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9.xml" ContentType="application/vnd.openxmlformats-officedocument.drawing+xml"/>
  <Override PartName="/xl/comments2.xml" ContentType="application/vnd.openxmlformats-officedocument.spreadsheetml.comments+xml"/>
  <Override PartName="/xl/drawings/drawing1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01"/>
  <workbookPr defaultThemeVersion="166925"/>
  <mc:AlternateContent xmlns:mc="http://schemas.openxmlformats.org/markup-compatibility/2006">
    <mc:Choice Requires="x15">
      <x15ac:absPath xmlns:x15ac="http://schemas.microsoft.com/office/spreadsheetml/2010/11/ac" url="I:\Nelson Piñeros\Nelson Piñeros\UAEOS\Informes\Seguimiento a la estratégia del Plan anticorrupción\2023\"/>
    </mc:Choice>
  </mc:AlternateContent>
  <xr:revisionPtr revIDLastSave="0" documentId="8_{589EE94F-5D40-49E3-94AD-EBED41AB3749}" xr6:coauthVersionLast="36" xr6:coauthVersionMax="36" xr10:uidLastSave="{00000000-0000-0000-0000-000000000000}"/>
  <bookViews>
    <workbookView showSheetTabs="0" xWindow="-120" yWindow="-120" windowWidth="20730" windowHeight="11160" xr2:uid="{00000000-000D-0000-FFFF-FFFF00000000}"/>
  </bookViews>
  <sheets>
    <sheet name="PAAC" sheetId="8" r:id="rId1"/>
    <sheet name="Componente 1 Riesgos" sheetId="5" r:id="rId2"/>
    <sheet name="Componente 2 Racionalizac" sheetId="2" r:id="rId3"/>
    <sheet name="Componente 3  Rendición" sheetId="4" r:id="rId4"/>
    <sheet name="Componente 4  Atención al Ciuda" sheetId="1" r:id="rId5"/>
    <sheet name="Componente 5  Transparencia " sheetId="3" r:id="rId6"/>
    <sheet name="Integridad- Gestión de Conflict" sheetId="7" r:id="rId7"/>
    <sheet name="Avance PAyAC" sheetId="12" r:id="rId8"/>
    <sheet name="MAPA RIESGOS UAEOS" sheetId="10" r:id="rId9"/>
    <sheet name="MAPA RIESGOS SEGURIDAD" sheetId="11" r:id="rId10"/>
  </sheets>
  <externalReferences>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s>
  <definedNames>
    <definedName name="_xlnm._FilterDatabase" localSheetId="1" hidden="1">'Componente 1 Riesgos'!$A$7:$S$14</definedName>
    <definedName name="_xlnm._FilterDatabase" localSheetId="3" hidden="1">'Componente 3  Rendición'!$A$6:$S$18</definedName>
    <definedName name="_xlnm._FilterDatabase" localSheetId="5" hidden="1">'Componente 5  Transparencia '!$A$7:$T$35</definedName>
    <definedName name="_xlnm._FilterDatabase" localSheetId="8" hidden="1">'MAPA RIESGOS UAEOS'!$A$8:$AI$63</definedName>
    <definedName name="A_Obj1">OFFSET(#REF!,0,0,COUNTA(#REF!)-1,1)</definedName>
    <definedName name="A_Obj2">OFFSET(#REF!,0,0,COUNTA(#REF!)-1,1)</definedName>
    <definedName name="A_Obj3">OFFSET(#REF!,0,0,COUNTA(#REF!)-1,1)</definedName>
    <definedName name="A_Obj4">OFFSET(#REF!,0,0,COUNTA(#REF!)-1,1)</definedName>
    <definedName name="Acc_1">#REF!</definedName>
    <definedName name="Acc_2">#REF!</definedName>
    <definedName name="Acc_3">#REF!</definedName>
    <definedName name="Acc_4">#REF!</definedName>
    <definedName name="Acc_5">#REF!</definedName>
    <definedName name="Acc_6">#REF!</definedName>
    <definedName name="Acc_7">#REF!</definedName>
    <definedName name="Acc_8">#REF!</definedName>
    <definedName name="Acc_9">#REF!</definedName>
    <definedName name="Admin">[1]TABLA!$Q$2:$Q$3</definedName>
    <definedName name="Agricultura">[1]TABLA!#REF!</definedName>
    <definedName name="Agricultura_y_Desarrollo_Rural">[1]TABLA!#REF!</definedName>
    <definedName name="Ambiental">'[1]Tablas instituciones'!$D$2:$D$9</definedName>
    <definedName name="ambiente">[1]TABLA!#REF!</definedName>
    <definedName name="Ambiente_y_Desarrollo_Sostenible">[1]TABLA!#REF!</definedName>
    <definedName name="_xlnm.Print_Area" localSheetId="8">'MAPA RIESGOS UAEOS'!$A$1:$AI$63</definedName>
    <definedName name="Ciencia__Tecnología_e_innovación">[1]TABLA!#REF!</definedName>
    <definedName name="clases1">[2]TABLA!$G$2:$G$5</definedName>
    <definedName name="Comercio__Industria_y_Turismo">[1]TABLA!#REF!</definedName>
    <definedName name="departamentos" localSheetId="2">[3]TABLA!$D$2:$D$36</definedName>
    <definedName name="Departamentos">#REF!</definedName>
    <definedName name="fdqs">'[4]Tablas instituciones'!$D$2:$D$9</definedName>
    <definedName name="Fuentes">#REF!</definedName>
    <definedName name="Indicadores">#REF!</definedName>
    <definedName name="MAPA_DE_RIESGOS_DE_SEGURIDAD_DIGITAL">'MAPA RIESGOS UAEOS'!$D$64</definedName>
    <definedName name="nivel" localSheetId="2">[3]TABLA!$C$2:$C$3</definedName>
    <definedName name="nivel">[1]TABLA!$C$2:$C$3</definedName>
    <definedName name="Objetivos">OFFSET(#REF!,0,0,COUNTA(#REF!)-1,1)</definedName>
    <definedName name="orden" localSheetId="2">[3]TABLA!$A$3:$A$4</definedName>
    <definedName name="orden">[1]TABLA!$A$3:$A$4</definedName>
    <definedName name="sector" localSheetId="2">[3]TABLA!$B$2:$B$26</definedName>
    <definedName name="sector">[1]TABLA!$B$2:$B$26</definedName>
    <definedName name="Tipos">[1]TABLA!$G$2:$G$4</definedName>
    <definedName name="_xlnm.Print_Titles" localSheetId="8">'MAPA RIESGOS UAEOS'!$1:$9</definedName>
    <definedName name="vigencias" localSheetId="2">[3]TABLA!$E$2:$E$7</definedName>
    <definedName name="vigencias">[1]TABLA!$E$2:$E$7</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E9" i="12" l="1"/>
  <c r="E7" i="12"/>
  <c r="E5" i="12" l="1"/>
  <c r="D5" i="12"/>
  <c r="E4" i="12"/>
  <c r="P5" i="7" l="1"/>
  <c r="P6" i="7"/>
  <c r="P7" i="7"/>
  <c r="P8" i="7"/>
  <c r="P9" i="7"/>
  <c r="P10" i="7"/>
  <c r="P11" i="7"/>
  <c r="P12" i="7"/>
  <c r="P13" i="7"/>
  <c r="Q13" i="7" s="1"/>
  <c r="P4" i="7"/>
  <c r="O5" i="7"/>
  <c r="O6" i="7"/>
  <c r="O7" i="7"/>
  <c r="Q7" i="7" s="1"/>
  <c r="O8" i="7"/>
  <c r="Q8" i="7" s="1"/>
  <c r="O9" i="7"/>
  <c r="Q9" i="7" s="1"/>
  <c r="O10" i="7"/>
  <c r="Q10" i="7" s="1"/>
  <c r="O11" i="7"/>
  <c r="O12" i="7"/>
  <c r="O13" i="7"/>
  <c r="O4" i="7"/>
  <c r="Q12" i="7" l="1"/>
  <c r="Q11" i="7"/>
  <c r="Q6" i="7"/>
  <c r="Q5" i="7"/>
  <c r="Q4" i="7"/>
  <c r="Q14" i="7" s="1"/>
  <c r="D9" i="12" s="1"/>
  <c r="P9" i="3"/>
  <c r="P10" i="3"/>
  <c r="P11" i="3"/>
  <c r="P12" i="3"/>
  <c r="P13" i="3"/>
  <c r="P14" i="3"/>
  <c r="P15" i="3"/>
  <c r="P16" i="3"/>
  <c r="P17" i="3"/>
  <c r="P18" i="3"/>
  <c r="P19" i="3"/>
  <c r="P20" i="3"/>
  <c r="P21" i="3"/>
  <c r="P22" i="3"/>
  <c r="P23" i="3"/>
  <c r="P24" i="3"/>
  <c r="P25" i="3"/>
  <c r="P26" i="3"/>
  <c r="P27" i="3"/>
  <c r="P28" i="3"/>
  <c r="P29" i="3"/>
  <c r="P30" i="3"/>
  <c r="P31" i="3"/>
  <c r="P32" i="3"/>
  <c r="P33" i="3"/>
  <c r="P34" i="3"/>
  <c r="P8" i="3"/>
  <c r="O8" i="4" l="1"/>
  <c r="O9" i="4"/>
  <c r="P9" i="4" s="1"/>
  <c r="O10" i="4"/>
  <c r="P10" i="4" s="1"/>
  <c r="O11" i="4"/>
  <c r="O12" i="4"/>
  <c r="P12" i="4" s="1"/>
  <c r="O13" i="4"/>
  <c r="O14" i="4"/>
  <c r="O15" i="4"/>
  <c r="O16" i="4"/>
  <c r="O17" i="4"/>
  <c r="P17" i="4" s="1"/>
  <c r="O7" i="4"/>
  <c r="O9" i="5" l="1"/>
  <c r="O10" i="5"/>
  <c r="O11" i="5"/>
  <c r="O12" i="5"/>
  <c r="O13" i="5"/>
  <c r="O14" i="5"/>
  <c r="O8" i="5"/>
  <c r="Y33" i="11" l="1"/>
  <c r="J33" i="11"/>
  <c r="H33" i="11"/>
  <c r="Y32" i="11"/>
  <c r="Y31" i="11"/>
  <c r="Y30" i="11"/>
  <c r="Y29" i="11"/>
  <c r="J29" i="11"/>
  <c r="H29" i="11"/>
  <c r="Y22" i="11"/>
  <c r="J22" i="11"/>
  <c r="H22" i="11"/>
  <c r="Y15" i="11"/>
  <c r="J15" i="11"/>
  <c r="H15" i="11"/>
  <c r="R13" i="11"/>
  <c r="R12" i="11"/>
  <c r="R10" i="11"/>
  <c r="Y9" i="11"/>
  <c r="R9" i="11"/>
  <c r="J9" i="11"/>
  <c r="H9" i="11"/>
  <c r="J65" i="10"/>
  <c r="AA63" i="10"/>
  <c r="Y63" i="10"/>
  <c r="L63" i="10"/>
  <c r="J63" i="10"/>
  <c r="H63" i="10"/>
  <c r="AA62" i="10"/>
  <c r="Y62" i="10"/>
  <c r="L62" i="10"/>
  <c r="J62" i="10"/>
  <c r="H62" i="10"/>
  <c r="AA61" i="10"/>
  <c r="Y61" i="10"/>
  <c r="L61" i="10"/>
  <c r="J61" i="10"/>
  <c r="H61" i="10"/>
  <c r="J60" i="10"/>
  <c r="H60" i="10"/>
  <c r="J59" i="10"/>
  <c r="J57" i="10"/>
  <c r="AA56" i="10"/>
  <c r="L56" i="10"/>
  <c r="J56" i="10"/>
  <c r="AA55" i="10"/>
  <c r="L55" i="10"/>
  <c r="J55" i="10"/>
  <c r="AA54" i="10"/>
  <c r="L54" i="10"/>
  <c r="J54" i="10"/>
  <c r="AA53" i="10"/>
  <c r="L53" i="10"/>
  <c r="J53" i="10"/>
  <c r="AA51" i="10"/>
  <c r="L51" i="10"/>
  <c r="J51" i="10"/>
  <c r="AA50" i="10"/>
  <c r="L50" i="10"/>
  <c r="J50" i="10"/>
  <c r="AA48" i="10"/>
  <c r="L48" i="10"/>
  <c r="J48" i="10"/>
  <c r="AA47" i="10"/>
  <c r="L47" i="10"/>
  <c r="J47" i="10"/>
  <c r="H47" i="10"/>
  <c r="AA46" i="10"/>
  <c r="L46" i="10"/>
  <c r="J46" i="10"/>
  <c r="AA45" i="10"/>
  <c r="L45" i="10"/>
  <c r="J45" i="10"/>
  <c r="H45" i="10"/>
  <c r="AA44" i="10"/>
  <c r="L44" i="10"/>
  <c r="J44" i="10"/>
  <c r="AA43" i="10"/>
  <c r="L43" i="10"/>
  <c r="J43" i="10"/>
  <c r="AA42" i="10"/>
  <c r="L42" i="10"/>
  <c r="J42" i="10"/>
  <c r="H42" i="10"/>
  <c r="AA41" i="10"/>
  <c r="L41" i="10"/>
  <c r="J41" i="10"/>
  <c r="AA40" i="10"/>
  <c r="L40" i="10"/>
  <c r="J40" i="10"/>
  <c r="AA38" i="10"/>
  <c r="L38" i="10"/>
  <c r="J38" i="10"/>
  <c r="AA37" i="10"/>
  <c r="L37" i="10"/>
  <c r="J37" i="10"/>
  <c r="AA36" i="10"/>
  <c r="L36" i="10"/>
  <c r="J36" i="10"/>
  <c r="AA35" i="10"/>
  <c r="L35" i="10"/>
  <c r="J35" i="10"/>
  <c r="H35" i="10"/>
  <c r="AA34" i="10"/>
  <c r="L34" i="10"/>
  <c r="J34" i="10"/>
  <c r="H34" i="10"/>
  <c r="AA33" i="10"/>
  <c r="L33" i="10"/>
  <c r="J33" i="10"/>
  <c r="AA32" i="10"/>
  <c r="L32" i="10"/>
  <c r="J32" i="10"/>
  <c r="H32" i="10"/>
  <c r="AA31" i="10"/>
  <c r="L31" i="10"/>
  <c r="J31" i="10"/>
  <c r="AA30" i="10"/>
  <c r="L30" i="10"/>
  <c r="J30" i="10"/>
  <c r="AA29" i="10"/>
  <c r="L29" i="10"/>
  <c r="AA28" i="10"/>
  <c r="L28" i="10"/>
  <c r="AA27" i="10"/>
  <c r="L27" i="10"/>
  <c r="AA26" i="10"/>
  <c r="L26" i="10"/>
  <c r="AA25" i="10"/>
  <c r="L25" i="10"/>
  <c r="AA24" i="10"/>
  <c r="L24" i="10"/>
  <c r="J24" i="10"/>
  <c r="AA23" i="10"/>
  <c r="L23" i="10"/>
  <c r="J23" i="10"/>
  <c r="AA22" i="10"/>
  <c r="L22" i="10"/>
  <c r="J22" i="10"/>
  <c r="AA21" i="10"/>
  <c r="L21" i="10"/>
  <c r="J21" i="10"/>
  <c r="AA20" i="10"/>
  <c r="L20" i="10"/>
  <c r="J20" i="10"/>
  <c r="AA19" i="10"/>
  <c r="L19" i="10"/>
  <c r="AA18" i="10"/>
  <c r="AA17" i="10"/>
  <c r="L17" i="10"/>
  <c r="AA16" i="10"/>
  <c r="AA15" i="10"/>
  <c r="L15" i="10"/>
  <c r="AA14" i="10"/>
  <c r="T14" i="10"/>
  <c r="L14" i="10"/>
  <c r="J14" i="10"/>
  <c r="AA13" i="10"/>
  <c r="L13" i="10"/>
  <c r="J13" i="10"/>
  <c r="AA12" i="10"/>
  <c r="L12" i="10"/>
  <c r="J12" i="10"/>
  <c r="Y11" i="10"/>
  <c r="L11" i="10"/>
  <c r="J11" i="10"/>
  <c r="Y10" i="10"/>
  <c r="L10" i="10"/>
  <c r="J10" i="10"/>
  <c r="O10" i="1" l="1"/>
  <c r="O11" i="1"/>
  <c r="O12" i="1"/>
  <c r="O13" i="1"/>
  <c r="O14" i="1"/>
  <c r="O15" i="1"/>
  <c r="O16" i="1"/>
  <c r="O9" i="1"/>
  <c r="O9" i="3" l="1"/>
  <c r="O10" i="3"/>
  <c r="O11" i="3"/>
  <c r="O12" i="3"/>
  <c r="O13" i="3"/>
  <c r="O14" i="3"/>
  <c r="O15" i="3"/>
  <c r="O16" i="3"/>
  <c r="O17" i="3"/>
  <c r="O18" i="3"/>
  <c r="O19" i="3"/>
  <c r="O20" i="3"/>
  <c r="O21" i="3"/>
  <c r="O22" i="3"/>
  <c r="O23" i="3"/>
  <c r="O24" i="3"/>
  <c r="O25" i="3"/>
  <c r="O26" i="3"/>
  <c r="O27" i="3"/>
  <c r="O28" i="3"/>
  <c r="O29" i="3"/>
  <c r="O30" i="3"/>
  <c r="O31" i="3"/>
  <c r="O32" i="3"/>
  <c r="O33" i="3"/>
  <c r="O34" i="3"/>
  <c r="O8" i="3"/>
  <c r="Q21" i="3" l="1"/>
  <c r="Q23" i="3"/>
  <c r="Q20" i="3"/>
  <c r="Q18" i="3"/>
  <c r="Q31" i="3"/>
  <c r="Q25" i="3"/>
  <c r="Q24" i="3"/>
  <c r="Q22" i="3"/>
  <c r="Q8" i="3"/>
  <c r="Q19" i="3"/>
  <c r="Q34" i="3"/>
  <c r="Q33" i="3"/>
  <c r="Q17" i="3"/>
  <c r="Q32" i="3"/>
  <c r="Q16" i="3"/>
  <c r="Q15" i="3"/>
  <c r="Q30" i="3"/>
  <c r="Q14" i="3"/>
  <c r="Q29" i="3"/>
  <c r="Q13" i="3"/>
  <c r="Q28" i="3"/>
  <c r="Q12" i="3"/>
  <c r="Q27" i="3"/>
  <c r="Q11" i="3"/>
  <c r="Q26" i="3"/>
  <c r="Q10" i="3"/>
  <c r="Q9" i="3"/>
  <c r="N16" i="4"/>
  <c r="N15" i="4"/>
  <c r="N14" i="4"/>
  <c r="N13" i="4"/>
  <c r="N11" i="4"/>
  <c r="N8" i="4"/>
  <c r="N7" i="4"/>
  <c r="Q35" i="3" l="1"/>
  <c r="D8" i="12" s="1"/>
  <c r="E8" i="12"/>
  <c r="P15" i="4"/>
  <c r="P7" i="4"/>
  <c r="P8" i="4"/>
  <c r="P13" i="4"/>
  <c r="P11" i="4"/>
  <c r="P14" i="4"/>
  <c r="P16" i="4"/>
  <c r="N9" i="5"/>
  <c r="P9" i="5" s="1"/>
  <c r="N10" i="5"/>
  <c r="P10" i="5" s="1"/>
  <c r="N11" i="5"/>
  <c r="N12" i="5"/>
  <c r="P12" i="5" s="1"/>
  <c r="N13" i="5"/>
  <c r="P13" i="5" s="1"/>
  <c r="N14" i="5"/>
  <c r="P14" i="5" s="1"/>
  <c r="P15" i="5" s="1"/>
  <c r="D4" i="12" s="1"/>
  <c r="N8" i="5"/>
  <c r="P8" i="5" s="1"/>
  <c r="N16" i="1"/>
  <c r="P16" i="1" s="1"/>
  <c r="N15" i="1"/>
  <c r="P15" i="1" s="1"/>
  <c r="N14" i="1"/>
  <c r="P14" i="1" s="1"/>
  <c r="N13" i="1"/>
  <c r="P13" i="1" s="1"/>
  <c r="N12" i="1"/>
  <c r="P12" i="1" s="1"/>
  <c r="N11" i="1"/>
  <c r="P11" i="1" s="1"/>
  <c r="N10" i="1"/>
  <c r="P10" i="1" s="1"/>
  <c r="N9" i="1"/>
  <c r="P9" i="1" s="1"/>
  <c r="P18" i="4" l="1"/>
  <c r="D6" i="12" s="1"/>
  <c r="E6" i="12"/>
  <c r="E10" i="12" s="1"/>
  <c r="P17" i="1"/>
  <c r="D7" i="12" s="1"/>
  <c r="D10" i="12"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Luz Miriam Diaz Diaz</author>
    <author>mprada</author>
    <author>Jaime Orlando Delgado Gordillo</author>
  </authors>
  <commentList>
    <comment ref="C5" authorId="0" shapeId="0" xr:uid="{00000000-0006-0000-0200-000001000000}">
      <text>
        <r>
          <rPr>
            <sz val="12"/>
            <color indexed="81"/>
            <rFont val="Tahoma"/>
            <family val="2"/>
          </rPr>
          <t>Escriba el nombre completo de la entidad</t>
        </r>
      </text>
    </comment>
    <comment ref="C7" authorId="0" shapeId="0" xr:uid="{00000000-0006-0000-0200-000002000000}">
      <text>
        <r>
          <rPr>
            <sz val="10"/>
            <color indexed="81"/>
            <rFont val="Tahoma"/>
            <family val="2"/>
          </rPr>
          <t>Seleccione el sector al que pertenece la entidad (sólo para entidades del orden nacional)</t>
        </r>
      </text>
    </comment>
    <comment ref="H7" authorId="0" shapeId="0" xr:uid="{00000000-0006-0000-0200-000003000000}">
      <text>
        <r>
          <rPr>
            <sz val="10"/>
            <color indexed="81"/>
            <rFont val="Tahoma"/>
            <family val="2"/>
          </rPr>
          <t>Seleccione el orden al que pertenece la entidad (nacional o territorial)</t>
        </r>
        <r>
          <rPr>
            <sz val="9"/>
            <color indexed="81"/>
            <rFont val="Tahoma"/>
            <family val="2"/>
          </rPr>
          <t xml:space="preserve">
</t>
        </r>
      </text>
    </comment>
    <comment ref="C9" authorId="0" shapeId="0" xr:uid="{00000000-0006-0000-0200-000004000000}">
      <text>
        <r>
          <rPr>
            <sz val="10"/>
            <color indexed="81"/>
            <rFont val="Tahoma"/>
            <family val="2"/>
          </rPr>
          <t>Seleccione el departamento donde está ubicada la entidad (solo para entidades del orden territorial)</t>
        </r>
      </text>
    </comment>
    <comment ref="H9" authorId="0" shapeId="0" xr:uid="{00000000-0006-0000-0200-000005000000}">
      <text>
        <r>
          <rPr>
            <sz val="10"/>
            <color indexed="81"/>
            <rFont val="Tahoma"/>
            <family val="2"/>
          </rPr>
          <t>Seleccione el año en que va a presentar la propuesta de racionalización</t>
        </r>
        <r>
          <rPr>
            <sz val="9"/>
            <color indexed="81"/>
            <rFont val="Tahoma"/>
            <family val="2"/>
          </rPr>
          <t xml:space="preserve">
</t>
        </r>
      </text>
    </comment>
    <comment ref="C11" authorId="0" shapeId="0" xr:uid="{00000000-0006-0000-0200-000006000000}">
      <text>
        <r>
          <rPr>
            <sz val="12"/>
            <color indexed="81"/>
            <rFont val="Tahoma"/>
            <family val="2"/>
          </rPr>
          <t>Escriba el nombre del Municipio donde se ubica la entidad (sólo para entidades del orden territorial)</t>
        </r>
      </text>
    </comment>
    <comment ref="C14" authorId="0" shapeId="0" xr:uid="{00000000-0006-0000-0200-000007000000}">
      <text>
        <r>
          <rPr>
            <sz val="12"/>
            <color indexed="81"/>
            <rFont val="Tahoma"/>
            <family val="2"/>
          </rPr>
          <t>Seleccione la modalidad de la mejora a realizar (normativa, administrativa o tecnológica)</t>
        </r>
      </text>
    </comment>
    <comment ref="D14" authorId="0" shapeId="0" xr:uid="{00000000-0006-0000-0200-000008000000}">
      <text>
        <r>
          <rPr>
            <sz val="12"/>
            <color indexed="81"/>
            <rFont val="Tahoma"/>
            <family val="2"/>
          </rPr>
          <t>Seleccione la opción de racionalización que aplica, según el tipo de racionalización elegido</t>
        </r>
      </text>
    </comment>
    <comment ref="E14" authorId="0" shapeId="0" xr:uid="{00000000-0006-0000-0200-000009000000}">
      <text>
        <r>
          <rPr>
            <sz val="12"/>
            <color indexed="81"/>
            <rFont val="Tahoma"/>
            <family val="2"/>
          </rPr>
          <t>De manera concreta describa como está u opera actualmente el trámite, proceso o procedimiento, es decir, antes de realizar la mejora a proponer</t>
        </r>
      </text>
    </comment>
    <comment ref="F14" authorId="1" shapeId="0" xr:uid="{00000000-0006-0000-0200-00000A000000}">
      <text>
        <r>
          <rPr>
            <sz val="12"/>
            <color indexed="81"/>
            <rFont val="Tahoma"/>
            <family val="2"/>
          </rPr>
          <t>De manera concreta describa en qué consiste la acción de mejora o racionalización a realizar al trámite, proceso o procedimiento.</t>
        </r>
      </text>
    </comment>
    <comment ref="G14" authorId="0" shapeId="0" xr:uid="{00000000-0006-0000-0200-00000B000000}">
      <text>
        <r>
          <rPr>
            <sz val="12"/>
            <color indexed="81"/>
            <rFont val="Tahoma"/>
            <family val="2"/>
          </rPr>
          <t>De manera concreta describa el impacto que tiene la mejora en el ciudadano y/o la entidad, expresada en reducción de tiempo o costos</t>
        </r>
      </text>
    </comment>
    <comment ref="H14" authorId="2" shapeId="0" xr:uid="{00000000-0006-0000-0200-00000C000000}">
      <text>
        <r>
          <rPr>
            <sz val="12"/>
            <color indexed="81"/>
            <rFont val="Tahoma"/>
            <family val="2"/>
          </rPr>
          <t>Área dentro de la entidad que lidera la racionalización del trámite, proceso o procedimiento</t>
        </r>
      </text>
    </comment>
    <comment ref="I15" authorId="2" shapeId="0" xr:uid="{00000000-0006-0000-0200-00000D000000}">
      <text>
        <r>
          <rPr>
            <sz val="12"/>
            <color indexed="81"/>
            <rFont val="Tahoma"/>
            <family val="2"/>
          </rPr>
          <t>Indique la fecha de inicio de las acciones de racionalización a realizar</t>
        </r>
      </text>
    </comment>
    <comment ref="J15" authorId="2" shapeId="0" xr:uid="{00000000-0006-0000-0200-00000E000000}">
      <text>
        <r>
          <rPr>
            <sz val="12"/>
            <color indexed="81"/>
            <rFont val="Tahoma"/>
            <family val="2"/>
          </rPr>
          <t>Indique la fecha de terminación de las acciones de racionalización a realizar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Dolly Alvarez Buitrago</author>
    <author>Jorge</author>
  </authors>
  <commentList>
    <comment ref="H12" authorId="0" shapeId="0" xr:uid="{CC54E385-105D-4C2E-B970-F04ECBA2C534}">
      <text>
        <r>
          <rPr>
            <b/>
            <sz val="9"/>
            <color indexed="81"/>
            <rFont val="Tahoma"/>
            <family val="2"/>
          </rPr>
          <t>Dolly Álvarez Buitrago:</t>
        </r>
        <r>
          <rPr>
            <sz val="9"/>
            <color indexed="81"/>
            <rFont val="Tahoma"/>
            <family val="2"/>
          </rPr>
          <t xml:space="preserve">
Organizaciones creadas año 2020</t>
        </r>
      </text>
    </comment>
    <comment ref="H13" authorId="0" shapeId="0" xr:uid="{0A7CCFAA-3C45-40E3-9480-246A543AB2BB}">
      <text>
        <r>
          <rPr>
            <b/>
            <sz val="9"/>
            <color indexed="81"/>
            <rFont val="Tahoma"/>
            <family val="2"/>
          </rPr>
          <t>Dolly Alvarez Buitrago:</t>
        </r>
        <r>
          <rPr>
            <sz val="9"/>
            <color indexed="81"/>
            <rFont val="Tahoma"/>
            <family val="2"/>
          </rPr>
          <t xml:space="preserve">
Seis convenio y 38 contratista en la Dirección de desarrollo. Total 44</t>
        </r>
      </text>
    </comment>
    <comment ref="H19" authorId="1" shapeId="0" xr:uid="{595CADCE-8B98-4D63-98EE-E8D7CB031363}">
      <text>
        <r>
          <rPr>
            <b/>
            <sz val="9"/>
            <color indexed="81"/>
            <rFont val="Tahoma"/>
            <family val="2"/>
          </rPr>
          <t>Jorge Muñoz:</t>
        </r>
        <r>
          <rPr>
            <sz val="9"/>
            <color indexed="81"/>
            <rFont val="Tahoma"/>
            <family val="2"/>
          </rPr>
          <t xml:space="preserve">
Hay dos fuentes de información externa y una interna, teniendo en cuenta 12 meses, será una frecuencia de 36 veces.</t>
        </r>
      </text>
    </comment>
    <comment ref="H47" authorId="1" shapeId="0" xr:uid="{1D650AD4-F27D-4422-AAB7-2019C1A88CED}">
      <text>
        <r>
          <rPr>
            <b/>
            <sz val="9"/>
            <color indexed="81"/>
            <rFont val="Tahoma"/>
            <family val="2"/>
          </rPr>
          <t>Jorge:</t>
        </r>
        <r>
          <rPr>
            <sz val="9"/>
            <color indexed="81"/>
            <rFont val="Tahoma"/>
            <family val="2"/>
          </rPr>
          <t xml:space="preserve">
Cantidad de ingresos a las bases de datos, 3 ingresos por mes por 20 aplicativos =60 por 12 meses, da 720 frecuencias, más 96 ingresos físicos al año al data center.
 </t>
        </r>
      </text>
    </comment>
  </commentList>
</comments>
</file>

<file path=xl/sharedStrings.xml><?xml version="1.0" encoding="utf-8"?>
<sst xmlns="http://schemas.openxmlformats.org/spreadsheetml/2006/main" count="2823" uniqueCount="1188">
  <si>
    <t>Plan Anticorrupción 
 y de Atención al Ciudadano 2023</t>
  </si>
  <si>
    <t xml:space="preserve">      Componentes:</t>
  </si>
  <si>
    <t>Actualizado v3  14-07-2022</t>
  </si>
  <si>
    <t xml:space="preserve">Plan Anticorrupción y de Atención al Ciudadano                                                                                                                                                                                   </t>
  </si>
  <si>
    <t xml:space="preserve">CUATRIMESTRE 1 </t>
  </si>
  <si>
    <t>CUATRIMESTRE 2</t>
  </si>
  <si>
    <t>CUATRIMESTRE 3</t>
  </si>
  <si>
    <t>Componente 1: Gestión del Riesgo de Corrupción</t>
  </si>
  <si>
    <t>META</t>
  </si>
  <si>
    <t>CUMPLIMIENTO</t>
  </si>
  <si>
    <t>Subcomponente</t>
  </si>
  <si>
    <t xml:space="preserve"> Actividades</t>
  </si>
  <si>
    <t>Meta o producto</t>
  </si>
  <si>
    <t>Responsable</t>
  </si>
  <si>
    <t>Grupo</t>
  </si>
  <si>
    <t>Fecha programada</t>
  </si>
  <si>
    <t>EJECUTADO</t>
  </si>
  <si>
    <t xml:space="preserve">ESPERADO </t>
  </si>
  <si>
    <t>ESTRATEGIA DE RACIONALIZACIÓN DE TRAMITES</t>
  </si>
  <si>
    <t>Nombre de la entidad</t>
  </si>
  <si>
    <t>Unidad Administrativa Especial de Organizaciones Solidarias</t>
  </si>
  <si>
    <t>Sector Administrativo</t>
  </si>
  <si>
    <t>Trabajo</t>
  </si>
  <si>
    <t>Orden</t>
  </si>
  <si>
    <t>Nacional</t>
  </si>
  <si>
    <t>Departamento:</t>
  </si>
  <si>
    <t>Cundinamarca</t>
  </si>
  <si>
    <t>Año Vigencia:</t>
  </si>
  <si>
    <t>Municipio:</t>
  </si>
  <si>
    <t>Bogotá D.C.</t>
  </si>
  <si>
    <t>PLANEACION DE LA ESTRATEGIA DE RACIONALIZACIÓN</t>
  </si>
  <si>
    <t xml:space="preserve">
N°</t>
  </si>
  <si>
    <t>NOMBRE DEL TRÁMITE, PROCESO O PROCEDIMIENTO</t>
  </si>
  <si>
    <t>TIPO DE RACIONALIZACIÓN</t>
  </si>
  <si>
    <t>ACCIÓN ESPECÍFICA DE RACIONALIZACIÓN</t>
  </si>
  <si>
    <t>SITUACIÓN ACTUAL</t>
  </si>
  <si>
    <t>DESCRIPCIÓN DE LA MEJORA A REALIZAR AL TRÁMITE, PROCESO O PROCEDIMIENTO</t>
  </si>
  <si>
    <t>BENEFICIO AL CIUDADANO Y/O ENTIDAD</t>
  </si>
  <si>
    <t>DEPENDENCIA 
RESPONSABLE</t>
  </si>
  <si>
    <t xml:space="preserve"> FECHA REALIZACIÓN</t>
  </si>
  <si>
    <t>CUATRIMESTRE 1</t>
  </si>
  <si>
    <t>PORCENTAJE CUMPLIMIENTO</t>
  </si>
  <si>
    <t>INICIO
dd/mm/aa</t>
  </si>
  <si>
    <t>FIN
dd/mm/aa</t>
  </si>
  <si>
    <t>INTERCAMBIO DE INFORMACIÓN (CADENAS DE TRÁMITES - VENTANILLAS ÚNICAS)</t>
  </si>
  <si>
    <t>Acreditación</t>
  </si>
  <si>
    <t>Otros</t>
  </si>
  <si>
    <t>Revisión de la normativa reguladora y entorno</t>
  </si>
  <si>
    <t>La Uaeos cuenta con un solo trámite que es el de la acreditación, este trámite se encuentra completamente racionalizado. Su marco normativo se actualizó y unificó en el año 2022 con la resolución 152 del mismo año. Por lo tanto se espera poder trabajar en la vigencia 2023 en la identificación de consultas de acceso a la información; actividad que en la UAEOS no se ha desarrollado</t>
  </si>
  <si>
    <t xml:space="preserve">Identificar consultas de acceso a la información, que puedan ser automatizadas, y que  faciliten la relación del ciudadano con el trámite de acreditación, para viabilizar su desarrollo en la vigencia 2023 </t>
  </si>
  <si>
    <t>Identificar y disponer, en caso de que aplique, de consultas automatizadas que faciliten la realización del trámite de acreditación.</t>
  </si>
  <si>
    <t>Grupo de Educación e Investigación</t>
  </si>
  <si>
    <t>Correo electrónico:</t>
  </si>
  <si>
    <t>Fecha aprobación del plan:</t>
  </si>
  <si>
    <t xml:space="preserve">Enero 30 de Abril </t>
  </si>
  <si>
    <t xml:space="preserve">Mayo 30 de Agosto </t>
  </si>
  <si>
    <t xml:space="preserve">Septiembre a 30 Diciembre </t>
  </si>
  <si>
    <t xml:space="preserve">Plan Anticorrupción y de Atención al Ciudadano                                                                                                                                                                                                                                        </t>
  </si>
  <si>
    <t>Componente 3: Rendición de cuentas</t>
  </si>
  <si>
    <t xml:space="preserve">Subcomponente </t>
  </si>
  <si>
    <t>Actividades</t>
  </si>
  <si>
    <t xml:space="preserve">Responsable </t>
  </si>
  <si>
    <t xml:space="preserve">Grupo </t>
  </si>
  <si>
    <t>Plan Anticorrupción y de Atención al Ciudadano</t>
  </si>
  <si>
    <r>
      <t xml:space="preserve">Componente 4: </t>
    </r>
    <r>
      <rPr>
        <b/>
        <sz val="14"/>
        <rFont val="Arial"/>
        <family val="2"/>
      </rPr>
      <t xml:space="preserve">Mecanismos para mejorar el servicio al ciudadano </t>
    </r>
  </si>
  <si>
    <t>Actividad General</t>
  </si>
  <si>
    <t xml:space="preserve">1. Planeación estratégica del servicio al ciudadano </t>
  </si>
  <si>
    <t>1.1</t>
  </si>
  <si>
    <t>Elaborar reportes sobre la oportunidad en la respuesta a peticiones y revisarlos en comités directivos mensuales</t>
  </si>
  <si>
    <t>11 reportes presentados</t>
  </si>
  <si>
    <t>Coordinador(a)
Director(a) Técnico(a)</t>
  </si>
  <si>
    <t xml:space="preserve">Mensual </t>
  </si>
  <si>
    <t>1.2</t>
  </si>
  <si>
    <t xml:space="preserve">3 Actividades de promoción realizadas </t>
  </si>
  <si>
    <t>Coordinador(a)  y profesional encargado</t>
  </si>
  <si>
    <t xml:space="preserve">Grupo de Educación e Investigación </t>
  </si>
  <si>
    <t xml:space="preserve">15/05/2023
15/07/2023
15/10/2023
</t>
  </si>
  <si>
    <t>2. Fortalecimiento del talento humano al servicio del ciudadano</t>
  </si>
  <si>
    <t>2.1</t>
  </si>
  <si>
    <t>Participar en actividades que cualifien las competencias  de atención y orientación al ciudadano.</t>
  </si>
  <si>
    <t xml:space="preserve">3 de actividades de cualificación para la atención u orientación al ciudadano </t>
  </si>
  <si>
    <t xml:space="preserve">Coordinador(a)
Profesionales de servicio al ciudadano </t>
  </si>
  <si>
    <t>2.2</t>
  </si>
  <si>
    <t xml:space="preserve">3 reconocimientos otorgados a servidores públicos por su labor de atención u orientación al ciudadano </t>
  </si>
  <si>
    <t>Coordinador(a)</t>
  </si>
  <si>
    <t xml:space="preserve">Grupo de Gestión humana
</t>
  </si>
  <si>
    <t xml:space="preserve">3. Gestión de Relacionamiento de los ciudadanos </t>
  </si>
  <si>
    <t xml:space="preserve">3.1 </t>
  </si>
  <si>
    <t xml:space="preserve">3 actividades de socialización realizadas </t>
  </si>
  <si>
    <t>Coordinadores</t>
  </si>
  <si>
    <t>30/04/2023
30/08/2023
20/12/2023</t>
  </si>
  <si>
    <t xml:space="preserve">4. Conocimiento al servicio al ciudadano </t>
  </si>
  <si>
    <t>4.1</t>
  </si>
  <si>
    <t xml:space="preserve">Registrar todas las solicitudes de los ciudadanos en el formato de registro diario  de atención al ciudadano </t>
  </si>
  <si>
    <t>100% de las solicitudes registradas</t>
  </si>
  <si>
    <t>Profesional encargada</t>
  </si>
  <si>
    <t>Diario</t>
  </si>
  <si>
    <t>4.2</t>
  </si>
  <si>
    <t>5.  Evaluación de gestión y medición de la percepción ciudadana</t>
  </si>
  <si>
    <t>5.1</t>
  </si>
  <si>
    <t>Elaborar y publicar informes trimestrales de atención al ciudadano, que incluyan la medición de la satisfacción de los mismos</t>
  </si>
  <si>
    <t>3 informes elaborados y publicados</t>
  </si>
  <si>
    <t>Componente 5: Transparencia y Acceso a la Información</t>
  </si>
  <si>
    <t>Indicadores</t>
  </si>
  <si>
    <t>3 Reportes</t>
  </si>
  <si>
    <t>Número de reportes de revisisón de enlaces web realizados</t>
  </si>
  <si>
    <t>Coordinador(a)
Profesional designado</t>
  </si>
  <si>
    <t xml:space="preserve">Número de piezas publicadas </t>
  </si>
  <si>
    <t>Elaboración los Instrumentos de Gestión de la Información</t>
  </si>
  <si>
    <t>3 reportes incluidos en el SUIT</t>
  </si>
  <si>
    <t>Numero de Reportes de gestión del trámite de acreditación en el SUIT</t>
  </si>
  <si>
    <t>3 actividades de promoción realizadas</t>
  </si>
  <si>
    <t xml:space="preserve">Número de actividades de promoción </t>
  </si>
  <si>
    <t xml:space="preserve">Componente 6: Iniciativas Adicionales -Integridad- Gestión de Conflictos de Interes </t>
  </si>
  <si>
    <t>Meta</t>
  </si>
  <si>
    <t>Diseñar piezas comunicativas para ser divulgadas en la página web y redes sociales informando a la ciudadanía sobre los canales de atención al ciudadano disponibles</t>
  </si>
  <si>
    <t>Promover las herramientas de la UAEOS que están enfocadas a disminuir las brechas de accesibilidad web y que facilitan el acceso a la población con discapacidad</t>
  </si>
  <si>
    <t xml:space="preserve">Promover la actualización de datos entre las entidades usuarias del trámite de acreditación </t>
  </si>
  <si>
    <t>Subcomponente/proceso 1
Política de administración de riesgos</t>
  </si>
  <si>
    <t xml:space="preserve">Revisión  de la política de administración de riesgos de la Entidad, y en caso de ser necesario actualizarla </t>
  </si>
  <si>
    <t>Una Política de Administración de riesgos actualizada</t>
  </si>
  <si>
    <t>Director Técnico</t>
  </si>
  <si>
    <t>Dirección  de Investigaciones y Planeación</t>
  </si>
  <si>
    <t>01/07/23  -  31/12/2023</t>
  </si>
  <si>
    <t>Subcomponente/proceso 2
Construcción del mapa de Riesgos de Corrupción</t>
  </si>
  <si>
    <t xml:space="preserve">Acompañamiento y asesorÍa en la construcciónn de  mapa de riesgos de corrupción : revisar, actualizar y validar los riesgos de corrupción identificados </t>
  </si>
  <si>
    <t>1 Mapa de riesgos por proceso construido y consolidado</t>
  </si>
  <si>
    <t>Lideres de Proceso
Profesional especializado grado 17</t>
  </si>
  <si>
    <t>Planeación y Estadística</t>
  </si>
  <si>
    <t>01/12/2022 a 15/01/2023</t>
  </si>
  <si>
    <t>Subcomponente/proceso 3
Consulta y divulgación</t>
  </si>
  <si>
    <t>3.1</t>
  </si>
  <si>
    <t>1 Mapa de riesgos de corrupción publicado</t>
  </si>
  <si>
    <t>Profesional especializado grado 17</t>
  </si>
  <si>
    <t xml:space="preserve">100% Actividades de socialización, capacitación o sensibilización realizadas </t>
  </si>
  <si>
    <t>01/04/2023 a 31/12/2023</t>
  </si>
  <si>
    <t>Subcomponente/proceso 4
Monitoreo y Revisión</t>
  </si>
  <si>
    <t>Acompañar la elaboración de planes de mejoramiento cuando se detecten desviaciones</t>
  </si>
  <si>
    <t xml:space="preserve">100% de Planes de mejoramiento asesorados </t>
  </si>
  <si>
    <t>Líderes de Procesos
Profesional especializado grado 17</t>
  </si>
  <si>
    <t>02/01/2023 a 31/12/2023</t>
  </si>
  <si>
    <t>Subcomponente/proceso 5
Seguimiento</t>
  </si>
  <si>
    <t xml:space="preserve">Realizar  seguimiento y  monitoreo a Mapas de riesgo de corrupción </t>
  </si>
  <si>
    <t xml:space="preserve">3 Monitoreos consolidados y retroalimentados </t>
  </si>
  <si>
    <t>Lideres
Profesional especializado grado 17
Coordinador
Director Técnico</t>
  </si>
  <si>
    <t xml:space="preserve">Director de Investigación y Planeación, y Coordinación de Planeación y Estadística y lideres de proceso </t>
  </si>
  <si>
    <t>30/04/2023
30/08/2023
31/12/2023</t>
  </si>
  <si>
    <t>5.2</t>
  </si>
  <si>
    <t xml:space="preserve">3 Informes de monitoreos </t>
  </si>
  <si>
    <t>Jefe Oficina de Control Interno</t>
  </si>
  <si>
    <t>Oficina de Control Interno</t>
  </si>
  <si>
    <t>30/04/2023
31/08/2023
31/12/2023</t>
  </si>
  <si>
    <t xml:space="preserve"> Información</t>
  </si>
  <si>
    <t xml:space="preserve">2 Mensajes institucionales </t>
  </si>
  <si>
    <t>Coordinador</t>
  </si>
  <si>
    <t>01/02/2023 a 31/12/2023</t>
  </si>
  <si>
    <t>Aportar la información sobre la gestión de peticiones y el trámite de acreditación, como insumo para la audiencia pública de rendición de cuentas</t>
  </si>
  <si>
    <t>1.3</t>
  </si>
  <si>
    <t>Socializar a la ciudadanía los resultados trImestrales de las peticiones y trámite gestionados, como parte de la estrategia de rendición de cuentas</t>
  </si>
  <si>
    <t>1.4</t>
  </si>
  <si>
    <t>1.5</t>
  </si>
  <si>
    <t xml:space="preserve">100% estrategía de Comunicaciones implementada </t>
  </si>
  <si>
    <t xml:space="preserve">Coordinador </t>
  </si>
  <si>
    <t>1.6</t>
  </si>
  <si>
    <t>Divulgar en el proceso de rendición de cuentas la información sobre la oferta de conjuntos de datos abiertos disponibles en la entidad para que sean utilizados por los ciudadanos o grupos de interés.</t>
  </si>
  <si>
    <t>Una audiencia realizada</t>
  </si>
  <si>
    <t xml:space="preserve"> Diálogo </t>
  </si>
  <si>
    <t xml:space="preserve">4 Consultas Ciudadana </t>
  </si>
  <si>
    <t>Director Técnico
Coordinadores</t>
  </si>
  <si>
    <t>1/10/2023 a 31/11/2023</t>
  </si>
  <si>
    <t xml:space="preserve">Responsabilidad </t>
  </si>
  <si>
    <t>1 informes de evidencias sobre las publicaciones en la WEB</t>
  </si>
  <si>
    <t>3.3</t>
  </si>
  <si>
    <t>Realizar Informes de rendición de cuentas basados en las  acciones de mejora y recomendaciones identificadas con la ciudadanía, a través de las consultas virtuales.</t>
  </si>
  <si>
    <t xml:space="preserve">2 Informes realizados </t>
  </si>
  <si>
    <t>16/07/2023
31/12/2023</t>
  </si>
  <si>
    <t>3.4</t>
  </si>
  <si>
    <t>Incluir en los informes y acciones de difusión para la rendición de cuentas la información sobre el avance en la garantía de derechos a partir de las metas y resultados de la planeación institucional.</t>
  </si>
  <si>
    <t>1 informe donde se evidencie  el avance</t>
  </si>
  <si>
    <t xml:space="preserve">
Coordinador</t>
  </si>
  <si>
    <t>Lineamientos de Transparencia Activa</t>
  </si>
  <si>
    <t>Verificar la publicación de la información mínima obligatoria de la Entidad en las secciones de la Web Institucional que determina la Ley 1712 de 2014 y la Resolución 1519 de 2020 del Ministerio de la información y las comunicaciones, en el marco de la auditoría de evaluación independiente.</t>
  </si>
  <si>
    <t>Porcentaje (Información mínima publicada / Información mínima obligada a publicar por la Ley) *100</t>
  </si>
  <si>
    <t>Jefe de Control Interno</t>
  </si>
  <si>
    <t xml:space="preserve">
31/08/2023
</t>
  </si>
  <si>
    <t xml:space="preserve">Actualizar y publicacion los sets de datos abiertos de la UAEOS, asegurando su publicación en el sitio web www.datos.gov.co (Entidades Acreditadas, Inventario de Activos e ndice de información pública clasificada) </t>
  </si>
  <si>
    <t>Nuemro de Reportes Actualizados y publicacion de los sets de datos abiertos de la UAEOS</t>
  </si>
  <si>
    <t>Grupo de Tecnologías de la Información</t>
  </si>
  <si>
    <t>Verificar la publicación de la Información sobre Contratación Pública en SECOP II</t>
  </si>
  <si>
    <t>Porcentaje de Información sobre Contratación Pública registrada en SECOP / Información sobre Contratación Pública Total de la Entidad</t>
  </si>
  <si>
    <t>Jefe Oficina Asesora Jurídica</t>
  </si>
  <si>
    <t>Oficina Asesora Jurídica</t>
  </si>
  <si>
    <t>Realizar el seguimiento y publicación de la información mínima, obligatoria en la página web, conforme se establece la resolución 1519 de 2020 y la Ley 1712 de 2014, sus decretos reglamentarios y la matriz ITA de la Procuraduría General de la Nación.</t>
  </si>
  <si>
    <t>2 Reportes</t>
  </si>
  <si>
    <t>Numero de Reportes de seguimiento y publicación de la información mínima, obligatoria en la página web,</t>
  </si>
  <si>
    <t>31/08/2023
31/12/2023</t>
  </si>
  <si>
    <t xml:space="preserve">Enviar los informes de ejecución contractual para su respectiva publicación en el portal web, deacuerdo a y la Ley 1712 de 2014 tanparencia y Acceso a la información publica. </t>
  </si>
  <si>
    <t>Numero de Reportes de información Enviada de ejecución contractual para su respectiva publicación en el portal web</t>
  </si>
  <si>
    <t>Actualizar el normograma de la Entidad</t>
  </si>
  <si>
    <t>Número de informes de actualización de normograma realizados</t>
  </si>
  <si>
    <t>1.7</t>
  </si>
  <si>
    <t>Seguimiento a los planes de Mejoramientos FURAG Y MIPG</t>
  </si>
  <si>
    <t xml:space="preserve">Porcentaje de Seguimiento de los Planes </t>
  </si>
  <si>
    <t xml:space="preserve">Publicar trimestralmente el avance de ejecución presupuestal de los Proyectos de Inversión de la UAEOS en la pagina Web </t>
  </si>
  <si>
    <t xml:space="preserve">Informes de  avance de ejecución de los Proyectos de Inversión publicados en el micrositio de transparencia </t>
  </si>
  <si>
    <t>1.9</t>
  </si>
  <si>
    <t xml:space="preserve">Publicación y divulgación de los  informes de avance de la politica de gobierno digital. </t>
  </si>
  <si>
    <t>Numero de Reportes de Publicación y divulgación de los  informes de avance de la politica de gobierno digital.</t>
  </si>
  <si>
    <t>1.10</t>
  </si>
  <si>
    <t>Realizar la actualización del inventario de activos de información y el índice de información pública clasificada en el portal de datos abiertos.</t>
  </si>
  <si>
    <t>1 Documento</t>
  </si>
  <si>
    <t>Numero de Actualización del inventario de activos de información el índice de información pública clasificada en el portal de datos abiertos.</t>
  </si>
  <si>
    <t>1.11</t>
  </si>
  <si>
    <t>Modificar, actualizar y aprobar el Plan Anual de Adquisiciones - PAA 2023, de acuerdo con solicitudes formuladas por dependencias</t>
  </si>
  <si>
    <t xml:space="preserve">Numero de Actualizaciones del Plan anual de adquisiciones </t>
  </si>
  <si>
    <t>Grupo de Gestión Administrativa</t>
  </si>
  <si>
    <t>1.12</t>
  </si>
  <si>
    <t xml:space="preserve">Revisar la pertinencia y actualidad de contenidos de los enlaces publicados en la web a cargo del grupo de educación e investigación </t>
  </si>
  <si>
    <t>1.13</t>
  </si>
  <si>
    <t>Hacer seguimiento a la actualización de las hojas de vida en el SIGEP de los funcionarios de la UAEOS.</t>
  </si>
  <si>
    <t>1 seguimiento</t>
  </si>
  <si>
    <t>Seguimientos sobre la actualización de las hojas de vida en el SIGEP de los funcionarios de la UAEOS realizados</t>
  </si>
  <si>
    <t>Grupo Gestión Humana</t>
  </si>
  <si>
    <t xml:space="preserve">Realizar seguimientos mensual  y actualización de la información publicada en la pagina web 
(menú transparenciade,  Menu participa) de acuerdo a la normatividad vigente </t>
  </si>
  <si>
    <t>Lineamientos de Transparencia Pasiva</t>
  </si>
  <si>
    <t>Diseñar y Publicar piezas comunicativas que informen a la ciudadanía, sobre la gratuidad y la no necesidad de intermediarios para la gestión de peticiones, trámite y servicios ofertados por la Unidad.</t>
  </si>
  <si>
    <t>3 piezas publicadas</t>
  </si>
  <si>
    <t xml:space="preserve">Revisar y actualizar el registro de las bases de datos  información personal sujetas a Tratamiento en el aplicativo de la SIC identifcadas en la vigencia 2023 </t>
  </si>
  <si>
    <t>2 reportes de actualización de las bases de datos registradas ante la SIC</t>
  </si>
  <si>
    <t>Numero de reportes de actualización de las bases de datos registradas ante la SIC</t>
  </si>
  <si>
    <t xml:space="preserve">
31/08/2023
31/12/2023</t>
  </si>
  <si>
    <t>2.3</t>
  </si>
  <si>
    <t>Realizar publicación en la intranet y tips enviados por correo electronico de la entidad para dar a conocer la existencia de la Secretaría de Transparencia</t>
  </si>
  <si>
    <t>1 Pieza de publicaión en la intranet y  2 tips enviados por correo electronico</t>
  </si>
  <si>
    <t xml:space="preserve">Revisar y mantener actualizado el inventario de activos de información de la UAEOS. En pagina web </t>
  </si>
  <si>
    <t>2 reportes</t>
  </si>
  <si>
    <t>Numero de Reportes de Actualización y Publicación del Inventario de Activos de Información de la Entidad</t>
  </si>
  <si>
    <t>3.2</t>
  </si>
  <si>
    <r>
      <rPr>
        <sz val="11"/>
        <color rgb="FF000000"/>
        <rFont val="Arial Narrow"/>
        <family val="2"/>
      </rPr>
      <t xml:space="preserve">Publicación de Inventarios Documentales de conformidad con los criterios </t>
    </r>
    <r>
      <rPr>
        <sz val="11"/>
        <rFont val="Arial Narrow"/>
        <family val="2"/>
      </rPr>
      <t>establecidos en la politica de gobierno Digital</t>
    </r>
    <r>
      <rPr>
        <sz val="11"/>
        <color rgb="FFFF0000"/>
        <rFont val="Arial Narrow"/>
        <family val="2"/>
      </rPr>
      <t xml:space="preserve"> </t>
    </r>
    <r>
      <rPr>
        <sz val="11"/>
        <color rgb="FF000000"/>
        <rFont val="Arial Narrow"/>
        <family val="2"/>
      </rPr>
      <t>y ley 1712 de 2014.</t>
    </r>
  </si>
  <si>
    <t>16 Transferencias documentales primarias publicadas en la web institucional.</t>
  </si>
  <si>
    <t>Numero de Transferencias Grado de implementación de TRD.</t>
  </si>
  <si>
    <t xml:space="preserve">Actualización y Publicación de la Información mínima exigida por la Ley 1712 de 2014 relacionada con Gestión Documental. </t>
  </si>
  <si>
    <t>Porcentaje ((Información Mínima Publicada /Información Mínima Obligada a Publicar por la Ley) *100)</t>
  </si>
  <si>
    <t xml:space="preserve">
31/08/2023
30/12/2023</t>
  </si>
  <si>
    <t>Actualizar y publicar el esquema de publicación de información. Permite identificar la información que debe ser publicada en la pagina web y la frecuencia con la que se debe actualizar esta información.</t>
  </si>
  <si>
    <t>Porcentaje de actualización y publicación del esquema</t>
  </si>
  <si>
    <t>3.5</t>
  </si>
  <si>
    <t>Realizar 1 capacitacion a funcionarios de la UAEOS sobre ley 1712 ley de transparencia y acceso a la información Pública y Accesibilidad a la Información</t>
  </si>
  <si>
    <t>1 capacitación</t>
  </si>
  <si>
    <t>Numero de capacitaciones y publicación de los tips</t>
  </si>
  <si>
    <t>3.6</t>
  </si>
  <si>
    <t>Diseño y envio de piezas que informen a los funcionarios de la UAEOS sobre ley 1712 ley de transparencia y acceso a la información Pública y Accesibilidad a la Información</t>
  </si>
  <si>
    <t xml:space="preserve"> 6 tips en la intranet o enviados por correo electronico</t>
  </si>
  <si>
    <t>3.7</t>
  </si>
  <si>
    <t>Actualizar el reporte de gestión del trámite de acreditación en el SUIT</t>
  </si>
  <si>
    <t xml:space="preserve">Grupo de Educación e investigación </t>
  </si>
  <si>
    <t>3.8</t>
  </si>
  <si>
    <t>Criterio Diferencial de Accesibilidad</t>
  </si>
  <si>
    <t>Diseñar la estrategia para la  Adecuar los canales de comunicación electrónicos en el portal institucional para disminuir las brechas de accesibilidad web que permita facilitar el acceso a la población en situación de discapacidad, de acuerdo con el diagnostico realizado / (lengua de señas, subtitulos, traducción a lenguas nativas)</t>
  </si>
  <si>
    <t>Número de reportes realizados</t>
  </si>
  <si>
    <t>30/08/2023
20/12/2023</t>
  </si>
  <si>
    <t>Diseño de la estrategia para la gestión de conflictos de intereses</t>
  </si>
  <si>
    <t>Incorporar al Plan anual Institucional la estrategia para la gestión del conflicto de intereses y publicarlo en el sitio web.</t>
  </si>
  <si>
    <t>Número de publicaciones del plan anual institucional con la estrategia para la gestión del conflicto de intereses incorporada</t>
  </si>
  <si>
    <t>Julio 30 de 2023</t>
  </si>
  <si>
    <t>Incorporar a la Gestión de Riesgos - Mapas de Riesgos de Corrupción del Plan Anticorrupción y Atención al Ciudadano - PAAC, la identificación de riesgos y controles frente a conflictos de intereses.</t>
  </si>
  <si>
    <t>Porcentaje de Mapas de Riesgos de Corrupción del Plan Anticorrupción y Atención al Ciudadano - PAAC, con la identificación de riesgos y controles frente a conflictos de intereses incorporada</t>
  </si>
  <si>
    <t>Comité de Gestión y Desempeño</t>
  </si>
  <si>
    <t>Hacer seguimiento a la implementación de la estrategia de gestión de conflicto de intereses a través del Comité Institucional de Gestión y Desempeño</t>
  </si>
  <si>
    <t>Numero de seguimientos a la implementación de la estrategia de gestión de conflicto de intereses a través del Comité Institucional de Gestión y Desempeño</t>
  </si>
  <si>
    <t xml:space="preserve">Dirección de Investigación y Planeación 
Subdirección </t>
  </si>
  <si>
    <t>Abril 30 de 2023
Agosto 30 de 2023
Diciembre 31 de 203</t>
  </si>
  <si>
    <t>Procesos y procedimiento</t>
  </si>
  <si>
    <t>Documentar y publicar en la página web el seguimiento e implementación del plan de trabajo y la estrategia de gestión de conflicto de interés.</t>
  </si>
  <si>
    <t>Número de informes seguimiento e implementación del plan de trabajo y la estrategia de gestión de conflicto de interés publicados en la Pagina WEB</t>
  </si>
  <si>
    <t>Diciembre 31 de 2023</t>
  </si>
  <si>
    <t>Sensibilización y capacitación</t>
  </si>
  <si>
    <t>Realizar estrategias de comunicación (por diferentes medios) y sensibilización  para  socializar y apropiar el código de integridad y sobre la importancia de declarar conflictos de interés</t>
  </si>
  <si>
    <t>Número de estrategias implementadas relacionadas con los temas de código de Integridad y conflicto de intereses.</t>
  </si>
  <si>
    <t>Implementar acciones de capacitación sobre la gestión de conflictos de intereses, su declaración proactiva,, del trámite de los impedimentos y recusaciones  el cumplimiento de la Ley 2013 de 2019 y el trámite de los impedimentos y recusaciones de acuerdo al artículo 12 de la Ley 1437 de 2011 a través del plan de capacitación institucional.</t>
  </si>
  <si>
    <t xml:space="preserve">Número de  capacitaciones sobre la gestión de conflictos de intereses realizadas </t>
  </si>
  <si>
    <t>Oficina Asesora Jurídica
Gestión Humana</t>
  </si>
  <si>
    <t>4.3</t>
  </si>
  <si>
    <t>Vincular a los servidores y contratistas de la entidad al curso de integridad, transparencia y lucha contra la corrupción establecido por Función Pública para dar cumplimiento a la Ley 2016 de 2020.</t>
  </si>
  <si>
    <t>Porcentaje de servidores públicos con el curso de integridad, transparencia y lucha contra la corrupción</t>
  </si>
  <si>
    <t>Declaración de bienes, rentas y conflictos de intereses Ley 2013 de 2019</t>
  </si>
  <si>
    <t>Garantizar que los servidores públicos y contratistas de la entidad obligados por la Ley 2013 de 2019 publiquen la declaración de bienes, rentas y conflicto de intereses en el aplicativo establecido por Función Pública.
Asegurar que la declaración de bienes y renta de los servidores públicos de la entidad se presente en los términos y condiciones de los artículos 13 al 16 de la ley 190 de 1995.</t>
  </si>
  <si>
    <t>Porcentaje de servidores públicos y contratistas de la entidad que publicaron  la declaración de bienes, rentas y conflicto de intereses en el aplicativo establecido por Función Pública.</t>
  </si>
  <si>
    <t xml:space="preserve">
Registro de las declaraciones de conflictos de intereses</t>
  </si>
  <si>
    <t>6.1</t>
  </si>
  <si>
    <t xml:space="preserve">Realizar seguimiento y monitoreo al registro de conflictos de intereses que han surtido tramite </t>
  </si>
  <si>
    <t xml:space="preserve">Porcentaje de seguimiento y y monitoreo a los registros de conflictos de intereses que han surtido tramite </t>
  </si>
  <si>
    <t>Control interno</t>
  </si>
  <si>
    <t>6.2</t>
  </si>
  <si>
    <t>Realizar el seguimiento y control a la implementación de las estrategias de gestión preventiva del conflicto de intereses formuladas en la planeación institucional y a la publicación de la declaración de bienes, rentas y conflictos de intereses de los servidores públicos y contratistas que se encuentran obligados por la ley 2013 de 2019.</t>
  </si>
  <si>
    <t>Porcentaje de seguimiento y control a la implementación de las estrategias de gestión preventiva del conflicto de intereses</t>
  </si>
  <si>
    <t>Grupo de Planeación y Estadsitcia</t>
  </si>
  <si>
    <t>Grupo de Planeación y Estadistica</t>
  </si>
  <si>
    <t xml:space="preserve">Oficina Asesora Juridica
Grupo de Gestión Humana
Grupo de Planeación y Estadsitica </t>
  </si>
  <si>
    <t xml:space="preserve">Sundiector Nacional 
Directora Tecnica de Investigación y Planeación </t>
  </si>
  <si>
    <t>Jefe Oficina Asesora Juridica 
Coordinadores
Profesional Oficina Asesora Juridic</t>
  </si>
  <si>
    <t>Jefe Oficina Asesora Juridica 
Coordinadores</t>
  </si>
  <si>
    <t>Grupo de Comunicaciones y Prensa
Grupo de Gestión Humana</t>
  </si>
  <si>
    <t>Grupo de Gestión  de Humana</t>
  </si>
  <si>
    <t xml:space="preserve">Jefe Oficina de Control Interno </t>
  </si>
  <si>
    <t xml:space="preserve">TOTAL ALCANZADO </t>
  </si>
  <si>
    <t>TOTAL ALCANZADO</t>
  </si>
  <si>
    <t xml:space="preserve">PORCENTAJE DE CUMPLIMIENTO </t>
  </si>
  <si>
    <t>DESCRIPCION AVANCE PRIMER  CUATRIMESTRE</t>
  </si>
  <si>
    <t>DESCRIPCION AVANCE SEGUNDO CUATRIMESTRE</t>
  </si>
  <si>
    <t>DESCRIPCION AVANCE TERCER  CUATRIMESTRE</t>
  </si>
  <si>
    <t>DESCRIPCION AVANCE PRIMER CUATRIMESTRE</t>
  </si>
  <si>
    <t>DESCRIPCION AVANCE TERCER CUATRIMESTRE</t>
  </si>
  <si>
    <t xml:space="preserve">2 piezas de satisfacción </t>
  </si>
  <si>
    <t>15/02/2023
15/07/2023</t>
  </si>
  <si>
    <t>Elaborar y publicar piezas divulgativas para redes sociales y página web institucional sobre  la gestión y  resultados  de la planeación estratégica de la entidad, con temas de interés identificados con la ciudadanía.</t>
  </si>
  <si>
    <t>Realizar la  audiencia publica garantizando la participación de la ciudadanía en todo el proceso.</t>
  </si>
  <si>
    <t>15/04/2023
15/07/2023
15/010/2023</t>
  </si>
  <si>
    <t>3 Informes de peticiones , quejas y reclamos</t>
  </si>
  <si>
    <t>MAPA DE RIESGOS  2.023</t>
  </si>
  <si>
    <t>Proceso:</t>
  </si>
  <si>
    <t>Todos los procesos</t>
  </si>
  <si>
    <t>Objetivo:</t>
  </si>
  <si>
    <t>identificar los riesgos que se establecieron para cada uno de los procesos de la unidad, su valoración y tratamiento a través de controles, y su posterior seguimiento periodico.</t>
  </si>
  <si>
    <t>Alcance:</t>
  </si>
  <si>
    <t>Consolidar mapas de riesgos de todos los procesos de la Entidad.</t>
  </si>
  <si>
    <t>Identificación del Riesgo</t>
  </si>
  <si>
    <t>Análisis del Riesgo Inherente</t>
  </si>
  <si>
    <t>Evaluación del riesgo - Valoración de los controles</t>
  </si>
  <si>
    <t>Evaluación del riesgo - Nivel del riesgo residual</t>
  </si>
  <si>
    <t>Plan de Acción</t>
  </si>
  <si>
    <t xml:space="preserve">Referencia </t>
  </si>
  <si>
    <t>Impacto</t>
  </si>
  <si>
    <t>Causa Inmediata</t>
  </si>
  <si>
    <t>Causa Raíz</t>
  </si>
  <si>
    <t>Descripción del Riesgo</t>
  </si>
  <si>
    <t>Clasificación del Riesgo</t>
  </si>
  <si>
    <t xml:space="preserve">Frecuencia (No. Veces en que se repite la actividad en un año)  </t>
  </si>
  <si>
    <t>Probabilidad Inherente</t>
  </si>
  <si>
    <t>%</t>
  </si>
  <si>
    <t>Impacto 
Inherente</t>
  </si>
  <si>
    <t>Zona de Riesgo Inherente</t>
  </si>
  <si>
    <t>No. Control</t>
  </si>
  <si>
    <t>Descripción del Control</t>
  </si>
  <si>
    <t>Afectación</t>
  </si>
  <si>
    <t>Atributos</t>
  </si>
  <si>
    <t>Probabilidad Residual Final</t>
  </si>
  <si>
    <t>Impacto Residual Final</t>
  </si>
  <si>
    <t xml:space="preserve">Zona de Riesgo </t>
  </si>
  <si>
    <t>Tratamiento</t>
  </si>
  <si>
    <t>Fecha Implementación</t>
  </si>
  <si>
    <t>Fecha Seguimiento</t>
  </si>
  <si>
    <t>Seguimiento</t>
  </si>
  <si>
    <t>Estado</t>
  </si>
  <si>
    <t>PROCESO</t>
  </si>
  <si>
    <t>Probabilidad</t>
  </si>
  <si>
    <t>Tipo</t>
  </si>
  <si>
    <t>Implementación</t>
  </si>
  <si>
    <t>Calificación</t>
  </si>
  <si>
    <t>Documentación</t>
  </si>
  <si>
    <t>Frecuencia</t>
  </si>
  <si>
    <t>Evidencia</t>
  </si>
  <si>
    <t>PDE 01</t>
  </si>
  <si>
    <t>Posibilidad de pérdida reputacional y económica</t>
  </si>
  <si>
    <t>No contar o desconocer  lineamientos para la formulación estratégica institucional</t>
  </si>
  <si>
    <r>
      <rPr>
        <sz val="10"/>
        <color rgb="FFFF0000"/>
        <rFont val="Arial Narrow"/>
        <family val="2"/>
      </rPr>
      <t>Debido</t>
    </r>
    <r>
      <rPr>
        <sz val="10"/>
        <rFont val="Arial Narrow"/>
        <family val="2"/>
      </rPr>
      <t xml:space="preserve">  a que no se actualiza o socializa el proceso de Pensamiento y Direccionamiento estratégico </t>
    </r>
  </si>
  <si>
    <r>
      <rPr>
        <sz val="10"/>
        <color rgb="FFFF0000"/>
        <rFont val="Arial Narrow"/>
        <family val="2"/>
      </rPr>
      <t>Posibilidad de perdida</t>
    </r>
    <r>
      <rPr>
        <sz val="10"/>
        <color theme="1"/>
        <rFont val="Arial Narrow"/>
        <family val="2"/>
      </rPr>
      <t xml:space="preserve"> reputacional y económica por planificación institucional que no responda a los lineamientos del gobierno nacional y a las necesidades reales del sector solidario, </t>
    </r>
    <r>
      <rPr>
        <sz val="10"/>
        <color rgb="FFFF0000"/>
        <rFont val="Arial Narrow"/>
        <family val="2"/>
      </rPr>
      <t>debido</t>
    </r>
    <r>
      <rPr>
        <sz val="10"/>
        <color theme="1"/>
        <rFont val="Arial Narrow"/>
        <family val="2"/>
      </rPr>
      <t xml:space="preserve"> que no se actualiza o socializa el proceso de Pensamiento y direccionamiento estratégico </t>
    </r>
  </si>
  <si>
    <t>Ejecución y Administración de Procesos</t>
  </si>
  <si>
    <t>Muy Baja</t>
  </si>
  <si>
    <t>Catastrófico</t>
  </si>
  <si>
    <t>Extremo</t>
  </si>
  <si>
    <t>Revisión, actualización y  desarrollo del proceso de Pensamiento y Direccionamiento Estratégico, para la formulación e implementación de la Planeación Estratégica Institucional.</t>
  </si>
  <si>
    <t>X</t>
  </si>
  <si>
    <t>Preventivo</t>
  </si>
  <si>
    <t>Manual</t>
  </si>
  <si>
    <t>Documentado</t>
  </si>
  <si>
    <t>Continua</t>
  </si>
  <si>
    <t>Registro Material</t>
  </si>
  <si>
    <t>Reducir</t>
  </si>
  <si>
    <t>1. Formulación de la Planeación estratégica Institucional de acuerdo a los lineamiento del gobierno nacional y necesidades del sector solidario.
2. Monitoreo y seguimiento de los Indicadores de la UAEOS: en el plan Nacional de Desarrollo, Plan Sectorial, Plan Estratégico y Plan de acción de la entidad, y presentados al Comité de Gestión y Desempeño Institucional.</t>
  </si>
  <si>
    <t>Director Nacional
Director de Investigación y Planeación
Director de Desarrollo de las organizaciones Solidarias
Líderes de Procesos</t>
  </si>
  <si>
    <t>Enero 1 de 2023</t>
  </si>
  <si>
    <t>Junio 30
Diciembre 31</t>
  </si>
  <si>
    <t>PDE 02</t>
  </si>
  <si>
    <t>La identificación de riesgos y sus controles para combatirlos  no son los adecuados para reducir, evitar o compartir los riesgos.</t>
  </si>
  <si>
    <r>
      <rPr>
        <sz val="10"/>
        <color rgb="FFFF0000"/>
        <rFont val="Arial Narrow"/>
        <family val="2"/>
      </rPr>
      <t>Debido</t>
    </r>
    <r>
      <rPr>
        <sz val="10"/>
        <rFont val="Arial Narrow"/>
        <family val="2"/>
      </rPr>
      <t xml:space="preserve"> a la falta de actualización de las herramientas para la gestión y Administración de Riesgos en la entidad.
</t>
    </r>
    <r>
      <rPr>
        <sz val="10"/>
        <color rgb="FFFF0000"/>
        <rFont val="Arial Narrow"/>
        <family val="2"/>
      </rPr>
      <t xml:space="preserve">
</t>
    </r>
    <r>
      <rPr>
        <sz val="10"/>
        <color theme="1"/>
        <rFont val="Arial Narrow"/>
        <family val="2"/>
      </rPr>
      <t xml:space="preserve">
 </t>
    </r>
  </si>
  <si>
    <r>
      <rPr>
        <sz val="10"/>
        <color rgb="FFFF0000"/>
        <rFont val="Arial Narrow"/>
        <family val="2"/>
      </rPr>
      <t>Posibilidad</t>
    </r>
    <r>
      <rPr>
        <sz val="10"/>
        <rFont val="Arial Narrow"/>
        <family val="2"/>
      </rPr>
      <t xml:space="preserve"> de perdida reputa</t>
    </r>
    <r>
      <rPr>
        <sz val="10"/>
        <color theme="1"/>
        <rFont val="Arial Narrow"/>
        <family val="2"/>
      </rPr>
      <t xml:space="preserve">cional y económica por uso de mecanismos de administración de riesgos inadecuados y deficiente detección temprana de riesgos, </t>
    </r>
    <r>
      <rPr>
        <sz val="10"/>
        <color rgb="FFFF0000"/>
        <rFont val="Arial Narrow"/>
        <family val="2"/>
      </rPr>
      <t xml:space="preserve">debido </t>
    </r>
    <r>
      <rPr>
        <sz val="10"/>
        <rFont val="Arial Narrow"/>
        <family val="2"/>
      </rPr>
      <t>a la falta de actualización de las herramientas para la gestión y Administración de Riesgos en la entidad</t>
    </r>
  </si>
  <si>
    <t>Baja</t>
  </si>
  <si>
    <t>Moderado</t>
  </si>
  <si>
    <t>Actualizar y socializar las herramientas para la Administración de riesgos de la entidad (Política de administración de riesgos, formatos, manual y procedimientos) de acuerdo con la normatividad y lineamiento vigentes.</t>
  </si>
  <si>
    <t>Detectivo</t>
  </si>
  <si>
    <t>1.Mantener actualizada la documentación y herramientas para la gestión de riesgos. 
2. Realizar análisis a los seguimientos que reportan los líderes de procesos frente a los controles establecidos en los  Mapa de Riesgos de la entidad periódicamente.</t>
  </si>
  <si>
    <t>Líderes de Procesos (1ra. Y 2da. Línea de defensa)
Profesional Especializado Grado 17 Grupo de Planeación y Estadística</t>
  </si>
  <si>
    <t>CFO 01</t>
  </si>
  <si>
    <t xml:space="preserve">Posibilidad de pérdida económica y reputacional </t>
  </si>
  <si>
    <t xml:space="preserve">
Debilidad en el diagnostico socio empresarial </t>
  </si>
  <si>
    <r>
      <t>Debido</t>
    </r>
    <r>
      <rPr>
        <sz val="10"/>
        <rFont val="Arial Narrow"/>
        <family val="2"/>
      </rPr>
      <t xml:space="preserve"> a organizaciones solidarias que no son perdurables y sostenibles en el tiempo.</t>
    </r>
  </si>
  <si>
    <r>
      <rPr>
        <sz val="10"/>
        <color rgb="FFFF0000"/>
        <rFont val="Arial Narrow"/>
        <family val="2"/>
      </rPr>
      <t>Posibilidad de perdida</t>
    </r>
    <r>
      <rPr>
        <sz val="10"/>
        <color theme="1"/>
        <rFont val="Arial Narrow"/>
        <family val="2"/>
      </rPr>
      <t xml:space="preserve"> económica y reputacional, </t>
    </r>
    <r>
      <rPr>
        <sz val="10"/>
        <color rgb="FFFF0000"/>
        <rFont val="Arial Narrow"/>
        <family val="2"/>
      </rPr>
      <t>debido</t>
    </r>
    <r>
      <rPr>
        <sz val="10"/>
        <color theme="1"/>
        <rFont val="Arial Narrow"/>
        <family val="2"/>
      </rPr>
      <t xml:space="preserve"> a organizaciones solidarias que no son perdurables y sostenibles en el tiempo.</t>
    </r>
  </si>
  <si>
    <t>Media</t>
  </si>
  <si>
    <t>Mayor</t>
  </si>
  <si>
    <t>Alto</t>
  </si>
  <si>
    <t>Implementar el programa integral de intervención PII (ruta)</t>
  </si>
  <si>
    <t>Registro Sustancial</t>
  </si>
  <si>
    <t xml:space="preserve">Acompañamiento técnico  a las organizaciones solidarias  durante los cuatro años que dura cada proceso .haciendo actualización cada año. </t>
  </si>
  <si>
    <t>Dirección de Desarrollo</t>
  </si>
  <si>
    <t>Enero 1 de 2022</t>
  </si>
  <si>
    <t>CFO 02</t>
  </si>
  <si>
    <t>Posibilidad de incurrir en perdida económica y reputacional</t>
  </si>
  <si>
    <t xml:space="preserve"> Alcance de cobertura  para atender a las organizaciones solidarias </t>
  </si>
  <si>
    <r>
      <rPr>
        <sz val="11"/>
        <color rgb="FFFF0000"/>
        <rFont val="Arial Narrow"/>
        <family val="2"/>
      </rPr>
      <t>Debido a</t>
    </r>
    <r>
      <rPr>
        <sz val="11"/>
        <color theme="1"/>
        <rFont val="Arial Narrow"/>
        <family val="2"/>
      </rPr>
      <t xml:space="preserve">   presupuesto insuficiente  </t>
    </r>
  </si>
  <si>
    <r>
      <rPr>
        <sz val="11"/>
        <color rgb="FFFF0000"/>
        <rFont val="Arial Narrow"/>
        <family val="2"/>
      </rPr>
      <t>Posibilidad de perdida</t>
    </r>
    <r>
      <rPr>
        <sz val="11"/>
        <color theme="1"/>
        <rFont val="Arial Narrow"/>
        <family val="2"/>
      </rPr>
      <t xml:space="preserve"> reputacional  Debido a  presupuesto insuficiente  </t>
    </r>
  </si>
  <si>
    <t xml:space="preserve">Gestionar ante el ministerio de hacienda y crédito las necesidades presupuestales para la atención de fomento de la economía solidaria </t>
  </si>
  <si>
    <t xml:space="preserve">Presentar ante el proyecto de presupuesto para atender las necesidades de las organizaciones </t>
  </si>
  <si>
    <t>CFO 03</t>
  </si>
  <si>
    <t>Coaccionar a los funcionarios, contratistas o supervisores  de la Unidad</t>
  </si>
  <si>
    <t>Debido a  ejercer coacción a los funcionarios, contratistas o supervisores de la unidad para un beneficio particular o de un tercero.</t>
  </si>
  <si>
    <t>Posibilidad perdida económica y reputacional  debido a  ejercer coacción a los funcionarios, contratistas o supervisores de la unidad para un beneficio particular o de un tercero.</t>
  </si>
  <si>
    <t>Corrupción</t>
  </si>
  <si>
    <t>Verificar   cumplimiento de la normativa vigente como. Circular para el supervisor.  resolución de funciones de supervisión, informes de supervisión   CIRCULAR 225 /15
Manual de contratación
Guía de Supervisión 
Guía de Financiero</t>
  </si>
  <si>
    <t>x</t>
  </si>
  <si>
    <t>Solicitar Informes de supervisión con evidencia de seguimiento de informes mensuales técnicos  del cooperante y contratista si aplica.</t>
  </si>
  <si>
    <t>Junio 30
Agosto 31
Diciembre 31</t>
  </si>
  <si>
    <t>GPP 01</t>
  </si>
  <si>
    <t>La no formulación, gestión y actualización de los planes, programas y proyectos por los formuladores y responsables, que permitan su desarrollo y ejecución de los proyectos de inversión.</t>
  </si>
  <si>
    <r>
      <rPr>
        <sz val="10"/>
        <color rgb="FFFF0000"/>
        <rFont val="Arial Narrow"/>
        <family val="2"/>
      </rPr>
      <t>Debido</t>
    </r>
    <r>
      <rPr>
        <sz val="10"/>
        <rFont val="Arial Narrow"/>
        <family val="2"/>
      </rPr>
      <t xml:space="preserve"> a la no ejecución de los proyectos de inversión. 
</t>
    </r>
  </si>
  <si>
    <r>
      <rPr>
        <sz val="10"/>
        <color rgb="FFFF0000"/>
        <rFont val="Arial Narrow"/>
        <family val="2"/>
      </rPr>
      <t>Posibilidad de perdida</t>
    </r>
    <r>
      <rPr>
        <sz val="10"/>
        <color theme="1"/>
        <rFont val="Arial Narrow"/>
        <family val="2"/>
      </rPr>
      <t xml:space="preserve"> económica y reputacional por la devolución de recursos de inversión asignados a la entidad, </t>
    </r>
    <r>
      <rPr>
        <sz val="10"/>
        <color rgb="FFFF0000"/>
        <rFont val="Arial Narrow"/>
        <family val="2"/>
      </rPr>
      <t>debido</t>
    </r>
    <r>
      <rPr>
        <sz val="10"/>
        <color theme="1"/>
        <rFont val="Arial Narrow"/>
        <family val="2"/>
      </rPr>
      <t xml:space="preserve"> a la no ejecución de los proyectos de inversión o fallas en la formulación en sus diferentes etapas. 
</t>
    </r>
  </si>
  <si>
    <t>Verificar el estado de actualización de los planes, programas y proyectos en el SUIP Y SPI y alertar sobre acciones a ejecutar por parte de los formuladores.</t>
  </si>
  <si>
    <t>Validar el cumplimiento de las actualizaciones de los planes, programas y proyectos por parte de los formuladores.</t>
  </si>
  <si>
    <t>Profesional Especializado Grupo de Planeación y Estadística
Coordinador Grupo de Planeación y Estadística</t>
  </si>
  <si>
    <t>Realizar seguimiento a la ejecución de los proyectos de inversión, estableciéndose el grado de avance físico, financiero y de gestión, realizar informes mensuales de  ejecución presupuestal.</t>
  </si>
  <si>
    <t>Verificar la información de ejecución de los proyectos de inversión registrada en el SPI,  para establecer alertas en caso de presentar inconsistencias en la información reportada mensualmente.</t>
  </si>
  <si>
    <t>GSM 01</t>
  </si>
  <si>
    <t>Omisión del envío de información o bases de datos, necesarios para la realización de las operaciones estadísticas internas (gestión institucional) o externas (Sector Solidario).</t>
  </si>
  <si>
    <r>
      <rPr>
        <sz val="10"/>
        <color rgb="FFFF0000"/>
        <rFont val="Arial Narrow"/>
        <family val="2"/>
      </rPr>
      <t>Debido</t>
    </r>
    <r>
      <rPr>
        <sz val="10"/>
        <rFont val="Arial Narrow"/>
        <family val="2"/>
      </rPr>
      <t xml:space="preserve"> a la falta criterios y de herramientas para recolección, validación y procesamiento de la información</t>
    </r>
  </si>
  <si>
    <r>
      <rPr>
        <sz val="10"/>
        <color rgb="FFFF0000"/>
        <rFont val="Arial Narrow"/>
        <family val="2"/>
      </rPr>
      <t>Posibilidad de perdida</t>
    </r>
    <r>
      <rPr>
        <sz val="10"/>
        <color theme="1"/>
        <rFont val="Arial Narrow"/>
        <family val="2"/>
      </rPr>
      <t xml:space="preserve"> reputacional y económica por ausencia de información que permita realizar el procesamiento y análisis de las operaciones estadísticas que permitan generar informes o reportes oportunos y adecuados para la toma de decisiones por parte de la Alta Dirección, </t>
    </r>
    <r>
      <rPr>
        <sz val="10"/>
        <color rgb="FFFF0000"/>
        <rFont val="Arial Narrow"/>
        <family val="2"/>
      </rPr>
      <t>debido</t>
    </r>
    <r>
      <rPr>
        <sz val="10"/>
        <color theme="1"/>
        <rFont val="Arial Narrow"/>
        <family val="2"/>
      </rPr>
      <t xml:space="preserve"> a la falta criterios y de herramientas para recolección, validación y procesamiento de la información</t>
    </r>
  </si>
  <si>
    <t>Diseñar y actualizar el  Plan Estadístico Institucional, las fichas de cada operación estadística y las herramientas de recolección de información  internas y externas</t>
  </si>
  <si>
    <t>Actualizar el Plan Estadístico Institucional, las fichas de operaciones estadísticas y las herramientas de recolección</t>
  </si>
  <si>
    <t>Coordinación Grupo de Planeación y Estadística.
Profesional Especializado</t>
  </si>
  <si>
    <t>Verificar consistencia de la información para su procesamiento.</t>
  </si>
  <si>
    <t>Bajo</t>
  </si>
  <si>
    <t>Realizar reportes de las operaciones estadísticas conforme a su periodicidad, verificando los criterios de calidad estadística.</t>
  </si>
  <si>
    <t>GSM 02</t>
  </si>
  <si>
    <r>
      <rPr>
        <sz val="11"/>
        <color rgb="FFFF0000"/>
        <rFont val="Arial Narrow"/>
        <family val="2"/>
      </rPr>
      <t>Posibilidad de incurrir</t>
    </r>
    <r>
      <rPr>
        <sz val="11"/>
        <color theme="1"/>
        <rFont val="Arial Narrow"/>
        <family val="2"/>
      </rPr>
      <t xml:space="preserve"> en perdida reputacional y económica</t>
    </r>
  </si>
  <si>
    <t>La información o bases de datos de la entidad sea manipulada por personas no autorizadas.</t>
  </si>
  <si>
    <r>
      <t>Debido</t>
    </r>
    <r>
      <rPr>
        <sz val="10"/>
        <rFont val="Arial Narrow"/>
        <family val="2"/>
      </rPr>
      <t xml:space="preserve">  a la utilización indebida de información privilegiada para satisfacer un interés particular o favorecimiento de un tercero.</t>
    </r>
  </si>
  <si>
    <r>
      <rPr>
        <sz val="10"/>
        <color rgb="FFFF0000"/>
        <rFont val="Arial Narrow"/>
        <family val="2"/>
      </rPr>
      <t>Posibilidad</t>
    </r>
    <r>
      <rPr>
        <sz val="10"/>
        <color theme="1"/>
        <rFont val="Arial Narrow"/>
        <family val="2"/>
      </rPr>
      <t xml:space="preserve"> de perdida reputacional y económica, por manipulación de las bases de datos de operaciones estadísticas, </t>
    </r>
    <r>
      <rPr>
        <sz val="10"/>
        <color rgb="FFFF0000"/>
        <rFont val="Arial Narrow"/>
        <family val="2"/>
      </rPr>
      <t>debido</t>
    </r>
    <r>
      <rPr>
        <sz val="10"/>
        <rFont val="Arial Narrow"/>
        <family val="2"/>
      </rPr>
      <t xml:space="preserve"> a la utilización indebida de información privilegiada</t>
    </r>
    <r>
      <rPr>
        <sz val="10"/>
        <color theme="1"/>
        <rFont val="Arial Narrow"/>
        <family val="2"/>
      </rPr>
      <t xml:space="preserve"> para satisfacer un interés particular o favorecimiento de un tercero.</t>
    </r>
  </si>
  <si>
    <t>Restringir acceso a la información y a las bases de datos de operaciones estadísticas a personal no autorizado.</t>
  </si>
  <si>
    <t>Acceso a la información de las bases de datos catalogadas como sensibles de las operaciones estadísticas, únicamente al personal autorizado: al Coordinador del Grupo de Planeación y Estadístico y al contratista encargado del procesamiento de las bases de datos estadisticos.</t>
  </si>
  <si>
    <t>Coordinador Grupo de Planeación y Estadística</t>
  </si>
  <si>
    <t>GES 01</t>
  </si>
  <si>
    <t>Posibilidad de pérdida económica y  reputacional</t>
  </si>
  <si>
    <t>Investigaciones que no se articulan a las líneas de investigación institucionales.</t>
  </si>
  <si>
    <r>
      <rPr>
        <sz val="11"/>
        <color rgb="FFFF0000"/>
        <rFont val="Arial Narrow"/>
        <family val="2"/>
      </rPr>
      <t>Debido</t>
    </r>
    <r>
      <rPr>
        <sz val="11"/>
        <color theme="1"/>
        <rFont val="Arial Narrow"/>
        <family val="2"/>
      </rPr>
      <t xml:space="preserve"> a desarrollos investigativos aislados de la línea estratégica definida.</t>
    </r>
  </si>
  <si>
    <r>
      <rPr>
        <sz val="11"/>
        <color rgb="FFFF0000"/>
        <rFont val="Arial Narrow"/>
        <family val="2"/>
      </rPr>
      <t>Posibilidad</t>
    </r>
    <r>
      <rPr>
        <sz val="11"/>
        <color theme="1"/>
        <rFont val="Arial Narrow"/>
        <family val="2"/>
      </rPr>
      <t xml:space="preserve"> de pérdida económica y reputacional </t>
    </r>
    <r>
      <rPr>
        <sz val="11"/>
        <color rgb="FFFF0000"/>
        <rFont val="Arial Narrow"/>
        <family val="2"/>
      </rPr>
      <t>debido</t>
    </r>
    <r>
      <rPr>
        <sz val="11"/>
        <color theme="1"/>
        <rFont val="Arial Narrow"/>
        <family val="2"/>
      </rPr>
      <t xml:space="preserve"> a desarrollos investigativos aislados de la línea estratégica definida.</t>
    </r>
  </si>
  <si>
    <t>Leve</t>
  </si>
  <si>
    <t>Mejorar el procedimiento de investigación incluyendo el visto bueno del grupo de educación e investigación en el anteproyecto de investigación, y socializarlo</t>
  </si>
  <si>
    <t>Coordinación y Porfesional designado
Grupo de Educación e Investigación</t>
  </si>
  <si>
    <t>GES 02</t>
  </si>
  <si>
    <t>Posibilidad de pérdida reputacional y pérdida económica</t>
  </si>
  <si>
    <t>Tráfico de influencias y favoritismos entre el facilitador y los participantes de procesos formativos.</t>
  </si>
  <si>
    <r>
      <rPr>
        <sz val="11"/>
        <color rgb="FFFF0000"/>
        <rFont val="Arial Narrow"/>
        <family val="2"/>
      </rPr>
      <t>Debido</t>
    </r>
    <r>
      <rPr>
        <sz val="11"/>
        <color theme="1"/>
        <rFont val="Arial Narrow"/>
        <family val="2"/>
      </rPr>
      <t xml:space="preserve"> a la emisión de certificados de procesos de formación sin el correspondiente cumplimiento de requisitos </t>
    </r>
  </si>
  <si>
    <r>
      <rPr>
        <sz val="11"/>
        <color rgb="FFFF0000"/>
        <rFont val="Arial Narrow"/>
        <family val="2"/>
      </rPr>
      <t>Posibilidad</t>
    </r>
    <r>
      <rPr>
        <sz val="11"/>
        <color theme="1"/>
        <rFont val="Arial Narrow"/>
        <family val="2"/>
      </rPr>
      <t xml:space="preserve"> de pérdida económica y reputacional </t>
    </r>
    <r>
      <rPr>
        <sz val="11"/>
        <color rgb="FFFF0000"/>
        <rFont val="Arial Narrow"/>
        <family val="2"/>
      </rPr>
      <t>debido</t>
    </r>
    <r>
      <rPr>
        <sz val="11"/>
        <color theme="1"/>
        <rFont val="Arial Narrow"/>
        <family val="2"/>
      </rPr>
      <t xml:space="preserve"> a la emisión de certificados de procesos de formación sin el correspondiente cumplimiento de requisitos </t>
    </r>
  </si>
  <si>
    <t>Alta</t>
  </si>
  <si>
    <t>Verificar el cumplimiento de requisito en la expedición de los certificados y/o constancias mediante la aplicación de procedimiento.</t>
  </si>
  <si>
    <t>Verificar la información que suministra el funcionario que adelantó la formación, la relación de  las personas y que éstas hayan registrado su participación y/o firma en la evidencia de listado de asistencia, a través de muestra minima del 10% en cada solicitud de certificados</t>
  </si>
  <si>
    <t>Profesional designado  
Grupo de Educación e Investigación</t>
  </si>
  <si>
    <t>GES 03</t>
  </si>
  <si>
    <t>Se desarrollen procesos de formación y/o capacitación a criterio de cada profesional de la UAEOS</t>
  </si>
  <si>
    <r>
      <rPr>
        <sz val="11"/>
        <color rgb="FFFF0000"/>
        <rFont val="Arial Narrow"/>
        <family val="2"/>
      </rPr>
      <t>Debido</t>
    </r>
    <r>
      <rPr>
        <sz val="11"/>
        <color theme="1"/>
        <rFont val="Arial Narrow"/>
        <family val="2"/>
      </rPr>
      <t xml:space="preserve"> a que no existen acuerdos mínimos para diseños curriculares de diversos programas educativos.</t>
    </r>
  </si>
  <si>
    <r>
      <rPr>
        <sz val="11"/>
        <color rgb="FFFF0000"/>
        <rFont val="Arial Narrow"/>
        <family val="2"/>
      </rPr>
      <t>Posibilidad</t>
    </r>
    <r>
      <rPr>
        <sz val="11"/>
        <color theme="1"/>
        <rFont val="Arial Narrow"/>
        <family val="2"/>
      </rPr>
      <t xml:space="preserve"> de pérdida económica y reputacional </t>
    </r>
    <r>
      <rPr>
        <sz val="11"/>
        <color rgb="FFFF0000"/>
        <rFont val="Arial Narrow"/>
        <family val="2"/>
      </rPr>
      <t>debido</t>
    </r>
    <r>
      <rPr>
        <sz val="11"/>
        <color theme="1"/>
        <rFont val="Arial Narrow"/>
        <family val="2"/>
      </rPr>
      <t xml:space="preserve"> a que no existen acuerdos mínimos para diseños curriculares de diversos programas educativos.</t>
    </r>
  </si>
  <si>
    <t>Diseñar el procedimiento de programas de formación y/o capacitación como parte del proceso de gestión de la educación solidaria</t>
  </si>
  <si>
    <t>Incluir dentro del procedimiento  de programas de formación y/o capacitación el visto bueno del grupo de educación e investigación en el diseño curricular</t>
  </si>
  <si>
    <t>SC 01</t>
  </si>
  <si>
    <t>Posibilidad de pérdida reputacional</t>
  </si>
  <si>
    <t xml:space="preserve">Carencia de un desarrollo tecnológico integrado (para todos los canales de atención) que genere alertas preventivas, estadísticas y permita evidenciar la trazabilidad de las peticiones  </t>
  </si>
  <si>
    <r>
      <rPr>
        <sz val="11"/>
        <color rgb="FFFF0000"/>
        <rFont val="Arial Narrow"/>
        <family val="2"/>
      </rPr>
      <t>Debido</t>
    </r>
    <r>
      <rPr>
        <sz val="11"/>
        <color theme="1"/>
        <rFont val="Arial Narrow"/>
        <family val="2"/>
      </rPr>
      <t xml:space="preserve"> a peticiones resueltas de manera inoportuna y/o extemporánea</t>
    </r>
  </si>
  <si>
    <r>
      <rPr>
        <sz val="11"/>
        <color rgb="FFFF0000"/>
        <rFont val="Arial Narrow"/>
        <family val="2"/>
      </rPr>
      <t xml:space="preserve">Posibilidad </t>
    </r>
    <r>
      <rPr>
        <sz val="11"/>
        <color theme="1"/>
        <rFont val="Arial Narrow"/>
        <family val="2"/>
      </rPr>
      <t xml:space="preserve">de pérdida reputacional </t>
    </r>
    <r>
      <rPr>
        <sz val="11"/>
        <color rgb="FFFF0000"/>
        <rFont val="Arial Narrow"/>
        <family val="2"/>
      </rPr>
      <t>debido</t>
    </r>
    <r>
      <rPr>
        <sz val="11"/>
        <color theme="1"/>
        <rFont val="Arial Narrow"/>
        <family val="2"/>
      </rPr>
      <t xml:space="preserve"> a peticiones resueltas de manera inoportuna  y/o extemporánea.</t>
    </r>
  </si>
  <si>
    <t>Menor</t>
  </si>
  <si>
    <t>Generar mecanismos de alerta temprana para recordar las peticiones asignadas a las diferentes áreas de la entidad.</t>
  </si>
  <si>
    <t>Remitir al menos dos veces por mes, a los jefes de cada área, la relación de peticiones pendientes</t>
  </si>
  <si>
    <t>Profesional Oficina de Servicio al ciudadano</t>
  </si>
  <si>
    <t>SC 02</t>
  </si>
  <si>
    <t>Soporte técnico del aplicativo SIIA en su programación y desarrollo de los  módulos que lo integran</t>
  </si>
  <si>
    <r>
      <rPr>
        <sz val="11"/>
        <color rgb="FFFF0000"/>
        <rFont val="Arial Narrow"/>
        <family val="2"/>
      </rPr>
      <t>Debido</t>
    </r>
    <r>
      <rPr>
        <sz val="11"/>
        <color theme="1"/>
        <rFont val="Arial Narrow"/>
        <family val="2"/>
      </rPr>
      <t xml:space="preserve"> al inadecuado funcionamiento del aplicativo SIIA</t>
    </r>
  </si>
  <si>
    <r>
      <rPr>
        <sz val="11"/>
        <color rgb="FFFF0000"/>
        <rFont val="Arial Narrow"/>
        <family val="2"/>
      </rPr>
      <t>Posibilidad</t>
    </r>
    <r>
      <rPr>
        <sz val="11"/>
        <color theme="1"/>
        <rFont val="Arial Narrow"/>
        <family val="2"/>
      </rPr>
      <t xml:space="preserve"> de pérdida económica y pérdida reputacional </t>
    </r>
    <r>
      <rPr>
        <sz val="11"/>
        <color rgb="FFFF0000"/>
        <rFont val="Arial Narrow"/>
        <family val="2"/>
      </rPr>
      <t>debido</t>
    </r>
    <r>
      <rPr>
        <sz val="11"/>
        <color theme="1"/>
        <rFont val="Arial Narrow"/>
        <family val="2"/>
      </rPr>
      <t xml:space="preserve"> al  inadecuado funcionamiento del aplicativo SIIA</t>
    </r>
  </si>
  <si>
    <t>Fallas Tecnológicas</t>
  </si>
  <si>
    <t xml:space="preserve">Reportar las necesidades de programación, mantenimiento y soporte al grupo de Tics </t>
  </si>
  <si>
    <t>Reportar las necesidades de programación, mantenimiento y soporte al grupo de Tics, cada vez que ocurran</t>
  </si>
  <si>
    <t xml:space="preserve">Profesional Especializado Grupo de educación e investigación </t>
  </si>
  <si>
    <t>GH 01</t>
  </si>
  <si>
    <r>
      <rPr>
        <sz val="11"/>
        <color rgb="FFFF0000"/>
        <rFont val="Arial Narrow"/>
        <family val="2"/>
      </rPr>
      <t>Posibilidad</t>
    </r>
    <r>
      <rPr>
        <sz val="11"/>
        <color theme="1"/>
        <rFont val="Arial Narrow"/>
        <family val="2"/>
      </rPr>
      <t xml:space="preserve"> de pérdida reputacional y económica</t>
    </r>
  </si>
  <si>
    <t>Por sanciones por parte de los entes de control e insatisfacción de los funcionarios de la entidad</t>
  </si>
  <si>
    <r>
      <rPr>
        <sz val="10"/>
        <color rgb="FFFF0000"/>
        <rFont val="Arial Narrow"/>
        <family val="2"/>
      </rPr>
      <t>Debido</t>
    </r>
    <r>
      <rPr>
        <sz val="10"/>
        <color theme="1"/>
        <rFont val="Arial Narrow"/>
        <family val="2"/>
      </rPr>
      <t xml:space="preserve"> a la vinculación de los servidores públicos con documentación no idónea o sin el cumplimiento de los requisitos establecidos en la normatividad vigente.</t>
    </r>
  </si>
  <si>
    <r>
      <rPr>
        <sz val="10"/>
        <color rgb="FFFF0000"/>
        <rFont val="Arial Narrow"/>
        <family val="2"/>
      </rPr>
      <t>Posibilidad  de perdida</t>
    </r>
    <r>
      <rPr>
        <sz val="10"/>
        <color theme="1"/>
        <rFont val="Arial Narrow"/>
        <family val="2"/>
      </rPr>
      <t xml:space="preserve"> reputacional y economica, </t>
    </r>
    <r>
      <rPr>
        <sz val="10"/>
        <color rgb="FFFF0000"/>
        <rFont val="Arial Narrow"/>
        <family val="2"/>
      </rPr>
      <t>debido</t>
    </r>
    <r>
      <rPr>
        <sz val="10"/>
        <color theme="1"/>
        <rFont val="Arial Narrow"/>
        <family val="2"/>
      </rPr>
      <t xml:space="preserve"> a la vinculación de los servidores públicos con conflicto de intereses, documentación no idónea o sin el cumplimiento de los requisitos establecidos en la normatividad vigente para ocupar el cargo.</t>
    </r>
  </si>
  <si>
    <t>Conflicto de Interes</t>
  </si>
  <si>
    <t xml:space="preserve">Verificar por parte del profesional  responsable  la documentación presentada por el aspirante  frente a los requisitos establecidos el Manual especifico de Funciones y Competencias de la entidad, para posteriormente ser validado y aprobado por el Coordinador del área de gestión Humana. </t>
  </si>
  <si>
    <t>Verificar la documentación en la plataforma de SIGEP II y cumplimiento de la normatividad vigente.</t>
  </si>
  <si>
    <t>Profesional Universitario Grupo de Gestión Humana
Coordinador Grupo de Gestión Humana
Subdirector Nacional</t>
  </si>
  <si>
    <t>30 de junio de 2023
31 de diciembre de 2.023</t>
  </si>
  <si>
    <t>GH 02</t>
  </si>
  <si>
    <r>
      <rPr>
        <sz val="11"/>
        <color rgb="FFFF0000"/>
        <rFont val="Arial Narrow"/>
        <family val="2"/>
      </rPr>
      <t>Posibilidad</t>
    </r>
    <r>
      <rPr>
        <sz val="11"/>
        <color theme="1"/>
        <rFont val="Arial Narrow"/>
        <family val="2"/>
      </rPr>
      <t xml:space="preserve"> de incurrir en perdida económica</t>
    </r>
  </si>
  <si>
    <t xml:space="preserve">Por sanciones por entes de control o demandas por pagos inadecuados en la nomina </t>
  </si>
  <si>
    <r>
      <rPr>
        <sz val="10"/>
        <color rgb="FFFF0000"/>
        <rFont val="Arial Narrow"/>
        <family val="2"/>
      </rPr>
      <t>Debido</t>
    </r>
    <r>
      <rPr>
        <sz val="10"/>
        <color theme="1"/>
        <rFont val="Arial Narrow"/>
        <family val="2"/>
      </rPr>
      <t xml:space="preserve"> la falta de actualización y soporte técnico del aplicativo de nómina NOVASOFT este presena inconsistencias en los reportes.
 </t>
    </r>
  </si>
  <si>
    <r>
      <rPr>
        <sz val="10"/>
        <color rgb="FFFF0000"/>
        <rFont val="Arial Narrow"/>
        <family val="2"/>
      </rPr>
      <t>Posibilidad</t>
    </r>
    <r>
      <rPr>
        <sz val="10"/>
        <color theme="1"/>
        <rFont val="Arial Narrow"/>
        <family val="2"/>
      </rPr>
      <t xml:space="preserve"> de incurrir en perdida económica debido a  la falta de actualización y soporte técnico del aplicativo de nómina de NOVASOFT.</t>
    </r>
  </si>
  <si>
    <t>Relaciones Laborales</t>
  </si>
  <si>
    <t>Realizar la contratación de la actualización y soporte técnico del aplicativo de nómina NOVASOFT para cada vigenica.</t>
  </si>
  <si>
    <t>Verificar la contratación anual de la actualización y soporte técnico del aplicativo de nómina NOVASOFT de conformidad con el Plan anual de Adquisiciones.</t>
  </si>
  <si>
    <t>GH 03</t>
  </si>
  <si>
    <r>
      <rPr>
        <sz val="11"/>
        <color rgb="FFFF0000"/>
        <rFont val="Arial Narrow"/>
        <family val="2"/>
      </rPr>
      <t>Posibilidad</t>
    </r>
    <r>
      <rPr>
        <sz val="11"/>
        <color theme="1"/>
        <rFont val="Arial Narrow"/>
        <family val="2"/>
      </rPr>
      <t xml:space="preserve"> de perdida reputacional</t>
    </r>
  </si>
  <si>
    <t>Por modificación de los criterios de los estandares mínimos en Segurida de Salud en el Trabajo.</t>
  </si>
  <si>
    <r>
      <rPr>
        <sz val="10"/>
        <color rgb="FFFF0000"/>
        <rFont val="Arial Narrow"/>
        <family val="2"/>
      </rPr>
      <t xml:space="preserve">Debido </t>
    </r>
    <r>
      <rPr>
        <sz val="10"/>
        <color theme="1"/>
        <rFont val="Arial Narrow"/>
        <family val="2"/>
      </rPr>
      <t>a modificación de los criterios de los estándares mínimos en Seguridad y Salud en el Trabajo.</t>
    </r>
  </si>
  <si>
    <r>
      <rPr>
        <sz val="10"/>
        <color rgb="FFFF0000"/>
        <rFont val="Arial Narrow"/>
        <family val="2"/>
      </rPr>
      <t>Posibilidad</t>
    </r>
    <r>
      <rPr>
        <sz val="10"/>
        <color theme="1"/>
        <rFont val="Arial Narrow"/>
        <family val="2"/>
      </rPr>
      <t xml:space="preserve"> de incurrir en perdida reputacional, </t>
    </r>
    <r>
      <rPr>
        <sz val="10"/>
        <color rgb="FFFF0000"/>
        <rFont val="Arial Narrow"/>
        <family val="2"/>
      </rPr>
      <t>debido</t>
    </r>
    <r>
      <rPr>
        <sz val="10"/>
        <color theme="1"/>
        <rFont val="Arial Narrow"/>
        <family val="2"/>
      </rPr>
      <t xml:space="preserve"> a modificación de los criterios de los estándares mínimos en Seguridad y Salud en el Trabajo.</t>
    </r>
  </si>
  <si>
    <t>Conflicto de Interés</t>
  </si>
  <si>
    <t>Verificar el cumplimiento de cada item de los estándares mínimos en Seguridad y Salud en el Trabajo.</t>
  </si>
  <si>
    <t>Realizar la evaluación de los estándares mínimos de Seguridad y Salud en el Trabajo.</t>
  </si>
  <si>
    <t>Grupo de Gestión Humana
Coordinador Grupo de Gestión Humana</t>
  </si>
  <si>
    <t>GH 04</t>
  </si>
  <si>
    <r>
      <rPr>
        <sz val="11"/>
        <color rgb="FFFF0000"/>
        <rFont val="Arial Narrow"/>
        <family val="2"/>
      </rPr>
      <t>Posibilidad</t>
    </r>
    <r>
      <rPr>
        <sz val="11"/>
        <color theme="1"/>
        <rFont val="Arial Narrow"/>
        <family val="2"/>
      </rPr>
      <t xml:space="preserve"> de  perdida reputacional y económica</t>
    </r>
  </si>
  <si>
    <t>Por no tener acceso a los archivos de historias laborales</t>
  </si>
  <si>
    <r>
      <t xml:space="preserve">Debido </t>
    </r>
    <r>
      <rPr>
        <sz val="10"/>
        <rFont val="Arial Narrow"/>
        <family val="2"/>
      </rPr>
      <t>al incumplimiento de cargue de la información de salarios y tiempos de servicio, de los exfuncionarios o funcionarios de la Entidad, en la plataforma del Ministerio de Hacienda y Crédito Público - Oficina de Bonos pensionales - OBP. Certificación de tiempos laborados - CETIL.</t>
    </r>
  </si>
  <si>
    <r>
      <rPr>
        <sz val="10"/>
        <color rgb="FFFF0000"/>
        <rFont val="Arial Narrow"/>
        <family val="2"/>
      </rPr>
      <t>Posibilidad</t>
    </r>
    <r>
      <rPr>
        <sz val="10"/>
        <color theme="1"/>
        <rFont val="Arial Narrow"/>
        <family val="2"/>
      </rPr>
      <t xml:space="preserve"> de perdida reputacional y económica </t>
    </r>
    <r>
      <rPr>
        <sz val="10"/>
        <color rgb="FFFF0000"/>
        <rFont val="Arial Narrow"/>
        <family val="2"/>
      </rPr>
      <t>debido</t>
    </r>
    <r>
      <rPr>
        <sz val="10"/>
        <color theme="1"/>
        <rFont val="Arial Narrow"/>
        <family val="2"/>
      </rPr>
      <t xml:space="preserve"> al incumplimiento de cargue de la información de salarios y tiempos de servicio, de los exfuncionarios o funcionarios de la Entidad, en la plataforma del Ministerio de Hacienda y Crédito Público - Oficina de Bonos pensionales - OBP. Certificación de tiempos laborados - CETIL.</t>
    </r>
  </si>
  <si>
    <t>Cargar la información de tiempos laborados y salarios en la plataforma CETIL, previa verificación y validación de la información en las Historia Laborales de los exfuncionarios y funcionarios de la Entidad.</t>
  </si>
  <si>
    <t>Revisar Historias laborales para validación y cargue de la información en el aplicativo CETIL, para su revisión y firma del Coordinador Grupo de Gestión Humana.</t>
  </si>
  <si>
    <t>Coordinador Grupo de Gestión Humana.</t>
  </si>
  <si>
    <t>GH 05</t>
  </si>
  <si>
    <t>Selección del rubro de Funcionamiento o inversión diferente al requerido.</t>
  </si>
  <si>
    <r>
      <rPr>
        <sz val="10"/>
        <color rgb="FFFF0000"/>
        <rFont val="Arial Narrow"/>
        <family val="2"/>
      </rPr>
      <t>Debido</t>
    </r>
    <r>
      <rPr>
        <sz val="10"/>
        <color theme="1"/>
        <rFont val="Arial Narrow"/>
        <family val="2"/>
      </rPr>
      <t xml:space="preserve"> a liquidación en la selección de los rubros de funcionamiento o inversión.</t>
    </r>
  </si>
  <si>
    <r>
      <rPr>
        <sz val="10"/>
        <color rgb="FFFF0000"/>
        <rFont val="Arial Narrow"/>
        <family val="2"/>
      </rPr>
      <t>Posibilidad</t>
    </r>
    <r>
      <rPr>
        <sz val="10"/>
        <color theme="1"/>
        <rFont val="Arial Narrow"/>
        <family val="2"/>
      </rPr>
      <t xml:space="preserve"> de perdida económica por concepto de solicitud de tiquetes aéreos y liquidación de viáticos de comisión de servicios de los servidores públicos y contratistas de la entidad, </t>
    </r>
    <r>
      <rPr>
        <sz val="10"/>
        <color rgb="FFFF0000"/>
        <rFont val="Arial Narrow"/>
        <family val="2"/>
      </rPr>
      <t>debido</t>
    </r>
    <r>
      <rPr>
        <sz val="10"/>
        <color theme="1"/>
        <rFont val="Arial Narrow"/>
        <family val="2"/>
      </rPr>
      <t xml:space="preserve"> a liquidación en la selección de los rubros de funcionamiento o inversión.</t>
    </r>
  </si>
  <si>
    <t>Cargar la información en el SIIF, verificar y aprobar las solicitudes de tiquetes aéreos y viáticos de comisión de servicios de los funcionarios públicos.</t>
  </si>
  <si>
    <t>Verificar cumplimiento cronograma remitido por el área correspondiente, aprobación por la Dirección Nacional</t>
  </si>
  <si>
    <t>Grupo de Gestión Humana
Subdirección Nacional
Grupo de Gestión Financiera</t>
  </si>
  <si>
    <t>CPR 01</t>
  </si>
  <si>
    <t>Falta de control  en la publicación de contenidos y piezas, en los canales establecidos para tal fin.</t>
  </si>
  <si>
    <r>
      <rPr>
        <sz val="10"/>
        <color rgb="FFFF0000"/>
        <rFont val="Arial Narrow"/>
        <family val="2"/>
      </rPr>
      <t>Debido</t>
    </r>
    <r>
      <rPr>
        <sz val="10"/>
        <rFont val="Arial Narrow"/>
        <family val="2"/>
      </rPr>
      <t xml:space="preserve"> a incumplimiento de los estándares de imagen corporativa, contenido inadecuado para publicaciones, o publicaciones que no han sido autorizadas. </t>
    </r>
  </si>
  <si>
    <r>
      <rPr>
        <sz val="10"/>
        <color rgb="FFFF0000"/>
        <rFont val="Arial Narrow"/>
        <family val="2"/>
      </rPr>
      <t xml:space="preserve">Posibilidad </t>
    </r>
    <r>
      <rPr>
        <sz val="10"/>
        <rFont val="Arial Narrow"/>
        <family val="2"/>
      </rPr>
      <t>de perdida reputacional</t>
    </r>
    <r>
      <rPr>
        <sz val="10"/>
        <color theme="1"/>
        <rFont val="Arial Narrow"/>
        <family val="2"/>
      </rPr>
      <t xml:space="preserve">, </t>
    </r>
    <r>
      <rPr>
        <sz val="10"/>
        <color rgb="FFFF0000"/>
        <rFont val="Arial Narrow"/>
        <family val="2"/>
      </rPr>
      <t>debido</t>
    </r>
    <r>
      <rPr>
        <sz val="10"/>
        <color theme="1"/>
        <rFont val="Arial Narrow"/>
        <family val="2"/>
      </rPr>
      <t xml:space="preserve"> a incumplimiento de los estándares de imagen corporativa, contenido inadecuado para publicaciones, o publicaciones que no han sido autorizadas. </t>
    </r>
  </si>
  <si>
    <t>El líder responsable del proceso, verificará  que la publicación y su contenido sea el previamente revisado y autorizado, en los tiempos y parámetros definidos.</t>
  </si>
  <si>
    <t>Verificar el cumplimiento en la publicación de cada uno de los contenidos autorizados por el líder de proceso.</t>
  </si>
  <si>
    <t>Líder del Proceso de Comunicación y Prensa</t>
  </si>
  <si>
    <t>CPR 02</t>
  </si>
  <si>
    <t>Posibilidad de incurrir en perdida reputacional</t>
  </si>
  <si>
    <t>Falta de control en la recolección de la información que se produce en la UAEOS</t>
  </si>
  <si>
    <r>
      <rPr>
        <sz val="10"/>
        <color rgb="FFFF0000"/>
        <rFont val="Arial Narrow"/>
        <family val="2"/>
      </rPr>
      <t>Debido</t>
    </r>
    <r>
      <rPr>
        <sz val="10"/>
        <color theme="1"/>
        <rFont val="Arial Narrow"/>
        <family val="2"/>
      </rPr>
      <t xml:space="preserve"> a la recolección de la información  de manera extemporánea e incompleta  para ser publicada a través de los canales dispuestos por la Entidad.</t>
    </r>
  </si>
  <si>
    <r>
      <rPr>
        <sz val="10"/>
        <color rgb="FFFF0000"/>
        <rFont val="Arial Narrow"/>
        <family val="2"/>
      </rPr>
      <t>Posibilidad</t>
    </r>
    <r>
      <rPr>
        <sz val="10"/>
        <color theme="1"/>
        <rFont val="Arial Narrow"/>
        <family val="2"/>
      </rPr>
      <t xml:space="preserve"> de perdida reputacional, </t>
    </r>
    <r>
      <rPr>
        <sz val="10"/>
        <color rgb="FFFF0000"/>
        <rFont val="Arial Narrow"/>
        <family val="2"/>
      </rPr>
      <t>debido</t>
    </r>
    <r>
      <rPr>
        <sz val="10"/>
        <color theme="1"/>
        <rFont val="Arial Narrow"/>
        <family val="2"/>
      </rPr>
      <t xml:space="preserve"> a la recolección de la información  de manera extemporánea e incompleta  para ser publicada a través de los canales dispuestos por la Entidad.</t>
    </r>
  </si>
  <si>
    <t>El líder responsable del proceso deberá verificar y asegurar la recolección de contenidos dentro de los tiempos y estándares establecidos.</t>
  </si>
  <si>
    <t>Correctivo</t>
  </si>
  <si>
    <t>GAD 01</t>
  </si>
  <si>
    <t>Posibilidad de pérdida económica</t>
  </si>
  <si>
    <t>Inventarios desactualizados</t>
  </si>
  <si>
    <r>
      <rPr>
        <sz val="10"/>
        <color rgb="FFFF0000"/>
        <rFont val="Arial Narrow"/>
        <family val="2"/>
      </rPr>
      <t xml:space="preserve">Debido </t>
    </r>
    <r>
      <rPr>
        <sz val="10"/>
        <color theme="1"/>
        <rFont val="Arial Narrow"/>
        <family val="2"/>
      </rPr>
      <t xml:space="preserve"> a extravio, sustracción,  fallas en la relación e identificación de los bienes, o administración de inventarios.</t>
    </r>
  </si>
  <si>
    <r>
      <rPr>
        <sz val="10"/>
        <color rgb="FFFF0000"/>
        <rFont val="Arial Narrow"/>
        <family val="2"/>
      </rPr>
      <t xml:space="preserve">Posibilidad </t>
    </r>
    <r>
      <rPr>
        <sz val="10"/>
        <rFont val="Arial Narrow"/>
        <family val="2"/>
      </rPr>
      <t>de perdida económica de bienes muebles, equipos y suministros de oficina</t>
    </r>
    <r>
      <rPr>
        <sz val="10"/>
        <color rgb="FFFF0000"/>
        <rFont val="Arial Narrow"/>
        <family val="2"/>
      </rPr>
      <t xml:space="preserve"> </t>
    </r>
    <r>
      <rPr>
        <sz val="10"/>
        <color theme="1"/>
        <rFont val="Arial Narrow"/>
        <family val="2"/>
      </rPr>
      <t xml:space="preserve">de la Unidad, </t>
    </r>
    <r>
      <rPr>
        <sz val="10"/>
        <color rgb="FFFF0000"/>
        <rFont val="Arial Narrow"/>
        <family val="2"/>
      </rPr>
      <t>debido</t>
    </r>
    <r>
      <rPr>
        <sz val="10"/>
        <color theme="1"/>
        <rFont val="Arial Narrow"/>
        <family val="2"/>
      </rPr>
      <t xml:space="preserve"> a extravio,  fallas en la relación e identificación de los bienes, o administración de inventarios.
</t>
    </r>
  </si>
  <si>
    <t xml:space="preserve">Verificar cantidad y descripción de bienes contra factura, hoja de inventarios individual y diligenciamiento de los registros correspondientes de inventarios. Por parte del profesional Especializado responsable de Inventarios
</t>
  </si>
  <si>
    <t>Realizar toma física de inventarios de todos los bienes de la Entidad y presentar informe pormenorizado por funcionario (inventarios individuales) y por dependencia.</t>
  </si>
  <si>
    <t>Profesional Especializado Grupo de Gestión Administrativa</t>
  </si>
  <si>
    <t>GAD 02</t>
  </si>
  <si>
    <t>Posibilidad de incurrir en perdida económica</t>
  </si>
  <si>
    <t>Disponer de un área inadecuada para el deposito provisional de los recursos de Caja Menor.</t>
  </si>
  <si>
    <r>
      <rPr>
        <sz val="10"/>
        <color rgb="FFFF0000"/>
        <rFont val="Arial Narrow"/>
        <family val="2"/>
      </rPr>
      <t>Debido</t>
    </r>
    <r>
      <rPr>
        <sz val="10"/>
        <color theme="1"/>
        <rFont val="Arial Narrow"/>
        <family val="2"/>
      </rPr>
      <t xml:space="preserve">  a sustracción de los recursos asignados a caja menor.</t>
    </r>
  </si>
  <si>
    <r>
      <rPr>
        <sz val="10"/>
        <color rgb="FFFF0000"/>
        <rFont val="Arial Narrow"/>
        <family val="2"/>
      </rPr>
      <t xml:space="preserve">Posibilidad </t>
    </r>
    <r>
      <rPr>
        <sz val="10"/>
        <rFont val="Arial Narrow"/>
        <family val="2"/>
      </rPr>
      <t>de perdida económica,</t>
    </r>
    <r>
      <rPr>
        <sz val="10"/>
        <color theme="1"/>
        <rFont val="Arial Narrow"/>
        <family val="2"/>
      </rPr>
      <t xml:space="preserve"> </t>
    </r>
    <r>
      <rPr>
        <sz val="10"/>
        <color rgb="FFFF0000"/>
        <rFont val="Arial Narrow"/>
        <family val="2"/>
      </rPr>
      <t>debido</t>
    </r>
    <r>
      <rPr>
        <sz val="10"/>
        <color theme="1"/>
        <rFont val="Arial Narrow"/>
        <family val="2"/>
      </rPr>
      <t xml:space="preserve"> a sustracción de los recursos asignados a caja menor.</t>
    </r>
  </si>
  <si>
    <t>Disponer de efectivo en montos no superiores a $500.000.</t>
  </si>
  <si>
    <t xml:space="preserve">Planear y programar las erogaciones de recursos de caja menor con base en necesidades estimadas o solicitudes de recursos por los diferentes conceptos. </t>
  </si>
  <si>
    <t>GAD 03</t>
  </si>
  <si>
    <t>Desconocimiento del Plan Institucional de Gestión Ambiental - PIGA y de las actividades  que lo contemplan.</t>
  </si>
  <si>
    <r>
      <rPr>
        <sz val="10"/>
        <color rgb="FFFF0000"/>
        <rFont val="Arial Narrow"/>
        <family val="2"/>
      </rPr>
      <t>Debido</t>
    </r>
    <r>
      <rPr>
        <sz val="10"/>
        <color theme="1"/>
        <rFont val="Arial Narrow"/>
        <family val="2"/>
      </rPr>
      <t xml:space="preserve"> a incumplimiento del plan institucional de Gestión Ambiental - PIGA, como de las actividades allí contempladas.</t>
    </r>
  </si>
  <si>
    <r>
      <rPr>
        <sz val="10"/>
        <color rgb="FFFF0000"/>
        <rFont val="Arial Narrow"/>
        <family val="2"/>
      </rPr>
      <t>Posibilidad</t>
    </r>
    <r>
      <rPr>
        <sz val="10"/>
        <color theme="1"/>
        <rFont val="Arial Narrow"/>
        <family val="2"/>
      </rPr>
      <t xml:space="preserve"> de perdida reputacional y económica, </t>
    </r>
    <r>
      <rPr>
        <sz val="10"/>
        <color rgb="FFFF0000"/>
        <rFont val="Arial Narrow"/>
        <family val="2"/>
      </rPr>
      <t>debido</t>
    </r>
    <r>
      <rPr>
        <sz val="10"/>
        <color theme="1"/>
        <rFont val="Arial Narrow"/>
        <family val="2"/>
      </rPr>
      <t xml:space="preserve"> a incumplimiento del plan institucional de Gestión Ambiental - PIGA, como de las actividades allí contempladas.</t>
    </r>
  </si>
  <si>
    <t>Socializar Plan Institucional de Gestión Ambiental - PIGA, su desarrollo y seguimiento a las actividades.</t>
  </si>
  <si>
    <t>Socializar el Plan Institucional de Gestión Ambiental - PIGA en el primer semestre del año y realizar seguimiento semestralmente en el desarrollo y cumplimiento de las actividades programadas.</t>
  </si>
  <si>
    <t xml:space="preserve">Grupo de Gestión Administrativa
Grupo de Planeación y Estadística </t>
  </si>
  <si>
    <t>GAD 04</t>
  </si>
  <si>
    <t>Nivel de acceso de personal no autorizado a la áreas de la Entidad</t>
  </si>
  <si>
    <r>
      <rPr>
        <sz val="11"/>
        <color rgb="FFFF0000"/>
        <rFont val="Arial Narrow"/>
        <family val="2"/>
      </rPr>
      <t>Debido</t>
    </r>
    <r>
      <rPr>
        <sz val="10"/>
        <color theme="1"/>
        <rFont val="Arial Narrow"/>
        <family val="2"/>
      </rPr>
      <t xml:space="preserve"> a sustracción de los bienes.</t>
    </r>
  </si>
  <si>
    <r>
      <rPr>
        <sz val="10"/>
        <color rgb="FFFF0000"/>
        <rFont val="Arial Narrow"/>
        <family val="2"/>
      </rPr>
      <t xml:space="preserve">Posibilidad </t>
    </r>
    <r>
      <rPr>
        <sz val="10"/>
        <rFont val="Arial Narrow"/>
        <family val="2"/>
      </rPr>
      <t>de perdida económica de bienes muebles, equipos y suministros de oficina</t>
    </r>
    <r>
      <rPr>
        <sz val="10"/>
        <color rgb="FFFF0000"/>
        <rFont val="Arial Narrow"/>
        <family val="2"/>
      </rPr>
      <t xml:space="preserve"> </t>
    </r>
    <r>
      <rPr>
        <sz val="10"/>
        <color theme="1"/>
        <rFont val="Arial Narrow"/>
        <family val="2"/>
      </rPr>
      <t xml:space="preserve">de la Unidad, </t>
    </r>
    <r>
      <rPr>
        <sz val="10"/>
        <color rgb="FFFF0000"/>
        <rFont val="Arial Narrow"/>
        <family val="2"/>
      </rPr>
      <t>debido</t>
    </r>
    <r>
      <rPr>
        <sz val="10"/>
        <color theme="1"/>
        <rFont val="Arial Narrow"/>
        <family val="2"/>
      </rPr>
      <t xml:space="preserve"> a sustracción de los bienes.
</t>
    </r>
  </si>
  <si>
    <t>Verificación identidad del personal autorizado a accesar a la Entidad.</t>
  </si>
  <si>
    <t>Autorización de acceso a personal externo y visitantes, previa identificación. Y acompañamiento por parte de un funcionario de la Entidad.</t>
  </si>
  <si>
    <t>Grupo de Gestión Administrativa
Todos los funcionarios de la Entidad</t>
  </si>
  <si>
    <t>GDO 01</t>
  </si>
  <si>
    <t>Posibilidad de pérdida económica y reputacional</t>
  </si>
  <si>
    <t>Procesos archivísticos no aplicados conforme a la normatividad vigente.</t>
  </si>
  <si>
    <r>
      <rPr>
        <sz val="10"/>
        <color rgb="FFFF0000"/>
        <rFont val="Arial Narrow"/>
        <family val="2"/>
      </rPr>
      <t>Debido</t>
    </r>
    <r>
      <rPr>
        <sz val="10"/>
        <color theme="1"/>
        <rFont val="Arial Narrow"/>
        <family val="2"/>
      </rPr>
      <t xml:space="preserve"> al  extravio o no tener acceso oportuno a los documentos objeto de consulta.</t>
    </r>
  </si>
  <si>
    <r>
      <rPr>
        <sz val="10"/>
        <color rgb="FFFF0000"/>
        <rFont val="Arial Narrow"/>
        <family val="2"/>
      </rPr>
      <t>Posibilidad</t>
    </r>
    <r>
      <rPr>
        <sz val="10"/>
        <color theme="1"/>
        <rFont val="Arial Narrow"/>
        <family val="2"/>
      </rPr>
      <t xml:space="preserve"> de perdida económica y reputacional </t>
    </r>
    <r>
      <rPr>
        <sz val="10"/>
        <color rgb="FFFF0000"/>
        <rFont val="Arial Narrow"/>
        <family val="2"/>
      </rPr>
      <t>debido</t>
    </r>
    <r>
      <rPr>
        <sz val="10"/>
        <color theme="1"/>
        <rFont val="Arial Narrow"/>
        <family val="2"/>
      </rPr>
      <t xml:space="preserve"> al  extravio o no tener acceso oportuno a los documentos objeto de consulta.</t>
    </r>
  </si>
  <si>
    <t>Aplicar instrumentos, tales como las tablas de retención documental - TRD, inventario documental, hoja de control, y demás formatos (formatos de afuera) que aseguren una adecuada gestión y conservación de la documentación.</t>
  </si>
  <si>
    <t>Sin Documentar</t>
  </si>
  <si>
    <t>Aleatoria</t>
  </si>
  <si>
    <t xml:space="preserve">Programar una (1) visita trimestral a una dependencia para verificar y validar la adecuada aplicación de los instrumentos de control citados.   </t>
  </si>
  <si>
    <t>Grupo de Gestión Administrativa
Profesional o Tecnólogo en Gestión Documental</t>
  </si>
  <si>
    <t>GDO 02</t>
  </si>
  <si>
    <t>Posibilidad de perdida económica y reputacional</t>
  </si>
  <si>
    <t>Inexistencia de protocolos y lineamientos  para la administración de las comunicaciones oficiales.</t>
  </si>
  <si>
    <r>
      <rPr>
        <sz val="10"/>
        <color rgb="FFFF0000"/>
        <rFont val="Arial Narrow"/>
        <family val="2"/>
      </rPr>
      <t>Debido</t>
    </r>
    <r>
      <rPr>
        <sz val="10"/>
        <color theme="1"/>
        <rFont val="Arial Narrow"/>
        <family val="2"/>
      </rPr>
      <t xml:space="preserve"> a la suscripción de documentos por personal no autorizado.</t>
    </r>
  </si>
  <si>
    <r>
      <rPr>
        <sz val="10"/>
        <color rgb="FFFF0000"/>
        <rFont val="Arial Narrow"/>
        <family val="2"/>
      </rPr>
      <t>Posibilidad</t>
    </r>
    <r>
      <rPr>
        <sz val="10"/>
        <color theme="1"/>
        <rFont val="Arial Narrow"/>
        <family val="2"/>
      </rPr>
      <t xml:space="preserve"> de incurrir en perdida económica y reputacional, </t>
    </r>
    <r>
      <rPr>
        <sz val="10"/>
        <color rgb="FFFF0000"/>
        <rFont val="Arial Narrow"/>
        <family val="2"/>
      </rPr>
      <t>debido</t>
    </r>
    <r>
      <rPr>
        <sz val="10"/>
        <color theme="1"/>
        <rFont val="Arial Narrow"/>
        <family val="2"/>
      </rPr>
      <t xml:space="preserve"> a la suscripción de documentos por personal no autorizado.</t>
    </r>
  </si>
  <si>
    <t>Elaborar protocolo y lineamientos para la administración y control de las comunicaciones oficiales.</t>
  </si>
  <si>
    <t>Socializar el protocolo y los lineamientos para la administración de las comunicaciones oficiales.</t>
  </si>
  <si>
    <t>GFI 01</t>
  </si>
  <si>
    <t>Comprometer recursos afectando rubros y usos presupuestales diferentes al objeto contractual.</t>
  </si>
  <si>
    <r>
      <rPr>
        <sz val="10"/>
        <color rgb="FFFF0000"/>
        <rFont val="Arial Narrow"/>
        <family val="2"/>
      </rPr>
      <t xml:space="preserve">Debido </t>
    </r>
    <r>
      <rPr>
        <sz val="10"/>
        <color theme="1"/>
        <rFont val="Arial Narrow"/>
        <family val="2"/>
      </rPr>
      <t xml:space="preserve"> a certifcación errónea de la disponibilidad de un rubro presupuestal.</t>
    </r>
  </si>
  <si>
    <r>
      <rPr>
        <sz val="10"/>
        <color rgb="FFFF0000"/>
        <rFont val="Arial Narrow"/>
        <family val="2"/>
      </rPr>
      <t>Posibilidad</t>
    </r>
    <r>
      <rPr>
        <sz val="10"/>
        <color theme="1"/>
        <rFont val="Arial Narrow"/>
        <family val="2"/>
      </rPr>
      <t xml:space="preserve"> de perdida económica y reputacional </t>
    </r>
    <r>
      <rPr>
        <sz val="10"/>
        <color rgb="FFFF0000"/>
        <rFont val="Arial Narrow"/>
        <family val="2"/>
      </rPr>
      <t>debido</t>
    </r>
    <r>
      <rPr>
        <sz val="10"/>
        <color theme="1"/>
        <rFont val="Arial Narrow"/>
        <family val="2"/>
      </rPr>
      <t xml:space="preserve"> a certifcar erróneamente la disponibilidad de un rubro presupuestal.</t>
    </r>
  </si>
  <si>
    <t>Verificar y revisar que los rubros y usos presupuestales  se encuentren activos, creados y que sean acordes con el objeto contractual y las necesidades presentadas teniendo en cuenta la disponibilidad presupuestal por parte de los Funcionarios responsable de presupuesto.</t>
  </si>
  <si>
    <t>Asesorar por parte de la Coordinación Financiera, el técnico y el auxiliar administrativo del Grupo de Gestión Financiera, con base en los rubros y usos presupuestales a utilizar.</t>
  </si>
  <si>
    <t>Profesional Especializado. Técnico y auxiliar Grupo de Gestión Financiera</t>
  </si>
  <si>
    <t>Brindar asesoría en la definición de los rubros y usos presupuestales para la adquisición de bienes o servicios por parte de los funcionario encargado del manejo de presupuesto.</t>
  </si>
  <si>
    <t>Brindar asesoría por parte del Coordinador, contratista con funciones de contador, técnico,  auxiliar administrativo del Grupo de Gestión Financiera, para la definición de los rubros y usos presupuestales para la adquisición de bienes y servicios.</t>
  </si>
  <si>
    <t>Profesional Especializado, contratista con funciones de contador, Técnico y auxiliar Grupo de Gestión Financiera</t>
  </si>
  <si>
    <t>GFI 02</t>
  </si>
  <si>
    <t>Información que se presenta y alimenta el sistema es errada o se presenta por registros automaticos parametrizados..</t>
  </si>
  <si>
    <r>
      <rPr>
        <sz val="10"/>
        <color rgb="FFFF0000"/>
        <rFont val="Arial Narrow"/>
        <family val="2"/>
      </rPr>
      <t>Debido</t>
    </r>
    <r>
      <rPr>
        <sz val="10"/>
        <color theme="1"/>
        <rFont val="Arial Narrow"/>
        <family val="2"/>
      </rPr>
      <t xml:space="preserve"> a saldos de cuentas contables inconsistentes.</t>
    </r>
  </si>
  <si>
    <r>
      <rPr>
        <sz val="10"/>
        <color rgb="FFFF0000"/>
        <rFont val="Arial Narrow"/>
        <family val="2"/>
      </rPr>
      <t>Posibilidad</t>
    </r>
    <r>
      <rPr>
        <sz val="10"/>
        <color theme="1"/>
        <rFont val="Arial Narrow"/>
        <family val="2"/>
      </rPr>
      <t xml:space="preserve"> de perdida económica y reputacional </t>
    </r>
    <r>
      <rPr>
        <sz val="10"/>
        <color rgb="FFFF0000"/>
        <rFont val="Arial Narrow"/>
        <family val="2"/>
      </rPr>
      <t>debido a</t>
    </r>
    <r>
      <rPr>
        <sz val="10"/>
        <color theme="1"/>
        <rFont val="Arial Narrow"/>
        <family val="2"/>
      </rPr>
      <t xml:space="preserve"> saldos de cuentas contables inconsistentes.</t>
    </r>
  </si>
  <si>
    <t>Revisar y analizar la información de SIIF nación para realizar registros contables adecuados con base en la normatividad vigente.</t>
  </si>
  <si>
    <t>Orientar los diferentes grupos que suministran la información contable para que presenten la realidad económica de la Entidad, conforme a lo establecido por el Manual de Políticas y Prácticas Contables de la Unidad, la normatividad vigente y el material de apoyo de SIIF Nación.</t>
  </si>
  <si>
    <t>Profesional Especializado, Contratista con funciones de contador, Técnico y auxiliar Grupo de Gestión Financiera</t>
  </si>
  <si>
    <t>GFI 03</t>
  </si>
  <si>
    <t>Información presentada sin validación completa al momento de generarse la transmisión.</t>
  </si>
  <si>
    <r>
      <rPr>
        <sz val="10"/>
        <color rgb="FFFF0000"/>
        <rFont val="Arial Narrow"/>
        <family val="2"/>
      </rPr>
      <t>Debido</t>
    </r>
    <r>
      <rPr>
        <sz val="10"/>
        <color theme="1"/>
        <rFont val="Arial Narrow"/>
        <family val="2"/>
      </rPr>
      <t xml:space="preserve"> a inconsistencias en el reporte de información exogena y declaraciones tributarias.</t>
    </r>
  </si>
  <si>
    <r>
      <rPr>
        <sz val="10"/>
        <color rgb="FFFF0000"/>
        <rFont val="Arial Narrow"/>
        <family val="2"/>
      </rPr>
      <t>Posibilidad</t>
    </r>
    <r>
      <rPr>
        <sz val="10"/>
        <color theme="1"/>
        <rFont val="Arial Narrow"/>
        <family val="2"/>
      </rPr>
      <t xml:space="preserve"> de perdida economica y reputacional </t>
    </r>
    <r>
      <rPr>
        <sz val="10"/>
        <color rgb="FFFF0000"/>
        <rFont val="Arial Narrow"/>
        <family val="2"/>
      </rPr>
      <t>debido</t>
    </r>
    <r>
      <rPr>
        <sz val="10"/>
        <color theme="1"/>
        <rFont val="Arial Narrow"/>
        <family val="2"/>
      </rPr>
      <t xml:space="preserve"> a inconsistencias en el reporte de información exogena y declaraciones tributarias.</t>
    </r>
  </si>
  <si>
    <t>Revisar y conciliar la información exogena a reportar contra los saldos acumulados contables al cierre del periodo fiscal.</t>
  </si>
  <si>
    <t>Verificar que la información sea consistente antes de generar la trasmisión, con dos (2) dias como mínimo de antelación a la fecha de vencimiento de su presentación.</t>
  </si>
  <si>
    <t>Profesional Especializado Grado 13 y Contratista de apoyo a los medios magnéticos.</t>
  </si>
  <si>
    <t>GFI 04</t>
  </si>
  <si>
    <t>Selección del beneficiario final sin verificar.</t>
  </si>
  <si>
    <r>
      <rPr>
        <sz val="10"/>
        <color rgb="FFFF0000"/>
        <rFont val="Arial Narrow"/>
        <family val="2"/>
      </rPr>
      <t>Debido</t>
    </r>
    <r>
      <rPr>
        <sz val="10"/>
        <color theme="1"/>
        <rFont val="Arial Narrow"/>
        <family val="2"/>
      </rPr>
      <t xml:space="preserve"> a errada selección del beneficiario con traspaso a pagaduría, de acuerdo a los pagos establecidos a través de este medio.</t>
    </r>
  </si>
  <si>
    <r>
      <t xml:space="preserve">Posibilidad </t>
    </r>
    <r>
      <rPr>
        <sz val="10"/>
        <rFont val="Arial Narrow"/>
        <family val="2"/>
      </rPr>
      <t xml:space="preserve">de perdida reputacional </t>
    </r>
    <r>
      <rPr>
        <sz val="10"/>
        <color rgb="FFFF0000"/>
        <rFont val="Arial Narrow"/>
        <family val="2"/>
      </rPr>
      <t xml:space="preserve">debido </t>
    </r>
    <r>
      <rPr>
        <sz val="10"/>
        <rFont val="Arial Narrow"/>
        <family val="2"/>
      </rPr>
      <t>a errada selección del beneficiario con traspaso a pagaduría, de acuerdo a los pagos establecidos a través de este medio.</t>
    </r>
  </si>
  <si>
    <t>Revisar reporte de SIIF Nación de ordenes de pago no presupuestales.</t>
  </si>
  <si>
    <t>Verificar el tipo de beneficiario final</t>
  </si>
  <si>
    <t>Profesional Especializado Grado 13</t>
  </si>
  <si>
    <t>GFI 05</t>
  </si>
  <si>
    <t>Fallas en el sistema de pagos de las plataformas virtuales.</t>
  </si>
  <si>
    <r>
      <rPr>
        <sz val="11"/>
        <color rgb="FFFF0000"/>
        <rFont val="Arial Narrow"/>
        <family val="2"/>
      </rPr>
      <t>Debido</t>
    </r>
    <r>
      <rPr>
        <sz val="11"/>
        <color theme="1"/>
        <rFont val="Arial Narrow"/>
        <family val="2"/>
      </rPr>
      <t xml:space="preserve"> a realizar doble pago.</t>
    </r>
  </si>
  <si>
    <r>
      <rPr>
        <sz val="11"/>
        <color rgb="FFFF0000"/>
        <rFont val="Arial Narrow"/>
        <family val="2"/>
      </rPr>
      <t>Posibilidad</t>
    </r>
    <r>
      <rPr>
        <sz val="11"/>
        <color theme="1"/>
        <rFont val="Arial Narrow"/>
        <family val="2"/>
      </rPr>
      <t xml:space="preserve"> de perdida económica y reputacional </t>
    </r>
    <r>
      <rPr>
        <sz val="11"/>
        <color rgb="FFFF0000"/>
        <rFont val="Arial Narrow"/>
        <family val="2"/>
      </rPr>
      <t>debido</t>
    </r>
    <r>
      <rPr>
        <sz val="11"/>
        <color theme="1"/>
        <rFont val="Arial Narrow"/>
        <family val="2"/>
      </rPr>
      <t xml:space="preserve"> a realizar doble pago.</t>
    </r>
  </si>
  <si>
    <t>Revisar saldos cuentas bancos</t>
  </si>
  <si>
    <t>Verificar los saldos cuenta bancaria cada vez que se realice un pago</t>
  </si>
  <si>
    <t>Mayo 1 de 2023</t>
  </si>
  <si>
    <t>GIN 01</t>
  </si>
  <si>
    <t>Perdida reputacional y económica</t>
  </si>
  <si>
    <t>No disponer recursos presupuestales suficientes.</t>
  </si>
  <si>
    <r>
      <t>Debido</t>
    </r>
    <r>
      <rPr>
        <sz val="10"/>
        <rFont val="Arial Narrow"/>
        <family val="2"/>
      </rPr>
      <t xml:space="preserve"> a la no contratación de los procesos indispensables (mantenimiento preventivo y correctivo de hardware y software, obsolescencia de equipos tecnológicos) para el funcionamiento de la UAEOS.</t>
    </r>
  </si>
  <si>
    <r>
      <rPr>
        <sz val="10"/>
        <color rgb="FFFF0000"/>
        <rFont val="Arial Narrow"/>
        <family val="2"/>
      </rPr>
      <t>Posibilidad de perdida</t>
    </r>
    <r>
      <rPr>
        <sz val="10"/>
        <color theme="1"/>
        <rFont val="Arial Narrow"/>
        <family val="2"/>
      </rPr>
      <t xml:space="preserve"> reputacional y económica , </t>
    </r>
    <r>
      <rPr>
        <sz val="10"/>
        <color rgb="FFFF0000"/>
        <rFont val="Arial Narrow"/>
        <family val="2"/>
      </rPr>
      <t>debido</t>
    </r>
    <r>
      <rPr>
        <sz val="10"/>
        <color theme="1"/>
        <rFont val="Arial Narrow"/>
        <family val="2"/>
      </rPr>
      <t xml:space="preserve"> a la no contratación de los procesos indispensables (mantenimiento preventivo y correctivo de hardware y software, obsolescencia de equipos tecnológicos) para el funcionamiento de la UAEOS.</t>
    </r>
  </si>
  <si>
    <t>Planear (establecer prioridades y necesidades de recursos) los recursos presupuestales necesarios para adelantar las actividades de contratación.</t>
  </si>
  <si>
    <t xml:space="preserve">Realizar seguimiento  a los procesos de contratación del Grupo TICS conforme al Plan Anual de Adquisiciones </t>
  </si>
  <si>
    <t>Coordinador Grupo de Tecnologías de la Información</t>
  </si>
  <si>
    <t>GIN 02</t>
  </si>
  <si>
    <t>Interrupción o fallas en los suministros de servicios (energía eléctrica, internet, y desastres naturales)</t>
  </si>
  <si>
    <r>
      <rPr>
        <sz val="10"/>
        <color rgb="FFFF0000"/>
        <rFont val="Arial Narrow"/>
        <family val="2"/>
      </rPr>
      <t>Debido</t>
    </r>
    <r>
      <rPr>
        <sz val="10"/>
        <rFont val="Arial Narrow"/>
        <family val="2"/>
      </rPr>
      <t xml:space="preserve"> a un inadecuado manejo y mantenimiento de los equipos, fallas por factores internos o externos (Falta de cuidado en la manipulación y cuidado de equipos por personal de mantenimiento y funcionarios en general, suministro de energía eléctrica, fallas en internet, desastre natural, equipos obsoletos, o adecuaciones físicas  de infraestructura no planeadas).</t>
    </r>
  </si>
  <si>
    <r>
      <rPr>
        <sz val="10"/>
        <color rgb="FFFF0000"/>
        <rFont val="Arial Narrow"/>
        <family val="2"/>
      </rPr>
      <t xml:space="preserve">Posibilidad </t>
    </r>
    <r>
      <rPr>
        <sz val="10"/>
        <rFont val="Arial Narrow"/>
        <family val="2"/>
      </rPr>
      <t xml:space="preserve">de perdida económica y reputacional, </t>
    </r>
    <r>
      <rPr>
        <sz val="10"/>
        <color rgb="FFFF0000"/>
        <rFont val="Arial Narrow"/>
        <family val="2"/>
      </rPr>
      <t>debido</t>
    </r>
    <r>
      <rPr>
        <sz val="10"/>
        <rFont val="Arial Narrow"/>
        <family val="2"/>
      </rPr>
      <t xml:space="preserve"> a un inadecuado manejo y mantenimiento de los equipos, fallas por factores internos o externos (Falta de cuidado en la manipulación y cuidado de equipos por personal de mantenimiento y funcionarios en general, suministro de energía eléctrica, fallas en internet, desastre natural, equipos obsoletos, o adecuaciones físicas  de infraestructura no planeadas).</t>
    </r>
  </si>
  <si>
    <t>Verificar informes ejecución del Plan/Programación de mantenimiento de software y hardware</t>
  </si>
  <si>
    <t>Ejecutar plan/Programa de mantenimiento de software y hardware</t>
  </si>
  <si>
    <t>Grupo TICS</t>
  </si>
  <si>
    <t>GIN 03</t>
  </si>
  <si>
    <t>Perdida económica y reputacional</t>
  </si>
  <si>
    <t>No contar con protocolos de seguridad informática, herramientas y aplicaciones de seguridad perimetral.</t>
  </si>
  <si>
    <r>
      <rPr>
        <sz val="10"/>
        <color rgb="FFFF0000"/>
        <rFont val="Arial Narrow"/>
        <family val="2"/>
      </rPr>
      <t>Debido</t>
    </r>
    <r>
      <rPr>
        <sz val="10"/>
        <rFont val="Arial Narrow"/>
        <family val="2"/>
      </rPr>
      <t xml:space="preserve">  a uso de software sin licencia, a fallas en la seguridad informática, de sus redes y bases de datos por manejo de personal no autorizado.</t>
    </r>
  </si>
  <si>
    <r>
      <rPr>
        <sz val="10"/>
        <color rgb="FFFF0000"/>
        <rFont val="Arial Narrow"/>
        <family val="2"/>
      </rPr>
      <t>Posibilidad</t>
    </r>
    <r>
      <rPr>
        <sz val="10"/>
        <color theme="1"/>
        <rFont val="Arial Narrow"/>
        <family val="2"/>
      </rPr>
      <t xml:space="preserve"> de perdida económica y reputacional, </t>
    </r>
    <r>
      <rPr>
        <sz val="10"/>
        <color rgb="FFFF0000"/>
        <rFont val="Arial Narrow"/>
        <family val="2"/>
      </rPr>
      <t>debido</t>
    </r>
    <r>
      <rPr>
        <sz val="10"/>
        <color theme="1"/>
        <rFont val="Arial Narrow"/>
        <family val="2"/>
      </rPr>
      <t xml:space="preserve"> a uso de software sin licencia, </t>
    </r>
    <r>
      <rPr>
        <sz val="10"/>
        <color theme="1"/>
        <rFont val="Arial Narrow"/>
        <family val="2"/>
      </rPr>
      <t>a fallas en la seguridad informática, de sus redes y bases de datos por manejo de personal no autorizado.</t>
    </r>
  </si>
  <si>
    <t>Verificar el software instalado en los equipos de computo de la Entidad.</t>
  </si>
  <si>
    <r>
      <rPr>
        <sz val="11"/>
        <rFont val="Calibri"/>
        <family val="2"/>
        <scheme val="minor"/>
      </rPr>
      <t xml:space="preserve">Realizar jornadas de verificación de software no autorizado dentro de las actividades programadas de mantenimiento preventivo y correctivo.
Realizar actualización y seguimiento al Mapa de Riesgos de Seguridad Digital. </t>
    </r>
    <r>
      <rPr>
        <u/>
        <sz val="11"/>
        <color theme="10"/>
        <rFont val="Calibri"/>
        <family val="2"/>
        <scheme val="minor"/>
      </rPr>
      <t xml:space="preserve">
'MAPA RIESGOS SEGURIDAD'</t>
    </r>
    <r>
      <rPr>
        <sz val="11"/>
        <color theme="10"/>
        <rFont val="Calibri"/>
        <family val="2"/>
        <scheme val="minor"/>
      </rPr>
      <t xml:space="preserve">
</t>
    </r>
  </si>
  <si>
    <t>Coordinador Grupo de Tecnologías de la Información y el Supervisor del contrato designado</t>
  </si>
  <si>
    <t>GIN 04</t>
  </si>
  <si>
    <t>Sistemas de información no cuentan con controles adecuados y suficientes.</t>
  </si>
  <si>
    <r>
      <rPr>
        <sz val="10"/>
        <color rgb="FFFF0000"/>
        <rFont val="Arial Narrow"/>
        <family val="2"/>
      </rPr>
      <t>Debido</t>
    </r>
    <r>
      <rPr>
        <sz val="10"/>
        <color theme="1"/>
        <rFont val="Arial Narrow"/>
        <family val="2"/>
      </rPr>
      <t xml:space="preserve">  a sistemas de información susceptibles de manipulación o adulteración por personal no autorizado.</t>
    </r>
  </si>
  <si>
    <r>
      <rPr>
        <sz val="10"/>
        <color rgb="FFFF0000"/>
        <rFont val="Arial Narrow"/>
        <family val="2"/>
      </rPr>
      <t>Posibilidad</t>
    </r>
    <r>
      <rPr>
        <sz val="10"/>
        <color theme="1"/>
        <rFont val="Arial Narrow"/>
        <family val="2"/>
      </rPr>
      <t xml:space="preserve"> de perdida económica y reputacional, </t>
    </r>
    <r>
      <rPr>
        <sz val="10"/>
        <color rgb="FFFF0000"/>
        <rFont val="Arial Narrow"/>
        <family val="2"/>
      </rPr>
      <t>debido</t>
    </r>
    <r>
      <rPr>
        <sz val="10"/>
        <color theme="1"/>
        <rFont val="Arial Narrow"/>
        <family val="2"/>
      </rPr>
      <t xml:space="preserve"> a sistemas de información susceptibles de manipulación o adulteración por personal no autorizado.</t>
    </r>
  </si>
  <si>
    <t>Actualizar Usuarios con accesos, permisos de Administrador y contraseñas, para los diferentes aplicativos, Servidores y equipos de Cómputo.</t>
  </si>
  <si>
    <t>Automático</t>
  </si>
  <si>
    <t xml:space="preserve">Realizar jornadas de actualización de permisos de acceso a los roles de administrador, cada cuatro (4) meses; registrando los mismos en el formato "Dispositivos por IP". 
 </t>
  </si>
  <si>
    <t>Coordinador Grupo de Tecnologías de la Información y el Profesional Especializado</t>
  </si>
  <si>
    <t>GCO 01</t>
  </si>
  <si>
    <t>Intereses propios o particulares en procesos de contratación aperturados por la UAEOS.</t>
  </si>
  <si>
    <r>
      <rPr>
        <sz val="10"/>
        <color rgb="FFFF0000"/>
        <rFont val="Arial Narrow"/>
        <family val="2"/>
      </rPr>
      <t>Debido</t>
    </r>
    <r>
      <rPr>
        <sz val="10"/>
        <color theme="1"/>
        <rFont val="Arial Narrow"/>
        <family val="2"/>
      </rPr>
      <t xml:space="preserve"> a procesos de contratación direccionados, con violación a las disposiciones existentes que regulan desde la selección objetiva, la existencia de conflictos de intereses entre el funcionario público, el adjudicante, el adjudicatario y el supervisor de un contrato o convenio, con intereses propios o a favor de particulares.
</t>
    </r>
  </si>
  <si>
    <r>
      <rPr>
        <sz val="10"/>
        <color rgb="FFFF0000"/>
        <rFont val="Arial Narrow"/>
        <family val="2"/>
      </rPr>
      <t>Posibilidad de perdida</t>
    </r>
    <r>
      <rPr>
        <sz val="10"/>
        <color theme="1"/>
        <rFont val="Arial Narrow"/>
        <family val="2"/>
      </rPr>
      <t xml:space="preserve"> reputacional y económica, </t>
    </r>
    <r>
      <rPr>
        <sz val="10"/>
        <color rgb="FFFF0000"/>
        <rFont val="Arial Narrow"/>
        <family val="2"/>
      </rPr>
      <t>debido</t>
    </r>
    <r>
      <rPr>
        <sz val="10"/>
        <color theme="1"/>
        <rFont val="Arial Narrow"/>
        <family val="2"/>
      </rPr>
      <t xml:space="preserve"> a procesos de contratación direccionados, con violación a las disposiciones existentes que regulan desde la selección objetiva, la existencia de conflictos de intereses entre el funcionario público, el adjudicante, el adjudicatario y el supervisor de un contrato o convenio, con intereses propios o a favor de particulares.
</t>
    </r>
  </si>
  <si>
    <t>Revisar Plan Anual de Adquisiciones para adelantar el proceso de contratación, acorde a las necesidades reales y definidas previamente.</t>
  </si>
  <si>
    <t>Revisar Plan anual de adquisiciones frente a solicitudes de procesos de contratación.</t>
  </si>
  <si>
    <t>Oficina Jurídica
Subdirección Nacional
Director de Investigación y Planeación
Director de Desarrollo de las organizaciones Solidarias</t>
  </si>
  <si>
    <t>Diligenciar formato con los requisitos establecidos en la norma para realizar estudios (formato de documento y estudios previos conforme a lo enunciado en la ley 1150 de 2007)</t>
  </si>
  <si>
    <t>Presentación y revisión de documentos de estudios previos conforme a lo indicado en la ley 1150 de 2.007</t>
  </si>
  <si>
    <t>GCO 02</t>
  </si>
  <si>
    <t>Interés particular del supervisor en la entrega del cumplido a satisfacción sin el lleno de los requisitos contractuales.</t>
  </si>
  <si>
    <r>
      <rPr>
        <sz val="10"/>
        <color rgb="FFFF0000"/>
        <rFont val="Arial Narrow"/>
        <family val="2"/>
      </rPr>
      <t>Debido</t>
    </r>
    <r>
      <rPr>
        <sz val="10"/>
        <color theme="1"/>
        <rFont val="Arial Narrow"/>
        <family val="2"/>
      </rPr>
      <t xml:space="preserve"> a Informes de supervisión y recibos a satisfacción sin el cumplimiento de los requisitos y obligaciones contractuales</t>
    </r>
  </si>
  <si>
    <r>
      <rPr>
        <sz val="10"/>
        <color rgb="FFFF0000"/>
        <rFont val="Arial Narrow"/>
        <family val="2"/>
      </rPr>
      <t>Posibilidad de perdida</t>
    </r>
    <r>
      <rPr>
        <sz val="10"/>
        <color theme="1"/>
        <rFont val="Arial Narrow"/>
        <family val="2"/>
      </rPr>
      <t xml:space="preserve"> reputacional y económica, </t>
    </r>
    <r>
      <rPr>
        <sz val="10"/>
        <color rgb="FFFF0000"/>
        <rFont val="Arial Narrow"/>
        <family val="2"/>
      </rPr>
      <t>debido</t>
    </r>
    <r>
      <rPr>
        <sz val="10"/>
        <color theme="1"/>
        <rFont val="Arial Narrow"/>
        <family val="2"/>
      </rPr>
      <t xml:space="preserve"> a Informes de supervisión y recibos a satisfacción sin el cumplimiento de los requisitos y obligaciones contractuales</t>
    </r>
  </si>
  <si>
    <t>Revisar informes de supervisión de conformidad al objeto contractual del contratos o convenio.</t>
  </si>
  <si>
    <t>Informes de supervisión revisados</t>
  </si>
  <si>
    <t>Oficina Jurídica
Subdirección Nacional</t>
  </si>
  <si>
    <t>GCO 03</t>
  </si>
  <si>
    <t>Satisfacer un interés particular de carácter económico, de prestigio o de notoriedad.</t>
  </si>
  <si>
    <r>
      <rPr>
        <sz val="10"/>
        <color rgb="FFFF0000"/>
        <rFont val="Arial Narrow"/>
        <family val="2"/>
      </rPr>
      <t>Debido</t>
    </r>
    <r>
      <rPr>
        <sz val="10"/>
        <color theme="1"/>
        <rFont val="Arial Narrow"/>
        <family val="2"/>
      </rPr>
      <t xml:space="preserve"> a vínculos de parentesco, consanguíneo, civil, o legal entre un contratista y su supervisor.</t>
    </r>
  </si>
  <si>
    <r>
      <rPr>
        <sz val="10"/>
        <color rgb="FFFF0000"/>
        <rFont val="Arial Narrow"/>
        <family val="2"/>
      </rPr>
      <t>Posibilidad de perdida</t>
    </r>
    <r>
      <rPr>
        <sz val="10"/>
        <color theme="1"/>
        <rFont val="Arial Narrow"/>
        <family val="2"/>
      </rPr>
      <t xml:space="preserve"> reputacional, </t>
    </r>
    <r>
      <rPr>
        <sz val="10"/>
        <color rgb="FFFF0000"/>
        <rFont val="Arial Narrow"/>
        <family val="2"/>
      </rPr>
      <t>debido</t>
    </r>
    <r>
      <rPr>
        <sz val="10"/>
        <rFont val="Arial Narrow"/>
        <family val="2"/>
      </rPr>
      <t xml:space="preserve"> a vínculos de parentesco, consanguíneo, civil, o legal entre un contratista y su supervisor o en acciones que insidan directamente en su configuración.</t>
    </r>
  </si>
  <si>
    <t>Efectuar revisión regimen de inhabilidades e incompatibilidades, consagrado en la Ley 80 de 1.993; y ley 1474 de 2.011.</t>
  </si>
  <si>
    <t>Mitigar</t>
  </si>
  <si>
    <t>Solicitar a los futuros contratistas y/o supervisores de contratos y/o convenios de la UAEOS, declaración de estar incurso o no en causal de conflicto de intereses, frente al futuro contratista o cooperante.</t>
  </si>
  <si>
    <t xml:space="preserve">Validar diligenciamiento  de declaración de estar incurso o no, en la causal de conflicto de intereses. </t>
  </si>
  <si>
    <t>GJU 01</t>
  </si>
  <si>
    <t>Falta de planeación en la asignación del apoderado judicial.</t>
  </si>
  <si>
    <r>
      <rPr>
        <sz val="11"/>
        <color rgb="FFFF0000"/>
        <rFont val="Arial Narrow"/>
        <family val="2"/>
      </rPr>
      <t xml:space="preserve">Debido </t>
    </r>
    <r>
      <rPr>
        <sz val="11"/>
        <color theme="1"/>
        <rFont val="Arial Narrow"/>
        <family val="2"/>
      </rPr>
      <t>a la asignación de apoderado judicial sin idoneidad y experiencia.</t>
    </r>
  </si>
  <si>
    <r>
      <rPr>
        <sz val="11"/>
        <color rgb="FFFF0000"/>
        <rFont val="Arial Narrow"/>
        <family val="2"/>
      </rPr>
      <t>Posibilidad</t>
    </r>
    <r>
      <rPr>
        <sz val="11"/>
        <rFont val="Arial Narrow"/>
        <family val="2"/>
      </rPr>
      <t xml:space="preserve"> de perdida reputacional y económica por p</t>
    </r>
    <r>
      <rPr>
        <sz val="11"/>
        <color theme="1"/>
        <rFont val="Arial Narrow"/>
        <family val="2"/>
      </rPr>
      <t xml:space="preserve">rocesos judiciales sin defensa técnica, en favor de los intereses de la Entidad; lo anterior </t>
    </r>
    <r>
      <rPr>
        <sz val="11"/>
        <color rgb="FFFF0000"/>
        <rFont val="Arial Narrow"/>
        <family val="2"/>
      </rPr>
      <t>debido</t>
    </r>
    <r>
      <rPr>
        <sz val="11"/>
        <color theme="1"/>
        <rFont val="Arial Narrow"/>
        <family val="2"/>
      </rPr>
      <t xml:space="preserve"> a la designación de apoderado judicial sin idoneidad y experiencia.</t>
    </r>
    <r>
      <rPr>
        <sz val="11"/>
        <color rgb="FFFF0000"/>
        <rFont val="Arial Narrow"/>
        <family val="2"/>
      </rPr>
      <t/>
    </r>
  </si>
  <si>
    <t>Estudiar hojas de vida de apoderados judiciales de procesos  a favor o en contra de la UAEOS.</t>
  </si>
  <si>
    <t>Vaildar y verificar hojas de vida de los apoderados judiciales Consejo Superior de la Judicatura.</t>
  </si>
  <si>
    <t>GJU 02</t>
  </si>
  <si>
    <t>Deficiente Planeación en la designación oportuna de apoderado judicial en las diferentes etapas de los procesos.</t>
  </si>
  <si>
    <r>
      <rPr>
        <sz val="11"/>
        <color rgb="FFFF0000"/>
        <rFont val="Arial Narrow"/>
        <family val="2"/>
      </rPr>
      <t>Debido</t>
    </r>
    <r>
      <rPr>
        <sz val="11"/>
        <color theme="1"/>
        <rFont val="Arial Narrow"/>
        <family val="2"/>
      </rPr>
      <t xml:space="preserve"> a  Procesos sin asignación de apoderado judicial, Procesos judiciales sin oportuno seguimiento, Procesos judiciales sin intervención oportuna</t>
    </r>
  </si>
  <si>
    <r>
      <rPr>
        <sz val="11"/>
        <color rgb="FFFF0000"/>
        <rFont val="Arial Narrow"/>
        <family val="2"/>
      </rPr>
      <t xml:space="preserve">Posibilidad </t>
    </r>
    <r>
      <rPr>
        <sz val="11"/>
        <rFont val="Arial Narrow"/>
        <family val="2"/>
      </rPr>
      <t xml:space="preserve">de perdida reputacional y económica por Procesos sin defensa judicial oportuna.                            </t>
    </r>
    <r>
      <rPr>
        <sz val="11"/>
        <color theme="1"/>
        <rFont val="Arial Narrow"/>
        <family val="2"/>
      </rPr>
      <t xml:space="preserve">                 </t>
    </r>
    <r>
      <rPr>
        <sz val="11"/>
        <color rgb="FFFF0000"/>
        <rFont val="Arial Narrow"/>
        <family val="2"/>
      </rPr>
      <t xml:space="preserve"> Debido </t>
    </r>
    <r>
      <rPr>
        <sz val="11"/>
        <color theme="1"/>
        <rFont val="Arial Narrow"/>
        <family val="2"/>
      </rPr>
      <t>a  Procesos sin designación de apoderado judicial, Procesos judiciales sin oportuno seguimiento, Procesos judiciales sin intervención oportuna</t>
    </r>
  </si>
  <si>
    <t>Designar oportuna y adecuadamente los apoderados judiciales</t>
  </si>
  <si>
    <t>Designar apoderados judiciales en las etapas procesales</t>
  </si>
  <si>
    <t>GJU 03</t>
  </si>
  <si>
    <t>No establecimientos de controles y seguimientos a las PQRDS radicadas al interior de la UAEOS</t>
  </si>
  <si>
    <r>
      <rPr>
        <sz val="11"/>
        <color rgb="FFFF0000"/>
        <rFont val="Arial Narrow"/>
        <family val="2"/>
      </rPr>
      <t xml:space="preserve"> Debido</t>
    </r>
    <r>
      <rPr>
        <sz val="11"/>
        <color theme="1"/>
        <rFont val="Arial Narrow"/>
        <family val="2"/>
      </rPr>
      <t xml:space="preserve"> a  Respuestas a las PQRDS fuera de los términos establecidos, Respuestas a las PQRDS no congruentes con lo solicitado,  y PQRDS sin traslado oportuno.</t>
    </r>
  </si>
  <si>
    <r>
      <rPr>
        <sz val="11"/>
        <color rgb="FFFF0000"/>
        <rFont val="Arial Narrow"/>
        <family val="2"/>
      </rPr>
      <t>Posibilidad</t>
    </r>
    <r>
      <rPr>
        <sz val="11"/>
        <rFont val="Arial Narrow"/>
        <family val="2"/>
      </rPr>
      <t xml:space="preserve"> de perdida reputacional y económica po</t>
    </r>
    <r>
      <rPr>
        <sz val="11"/>
        <color theme="1"/>
        <rFont val="Arial Narrow"/>
        <family val="2"/>
      </rPr>
      <t xml:space="preserve">r Respuesta a PQRDS sin el lleno de los requisitos legales. </t>
    </r>
    <r>
      <rPr>
        <sz val="11"/>
        <color rgb="FFFF0000"/>
        <rFont val="Arial Narrow"/>
        <family val="2"/>
      </rPr>
      <t xml:space="preserve"> Debido </t>
    </r>
    <r>
      <rPr>
        <sz val="11"/>
        <color theme="1"/>
        <rFont val="Arial Narrow"/>
        <family val="2"/>
      </rPr>
      <t>a  Respuestas a las PQRDS fuera de los términos establecidos, Respuestas a las PQRDS no congruentes con lo solicitado,  y PQRDS sin traslado oportuno.</t>
    </r>
  </si>
  <si>
    <t>Revisión oportuna de las PQRDS presentadas con respuestas dentro de los términos de Ley</t>
  </si>
  <si>
    <t>Resolver las PQRDS dentro de los terminos de Ley</t>
  </si>
  <si>
    <t>GJU 04</t>
  </si>
  <si>
    <t>La no verificación de existencia de incompatibilidad o conflicto de intereses entre el apoderado designado por la UAEOS y la parte demandante o demandada según corresponda.</t>
  </si>
  <si>
    <r>
      <rPr>
        <sz val="11"/>
        <color rgb="FFFF0000"/>
        <rFont val="Arial Narrow"/>
        <family val="2"/>
      </rPr>
      <t>Debido</t>
    </r>
    <r>
      <rPr>
        <sz val="11"/>
        <color theme="1"/>
        <rFont val="Arial Narrow"/>
        <family val="2"/>
      </rPr>
      <t xml:space="preserve"> a vínculos de parentesco, consanguíneo, civil, o legal entre un apoderado judicial y la parte demandante o demandada en acciones que insidan directamente en su configuración.</t>
    </r>
  </si>
  <si>
    <r>
      <rPr>
        <sz val="11"/>
        <color rgb="FFFF0000"/>
        <rFont val="Arial Narrow"/>
        <family val="2"/>
      </rPr>
      <t>Posibilidad</t>
    </r>
    <r>
      <rPr>
        <sz val="11"/>
        <color theme="1"/>
        <rFont val="Arial Narrow"/>
        <family val="2"/>
      </rPr>
      <t xml:space="preserve"> de perdida reputacional, </t>
    </r>
    <r>
      <rPr>
        <sz val="11"/>
        <color rgb="FFFF0000"/>
        <rFont val="Arial Narrow"/>
        <family val="2"/>
      </rPr>
      <t>debido</t>
    </r>
    <r>
      <rPr>
        <sz val="11"/>
        <color theme="1"/>
        <rFont val="Arial Narrow"/>
        <family val="2"/>
      </rPr>
      <t xml:space="preserve"> a vínculos de parentesco, consanguíneo, civil, o legal entre un apoderado judicial y la parte demandante o demandada en acciones que insidan directamente en su configuración.</t>
    </r>
  </si>
  <si>
    <t>Asignación apoderados judiciales con verificación por proceso, del régimen de inhabilidades e incompatibilidades y conflicto de interés</t>
  </si>
  <si>
    <t>GME 01</t>
  </si>
  <si>
    <t xml:space="preserve">La prestación de un servicio o producto no conforme contrario con los criterios establecidos para la prestación de un servicio o producto con los estándares de calidad y/o a los términos o condiciones establecidas contractualmente. </t>
  </si>
  <si>
    <r>
      <rPr>
        <sz val="10"/>
        <color rgb="FFFF0000"/>
        <rFont val="Arial Narrow"/>
        <family val="2"/>
      </rPr>
      <t>Debido</t>
    </r>
    <r>
      <rPr>
        <sz val="10"/>
        <rFont val="Arial Narrow"/>
        <family val="2"/>
      </rPr>
      <t xml:space="preserve"> que no se tuvo en cuenta los criterios establecidos para determinar el producto o servicio no conforme y/o al incumplimiento de característica o productos acordados, u otro que se definió en las condiciones y términos establecidos contractualmente.</t>
    </r>
  </si>
  <si>
    <r>
      <rPr>
        <sz val="10"/>
        <color rgb="FFFF0000"/>
        <rFont val="Arial Narrow"/>
        <family val="2"/>
      </rPr>
      <t>Posibilidad de perdida</t>
    </r>
    <r>
      <rPr>
        <sz val="10"/>
        <color theme="1"/>
        <rFont val="Arial Narrow"/>
        <family val="2"/>
      </rPr>
      <t xml:space="preserve"> reputacional y económica por presencia de un producto o servicio no conforme,  en la producción o prestación de servicios al sector solidario, </t>
    </r>
    <r>
      <rPr>
        <sz val="10"/>
        <color rgb="FFFF0000"/>
        <rFont val="Arial Narrow"/>
        <family val="2"/>
      </rPr>
      <t>debido</t>
    </r>
    <r>
      <rPr>
        <sz val="10"/>
        <color theme="1"/>
        <rFont val="Arial Narrow"/>
        <family val="2"/>
      </rPr>
      <t xml:space="preserve"> que no se tuvo en cuenta los criterios establecidos para determinar el producto o servicio no conforme y/o al incumplimiento de característica o productos acordados, u otro que se definió en las condiciones y términos establecidos contractualmente.</t>
    </r>
  </si>
  <si>
    <t>El líder responsable del proceso respectivo donde se presta el servicio o producto, verificará el cumplimiento de las característica y criterios establecidos para la conformidad de los productos o servicios de la Unidad.</t>
  </si>
  <si>
    <t>Verificar que el procedimiento de Producto y Servicio no conforme describa las caracteristicas y criterios establecidos para la conformidad de los productos o servicios de la Unidad, y socializar a los lideres dicha información.</t>
  </si>
  <si>
    <t xml:space="preserve">Profesional Especializado Grado 17 Grupo de Planeación y Estadística. </t>
  </si>
  <si>
    <t>Revisar y gestionar la identificación de producto o servicio no conforme reportada porlos líderes de Proceso, de acuerdo con el Procedimiento de producto o Servicio no Conforme.</t>
  </si>
  <si>
    <t>Profesional Especializado Grado 17 Grupo de Planeación y Estadística. 
Coordinador Grupo de Planeación y Estadística.</t>
  </si>
  <si>
    <t>GME 02</t>
  </si>
  <si>
    <r>
      <rPr>
        <sz val="10"/>
        <color rgb="FFFF0000"/>
        <rFont val="Arial Narrow"/>
        <family val="2"/>
      </rPr>
      <t>Po</t>
    </r>
    <r>
      <rPr>
        <sz val="10"/>
        <color theme="1"/>
        <rFont val="Arial Narrow"/>
        <family val="2"/>
      </rPr>
      <t>r quejas o reclamos de la ciudadanía en general o sanciones por entes de control de índole administrativo o disciplinario.</t>
    </r>
  </si>
  <si>
    <r>
      <rPr>
        <sz val="10"/>
        <color rgb="FFFF0000"/>
        <rFont val="Arial Narrow"/>
        <family val="2"/>
      </rPr>
      <t>Debido</t>
    </r>
    <r>
      <rPr>
        <sz val="10"/>
        <rFont val="Arial Narrow"/>
        <family val="2"/>
      </rPr>
      <t xml:space="preserve"> a fallas en el aseguramiento de los documentos que se encuentran disponible para el uso de los funcionarios o para consulta de la ciudadanía en general. </t>
    </r>
    <r>
      <rPr>
        <sz val="10"/>
        <color theme="1"/>
        <rFont val="Arial Narrow"/>
        <family val="2"/>
      </rPr>
      <t xml:space="preserve">
 </t>
    </r>
  </si>
  <si>
    <r>
      <rPr>
        <sz val="10"/>
        <color rgb="FFFF0000"/>
        <rFont val="Arial Narrow"/>
        <family val="2"/>
      </rPr>
      <t>Posibilidad de perdida</t>
    </r>
    <r>
      <rPr>
        <sz val="10"/>
        <color theme="1"/>
        <rFont val="Arial Narrow"/>
        <family val="2"/>
      </rPr>
      <t xml:space="preserve"> reputacional por el uso de un documento desactualizado o obsoleto en la gestión interna o para la prestación de un servicio o producto de la Unidad. </t>
    </r>
    <r>
      <rPr>
        <sz val="10"/>
        <color rgb="FFFF0000"/>
        <rFont val="Arial Narrow"/>
        <family val="2"/>
      </rPr>
      <t>Debido</t>
    </r>
    <r>
      <rPr>
        <sz val="10"/>
        <color theme="1"/>
        <rFont val="Arial Narrow"/>
        <family val="2"/>
      </rPr>
      <t xml:space="preserve"> a fallas en el aseguramiento de los criterios del producto o servicio no conforme documentos que se encuentran disponible para el uso de los funcionarios o para consulta de la ciudadanía en general. </t>
    </r>
  </si>
  <si>
    <t xml:space="preserve">El líder de proceso responsable de actualizar y socializar los documentos aprobados, realizará el aseguramiento de los documentos que se encuentran disponible para el uso de los funcionarios o para consulta de la ciudadanía en general. </t>
  </si>
  <si>
    <t xml:space="preserve">El profesional responsable de revisión y actualización de documentos, verificará que la última versión vigente se encuentre disponible para el uso de los funcionarios o para consulta de la ciudadanía en general. </t>
  </si>
  <si>
    <t>GME 03</t>
  </si>
  <si>
    <r>
      <rPr>
        <sz val="10"/>
        <color rgb="FFFF0000"/>
        <rFont val="Arial Narrow"/>
        <family val="2"/>
      </rPr>
      <t>Posibilidad de incurri</t>
    </r>
    <r>
      <rPr>
        <sz val="10"/>
        <color theme="1"/>
        <rFont val="Arial Narrow"/>
        <family val="2"/>
      </rPr>
      <t>r en perdida repuacional y económica</t>
    </r>
  </si>
  <si>
    <r>
      <rPr>
        <sz val="10"/>
        <color rgb="FFFF0000"/>
        <rFont val="Arial Narrow"/>
        <family val="2"/>
      </rPr>
      <t>Por</t>
    </r>
    <r>
      <rPr>
        <sz val="10"/>
        <color theme="1"/>
        <rFont val="Arial Narrow"/>
        <family val="2"/>
      </rPr>
      <t xml:space="preserve"> la presentación de un bajo desempeño institucional y no atención oportuna de la prestación de los servicios a cargo de la entidad.</t>
    </r>
  </si>
  <si>
    <r>
      <rPr>
        <sz val="10"/>
        <color rgb="FFFF0000"/>
        <rFont val="Arial Narrow"/>
        <family val="2"/>
      </rPr>
      <t>Debido</t>
    </r>
    <r>
      <rPr>
        <sz val="10"/>
        <rFont val="Arial Narrow"/>
        <family val="2"/>
      </rPr>
      <t xml:space="preserve"> a la no atención de observaciones, recomendaciones o hallazgos producto de evaluaciones, autoevaluaciones y auditorias por parte de fuentes internas o externas en la medición del desempeño institucional.</t>
    </r>
  </si>
  <si>
    <r>
      <rPr>
        <sz val="10"/>
        <color rgb="FFFF0000"/>
        <rFont val="Arial Narrow"/>
        <family val="2"/>
      </rPr>
      <t>Posibilidad</t>
    </r>
    <r>
      <rPr>
        <sz val="10"/>
        <color theme="1"/>
        <rFont val="Arial Narrow"/>
        <family val="2"/>
      </rPr>
      <t xml:space="preserve"> de incurrir en perdida económica por deficiencia en la gestión integral en todas áreas de la Unidad, generada por incumplimiento de realizar oportunidades de mejoramiento, </t>
    </r>
    <r>
      <rPr>
        <sz val="10"/>
        <color rgb="FFFF0000"/>
        <rFont val="Arial Narrow"/>
        <family val="2"/>
      </rPr>
      <t>debido</t>
    </r>
    <r>
      <rPr>
        <sz val="10"/>
        <rFont val="Arial Narrow"/>
        <family val="2"/>
      </rPr>
      <t xml:space="preserve"> a la no atención de observaciones, recomendaciones o hallazgos producto de evaluaciones, autoevaluaciones y auditorias por parte de fuentes internas o externas en la medición del desempeño institucional FURAG.</t>
    </r>
  </si>
  <si>
    <t>El líder de proceso y su equipo adelantaran revisión general periódica de la documentación y herramientas disponibles para el desempeño, así mismo revisará y atenderá las recomendaciones, observaciones y hallazgos provenientes de evaluaciones internas o externas, como también las sugerencias de los ciudadanos, con el fin de adelantar los planes de mejoramiento y las acciones necesarias que den respuesta a los hallazgos y que respondan a éstas.</t>
  </si>
  <si>
    <t xml:space="preserve">El profesional líder del Proceso de Mejoramiento, realizará seguimientos conjuntos con los líderes de procesos de la entidad, de forma periódica, de las oportunidades de mejora, observaciones, recomendaciones y hallazgos provenientes de diferentes fuentes, con el fin que se implementen o se realicen acciones de mejora con el fin de atender la gestión institucional. 
</t>
  </si>
  <si>
    <t xml:space="preserve">Director de Investigación y Planeación
Coordinador Grupo de Planeación y Estadística.
Profesional Especializado Grado 17 Grupo de Planeación y Estadística. </t>
  </si>
  <si>
    <t>GCE 01</t>
  </si>
  <si>
    <r>
      <rPr>
        <sz val="10"/>
        <color rgb="FFFF0000"/>
        <rFont val="Arial Narrow"/>
        <family val="2"/>
      </rPr>
      <t>Posibilidad</t>
    </r>
    <r>
      <rPr>
        <sz val="10"/>
        <color theme="1"/>
        <rFont val="Arial Narrow"/>
        <family val="2"/>
      </rPr>
      <t xml:space="preserve"> de pérdida reputacional</t>
    </r>
  </si>
  <si>
    <t>Recibimiento de dadivas por parte de un funcionario de la oficina de Control Interno para alterar el informe de auditoria.</t>
  </si>
  <si>
    <r>
      <rPr>
        <sz val="10"/>
        <color rgb="FFFF0000"/>
        <rFont val="Arial Narrow"/>
        <family val="2"/>
      </rPr>
      <t>Debido</t>
    </r>
    <r>
      <rPr>
        <sz val="10"/>
        <color theme="1"/>
        <rFont val="Arial Narrow"/>
        <family val="2"/>
      </rPr>
      <t xml:space="preserve"> a hallazgos con presuntas incidencias fiscales, penales y disciplinarias  que no sean reportados por la Oficina de Control Interno en las auditorias de evaluación independiente.</t>
    </r>
  </si>
  <si>
    <r>
      <rPr>
        <sz val="10"/>
        <color rgb="FFFF0000"/>
        <rFont val="Arial Narrow"/>
        <family val="2"/>
      </rPr>
      <t xml:space="preserve">Posibilidad </t>
    </r>
    <r>
      <rPr>
        <sz val="10"/>
        <rFont val="Arial Narrow"/>
        <family val="2"/>
      </rPr>
      <t xml:space="preserve">de perdida reputacional </t>
    </r>
    <r>
      <rPr>
        <sz val="10"/>
        <color theme="1"/>
        <rFont val="Arial Narrow"/>
        <family val="2"/>
      </rPr>
      <t xml:space="preserve"> </t>
    </r>
    <r>
      <rPr>
        <sz val="10"/>
        <color rgb="FFFF0000"/>
        <rFont val="Arial Narrow"/>
        <family val="2"/>
      </rPr>
      <t xml:space="preserve">debido </t>
    </r>
    <r>
      <rPr>
        <sz val="10"/>
        <color theme="1"/>
        <rFont val="Arial Narrow"/>
        <family val="2"/>
      </rPr>
      <t xml:space="preserve"> a hallazgos con presuntas incidencias fiscales, penales y disciplinarias  que no sean reportados por la Oficina de Control Interno en las auditorias de evaluación independiente.</t>
    </r>
  </si>
  <si>
    <t xml:space="preserve">Revisión y aprobación de los informes que proyectan los funcionarios de la Oficina de Control Interno, por parte del jefe de la Oficina de Control Interno, cada vez que se reciba un informe proyectado por un funcionario, dejando como evidencia de la revisión y aprobación la firma del Jefe de la Oficina de Control Interno en el informe final. </t>
  </si>
  <si>
    <t>Los informes emitidos por la Oficina de Control Interno, serán presentados ante los miembros de Comité Institucional de Coordinación de Control Interno para su conocimiento.</t>
  </si>
  <si>
    <t>GCE 02</t>
  </si>
  <si>
    <r>
      <rPr>
        <sz val="10"/>
        <color rgb="FFFF0000"/>
        <rFont val="Arial Narrow"/>
        <family val="2"/>
      </rPr>
      <t>Posibilidad</t>
    </r>
    <r>
      <rPr>
        <sz val="10"/>
        <color theme="1"/>
        <rFont val="Arial Narrow"/>
        <family val="2"/>
      </rPr>
      <t xml:space="preserve"> de perdida reputacional</t>
    </r>
  </si>
  <si>
    <t>Suministro de la información  solicitada del proceso de forma extemporáneamente o no entregada.</t>
  </si>
  <si>
    <r>
      <rPr>
        <sz val="10"/>
        <color rgb="FFFF0000"/>
        <rFont val="Arial Narrow"/>
        <family val="2"/>
      </rPr>
      <t>Debido</t>
    </r>
    <r>
      <rPr>
        <sz val="10"/>
        <color theme="1"/>
        <rFont val="Arial Narrow"/>
        <family val="2"/>
      </rPr>
      <t xml:space="preserve">  a la no presentación de las mediciones e informes establecidos en las auditorias de evaluación independiente.</t>
    </r>
  </si>
  <si>
    <r>
      <rPr>
        <sz val="10"/>
        <color rgb="FFFF0000"/>
        <rFont val="Arial Narrow"/>
        <family val="2"/>
      </rPr>
      <t xml:space="preserve">Posibilidad </t>
    </r>
    <r>
      <rPr>
        <sz val="10"/>
        <rFont val="Arial Narrow"/>
        <family val="2"/>
      </rPr>
      <t xml:space="preserve">de perdida reputacional </t>
    </r>
    <r>
      <rPr>
        <sz val="10"/>
        <color theme="1"/>
        <rFont val="Arial Narrow"/>
        <family val="2"/>
      </rPr>
      <t xml:space="preserve"> </t>
    </r>
    <r>
      <rPr>
        <sz val="10"/>
        <color rgb="FFFF0000"/>
        <rFont val="Arial Narrow"/>
        <family val="2"/>
      </rPr>
      <t xml:space="preserve">debido </t>
    </r>
    <r>
      <rPr>
        <sz val="10"/>
        <color theme="1"/>
        <rFont val="Arial Narrow"/>
        <family val="2"/>
      </rPr>
      <t xml:space="preserve"> a la no presentación de las mediciones e informes establecidos en las auditorias de evaluación independiente.</t>
    </r>
  </si>
  <si>
    <t xml:space="preserve">Revisar y hacer seguimiento del Cronograma de evaluación Independiente y presentación de informes de los procesos de la Entidad o de la Oficina de Control Interno. </t>
  </si>
  <si>
    <t>Suscripción de acta de apertura a los procesos de evaluación independiente, incluyendo el compromiso por parte de los líderes de proceso, de suministrar la información necesaria y requerida.</t>
  </si>
  <si>
    <t>GCE 03</t>
  </si>
  <si>
    <r>
      <rPr>
        <sz val="10"/>
        <color rgb="FFFF0000"/>
        <rFont val="Arial Narrow"/>
        <family val="2"/>
      </rPr>
      <t>Posibilidad</t>
    </r>
    <r>
      <rPr>
        <sz val="10"/>
        <color theme="1"/>
        <rFont val="Arial Narrow"/>
        <family val="2"/>
      </rPr>
      <t xml:space="preserve"> de incurrir en perdida económica y reputacional</t>
    </r>
  </si>
  <si>
    <t>Desconocimiento de la importancia e impacto de las recomendaciones realizadas por la  Oficina de Control Interno y las consecuencias de incumplimiento por los diferentes procesos.</t>
  </si>
  <si>
    <r>
      <rPr>
        <sz val="10"/>
        <color rgb="FFFF0000"/>
        <rFont val="Arial Narrow"/>
        <family val="2"/>
      </rPr>
      <t>Debido</t>
    </r>
    <r>
      <rPr>
        <sz val="10"/>
        <color theme="1"/>
        <rFont val="Arial Narrow"/>
        <family val="2"/>
      </rPr>
      <t xml:space="preserve">  a que no se tienen en cuenta las recomendaciones hechas por la Oficina de Control Interno y su oportuna implementación en los diferentes procesos</t>
    </r>
  </si>
  <si>
    <r>
      <rPr>
        <sz val="10"/>
        <color rgb="FFFF0000"/>
        <rFont val="Arial Narrow"/>
        <family val="2"/>
      </rPr>
      <t xml:space="preserve">Posibilidad </t>
    </r>
    <r>
      <rPr>
        <sz val="10"/>
        <rFont val="Arial Narrow"/>
        <family val="2"/>
      </rPr>
      <t xml:space="preserve">de perdida reputacional </t>
    </r>
    <r>
      <rPr>
        <sz val="10"/>
        <color theme="1"/>
        <rFont val="Arial Narrow"/>
        <family val="2"/>
      </rPr>
      <t xml:space="preserve"> </t>
    </r>
    <r>
      <rPr>
        <sz val="10"/>
        <color rgb="FFFF0000"/>
        <rFont val="Arial Narrow"/>
        <family val="2"/>
      </rPr>
      <t xml:space="preserve">debido </t>
    </r>
    <r>
      <rPr>
        <sz val="10"/>
        <color theme="1"/>
        <rFont val="Arial Narrow"/>
        <family val="2"/>
      </rPr>
      <t xml:space="preserve"> a que no se tienen en cuenta las recomendaciones hechas por la Oficina de Control Interno y su oportuna implementación en los diferentes procesos.</t>
    </r>
  </si>
  <si>
    <t>Verificar y hacer seguimiento a las recomendaciones realizadas a los Procesos de la Entidad y su respectiva tratamiento con base en los hallazgos.</t>
  </si>
  <si>
    <t>Suscribir acta de compromiso de realización de acciones de mejoramiento.</t>
  </si>
  <si>
    <t>Líderes de proceso</t>
  </si>
  <si>
    <t>TABLA DE PROBABILIDAD</t>
  </si>
  <si>
    <t>TABLA DE IMPACTO</t>
  </si>
  <si>
    <t>ZOA DE RIESGO</t>
  </si>
  <si>
    <t>TRATAMIENTO RIESGO</t>
  </si>
  <si>
    <t>Aceptar</t>
  </si>
  <si>
    <t>Transferir</t>
  </si>
  <si>
    <t>Muy Alta</t>
  </si>
  <si>
    <t>Evitar</t>
  </si>
  <si>
    <t>Mapa riesgos de seguridad digital 2022</t>
  </si>
  <si>
    <t>Gestión Informática</t>
  </si>
  <si>
    <t>Gestionar la operación informática que garantice la disponibilidad y confiabilidad de los servicios y productos TICS, así́ como asegurar la infraestructura tecnológica, en el marco de la normatividad vigente, garantizando la seguridad de los activos de información de cada uno de los procesos de la Unidad Administrativa Especial de Organizaciones Solidarias.</t>
  </si>
  <si>
    <t>Gestión y administración de la infraestructura de T.I</t>
  </si>
  <si>
    <t>Riesgo</t>
  </si>
  <si>
    <t>Activo</t>
  </si>
  <si>
    <t>Amenaza</t>
  </si>
  <si>
    <t>Vulnerabilidades</t>
  </si>
  <si>
    <t>Actividad de Control</t>
  </si>
  <si>
    <t xml:space="preserve">Probabilidad Residual </t>
  </si>
  <si>
    <t xml:space="preserve">Impacto Residual </t>
  </si>
  <si>
    <t>Descripción de actividades Plan de Acción</t>
  </si>
  <si>
    <t>Pérdida de la Disponibilidad y Confidencialidad</t>
  </si>
  <si>
    <t>DNS
Servidores de red
Firewall
Red TCP/IP</t>
  </si>
  <si>
    <t>Seguridad Digital</t>
  </si>
  <si>
    <t xml:space="preserve">Acceso a la red o a los sistemas de información por personas no autorizadas
</t>
  </si>
  <si>
    <t>Desactualización o daño del Firewall</t>
  </si>
  <si>
    <t>A.12.6.1</t>
  </si>
  <si>
    <t xml:space="preserve">Gestión de las vulnerabilidades técnicas
</t>
  </si>
  <si>
    <t>El profesional especializado del Grupo TIC realiza revisiones periódicas sobre el Firewall para verificar su estado, además de indicadores que alerten sobre fallos o irregularidades con desempeño del equipo.
Se cuenta con un contrato de actualizaciones de las definiciones de seguridad del firewall para la vigencia.
En caso de daño del equipo se cuenta con firewall de soporte para reemplazar en caso de daño del firewall principal.</t>
  </si>
  <si>
    <t>Realizar seguimiento y monitorio mensual al Firewall</t>
  </si>
  <si>
    <t>Conexiones remotas no seguras</t>
  </si>
  <si>
    <t>A.5.1.1</t>
  </si>
  <si>
    <t>Políticas para la seguridad de la información</t>
  </si>
  <si>
    <t>La política de seguridad y privacidad de la información prohíbe la instalación y uso de herramientas de acceso remoto a la red de la entidad, para ello se prohíbe la instalación de estas herramientas en los equipos institucionales, adicionalmente se establece regla en el firewall de la entidad para bloquear el acceso a estos programas y se realiza revisión semestral del cumplimiento de la política en donde se validad el no uso de los programas de conexión remota, se permite únicamente la conexión remota a través de una conexión VPN</t>
  </si>
  <si>
    <t xml:space="preserve">* Realizar jornadas de verificación de software no autorizado dentro de las actividades programadas de mantenimiento preventivo y correctivo
* Realizar jornadas de verificación de software no autorizado dentro de las actividades y solicitudes de soporte diarias de los ingenieros del grupo Tics. </t>
  </si>
  <si>
    <t>Grupo TICS
Supervisor del Contrato de Mantenimiento</t>
  </si>
  <si>
    <t>A.9.1.1</t>
  </si>
  <si>
    <t>Política de control de acceso</t>
  </si>
  <si>
    <t>Sin registro</t>
  </si>
  <si>
    <t>El control de acceso al centro de computo y a los servidores físicos y virtuales de la entidad esta restringido y únicamente los funcionarios autorizados pueden ingresar a ellos, ya sea en físico o vía remota, esto se encuentra definido en la política de seguridad de la información a la cual se hace seguimiento a través del formato Seguimiento Política de Seguridad  y Privacidad de la Información para validar su cumplimiento</t>
  </si>
  <si>
    <t xml:space="preserve">* Seguimiento Política de Seguridad  y Privacidad de la Información
* Administración del Control de Acceso por el aplicativo Biométrico </t>
  </si>
  <si>
    <t xml:space="preserve">Semestral </t>
  </si>
  <si>
    <t>Contraseñas predeterminadas no modificadas</t>
  </si>
  <si>
    <t>A.9.4.3</t>
  </si>
  <si>
    <t xml:space="preserve">Sistema de gestión de contraseñas
</t>
  </si>
  <si>
    <t>El cambio obligatorio de contraseñas en la entidad esta determinado por el controlador de dominio que forzar periódicamente a los funcionarios a realizar este ajuste, el correo electrónico office 365 de igual forma tiene definida en su configuración la política de ajuste de cosntraseñas, pero los demás sistemas de información internos no cuentan con una programación que obligue a los funcionarios a realizar este cambio periódico por lo que se debe recordar a los administradores de las aplicaciones el cambio periódico de contraseñas</t>
  </si>
  <si>
    <t xml:space="preserve">* Realizar jornadas de actualización de permisos de acceso a los roles de administrador, Semestral; registrando los mismos en el formato "Dispositivos por IP". 
 </t>
  </si>
  <si>
    <t>Mantenimiento inadecuado</t>
  </si>
  <si>
    <t>A.11.2.4</t>
  </si>
  <si>
    <t>Mantenimiento de Equipos</t>
  </si>
  <si>
    <t>El Grupo TICS define anualmente el plan de mantenimiento preventivo y correctivo de la infraestructura tecnológica, adicional se realiza el contrato para realizar mantenimiento a equipos y demás elementos de la infraestructura, para ello el profesional a cargo de la supervisión del contrato realiza seguimiento y supervisión a las actividades de mantenimiento realizadas por el contratista, además de la revisión y validación de los informes de seguimiento a la ejecución del contrato, por otra parte se realiza seguimiento a las actividades contempladas en el plan de mantenimiento preventivo y correctivo.</t>
  </si>
  <si>
    <t xml:space="preserve">* Ejecución al Plan de Mantenimiento preventivo y Correctivo 
* Realizar seguimiento  a los procesos de contratación de Mantenimiento preventivo y correctivo </t>
  </si>
  <si>
    <t>Coordinador Grupo de Tecnologías de la Información y Supervisor Asignado</t>
  </si>
  <si>
    <t>Falta de formación y conciencia sobre seguridad de la información</t>
  </si>
  <si>
    <t>A.7.2.2</t>
  </si>
  <si>
    <t>Toma de conciencia, educación y formación en la seguridad de la información</t>
  </si>
  <si>
    <t>El Grupo TICS define el plan de sensibilización y comunicación donde define las actividades a realizar en materia de capacitación y sensibilización de temas de ciberseguridad a los funcionarios de la entidad, se realiza seguimiento a las actividades del plan mensualmente para revisar su ejecución y avance.</t>
  </si>
  <si>
    <t xml:space="preserve">* Ejecución del Plan de sensibilización y comunicaciones </t>
  </si>
  <si>
    <t>Pérdida de la Disponibilidad y Confidencialidad e Integridad</t>
  </si>
  <si>
    <t>Sistemas de información
Fileserver
Servidores Físicos
Servidores Virtuales</t>
  </si>
  <si>
    <t>Pirata informático intruso ilegal
Errores de mantenimiento
Mal funcionamiento de equipos</t>
  </si>
  <si>
    <t>Conexión a escritorio remoto no segura</t>
  </si>
  <si>
    <t>Políticas para la seguridad de la información: se encuentra prohibido la instalación de software para conexión remota en los equipos de la entidad, adicionalmente por política del firewall no se pueden descarga e instalar este tipo de herramientas.</t>
  </si>
  <si>
    <t>Bimensual</t>
  </si>
  <si>
    <t>Carencia de parches de seguridad de los sistemas operativos</t>
  </si>
  <si>
    <t>A.12.5.1</t>
  </si>
  <si>
    <t>Instalación de software en sistemas operativos</t>
  </si>
  <si>
    <r>
      <t>Los equipos de cómputo con sistemas operativos Windows 10 y 11 están programados para descargar las actualizaciones de seguridad automáticamente y mantenerse protegidos, para los servidores físicos y virtuales los profesionales se encarga de revisar y actualizar los parches de seguridad para garantizar la operación de los equipos eficazmente</t>
    </r>
    <r>
      <rPr>
        <sz val="10"/>
        <rFont val="Arial Narrow"/>
        <family val="2"/>
      </rPr>
      <t>. Se encuentran en operación equipos de computo con sistemas operativos 7 y 8 los cuales ya no tienen soporte por Microsoft por lo que se esta revisando y actualizando a una versión soportado o revisando para dar de baja los equipos de acuerdo con su vida útil.</t>
    </r>
  </si>
  <si>
    <t xml:space="preserve">* Realizar las actualizaciones de software ( Parches de seguridad, firmware, Sistemas operativos, Servicios, Módulos) de la  infraestructura tecnológica. Reporte de actualizaciones de software </t>
  </si>
  <si>
    <t>Cuatrimestral</t>
  </si>
  <si>
    <t>Dispositivos IoT inseguros</t>
  </si>
  <si>
    <t xml:space="preserve">Políticas de seguridad de la información: se encuentra definidas políticas para que cualquier dispositivo móvil externo 
</t>
  </si>
  <si>
    <t>El Grupo TIC debe crear en la red wifi de la entidad un usuario para invitados, ya que actualmente los dispositivos externos se conectan a la red principal de la entidad.</t>
  </si>
  <si>
    <t>* Creación y seguimiento un SIDD (identificador de Red) invitados</t>
  </si>
  <si>
    <t xml:space="preserve">Supervisor contrato Soporte Nivel 3 </t>
  </si>
  <si>
    <t xml:space="preserve">Creación en Octubre </t>
  </si>
  <si>
    <t>Equipos de escritorio y servidores sin antivirus</t>
  </si>
  <si>
    <t xml:space="preserve">Se realiza revisión y seguimiento en la consola de antivirus para verificar la instalación de este en los equipos y servidores. 
Se realiza revisión de equipos periódico por parte de los ingenieros del Grupo Tics. </t>
  </si>
  <si>
    <t xml:space="preserve">* Realizar Revisión de la Consola de administrador del Antivirus </t>
  </si>
  <si>
    <t>Profesional Universitario Grado 7</t>
  </si>
  <si>
    <t>Equipos con sistemas operativos obsoletos</t>
  </si>
  <si>
    <t xml:space="preserve">Revisión de Vida Útil y Deterioro de los equipos de Computo de acuerdo a las  vulnerabilidades técnicas
</t>
  </si>
  <si>
    <t xml:space="preserve">Se realiza la Revisión y reporte de la vida Útil y de destierro de los equipos de computo de la entidad con el fin de identificar los equipos a dar de baja por diferente causas. Y se reporta al grupo de Administrativa </t>
  </si>
  <si>
    <t xml:space="preserve">* Reporte de Vida Útil y de Deterioro de los Activos Tangibles de la entidad </t>
  </si>
  <si>
    <t>Usuarios incapacitados en temas de seguridad de la información</t>
  </si>
  <si>
    <t>A.12.2.1</t>
  </si>
  <si>
    <t>Controles contra códigos maliciosos</t>
  </si>
  <si>
    <r>
      <t>La entidad cuenta con herramientas de ciberseguridad tales como el firewall y a</t>
    </r>
    <r>
      <rPr>
        <sz val="10"/>
        <rFont val="Arial Narrow"/>
        <family val="2"/>
      </rPr>
      <t>ntivirus instalado en todos los equipos de escritorio y servidores con el fin de protegerlos en caso de un ataque de código malicioso. Se revisa periódicamente la instalación y funcionamiento de las herramientas.</t>
    </r>
  </si>
  <si>
    <t>* Realizar Revisión de la Consola de administrador del Antivirus ( reporte de ataques de MALWARE DETECTADO EN ESTACIONES DE TRABAJO Y SERVIDORES)
* Realizar seguimiento y monitorio mensual al Firewall (reporte de ataques informáticos)</t>
  </si>
  <si>
    <t>Profesional Especializado Grado 13 y Profesional Universitario Grado 7</t>
  </si>
  <si>
    <t>El Grupo TICS a través de la política de seguridad y privacidad de la información establece que al recibir correos maliciosos o sospechosos es obligatorio enviarlo al buzón de seguridad digital para que este sea examinado por algún funcionario del Grupo, para así proceder a darle tratamiento y tomar las medidas de seguridad correspondientes.
Adicional se envían tips seguridad mensualmente a los funcionarios con el fin de educarlos y capacitarlos en temas de segurida de la información.</t>
  </si>
  <si>
    <t xml:space="preserve">* Envió de Tips de Seguridad y ejecución del plan de sensibilización y comunicaciones </t>
  </si>
  <si>
    <t xml:space="preserve">Bases de datos nómina
Matriz personas beneficiadas
Matriz organizaciones solidarias </t>
  </si>
  <si>
    <t>Código Malicioso
Fuga de información</t>
  </si>
  <si>
    <t>A.12.2.2</t>
  </si>
  <si>
    <r>
      <t xml:space="preserve">La entidad cuenta con herramientas de ciberseguridad tales como el firewall y antivirus instalado en todos los equipos de escritorio y servidores con el fin de protegerlos en caso de un ataque de código malicioso. </t>
    </r>
    <r>
      <rPr>
        <sz val="10"/>
        <rFont val="Arial Narrow"/>
        <family val="2"/>
      </rPr>
      <t>Se revisa periódicamente la instalación y funcionamiento de las herramientas.</t>
    </r>
  </si>
  <si>
    <t>A.7.2.3</t>
  </si>
  <si>
    <t>El Grupo TICS a través de la política de seguridad y privacidad de la información establece que al recibir correos maliciosos o sospechosos es obligatorio enviarlo al buzón de seguridad digital para que este sea examinado por algún funcionario del Grupo, para así proceder a darle tratamiento y tomar las medidas de seguridad correspondientes.
Adicional se envían tips seguridad mensualmente a los funcionarios con el fin de educarlos y capacitarlos en temas de seguridad de la información.</t>
  </si>
  <si>
    <t>Sistema de gestión documental
SGDEA</t>
  </si>
  <si>
    <t>Malversación y fraude
Destrucción de registros
Falsificación de registros</t>
  </si>
  <si>
    <t>El cambio obligatorio de contraseñas en la entidad esta determinado por el controlador de dominio que forzar periódicamente a los funcionarios a realizar este ajuste, el correo electrónico office 365 de igual forma tiene definida en su configuración la política de ajuste de contraseñas, pero los demás sistemas de información internos no cuentan con una programación que obligue a los funcionarios a realizar este cambio periódico por lo que se debe recordar a los administradores de las aplicaciones el cambio periódico de contraseñas</t>
  </si>
  <si>
    <t>Control inadecuado del acceso físico</t>
  </si>
  <si>
    <t>La política de seguridad y privacidad de la información define la política de control de acceso a las diferentes instalaciones de la entidad, además de lo estipulado por cada Dirección y coordinación para mantener la seguridad de sus instalaciones, el acceso a las dependencias es por medio biométrico por lo que los funcionarios con permisos para acceder a alguna instalación deben registrarse en el software de acceso perimetral.</t>
  </si>
  <si>
    <t>Inadecuada gestión y protección de contraseñas</t>
  </si>
  <si>
    <t>Protección física no apropiada</t>
  </si>
  <si>
    <t>Expedientes de Jurídica, gestión documental
Historias Laborales</t>
  </si>
  <si>
    <t xml:space="preserve">
Destrucción de registros
Desastre natural, incendio, inundación, rayo.
Revelación de Información
Cambios no autorizados de registros
</t>
  </si>
  <si>
    <t>Ubicación vulnerable a inundaciones</t>
  </si>
  <si>
    <t>A.11.1.4</t>
  </si>
  <si>
    <t>Protección contra amenazas externas ambientales</t>
  </si>
  <si>
    <r>
      <t xml:space="preserve">Las instalaciones de la entidad en donde se encuentran los archivos de gestión que contienen los expedientes y demás información física se encuentran asegurados bajo la política de </t>
    </r>
    <r>
      <rPr>
        <sz val="10"/>
        <rFont val="Arial Narrow"/>
        <family val="2"/>
      </rPr>
      <t xml:space="preserve">control de acceso, la información se encuentra digitalizada donde se tiene acceso controlado y copias de seguridad. Teniendo en cuenta en la Política de seguridad Digital </t>
    </r>
  </si>
  <si>
    <t>* Revisión y actualización Plan de Continuidad de negocio</t>
  </si>
  <si>
    <t>A.9.4.1</t>
  </si>
  <si>
    <t xml:space="preserve">Restricción de acceso a información </t>
  </si>
  <si>
    <t>Respaldo inapropiado o irregular</t>
  </si>
  <si>
    <t>A.12.3.1</t>
  </si>
  <si>
    <t xml:space="preserve">Respaldo de información
</t>
  </si>
  <si>
    <t xml:space="preserve">El resguardo de información Física es responsabilidad de Cada Grupo, la información digitalizada y almacenada en las carpeta compartidas de acuerdo con la política de seguridad de la información el Grupo Tics es el responsable del resguardo y Backups Correspondientes </t>
  </si>
  <si>
    <t xml:space="preserve">* Verificación de Realización de Backups de información </t>
  </si>
  <si>
    <t xml:space="preserve"> Profesional Universitario Grado 7</t>
  </si>
  <si>
    <t>A.11.1.1</t>
  </si>
  <si>
    <t>Perímetro de seguridad física</t>
  </si>
  <si>
    <t>El Resguardo de la información Física es responsabilidad de cada Grupo, sin embargo se cuenta con política de acceso perimetral, registro de cámaras de vigilancia y resguardo de información bajo llave</t>
  </si>
  <si>
    <t xml:space="preserve">* Revisión de cámaras de Seguridad 
* Administración del Control de Acceso por el aplicativo Biométrico </t>
  </si>
  <si>
    <t>ZONA DE RIESGO</t>
  </si>
  <si>
    <t>TRATAMIENTO DEL RIESGO</t>
  </si>
  <si>
    <t xml:space="preserve">Jefe Oficina Asesora Juridica 
Carmen Julia Lizarazo </t>
  </si>
  <si>
    <t>Actualizado 28 de abril 2023</t>
  </si>
  <si>
    <t>En la fecha 27 de abril de 2023 se envió correo electrónico a las entidades acreditadas (según listado publicado a corte de marzo 31 de 2023) recordando la importancia de mantener los datos actualizados</t>
  </si>
  <si>
    <t xml:space="preserve">Ejecutado </t>
  </si>
  <si>
    <t>Esperado</t>
  </si>
  <si>
    <t xml:space="preserve">Componente </t>
  </si>
  <si>
    <t>Gestión del Riesgo de Corrupción</t>
  </si>
  <si>
    <t>Racionalización de Tramites</t>
  </si>
  <si>
    <t>Rendición de cuentas</t>
  </si>
  <si>
    <t xml:space="preserve">Mecanismos para mejorar el servicio al ciudadano </t>
  </si>
  <si>
    <t>PORCENTAJE DE CUMPLIMIENTO</t>
  </si>
  <si>
    <t>Transparencia y Acceso a la Información</t>
  </si>
  <si>
    <t xml:space="preserve">Gestión de Conflictos de Interes </t>
  </si>
  <si>
    <t xml:space="preserve">Durante el primer cuatrimestre de 2023 se realizó seguimiento a los mapas de riesgos de los procesos, verificando el cierre de los planes de acción y tratamientos con corte a 31 de diciembre de 2022. Adicionalmente en el marco de la auditoría de evaluación independiente se realizó seguimiento al mapa de riesgos de Comunicación y prensa. Por otra parte, se asesoró en la revisión y ajuste del mapa de riesgos del proceso Fomento de las organizaciones solidarias. </t>
  </si>
  <si>
    <t>Se realizará el primer mensaje en el siguiente corte</t>
  </si>
  <si>
    <t>Se realizará el informe en el último corte</t>
  </si>
  <si>
    <t>Se socializa el primer informe trimestral de atención al ciudadano a través de la página web de la entidad. https://www.unidadsolidaria.gov.co/sites/default/files/archivos/INFORME%20ATENCION%20AL%20CIUDADANO%20PRIMER%20TRIMETRE%20DE%202023_0.pdf</t>
  </si>
  <si>
    <t>La audiencia está programada para el último cuatrimestre del 2023</t>
  </si>
  <si>
    <t>En el próximo cuatrimestre se realizará el primer informe</t>
  </si>
  <si>
    <t xml:space="preserve">A corte de 30 de abril, se enviaron a la dirección técnica los 4 informes de oportunidad en las respuestas a peticiones correspondientes a los comités directivos de los meses de enero, febrero, marzo y abril. La evidencia de las remisiones se encuentra en la carpeta compartida del grupo. </t>
  </si>
  <si>
    <t>En el primer cuatrimestre los profesionales que han realizado acciones del procedimiento de gestión de peticiones han registrado en el formato establecido las peticiones allegadas a la oficina de atención al ciudadano</t>
  </si>
  <si>
    <t xml:space="preserve">En el marco del seguimiento a la implementación de la estrategia de conflicto de intereses se revisó el procedimiento y se verificó su socialización. Está en proceso la programación de una capacitación a todos los servidores públicos. </t>
  </si>
  <si>
    <t>Se realizará la verificación en el segundo corte del 2023</t>
  </si>
  <si>
    <t>Se realizará el primer reporte en el segundo corte del 2023</t>
  </si>
  <si>
    <t>los primeros (5) cinco días de cada mes se reporta, el Normograma al área de comunicaciones de la entidad para que sea reportada en la página Web. https://www.unidadsolidaria.gov.co/index.php/la-entidad/normatividad/normograma</t>
  </si>
  <si>
    <t xml:space="preserve">De acuerdo al seguimiento del plan de mejoramiento furag 2021 se tiene un avance del 93%, se realizará el primer avance del seguimiento a los planes de Mejoramientos FURAG Y MIPG en el segundo corte del 2023 </t>
  </si>
  <si>
    <t>En la página de la entidad esta actualizada la información de la ejecución de proyectos de inversión con corte a 31 de marzo de 2023 así como la información de presupuesto Programas-y-proyectos se publicó la ejecución en el siguiente link https://www.unidadsolidaria.gov.co/Planeaci%C3%B3n-gesti%C3%B3n-y-control/planeaci%C3%B3n/Programas-y-proyectos/ejecucion-2023</t>
  </si>
  <si>
    <t>17/04/2023: se realizó la revisión de los enlaces publicados en la página web
18/04/2023: se envió matriz y propuesta de documentos con mejoras identificadas a la coordinación de grupo de educación
25/04/2023: la coordinación de grupo de educación e investigación envió matriz con revisión de enlaces web y documentos con mejoras identificadas a las coordinaciones de los grupos TIC y Conectividad Solidaria y Prensa</t>
  </si>
  <si>
    <t>Se realizará el seguimiento en el corte final del 2023</t>
  </si>
  <si>
    <t>Se realizó informe de botón de transparencia y acceso a la información de acuerdo con la resolución 1519 de 2020, se encuentra en la carpeta compartida de la entidad Z:\ARCHIVO GTI_TRD_2023\124.03 PLANES\Planes institucionales\Plan anticorrupción\Transparencia y acceso a la información</t>
  </si>
  <si>
    <t xml:space="preserve">Se realizará la actualización en el corte final del 2023
</t>
  </si>
  <si>
    <t xml:space="preserve">Se diseñaron y publicaron dos piezas para las redes sociales
En relación con Trámite de acreditación:
26/04/2023: Se publicó en redes sociales pieza gráfica relacionada con la gratuidad del trámite de acreditación. El Link es el siguiente: https://www.facebook.com/photo/?fbid=537004361952881&amp;set=a.332591262394193
En relación con Peticiones:
26/04/2023: Se publicó en redes sociales pieza gráfica relacionada con los canales de atención al ciudadano. El Link es el siguiente; https://www.facebook.com/photo/?fbid=536932168626767&amp;set=a.332591262394193
</t>
  </si>
  <si>
    <t>Conforme al cronograma establecido para la actual vigencia de la entrega de las transferencias documentales primarias, de las diferentes áreas que hacen parte de la estructura organizacional de la Entidad, se establecerá un plan de contingencia para la entrega de la documentación que se genera de forma digital debido a la pandemia (2020 -2021), donde las Tablas de Retención Documental, que están publicadas actualmente, establece que toda la documentación debe reposar de forma física. Por lo anterior, se ajustará dando cumplimiento al protocolo que se realizó en pandemia. con la Subdirección nacional, encargado por funciones del Archivo central y manejo del mismo, para la entrega de documentación de forma digital y física.</t>
  </si>
  <si>
    <t>Se realizará el primer avance de la actividad en el segundo corte del 2023</t>
  </si>
  <si>
    <t>Se publica en la página web el esquema de publicación web y el registro de publicaciones para consulta de la ciudadanía. La actividad se cumplió el 27 de abril de 2023 y se puede evidenciar en el link: https://www.unidadsolidaria.gov.co/Planeaci%C3%B3n-gesti%C3%B3n-y-control/Gesti%C3%B3n/gestion-de-informacion/Administraci%C3%B3n-Web</t>
  </si>
  <si>
    <t>Se realizará la capacitación en el segundo corte del 2023</t>
  </si>
  <si>
    <t>Se realizará el avance de 3 tips en el segundo corte del 2023</t>
  </si>
  <si>
    <t>29/04/2023 Se realizó la actualización del registro SUIT, el Link es: http://tramites1.suit.gov.co/racionalizacion-web/faces/gestionoperacion/ver_fi_datos_operacion.jsf?_adf.ctrl-state=1bvapbyqt_3</t>
  </si>
  <si>
    <t>En la página de la entidad esta actualizada el sitio Web accesible para personas con discapacidad, de tal forma, que el usuario ajuste el tamaño del texto (aumentar o disminuir) según sus necesidades, además de modificar el contraste, y centro de relevo, en el cual, se visualiza en la parte derecha en la página web. https://www.unidadsolidaria.gov.co/</t>
  </si>
  <si>
    <t>Se revisará desde la Dirección de Planeación la necesidad de  actualizar la Política de Administración de riesgos en el segundo corte del 2023</t>
  </si>
  <si>
    <t xml:space="preserve">El 27 de enero se adoptó y publicó el mapa de riesgo Institucional bajo   la resolución 030 del 27 de enero de 2023 https://www.unidadsolidaria.gov.co/Planeacion-gestion-y-control/Planeacion/Planes/Planes-integrados-2023Se </t>
  </si>
  <si>
    <t>Durante el primer cuatrimestre: se realizó revisión del material publicado sobre disposición de consultas de acceso a la información del DAFP, se recopiló la información de las peticiones del trámite de acreditación, se presentó a la coordinación de grupo cronograma de trabajo.</t>
  </si>
  <si>
    <t xml:space="preserve">Se realiza una encuesta de participación ciudadana a través de la página web de la entidad: Cuéntanos ¿Cómo desde la asociatividad solidaria se puede contribuir a disminuir la brecha de
acceso a los derechos sociales?
https://www.unidadsolidaria.gov.co/Prensa/Noticias/Encuesta-participacion-ciudadana
</t>
  </si>
  <si>
    <t>Se presentó en el mes de marzo la  materialización de un riesgo no identificado, en el proceso de Gestión Financiera, siendo necesario asesorar en la forma y procedimiento a seguir por parte del líder de Proceso y su equipo de trabajo; referente al tratamiento que se debe dar cuando un riesgo materializa, tratamiento y plan de contingensia a seguir. Y Solicitud de acompañamiento para generar tratamiento al riesgo materializado.</t>
  </si>
  <si>
    <t>Durante el primer cuatrimestre de 2023 se realizó el ultimo seguimiento  a los mapas de riesgos de los procesos y de corrupcion a corte a 31 de diciembre de 2022</t>
  </si>
  <si>
    <t>Grupo de Conectividad Solidaria y Prensa</t>
  </si>
  <si>
    <t xml:space="preserve">Dirección de Investigación y Planeación
Grupo de Conectividad Solidaria y Prensa
Grupo de Planeación y Estadística </t>
  </si>
  <si>
    <t xml:space="preserve">Grupo de Conectividad Solidaria y Prensa </t>
  </si>
  <si>
    <t xml:space="preserve">
Grupo de Conectividad Solidaria y Prensa</t>
  </si>
  <si>
    <t>100% de información, relacionada con la gestión de peticiones y trámite</t>
  </si>
  <si>
    <t>Se realizará el primer avance en el ultimo corte</t>
  </si>
  <si>
    <t>Grupo de Gestion Administrativa- Grupo de Conectividad Solidaria y Prensa</t>
  </si>
  <si>
    <t>Grupo de Gestión Administrativa
Dirección de Investigación y Planeación</t>
  </si>
  <si>
    <t>Grupo de Gestión Administrativa
Grupo de Comunicaciones y Prensa</t>
  </si>
  <si>
    <t>Grupo de Gestión Administrativa- Grupo de Conectividad Solidaria y Prensa</t>
  </si>
  <si>
    <t>Administrativa (elaboración)
Comunicaciones y Prensa (publicación)</t>
  </si>
  <si>
    <r>
      <t>Ten</t>
    </r>
    <r>
      <rPr>
        <sz val="10"/>
        <rFont val="Arial Narrow"/>
        <family val="2"/>
      </rPr>
      <t>iendo en cuenta el cambio de responsable del proceso de Atención al Ciudadano del Grupo de Educación e Investigación al Grupo de Gestión Administrativa</t>
    </r>
    <r>
      <rPr>
        <sz val="10"/>
        <color rgb="FF000000"/>
        <rFont val="Arial Narrow"/>
        <family val="2"/>
      </rPr>
      <t xml:space="preserve"> , además de las políticas y lineamientos y cambios directivos y de coordinación se retrasa el avance de la actividad  se realizaran 2 actividades de promoción para el segundo corte del 2023, se avanza con la revisión de la Guía "Atención al ciudadano y grupo de valor" de la función publica esto con el fin de definir el alcance de las actividades de promoción ya que los grupos de valor no serían los mismos.</t>
    </r>
  </si>
  <si>
    <t>De acuerdo al reporte del grupo de gestión humana: A pesar de que no se esperaban actividades en este primer cuatrimestre, se destaca que la UAEOS, en el marco del Plan Institucional de Capacitación-PIC-2023, formuló para ejecución durante la vigencia el fortalecimiento de competencias de Atención al Ciudadano a los Servidores públicos y contratistas,   conocimientos, junto con los esenciales, con los que el servidor público fortalece los sistemas, métodos, tecnologías de la información, técnicas, instrumentos y herramientas,  a través de los cursos virtuales que ofrece la Esap, Función Pública, entre otros.</t>
  </si>
  <si>
    <t>A corte del 30 de abril, se elaboró el primer informe trimestral de servicio al ciudadano que se publicó https://www.unidadsolidaria.gov.co/Atencion-al-ciudadano/Mecanismos-de-participacion/resultados-de-mediciones-satisfaccion-ciudadana/Informe-consolidado-2023</t>
  </si>
  <si>
    <t>De acuerdo con el cronogrma establecido se presentará avance el segundo corte del 2023</t>
  </si>
  <si>
    <t>Promover los canales de contacto, con los que cuentan los ciudadanos, para interponer sus peticiones especialmente las relacionadas con actos que puedan configurar riesgos de corrupción</t>
  </si>
  <si>
    <t>Grupo de Conectividad Solidaria y Prensa
Grupo de Tecnologías de la Información</t>
  </si>
  <si>
    <t>Grupo de Tecnologías de la Información
Grupo de Conectividad Solidaria y Prensa</t>
  </si>
  <si>
    <t>Grupo de Conectividad Solidaria y Prensa
 Grupo de Tecnologías de la Información</t>
  </si>
  <si>
    <t xml:space="preserve"> Grupo de Tecnologías de la Información
Grupo de Conectividad Solidaria y Prensa 
</t>
  </si>
  <si>
    <t xml:space="preserve">Grupo de Tecnologías de la Información
Grupo de Conectividad Solidaria y Prensa
Dirección de Desarrollo
</t>
  </si>
  <si>
    <t>Grupo de Gestion Administrativa</t>
  </si>
  <si>
    <t>Grupo de Gestión Administrativa
Grupo de Conectividad Solidaria y Prensa</t>
  </si>
  <si>
    <t xml:space="preserve">De acuerdo con el cronogrma establecido se presentará avance e de la actividad en el segundo corte de la vigencia 2023  </t>
  </si>
  <si>
    <t>Si bien esta actividad se tenía programada para el segundo cuatrimestre, esta se cumplió en el primero, mediante la resolución 030 de 2023 donde se evidencia la incorporacion de la estrategia en los planes de accion del Grupo de Planeacion y Estadistica y Gestion Humana</t>
  </si>
  <si>
    <t>De acuerdo con el cronogrma establecido se presentará avance e de la actividad en el segundo corte de la vigencia 2029</t>
  </si>
  <si>
    <t xml:space="preserve">De acuerdo con el cronogrma establecido se presentará avance e de la actividad en el ultimo corte de la vigencia 2023  </t>
  </si>
  <si>
    <t xml:space="preserve">Grupo de Gestión Administrativa 
</t>
  </si>
  <si>
    <t>Grupo de Gestión Administrativa
Grupo de Conectividad Solidaria y Prensa</t>
  </si>
  <si>
    <t>Se elaboraron y publicaron 296 piezas    para las redes sociales y se encuentran el la  carpeta compartida del grupo de conectividad, en la pagina web se elaboraron  y publicaron147 notas se encuentran en el siguiente link:https://www.unidadsolidaria.gov.co/admin/content?status=All&amp;type=article&amp;title=&amp;langcode=All
Todo a corte 30 de abril de 2023</t>
  </si>
  <si>
    <t>Se publicó en página Web y redes de la Unidad Solidaria piezas comunicativas sobre satisfacción ciudadana: https://www.unidadsolidaria.gov.co/sites/default/files/archivos/INFORME%20ATENCION%20AL%20CIUDADANO%20PRIMER%20TRIMETRE%20DE%202023_0.pdf
https://twitter.com/USolidariaCo?s=20</t>
  </si>
  <si>
    <t>La Oficina Asesora Juridica hasta el 30 de abril, adelantó la contratación de 151 procesos Contrato prestación de servicio: 135. Convenios de asociación:  +  Mínima cuantía: 3. Subasta inversa: 1 Selección abreviada - subasta inversa: 1. Contrato de interadministrativo 2 Que se pueden verificar en el siguiente link https://community.secop.gov.co/Public/Tendering/ContractNoticeManagement/Index?currentLanguage=es-CO&amp;Page=login&amp;Country=CO&amp;SkinName=CCE</t>
  </si>
  <si>
    <t>Desde el área de la oficina jurídica envía los reportes de las contrataciones que se suscribieron del periodo indicado. Página de SECOP II. se delantó la contratación de 151 procesos Contrato prestación de servicio: 135. Convenios de asociación:  +  Mínima cuantía: 3. Subasta inversa: 1 Selección abreviada - subasta inversa: 1. Contrato de interadministrativo 2 Que se pueden verificar en el siguiente link https://community.secop.gov.co/Public/Tendering/ContractNoticeManagement/Index?currentLanguage=es-CO&amp;Page=login&amp;Country=CO&amp;SkinName=CCE</t>
  </si>
  <si>
    <t>Los reconocimientos serán otorgados a servidores públicos por su labor de atención u orientación al ciudadano en el segundo cuatrimestre del 2023</t>
  </si>
  <si>
    <t>En relación con Trámite de acreditación:
26/04/2023: Se publicó en redes sociales pieza gráfica relacionada con la gratuidad del trámite de acreditación. El Link es el siguiente: https://www.facebook.com/photo/?fbid=537004361952881&amp;set=a.332591262394193
En relación con Peticiones:
26/04/2023: Se publicó en redes sociales pieza gráfica relacionada con los canales de atención al ciudadano. El Link es el siguiente; https://www.facebook.com/photo/?fbid=536932168626767&amp;set=a.332591262394193
En relacion con RITA:se tiene un correo interno para la denunciar hechos relacionados con corrupción soytransparente@unidadsolidaria.gov.co</t>
  </si>
  <si>
    <t>Se evidenció en la página de la Unidad Solidaria la publicación
 de la encuesta de participación ciudadana a través de la página web de la entidad: Cuéntanos ¿Cómo desde la asociatividad solidaria se puede contribuir a disminuir la brecha de acceso a los derechos sociales?.</t>
  </si>
  <si>
    <r>
      <t>Se elaboró una pieza</t>
    </r>
    <r>
      <rPr>
        <sz val="10"/>
        <color rgb="FFFF0000"/>
        <rFont val="Arial Narrow"/>
        <family val="2"/>
      </rPr>
      <t xml:space="preserve"> </t>
    </r>
    <r>
      <rPr>
        <sz val="10"/>
        <color theme="1"/>
        <rFont val="Arial Narrow"/>
        <family val="2"/>
      </rPr>
      <t xml:space="preserve">y se socializaron en las redes sociales: https://twitter.com/UsolidariaCo/status/1652090995142524935?s=20 </t>
    </r>
  </si>
  <si>
    <t>Se evidenció en la página web de la entidad, la publicación 
del informe del primer trimestre de atención al ciudadano.</t>
  </si>
  <si>
    <t>Se realizaron jornadas de socialización en materia de riesgos los siguientes procesos:
Pensamiento y Dieccionamiento estratégico
Programas Y Proyectos
Servicio al Ciudadano
Seguimiento y Medición
Educación Solidaria
Fomento
Humana
Financiera
Informatica 
Contractual
Jurídica
Documental
Administrativa
Prensa
Control de la Evaluación 
Gestión del Mejoramiento</t>
  </si>
  <si>
    <t xml:space="preserve">Publicación en firme del mapa de riesgos de corrupción página Web de la Entidad  teniendo en cuenta las observaciones o  recomendaciones realizadas por la ciudadania </t>
  </si>
  <si>
    <t>La actividad reportará avance en el último cuatrimestre de la vigencia 2023</t>
  </si>
  <si>
    <t>Se evidenció en la página de la Unidad Solidaria la publicación
 del primer informe trimestral de atención al ciudadano.</t>
  </si>
  <si>
    <t>Se evidenció en la página de la Unidad Solidaria la publicación
 de una pieza comunicativa sobre satisfacción ciudadana, a través de las redes sociales.</t>
  </si>
  <si>
    <t>Promover al interior de la Unidad el uso del documento de caracterizacion de ciudadanos,  usuarios y grupos de interés.</t>
  </si>
  <si>
    <t xml:space="preserve">Desarrollar convocatoria a los servidores públicos de la Unidad para que participen en actividad de reconocimiento a la labor de orientación y atención al ciudadano, actividad en el marco de la Política de Integridad con el fortalecimiento del Código de Integridad, donde se evidencie la honestidad, el respeto, el compromiso, la diligencia, la justicia y la solidaridad. </t>
  </si>
  <si>
    <t xml:space="preserve">Se evidenció la publicación en página Web y redes de la Unidad
 Solidaria piezas comunicativas sobre satisfacción ciudadana https://www.unidadsolidaria.gov.co/Atencion-al-ciudadano/Mecanismos-de-participacion/resultados-de-mediciones-satisfaccion-ciudadana/Informe-consolidado-2023 
</t>
  </si>
  <si>
    <t>Se evidenció en la página web de la Unidad Solidaria, 
la publicación de mapa de riesgos en el link https://www.uaeos.gov.co/Planeaci%C3%B3n-gesti%C3%B3n-y-control/Planeaci%C3%B3n/Planes/Planes-de-Acci%C3%B3n-anuales-vigencia-2023. igualmente se evidenció que el mapa de riesgos publicado, no está actualizado</t>
  </si>
  <si>
    <t xml:space="preserve">Se evidenció en la página web de la Unidad Solidaria, 
la publicación de mapa de riesgos </t>
  </si>
  <si>
    <t xml:space="preserve">Se evidenció la publicación de las notas de prensa en el siguiente link 
 https://www.uaeos.gov.co/index.php/prensa/noticias </t>
  </si>
  <si>
    <t>Se evidenció en la página web de la Unidad, la publicación y actualización 
del Normograma, con corte a abril de 2023,</t>
  </si>
  <si>
    <t>La actualización se realizara en el segundo cuatrimestre teniendo en cuenta el 
ajuste que se realizará al cronograma propuesto</t>
  </si>
  <si>
    <t xml:space="preserve">De acuerdo con el cronograma establecido se presentará avance e de la actividad en el segundo corte de la vigencia 2023  </t>
  </si>
  <si>
    <t>Se evidenció con el profesional encargado, que se ha realizado la respectiva actualización de registros en el SUIT.</t>
  </si>
  <si>
    <t>Se realizó publicación de los conjuntos de datos abiertos correspondientes a "Entidades Acreditadas" en el portal de datos abiertos del estado colombiano. https://www.datos.gov.co/browse?q=unidad%20administrativa%20especial%20de%20organizaciones%20solidarias&amp;sortBy=relevance</t>
  </si>
  <si>
    <t xml:space="preserve">Mensualmente se hace verificación del SUIP, para tener actualizados los proyectos.  Estas revisiones tienen fechas establecidas. </t>
  </si>
  <si>
    <t xml:space="preserve">La entidad cuenta con un plan estadístico institucional, el cual es revisado cada año con el fin de poder hacer la actualización correspondiente. En este proceso se recoge la información de fuentes externas e internas, las cuales proporcionan bases de datos e información, todo esto en el sector solidario. Aparte, existen estadísticas de cada información recibida, a con el fin de organizar la verificar la y generar herramientas que permitan su gestión. </t>
  </si>
  <si>
    <t>Puede evidenciarse que el departamento de gestión contractual hace una revisión mensual de los informes de supervisión. Este es un requisito obligatorio para el proceso de aprobación de pagos. Esta labor se hace a cada contrato o convenio de la entidad</t>
  </si>
  <si>
    <t>se evidenció plan estrartegico instittucional formulado y alineado al PND, 
este fue aprobado mediante la resolución 030 de 2023, el cual se aprobaron 
todos los planes de la Unidad y se encuentra en el siguiente link</t>
  </si>
  <si>
    <t>El Director Técnico del área donde se lleva a cabo la prestación del producto o servicio respectivo, validará el cumplimiento de los requisitos, características y criterios establecidos para la conformidad de los productos o servicios de la Unidad.</t>
  </si>
  <si>
    <t xml:space="preserve"> </t>
  </si>
  <si>
    <t>Se informó por parte del profesional encargado, que se llevó a cabo, la socialización en cada uno de los procesos, entregando formato de asistencia para cada uno de los grupos.</t>
  </si>
  <si>
    <t>Se informó por parte del profesional encargado que el día lunes 15 de mayo, el grupo de planeación enviará la información suministrada por financiera.</t>
  </si>
  <si>
    <t xml:space="preserve">Se evidenció que las remisiones se encuentran en la carpeta compartida del grupo de Gestión Administrativa. </t>
  </si>
  <si>
    <t xml:space="preserve">Se informó por parte del grupo de administrativa que, se realizarán dos actividades de promoción en el segundo cuatrimestre, y una para el último cuatrimestre vigencia 2023, </t>
  </si>
  <si>
    <t xml:space="preserve">Se informó por parte del grupo de administrativa que las actividades se realiarán una vez se normalice el proceso de atencion al ciudadano, que actualmente esta a cargo del grupo de Gestión Administrativa </t>
  </si>
  <si>
    <t>Se evidenció en la carpeta compartida de la oficina de atencion al ciudadano, en la matriz denominada "Reporte diarioa de PQRSD", el registro diario de las solicitudes allegadas por los ciudadanos, que ingresan por los distintos canales de atención.</t>
  </si>
  <si>
    <t>Se evidenció con el coordinador del grupo de educación e investigación, la carpeta compartida one drive, donde 
se encuentra el envío del correo a las entiddaes acreditadas, recordando la actualización de datos.</t>
  </si>
  <si>
    <t xml:space="preserve">Se evidenció la publicación en la página en el portal de datos abiertos del estado colombiano www.datos.gov.co, la publicación de los conjuntos de datos abiertos correspondientes a "Entidades Acreditadas" </t>
  </si>
  <si>
    <t>Se evidenció en la página del secop ii, la publicación de los contratos y convenios celebrados con la Unidad Solidaria.</t>
  </si>
  <si>
    <t>Se evidenció en la página web de la Unidad, la publicación y actualización 
de la información del presupuesto de la ejecución de Programas-y-proyectos.</t>
  </si>
  <si>
    <t>A corte del 30 de abril, se formuló y aprobó el Plan de adquisiciones de la Unidad el día 05 de enero de 2023, el cual fue publicado en la página web de la Unidad y Secoop II y adoptado mediante la resolución 05 del 5 de enero del 2023 , respectivamente. Se ha actualizado, teniendo en cuenta las solicitudes por parte de las diferentes dependencias de la UAEOS (versión 40)</t>
  </si>
  <si>
    <t>Se evidenció en la página de la Unidad, la publicacion del PAA  adoptado, y se realizó la actualización V40 en secop II, según resolución 05 de 2023.</t>
  </si>
  <si>
    <t>Se verificó con el coordinador del grupo de educación en la carpeta compartida 
del grupo, los soportes de envio de las matrices y documentos con mejoras identificadas, a las coordinaciones del grupo de Tics y Conectividad Solidaria.</t>
  </si>
  <si>
    <t>Se evidenció la elaboración y publicación de dos piezas para las redes sociales, 
donde se comunica como se lleva a cabo el trámite de acreditación y los canales de atención y horarios de la oficina de atención al ciudadano.</t>
  </si>
  <si>
    <t>Se elaboró pieza informativa sobre la secretaría de transparencia, sobre la iniciativa RITA (Red interstitucional de Transparencia y Anticorrupción), el tip fue enviado por correo electrónico a los funcionarios.
Evidencia: Correo electrónico tip secretaría de transparencia. Con el siguiente enlace Secretaría de Transparencia: http://www.secretariatransparencia.gov.co/revision-peticiones-corrupcion/rita</t>
  </si>
  <si>
    <t>Se evidenció el envio mediante correo electrónico a los funcionarios y contratistas de la Unidad Solidaria el día 26 de abril de 2023 acerca del tip de la creación y publicación del video "Conoce Rita", en la página la secretaría de transparencia.</t>
  </si>
  <si>
    <t>Se evidenció con el grupo de Gestión Administrativa,en los formatos FUID (formato único de inventario documental), la transferencia de archivo del grupo Gestión Financiera y Gestión Administrativa.</t>
  </si>
  <si>
    <t>Se evidenció en la página de la Unidad, la publicación del reporte de administración web 2023. y el registro de publicaciones para consulta de la ciudadanía</t>
  </si>
  <si>
    <t xml:space="preserve">Se evidenció en las redes sociales de la Unidad la publicación de las piezas relacionadas con el trámite de acreditación y petición, también se evidenció en la página de la unidad que se enceuntra publicado el correo para denunciar actos de corrupción  soytransparente@unidadsolidaria.gov.co </t>
  </si>
  <si>
    <t>se evidenció en la página web de la Unidad, las herramientas de fácil acceso para la ciudadanía.
Iconos, los cuales señalan: contratse, reducir letra, aumentar letra y centro de relevo.</t>
  </si>
  <si>
    <t xml:space="preserve">se evidenció la resolución 030 de 2023 publicada en la pagina web
 de la Unidad https://www.unidadsolidaria.gov.co/sites/default/files/archivos/RESOL_030%20DE%202023%20.pdf </t>
  </si>
  <si>
    <t>Se realizaron  sensibilizaciones de parte del grupo de planeacion a 
los 16 procesos de la Unidad, y producto de esta socialización, es el mapa 
de riesgos que se encuentra publicado en el link link https://www.uaeos.gov.co/Planeaci%C3%B3n-gesti%C3%B3n-y-control/Planeaci%C3%B3n/Planes/Planes-de-Acci%C3%B3n-anuales-vigencia-2023. igualmente se evidenció que el mapa de riesgos publicado, no está actualizado</t>
  </si>
  <si>
    <t>En la vigencia 2023 se realizó mesa técnica con el grupo de planeación, la oficina asesora jurídica, Gestión Humana, Gestión Administrativa y Financiera, alcanzando la presentación del anteproyecto de presupuesto 2024, el día 31 de marzo de 2023</t>
  </si>
  <si>
    <t xml:space="preserve">Se evidenció que en el primer cuatrimestre de 2023, que se han realizado 
diferentes jornadas de capacitación por parte de la OAJ, referente a las funciones de 
de supervisión definidas en la resolución 710 de 2017.
</t>
  </si>
  <si>
    <t>En el SPI, los formuladores de cada proyecto realizan  reportes cuantitativo y cualitativo, de manera mensual y desde el grupo de planeación se realiza el apoyo y seguimiento al reporte del mismo. Desde el DNP se dan fechas para hacer actualizaciones. Cada formulador verifica la ejecución de cada uno de los proyectos a su cargo y con base en esto realiza el reporte en el aplicativo SPI.</t>
  </si>
  <si>
    <t xml:space="preserve">Se evidencia que, del 1 de mayo al 25 de agosto el Grupo de Gestión Humana ha realizado los roles de gestión administrativa y de verificador del procedimiento de viáticos y gastos de viaje en el SIIF de conformidad con las solicitudes del personal de planta y contratistas. </t>
  </si>
  <si>
    <t xml:space="preserve">Se evidencia que, con base en las necesidades estimadas o solicitudes de caja menor realizadas por cada una de las dependiencias de la entidad, mensualmente o despues de aplicado el reembolso, se planea y programa erogación de recursos de caja menor de gastos generales, teniendo en cuenta el monto máximo establecido para la presente vigencia por cada rubro presupuestal. Con el propósito de mitigar riesgos en caja menor de gastos generales, se mantiene un mínimo para cubrir algún imprevisto. </t>
  </si>
  <si>
    <t xml:space="preserve">Se evidencia que la contratación disminuyó en gran medida dado a la vigencia de la Ley de garantias. Sin embargo, se siguen enviando estudios para revisión previa, haciend la debida olicitud a CDP Financiera. Además, continúan revisando antes de que soliciten los Certificados de Disponibilidad Presupuestal. </t>
  </si>
  <si>
    <t xml:space="preserve">Se evidencia que siguen asesorando rubros; si van a comprar por caja menor; deben definir qué uso y bajo qué rubro comprar ese bien. Esta actividad se hace con cada bien que se adquiere en la Entidad. </t>
  </si>
  <si>
    <t xml:space="preserve">Se evidencia que siguen trabajando con grupos que suministran información (como TICS, administrativa, Comunicaciones). Los siguen orientando y les hacen acompañamiento. Además, en este periodo se calculó el deterioro a cada uno de los bienes que tienen a cargo los diferentes grupos. Que les instruye cómo es el tema del deterioro para que en la contabilidad no hayan datos erróneos y se hagan los asientos contables correctos que reflejen la realidad económica. </t>
  </si>
  <si>
    <t xml:space="preserve">El área encargada tiene SIIF Nación. en las actividades, se evidencia que: descargan información para hacer verificación de lo que refleja la contabilidad; revisan estados financieros (cuáles son las clasificaciones manuales, revisan cuentas, y con los datos suministrados por los grupos, hacen archivo plano para cargar clasificaciones a SIIF Nación. Esto con el propósito de sacar estados definitivos del mes y verificaciones de lo que ya está cargado en la página conciliaciones bancarias). Entonces, suben planos y lo hacen con dos dias de antelación. Después, vuelven a revisar de que no hayan cuentas con saldos contrarios, que esté la contabilidad correcta. Como paso final, emiten los estados financieros definitivos. Todo lo anterior para que los saldos muestren realidad económica. </t>
  </si>
  <si>
    <t xml:space="preserve">Se evidencia que monta órdenes de pago no presupuestales y verifica cuál es el beneficiario final. Se hace una revisión de pago una vez está cargada a SIIF Nación. Adicionalmente, se verifica que todos sean beneficiario final y ninguna se dirja a traspaso a Pagaduria. Aunque el traspaso a esta son muy pocas; solo son dos por concepto de impuestos (el resto, es beneficiario final en la entidad). </t>
  </si>
  <si>
    <t xml:space="preserve">Se evidencia que se envió comunicación a lideres de Procesos y directores Técnicos, con la información de los diferentes productos y servicios que ofrece la Entidad, donde pueden observar sus caracteristicas y criterios que definen el producto o servicio no conforme. Una vez exista un concenso en el presente tema, se realizarán los respectivos ajustes a que haya lugar en el procedimiento de Producto o Servicio No Conforme. Adiconal a esto, se actualizaron cuatro servicios: Proceso de Educación y Servicio al Ciudadano, donde se ajustaron características. Educación Solidaria está dentro del procedimiento. Desde el mes de mayó se solicitó a todos los lideres para que incorporasen las sugerencias. Se está esperando el Nuevo Plan de Desarrollo. </t>
  </si>
  <si>
    <t xml:space="preserve">Se evidenció que se envió comunicación a lideres de Procesos y directores Técnicos, con la información de los diferentes productos y servicios que ofrece la Entidad, donde pueden observar sus caracteristicas y criterios que definen el producto o servicio no conforme. Una vez exista un concenso en el presente tema, se realizarán los respectivos ajustes a que haya lugar en el procedimiento de Producto o Servicio No Conforme. </t>
  </si>
  <si>
    <t xml:space="preserve">Se evidencia que se adelanta y continua la revisión periódica de documentos, que estos se encuentren actualizado y vigentes en el aplicativo ISOLUCIÓN, e igualmente se viene actualizando una carpeta compartida de acceso a todos los funcionarios de la Entidad, donde pueden tener acceso a los documentos de mayor utilización por parte de los funcionarios. Así mismo, se está cambiando el tema de la imagen corporativa con el logo. Archivar todo el sistema para actualizar los documentos. </t>
  </si>
  <si>
    <t xml:space="preserve">Se evidencia que se adelanta por parte del lider del Proceso de Mejoramiento, de conformidad con la revision documental y coordinadamente con los lideres de Procesos las acciones de mejora pertinentes. A la fecha de cierre 30 de junio de 2022 se encuentran abiertas las acciones de mejora de la presente vigencia No.131, 133 y 136, no presentan avance significativo; avance parcial alcanzado de la acción de mejora No. 131, es del 62.50% A a fecha se encuentran cerradas las acciones de mejora No.132, 134 y No. 125. Avance del 100% Total, acciones de mejora adelantadas en la giencia 2022, ses (6) acciones de mejora y una (1) acción correctiva. Acciones Correctivas adelantadas en la vigencia 2022 son las siguientes: No. 118, La Acción Correctiva no presenta avance. Se realizó reunión con el Tutor ACERCAR Diego Cadena y el equipo de trabajo UAEOS, donde se acordó las actividades de Compromiso empresarial, unidades de producción, e inscripción al programa GAE, y la realización de las mesas técnicas subsiguientes: 29 de abril Matriz abiental, 27 mayo proyecto ambiental y 3 junio indicadores ambientales. No reporta avance. </t>
  </si>
  <si>
    <t>Semanalmente mediante Consejo de  redacción el líder de proceso, verificará que la información que se produzca desde la Unidad, se recolecte y difunda oportunamente a través de los canales establecidos para tal fin.</t>
  </si>
  <si>
    <t>Efectuar consulta ante el aplicativo de la Procuraduría General de la Nación, en el que permita a la Unidad conocer si el futuro cooperante o contratista se encuentra incurso en causal de inhabilidad o incompatibilidad. 
Solicitar a los futuros cooperantes o contratistas, declaración de no encontrarse incursos en causal de inhabilidad o incompatibilidad sobreviniente frente a directivos y funcionarios públicos que participan en  un proceso contractual al interior de la UAEOS.</t>
  </si>
  <si>
    <t xml:space="preserve">Se evidenció que todo posible cooperante o contratista, debe realizar una manifestación dentro del aplicativo por la integridad púbica herramienta dispuesta por función pública, en la que manifieste no encontrarse incurso en alguna de las causales de conflictos de intereses.  </t>
  </si>
  <si>
    <t>Se evidenció que, las peticiones que ingresan a la Oficina de Gestión Jurídica, son respondidas de manera inmediata y oportuna. No hay PQRDS tramitada por fuera de términos de ley. Preguntar si hay algna PQRSD por fuera de los tiempos</t>
  </si>
  <si>
    <t>OK</t>
  </si>
  <si>
    <t>ok</t>
  </si>
  <si>
    <t xml:space="preserve">pendiente reunion, hasta ahora se contrato el desarrollador cto 118 2023.tics realizo una descripcion de las necesidades apartir de los requerimientos, hallados en la vigenca 2022, a u vez asignó un recurso para la pservicio, para dar soporte al mantenimiento al SIIA., para segundo cuatrimestre se programó la reunión para ientificar los nuevos requerimientos para el aplicativo.(se proyecto para enero y se contrato hasta ahora) 4 de abril. </t>
  </si>
  <si>
    <t>Se evidenció que para el primer cuatrimestre , se esta realizando ls estudios previos del manteniiento prventivo y correctivo hardware, y en sofware, de acuerdo a los contratos de desarrollo se han estado realizando activdades de mejoras y desarrollo a los sofware de sistemas de informacion</t>
  </si>
  <si>
    <t>Se evidenció con el coordinador de tics, se han adelantado actividades dpara la estandarizacion de un procedimiento, para la veriifcacion de sofware no autorizado, se esta elaborando un documento formal de acuerdo a las buenas practicas, y despues se socializara con los funcionarios y se ejecutara la primera jornada, en el segundo cuatrimestre.</t>
  </si>
  <si>
    <t>Se evidenció la realizacion de la primera jornada de actualizacion de roles y contraseñas, en la fecha tercera y cuarta semana de febrero, para los servidores y dispositivos de red a cargo de tics (discos externos, switchs.acces point). Para el segundo cuatrimestre se planea una segunda jornada para todos los equipos y servicios de ususario final.</t>
  </si>
  <si>
    <t xml:space="preserve">Se informó por parte del profesional especializado del Gestión Docuemntal, se están actualizando instrumentos archvisticos estratégicos, los cuales son: Diagnóstico integral, PINAR,PGD, Política de Archivo y el Sistema Integrado de conservación documental, los cuales se van a ejecutar en el primer semestre de la vigencia 2023. Las tablas de retención documental se actualizaran en el tercer trimestre. El prfesional recomienda que se deben incluir  riesgos de manera indivual y no de manera general.
  </t>
  </si>
  <si>
    <t xml:space="preserve">Se evidenció que en el primer trimestre de la vigencia 2023, el Grupo de Gestión Humana revisa y carga en el aplicativo CETIL certificaciones electronicas de tiempos laborados y confirmaciones a la Oficina de Bonos Pensionales del Ministerio de Hacienda y Crédito Público, de conformidad con las solicitudes de los ex funcionarios del DACOOP (Departamente Administrativo de Cooperativa), DANSOCIAL y Superintendencia de Cooperativas. </t>
  </si>
  <si>
    <t>Se evidenció con el profesional de la oficna de servicio al ciudadano, la matriz de seguimiento que 
se envia el primer día hábil a todos los jefes de cada área, recordando las PQRSD que estan pendientes por responder.</t>
  </si>
  <si>
    <t>Se evidenció con el coordinador de tics, que a la fecha s han realizado los siguientes contratos,y a los cuales se les ha hecho seguimiento al cumplimiento 
"144 DE 2023
Andrey Rodriguez" 12 de abril
"143 DE 2023
Juan Murcia" 11 de abril
"118 DE 2023
Camilo Rios" 4 de abril
"117 DE 2023
Albeiro Gomez" 8 de marzo
"077 DE 2023
Wilson Castro"  15 de febrero</t>
  </si>
  <si>
    <t>Se evidenció la actualización de las hojas de vida y declaracion de bienes de rentas en la plataforma de sigep II, por parte de los funcionarios de la Unidad, con corte a 30 de mayo de 2023,</t>
  </si>
  <si>
    <t>Se evidenció en la matriz denominada Sistema de Gestión de la Seguridad y Salud en el Trabajo Vig 2022-2023,-Estándares mínimos, que se está dando cumplimiento a los items contemplados en la resolución 0312 de 2019.</t>
  </si>
  <si>
    <t>Se informó por parte del profesional encargado que se realizará el inventario e informe a corte de 30 de mayo, por lo tanto se entregará en el segundo cuatrimestre de la vogencia 2022,</t>
  </si>
  <si>
    <t xml:space="preserve">En la actualidad la Unidad, se evidencia que toma medidas preventivas a través del aplicativo "MITRA Empresarial" que la empresa de seguridad, "FORTOX" del edificio utiliza para el registro de visitantes. En relación a esto, el funcionario en cuestión debe acompañar al visitante desde su ingreso hasta su salida del edificio SEGUROS PATRIA, el cual queda ubicada la única sede de la Unidad. </t>
  </si>
  <si>
    <t>Se informó por parte de la oficina asesora jurídica, que una vez allegado los docuemntos contractuales, se procede a hacer la consulta y verificación en el aplicativo d ela procuraduría, para validar que   el coperante o contratista, no cuente con inhabilidades e incompatibilidades,</t>
  </si>
  <si>
    <t>Se informó por parte  de la oficina asesora jurídica, que los abogados designados como apoderados judiciales, desde la dependencia se les estudia las hojas de vida, con la finalidad que no se hallen inmersos en   inhabilidades e  incompatibilidades,para desarrollar esta actividad.</t>
  </si>
  <si>
    <t>Se informó de de la oficina asesora jurídica, que para la realización de esta actividad se cuenta con la designación del Dr, Jose Luis Pastrana, jefe de la oficina asesora jurídica, como apoderado judicial.</t>
  </si>
  <si>
    <t>Se informó de de la oficina asesora jurídica, que se verifica y valida el diligenciamiento de la declaración de no estar Incurso en la causal de conflicto de intereses por parte de los apoderados.</t>
  </si>
  <si>
    <t>Se evidenció la actualización y soporte técnico del aplicativo NOVASOFT, mediante contrato 042 de 2023</t>
  </si>
  <si>
    <t>La Oficina Asesora Juriodica revisó a cortre del 30' de abril de 2023 que lo procesos contractuales aperturados estuviesen desde su objeto, duración y valor registrados como necesidad en plan anual de adquisisciones. En cada expediente reposa el respectivo soporte</t>
  </si>
  <si>
    <t>La Oficina Asesora Jurídica, revisó en el primer cuatrimetres del año 2023, los estudios de los procesos contractuales, de acuerdo a las necesidaes que establecieron cada dependencia de la unidad teneindo en cuenta la necesidad a suplir con la contratción.</t>
  </si>
  <si>
    <t xml:space="preserve">Se evidenció procedimiento con UAEOS-PR-GDO-005, por medio del cual se dan los lineamientos para la administración y control de las comunicaciones oficiales. </t>
  </si>
  <si>
    <t>Se realizó capcitación el día 20 de abril de 2023 del Plan Institucional de Gestión Ambiental - PIGA, fundamentando sobre la importancia en el ahorro y consumo del agua y la energia eléctrica, la disposición y manejo adecuado de las canecas, apuntandole a una separación en la fuente adecuada y acorde a la resolución 2184 de 2019.</t>
  </si>
  <si>
    <t xml:space="preserve">Diseñar piezas comunicativas para informar a la ciudadanía a través de redes sociales, sobre satisfacción ciudadana con los servicios de la Unidad Solidaria </t>
  </si>
  <si>
    <t xml:space="preserve">Realizar consultas ciudadanas para conocer propuestas, necesidades, observaciones y problemáticas, sobre los servicios, trámite y funciones de la  Unidad Solidaria </t>
  </si>
  <si>
    <t xml:space="preserve">Se gestionará con los entes encargados de la televisión pública y privada, la inclusión de espacios promocionales que divulguen la Economía Solidaria, teniendo en cuenta, además, la disponibilidad presupuestal </t>
  </si>
  <si>
    <t>Publicación de experiencias de asociatividad solidaria de las organizaciones atendidas por la Unidad Solidaria, en la página WEB de la Entidad y en las revistas publicadas en el año.</t>
  </si>
  <si>
    <t>Se evidenció en la carpeta compartida del grupo de Tics, la elaboración de informe del diagnóstico del botón de transparencia, se tiene proyectado para el segundo cuatrimestre, la actualización del botón dentro de la página web.</t>
  </si>
  <si>
    <t>Se informó por parte del grupo de comunicaciones, que cada lunes se realiza una reunión la cual se denomina consejo de redacción, reunión en la cual se llevan a cabo los compromisos y tareas semanales por cada integrante del grupo, se seleccionan videos, grabaciones, textos y demás, tambien se definen las tareas a realizar.</t>
  </si>
  <si>
    <t xml:space="preserve">Se informó por parte del grupo de comunicaciones, que cada periodista o representante de comunicaciones, debe enviar a la coordinación todo el material que se vaya a publicar, ya que se debe obtener las correcciones y observaciones de parte del coordinador, después de corregidos se procede al visto bueno. </t>
  </si>
  <si>
    <t>Se informó por parte de la profesional especializada del grupo financiera, que se realizan los siguientes pasos para la verificación de saldos:
*La profesional especializada registra y procesa el pago.
*La coordinación de financiera aprueba.
*Se verifica de inmediato saldo en Bancolombia</t>
  </si>
  <si>
    <t>Verificar que los ante proyectos de investigación  se articulen  a las líneas de investigación aprobadas por la Unidad.</t>
  </si>
  <si>
    <t>Se informó por parte del coordinador del grupo de educación e investigación que a corte de abril 30 de 2023: se tiene conocimiento de proceso de investigación adelantado por el mismo grupo de 
educación e investigación; es este ejericicio se socializaron las líneas de investigación y el procedimiento vigente a la 
compañera contratiasta Angoe Torres (Cto 027-2023) quien lidera el equipo de profesionales investigadores; 
se recibieron propuestas de mejora y en mayo se hara la actulización al procedimiento.</t>
  </si>
  <si>
    <t>Se informó por parte del coordinador del grupo de educación e investigación que a  corte de abril 30 de 2023: se tiene que a este corte se han emitido:
Certificaciones procesos realizados en 2022: 44
Certificaciones procesos realizados en 2023: 0
% de revisión de datos de los participantes certificados: 
Solicitud 1 - certificados 44 - Datos validados 11 - % muetsra 25%
Solicitud 2 - certificados 1 - Datos validados 1 - % muetsra 100%
Solicitud 3 - certificados 1 - Datos validados 1 - % muetsra 100%
Solicitud 4 - certificados 1 - Datos validados 1 - % muetsra 100%
Solicitud 5 - certificados 1 - Datos validados 1 - % muetsra 100%
Solicitud 6 - certificados 1 - Datos validados 1 - % muetsra 100%
Solicitud 7 - certificados 1 - Datos validados 1 - % muetsra 100%
Solicitud 8 - certificados 1 - Datos validados 1 - % muetsra 100%
En todos los casos hemos superado la muestra detemrinada en la acción que mitiga el riesgo del 10%</t>
  </si>
  <si>
    <t>Se informó por parte del coordinador del grupo de educación e investigación que a corte de abril 30 de 2023: se realizó campaña interna para todos los servidores públicos de la Unidad recordando la importancia
 de comunicar a la coordinación del grupo de educación los procesos formativos a adelantar, de manera previa a su realización.  
(correo enviado el 28 de abril de 2023); en junio se hara la actulización al procedimiento.</t>
  </si>
  <si>
    <t>SEGUIMIENTO OCI 1er cuatrimestre</t>
  </si>
  <si>
    <t>La poltica de adinistración de riesgos se evidenció actualizada de comformidad con la guia de administración de riesgos del DAFP en su última versión</t>
  </si>
  <si>
    <t xml:space="preserve">Durante el primer cuatrimestre de 2023 se realizó seguimiento a los mapas de riesgos de los procesos, verificando el cierre de los planes de acción y tratamientos con corte a 31 de diciembre de 2022. Adicionalmente en el marco de la auditoría de evaluación independiente se realizó seguimiento al mapa de riesgos de Comunicación y prensa. Por otra parte se asesoró en la revisión y ajuste del mapa de riesgos del proceso Fomento de las organizaciones solidarias. </t>
  </si>
  <si>
    <t xml:space="preserve">En el mes de enero se realizó seguimiento al PAAC ultimo cuatrimestre de 2022 por poarte de la OCI, el cual se encuentra debidamente publicado en la página web en el link https://www.unidadsolidaria.gov.co/Planeaci%C3%B3n-gesti%C3%B3n-y-control/Gesti%C3%B3n/Informes/Seguimiento-a-la-estrat%C3%A9gia-del-plan-anticorrupci%C3%B3n/Seguimiento-a-la-estrat%C3%A9gia-del-plan-anticorrupci%C3%B3n-2022 </t>
  </si>
  <si>
    <t>SEGUIMIENTO OCI 1ER CUATRIMESTRE</t>
  </si>
  <si>
    <t>La actividad reportará avance en dos últimos cuatrimestres de la vigencia 2023</t>
  </si>
  <si>
    <t>Se realizó Comité Institucional de Gestión y Desempeño, en el cual se rpobó el plan anual de auditoría para la vigencia 2022. La auditoría de accesibilidad web conforme a la norma técnica NTC 5854 y de verificación del cumplimiento a la ley 1712, se programó para los meses de mayo y junio</t>
  </si>
  <si>
    <t>La oficina de control interno realizará en el mes de mayo seguimiento y control a la implementación de las estrategias de gestión preventiva del conflicto de intereses. Así mismo a la publicación de la declaración de bienes, rentas  para la cual se tiene como fecha máxima el 31 de mayo de 2023</t>
  </si>
  <si>
    <t>SEGUIMIENTO OCI 2do cuatrimestre</t>
  </si>
  <si>
    <t>Durante el segundo cuatrimestre de 2023 la oficina de control interno realizó seguimiento a los mapas de riesgos de los procesos, verificando el cierre de los planes de acción y tratamientos de los procesos:
- Comunicación y prensa
- Gestión de programas y proyectos. 
- Gestión del seguimiento y la medición
- Gestión del Mejoramiento
- Gestión informática
- Gestión Humana</t>
  </si>
  <si>
    <t>SEGUIMIENTO OCI 2DO CUATRIMESTRE</t>
  </si>
  <si>
    <t>Durante el segundo cuatrimestre se solicitó por parte del grupo de educación la exclusión del componenete de Racionalización de trámites, del PACC, debido a que el trámite único de la Unidad se encuentra totalmenteracionalizado, de conformidad con concepto emitido por el departamento administrativo de la función pública, por parte de control interno no se tienen observaciones adicionales, por lo cual a partir del mes de septiembre el componente de racionalización de trámites no se visualizará en el PAAC.</t>
  </si>
  <si>
    <t xml:space="preserve">Durante el segundo cuatrimestre de 2023 se realizó la auditoría de evaluación independiente al proceso gestión informáttica, en la cual se incuyó la verificación la publicación de la información mínima obligatoria de la Entidad en las secciones de la Web Institucional que determina la Ley 1712 de 2014 y la Resolución 1519 de 2020 del Ministerio de la información y las comunicaciones. los resultados de la auditoría se encuentran publicados en la página web en el link https://www.unidadsolidaria.gov.co/sites/default/files/archivos/Gesti%C3%B3n%20Inform%C3%A1tica_3.pdf </t>
  </si>
  <si>
    <t>La oficina de control interno realizó seguimiento y control a la implementación de las estrategias de gestión preventiva del conflicto de intereses. Así mismo a la publicación de la declaración de bienes, rentas  para la cual se tiene como fecha máxima el 31 de mayo de 2023, en el marco de la auditoría al proceso de gestión humana, los resultados de la auditoría se encuentran publicados en la página web de la Unidad en el link https://www.unidadsolidaria.gov.co/sites/default/files/archivos/Gesti%C3%B3n%20Humana_3.pdf</t>
  </si>
  <si>
    <t>Durante el primer cuatrimestre de 2023, el 100% de los informes de la oficina de control interno, fueron revisados, y emitidos por parte del Jefe de la Oficina, adicionalemnte en durante el periodo de vacaciones del titular del cargo de jefe de oficina, se encargó de la funciones al profesional especializado grado 17. Adicionalmente los informes de auditoría, informes y seguimientos han sido emitidos con destino al Representante Legal, con copia de los miembros del Comité institucional de Coordinación de control interno</t>
  </si>
  <si>
    <t>El programa de auditoría interna para la vigencia 2023 se aprobó el 15 del mes de marzo, con corte a 30 de abril de 2023 se está en proceso la auditoría de evaluación independiente de los procesos Gestión de programas y proyectos, Gestión del seguimiento y la medición, Gestión del mejoramiento y Comunicación y prensa, las cuales cuentan con su respectiva reunión de apertura</t>
  </si>
  <si>
    <t>El programa de auditoría interna para la vigencia 2023 se aprobó el 15 del mes de marzo, con corte a 30 de abril de 2023 se está en proceso la auditoría de evaluación independiente de los procesos Gestión de programas y proyectos, Gestión del seguimiento y la medición, Gestión del mejoramiento y Comunicación y prensa, así como de la etapa precontractual de los convenios 001 con Cincoop y 002 con Asocooph, las recomendaciones serán verificadas en las auditorías posteriores</t>
  </si>
  <si>
    <t>Durante el segundo cuatrimestre de 2023, el 100% de los informes de la oficina de control interno, fueron revisados, y emitidos por parte del Jefe de la Oficina, adicionalemnte en durante el periodo de vacaciones del titular del cargo de jefe de oficina, se encargó de la funciones al profesional especializado grado 17. Adicionalmente los informes de auditoría, informes y seguimientos han sido emitidos con destino al Representante Legal, con copia de los miembros del Comité institucional de Coordinación de control interno</t>
  </si>
  <si>
    <t xml:space="preserve">El programa de auditoría interna para la vigencia 2023 está en proceso de implementación. Durante el segundo cuatrimestre se auditaron los procesos Gestión de programas y proyectos, Gestión del seguimiento y la medición, Gestión del mejoramiento y Comunicación y prensa, Gestión informática y Gestión Humana. los resultados de dichas auditorías se encuentran publicados en la página web en el link https://www.unidadsolidaria.gov.co/Planeaci%C3%B3n-gesti%C3%B3n-y-control/Control/informe-de-evaluaci%C3%B3n-y-auditoria/Informe-de-evaluaci%C3%B3n-a-la-gesti%C3%B3n-institucional-por-dependencias/Vigencia-2023 </t>
  </si>
  <si>
    <t xml:space="preserve">El programa de auditoría interna para la vigencia 2023 se está en proceso de implementación, se identificó un mejoramiento en el nivel de acogimiento de las recomendaciones de la Oficina de control interno, por parte de la nueva admoinistración. </t>
  </si>
  <si>
    <t>Se evidenció la elaboración de una pieza comunicativa, donde se socializa la calificación y satisfacción de la  ciudadaníaa con los servicios de la Unida. La pieza se encuentra publicada en el siguiente Link: https://twitter.com/UsolidariaCo/status/1695177798980112421?s=20</t>
  </si>
  <si>
    <t xml:space="preserve">A corte de 31 de julio, se enviaron los reportes de oportunidad de respuesta a la Dirección Investigación y Planeación  de los meses de mayo,  junio, julio, agosto para presentación de comité directivo. La evidencia de las remisiones se encuentra en la carpeta compartida del grupo. </t>
  </si>
  <si>
    <t xml:space="preserve">A corte 31 julio, se tiene programada la realización en el último cuatrimestre de las actividades de socialización de la "caracterización de de ciudadanos,  usuarios y grupos de interés, para armonizar con los aportes de la Agenda de Asociatividad Solidaria para la Paz, ya que esta introduce unos cambios significativos porque amplia nuevos actores. </t>
  </si>
  <si>
    <t xml:space="preserve">A corte de 31 de julio, en articulación con el grupo de gestión humana se está definiendo los espacios de capacitación dirigidas a funcionarios y contratistas en los temas de servicio al ciudadano; dada la priorización de actividades  dentro de la Agenda de Asociatividad Solidaria para la Paz. </t>
  </si>
  <si>
    <t>En articulación con el Item 2.2 del Grupo de Gestión Humana, fue modificado de acuerdo a la politica de integridad, por lo tanto el reporte sera informado para el tercer cuatrimestre de 2023.</t>
  </si>
  <si>
    <t>En la fecha 31 de agosto de 2023 se envió correo electrónico a las entidades acreditadas (según listado publicado a corte de julio 31 de 2023) recordando la importancia de mantener los datos actualizados</t>
  </si>
  <si>
    <t xml:space="preserve">A corte de 31 de julio; se elaboró y publicó en el sitio web de la entidad el segundo informe trimestral de servicio al ciudadano, el cual se puede consultar en el siguiente link:https://www.unidadsolidaria.gov.co/sites/default/files/archivos/INFORME%20ATENCION%20AL%20CIUDADANO%20SEGUNDO%20TRIMETRE%20DE%202023_0.pdf
</t>
  </si>
  <si>
    <t>Se revisó la Política  de administración de riesgos de la Entidad y se determinó que se encuentra actualizada  se actualizo la versión ante un cambio de logo institucional versión 4 -12 de abril de 2023</t>
  </si>
  <si>
    <r>
      <rPr>
        <sz val="10"/>
        <rFont val="Arial Narrow"/>
        <family val="2"/>
      </rPr>
      <t>El 27 de enero se adoptó y publicó el mapa de riesgo Institucional bajo   la resolución 030 del 27 de enero de 2023.</t>
    </r>
    <r>
      <rPr>
        <u/>
        <sz val="10"/>
        <color theme="10"/>
        <rFont val="Arial Narrow"/>
        <family val="2"/>
      </rPr>
      <t xml:space="preserve">
  https://www.unidadsolidaria.gov.co/Planeaci%C3%B3n-gesti%C3%B3n-y-control/Planeaci%C3%B3n/Planes/Planes-de-Acci%C3%B3n-anuales-vigencia-2023 </t>
    </r>
  </si>
  <si>
    <t xml:space="preserve">Durante el segundo cuatrimestre se realizaron jornadas de socialización en materia de riesgos los siguientes procesos:
Documental
Administrativa
Se apoyó la actualización del mapa de riesgo del Grupo de Gestión Financiera y Gestión documental </t>
  </si>
  <si>
    <t>Se abrió el 23 de mayo la acción de mejora No. 143: Dada la revisión , análisis y evaluación a todos los procesos del SIGOS, se evidenció la necesidad de actualizar, modificar y ajustar la matriz de riesgos de la Entidad, teniendo en cuenta los nuevos lineamiento dados por el gobierno Nacional, Plan Nacional de Desarrollo, Plan Estratégico Sectorial y de la Entidad, como también de un mejoramiento continuo y del cuidado de los recursos.
Se realiza acompañamiento y asesoría en materia de Gestión y Administración de Riesgos al proceso de gestión financiero para la actualización del la matriz de riesgo por la materialización de un riesgo no identificado. Cabe aclarar que no se presentó incidencia económica ni reputacional.</t>
  </si>
  <si>
    <t>Durante el segundo cuatrimestre de 2023 se realizó el ultimo seguimiento  a los mapas de riesgos de los procesos y de corrupción a corte a 31 de diciembre de 2022</t>
  </si>
  <si>
    <t>Se adelantó el proceso de autorización para publicar dos videos de la entidad en la televisión pública y privada.
Este fue aprobado por el ministerio de trabajo y la presidencia de la republica
a la fecha este video se encuentra en etapa de inclusión en la parrilla de los diferentes canales de televisión.</t>
  </si>
  <si>
    <t>Se realizará el primer avance en el último corte</t>
  </si>
  <si>
    <t>Se publicó en la página web de la Unidad Solidaria  el segundo informe trimestral de atención al ciudadano, en el siguiente link https://www.unidadsolidaria.gov.co/sites/default/files/archivos/INFORME%20ATENCION%20AL%20CIUDADANO%20SEGUNDO%20TRIMETRE%20DE%202023_0.pdf</t>
  </si>
  <si>
    <t xml:space="preserve">Se elaboró esta pieza comunicativa referente a la satisfacción ciudadana. En el siguiente link:
https://twitter.com/UsolidariaCo/status/1695177798980112421?s=20 </t>
  </si>
  <si>
    <t>Se elaboraron y publicaron 292 piezas    para las redes sociales y se encuentran el la  carpeta compartida del grupo de conectividad, en la pagina web se elaboraron  y publicaron140 notas se encuentran en el siguiente link:https://www.unidadsolidaria.gov.co/admin/content?status=All&amp;type=article&amp;title=&amp;langcode=All&amp;page=0</t>
  </si>
  <si>
    <t>La audiencia se realizó el 10 de agosto de 2023, Links:
Pagina Web:
https://www.unidadsolidaria.gov.co/index.php/Prensa/Noticias-Unidad-Solidaria-y-sector-Trabajo-rindieron-cuentas-a-la-ciudadania . 
YouTube: https://www.youtube.com/watch?v=AZ21XU3QpoY</t>
  </si>
  <si>
    <t xml:space="preserve">Se realizan dos encuestas de participación ciudadana a través de la página web de la entidad: Cuéntanos ¿Cómo desde la asociatividad solidaria se puede contribuir a disminuir la brecha de
acceso a los derechos sociales? en los siguientes links:
https://docs.google.com/forms/d/e/1FAIpQLSe1bKlTeGVe9tw1FSrPWWfAb9Ck4yfphmJG-RX9OMAn8eHIXw/viewform
https://www.unidadsolidaria.gov.co/Prensa/Noticias-Conoce-las-estadisticas-sobre-el-sector-solidario-que-publicamos
</t>
  </si>
  <si>
    <t>El informe se encuentra en la pagina web de la entidad el siguiente link:
https://www.unidadsolidaria.gov.co/sites/default/files/archivos/Informe%20de%20Rendici%C3%B3n%20de%20Cuentas%202023%20%281%29.pdf</t>
  </si>
  <si>
    <t>En articulación con el Item 2.2 del Grupo de Gestión Humana, fue modificado de acuerdo a la política de integridad, por lo tanto el reporte será informado para el tercer cuatrimestre de 2023.</t>
  </si>
  <si>
    <t xml:space="preserve">A corte 31 de agosto, se diseñaron piezas que fueron divulgadas en la pagina web y las redes sociales de la entidad  correspondientes al segundo cuatrimestre 
link: https://www.instagram.com/p/CwQEnpqrDZ8/      redes sociales
Link :https://www.unidadsolidaria.gov.co/Prensa/Noticias-Canales-de-atencion-Unidad-Solidaria      pagina web
</t>
  </si>
  <si>
    <t xml:space="preserve">A corte 31 de julio, se han registrado las peticiones allegadas a la Oficina de Servicio al Ciudadano en la matriz  "REPORTE DE SOLICITUDES DE ATENCIÓN AL CIUDADANO"  correspondientes al segundo cuatrimestre </t>
  </si>
  <si>
    <t>Se realiza la publicación de los conjuntos de datos abiertos correspondientes a "Entidades Acreditadas" en el portal de datos abiertos del estado colombiano.
https://www.datos.gov.co/browse?q=unidad%20administrativa%20especial%20de%20organizaciones%20solidarias&amp;sortBy=relevance 
Se presenta un reporte con la imagen de carga del archivo</t>
  </si>
  <si>
    <t>Se realiza el primer  reporte en el segundo cuatrimestre del 2023
Z:\ARCHIVO GTI_TRD_2023\124.03 PLANES\Planes institucionales\1 Plan anticorrupcion y atención al ciudadano\Transparencia y acceso a la información\Informe Transparencia trimestre 2 2023.docx
Se puede verificar en el link https://institucional.unidadsolidaria.gov.co/intranet/en/node/3383
Se diligencio y envio la matriz ITA</t>
  </si>
  <si>
    <t>Los primeros (5) cinco días de cada mes del periodo que se reporta, se remitió el Normograma al área de comunicaciones de la entidad para su publicación en la página Web. https://www.unidadsolidaria.gov.co/index.php/la-entidad/normatividad/normograma</t>
  </si>
  <si>
    <t xml:space="preserve">De acuerdo con la Circular externa No. 100-003 del 2023, el aplicativo FURAG dio apertura en junio de 2023 y la publicación de resultados se dará en el meses de agosto-septiembre de 2023 según programación. </t>
  </si>
  <si>
    <t>En la página de la entidad esta actualizada la información de la ejecución de proyectos de inversión con corte a 30 de junio de 2023 así como la información de presupuesto Programas-y-proyectos se publicó la ejecución en el siguiente link https://www.unidadsolidaria.gov.co/Planeaci%C3%B3n-gesti%C3%B3n-y-control/planeaci%C3%B3n/Programas-y-proyectos/ejecucion-2023</t>
  </si>
  <si>
    <t>Se realiza medición e informe del avance de la política de gobierno digital en la entidad, se relacionan los informes presentados por el contratista Albeiro Gómez 
Z:\ARCHIVO GTI_TRD_2023\124.02 INFORMES\Políticas gobierno en línea\Informe avance de la politica de Gobierno digital.docx</t>
  </si>
  <si>
    <t>Se esta realizando la actualizacion de los dos catalogos</t>
  </si>
  <si>
    <t>A corte del 31 de Agosto, se formulo y aprobó el Plan de adquisiciones de la Unidad el día 15/08/2023 , el cual fue publicado en la página web de la Unidad y Secoop II y adoptado mediante la resolución 05 del 5 de enero del 2023 , respectivamente. Se ha actualizado, teniendo en cuenta las solicitudes por parte de las diferentes dependencias de la UAEOS (versión 54)</t>
  </si>
  <si>
    <t>1/08/2023: se realizó la revisión de los enlaces publicados en la página web y se remitió a la coordinación de grupo de educación
15/08/2023: se remitió matriz  con revisión de enlaces web y documentos con mejoras identificadas a las coordinaciones de los grupos TIC y Conectividad Solidaria y Prensa</t>
  </si>
  <si>
    <t>Se realizó segundo informe de botón de transparencia y acceso a la información de acuerdo con la resolución 1519 de 2020, se encuentra en la carpeta compartida de la entidad Z:\ARCHIVO GTI_TRD_2023\124.03 PLANES\Planes institucionales\Plan anticorrupción\Transparencia y acceso a la información
 En el diligenciamiento de la matriz ITA se evidencia esta actividad</t>
  </si>
  <si>
    <t xml:space="preserve">Se diseñaron y publicaron en redes sociales varias piezas publicitarias de información de la gratuitad de trámites y servicios
Instagram: https://www.instagram.com/p/CwXxv4drVeH/
Facebook: https://www.facebook.com/photo/?fbid=603986101921373&amp;set=pb.100069299645756.-2207520000
Twitter: https://twitter.com/UsolidariaCo/status/1695085468130439223?s=20
</t>
  </si>
  <si>
    <t>Se realiza actualizacion de las  registros de bases de datos en el portal de la SIC para el 2 cuatrimestre de 2023 https://rnbd.sic.gov.co/sisi/rnbd/baseDatos/ 
Z:\ARCHIVO GTI_TRD_2023\124.03 PLANES\Planes institucionales\1 Plan anticorrupcion y atención al ciudadano\Reporte 2 cuatrimestre\Evidencia</t>
  </si>
  <si>
    <t>Se elaboraron 3 piezas informativas sobre la secretaría de transparencia, sobre la iniciativa RITA (Red interstitucional de Transparencia y Anticorrupción), el tip fue enviado por correo electrónico a los funcionarios.</t>
  </si>
  <si>
    <t>Evidencia: dos Correo electrónico 16 y 31 de agosto y una en la intranet con el siguiente link:
 https://www.unidadsolidaria.gov.co/Planeaci%C3%B3n-gesti%C3%B3n-y-control/Gesti%C3%B3n/gestion-de-informacion/Registro-de-Activos-de-informaci%C3%B3n</t>
  </si>
  <si>
    <t>Se encuentra publicado el instrumento archivistico para administrar la información las Tablas de Reteción Documental - TRD y las Tablas de Valoración Documantal - TVD. Junto con los inventarios documentales y las elmininaciones realizadas segun TRD, en el siguiente link: https://www.unidadsolidaria.gov.co/Planeaci%C3%B3n-gesti%C3%B3n-y-control/Gesti%C3%B3n/gestion-de-informacion/Programa-de-gesti%C3%B3n-documental</t>
  </si>
  <si>
    <t>Estan publicados en sitio Web los instumentos archivisticos estrategicos, Diagnostico Integral Archivistico,  Plan Institucional de Archivo - PINAR, Programa de Gestión Documental -PGD y Sistema Integrado de Conservación - SIC, en el siguiente link: https://www.unidadsolidaria.gov.co/Planeaci%C3%B3n-gesti%C3%B3n-y-control/Gesti%C3%B3n/gestion-de-informacion/Programa-de-gesti%C3%B3n-documental</t>
  </si>
  <si>
    <t>Se publica en la página web el esquema de publicación web y el registro de publicaciones para consulta de la ciudadanía. La actividad se cumplió el 27 de abril de 2023 y se puede evidenciar en el link: https://www.unidadsolidaria.gov.co/Planeaci%C3%B3n-gesti%C3%B3n-y-control/Gesti%C3%B3n/</t>
  </si>
  <si>
    <t>Buscando lo mecanismos para llegar a los funcionario de una forma amena e interactiva se creó un video animado, con el fin de dar a conocer la ley 1712 y como la entidad da cumplimiento a esta ley, dicho video se estará difundiendo con la colaboración del área de comunicaciones Z:\ARCHIVO GTI_TRD_2023\124.03 PLANES\Planes institucionales\1 Plan anticorrupcion y atención al ciudadano\Reporte 2 cuatrimestre\Evidencia\Ley1712_Transparencia.mp4</t>
  </si>
  <si>
    <t>Se elaboraron 3 piezas  informativas  sobre la secretaría de transparencia,  fue enviado por correo electrónico a los funcionarios.
Evidencia: dos Correo electrónico 16 y 31 de agosto y una en la intranet con el siguiente link: 
https://institucional.unidadsolidaria.gov.co/intranet/en/node/3383</t>
  </si>
  <si>
    <t>El profesional a cargo del trámite, remitió soporte de la actualización del registro SUIT correspondiente</t>
  </si>
  <si>
    <t xml:space="preserve">Se promueven los canales de contacto a traves del sitio Web y redes sociales con los que cuentan los ciudadanos de la Entidad para imponer sus peticiones a traves de: 
Carrera 10 No 15-22, Bogotá, D.C
PBX:  +(57) 601 327 52 52
Línea celular:  322 844 45 59
Línea gratuita: 018000122020
Horario de atención: Lunes a viernes de 8:00 a.m. - 5:00 p.m.
Correo electrónico: atencionalciudadano@unidadsolidaria.gov.co
Correo electrónico notificaciones judiciales: notificacionesjudiciales@unidadsolidaria.gov.co
Formulario PQRSD
En Twitter: @USolidariaCo
En Facebook: USolidariaCo
En Youtube: Colombia Sí Es Solidaria 
Línea WhatsApp
https://www.unidadsolidaria.gov.co/Servicios-a-la-ciudadania/Mecanismos-de-participaci%C3%B3n/Mecanismos-para-la-atenci%C3%B3n-al-ciudadano
http://sitios.unidadsolidaria.gov.co/PQRS/
http://sitios.unidadsolidaria.gov.co/pqrs/consulta.aspx
 </t>
  </si>
  <si>
    <t>En la página de la entidad esta actualizada en proceso de actualizacion con el objitiovo para birndar a la ciudadania un mejor servicio.</t>
  </si>
  <si>
    <t>Actualmente La Entidad implementó los subtítulos en todas las piezas audiovisuales publicadas en los diferentes medios de comunicación.</t>
  </si>
  <si>
    <t>Se incluyó dentro del Plan Institucional 2023, publicado antes del 30 de enero de 2023, adoptado mediante la resolución No 030 del 27 de enero de 2023.  Meta cumplida.</t>
  </si>
  <si>
    <t xml:space="preserve">La Oficina Asesora Juridica y Grupo de -Gestión Humana continuan el seguimiento de conformidad con  la medtodología de Función Pública, durante  la vigenia.  </t>
  </si>
  <si>
    <t xml:space="preserve">En el Desarrollo del tercer Comité Institucional de Gestión y Desempeño se realizo el seguimiento de la implementación de la estrategia de gestión de conflicto de intereses, en los cuales se revisaron los avances relacionados con las actividades del componente </t>
  </si>
  <si>
    <t>Durante la vigencia se realizaron las publicaciones en la página web de conformidad con la normatividad vigente.</t>
  </si>
  <si>
    <t>Durante la vigencia con el apoyo estratégico del Grupo de Conectividad y Prensa, se ha publicado en las carteleras digitales de los pisos 1,2,3, los Valores y Principios en el marco del Código de Integridad.</t>
  </si>
  <si>
    <t>Durante el I Semestre se realizó capacitación en el marco del Formar para Servir 1 y 2 e igualmente la Oficina Jurídica, realizó capacitación sobre conflicto de interés.</t>
  </si>
  <si>
    <t>En el marco del  proceso de inducción a la entidad se inscribe a Servidores Públicos de Planta de Personal y Contratistas en el Curso de " Integridad, Transparencia y Lucha Contra la Corrupción".</t>
  </si>
  <si>
    <t xml:space="preserve">De conformidad con la Ley 190 de 1995 (Artículos 13 al 16) y los obligados por la Ley 2013 de 2019 a publicar la declaración de bienes, rentas y el registro de conflicto de intereses en el aplicativo establecido por Función Pública:
Dos (02) Director Nacional y Subdirector Nacional y el 100% de la Planta de Personal (64 Servidores  Públicos) cumplimieron lo establecido en la Ley 190 de 1995 (Artículos 13 al 16) y los obligados por la Ley 2013 de 2019 a publicar la declaración de bienes, rentas, a 31 de mayo de 2023. </t>
  </si>
  <si>
    <t>De acuerdo con el cronogrma establecido se presentará avance e de la actividad en el ultimo corte de la vigencia 2023</t>
  </si>
  <si>
    <t xml:space="preserve">Desde el Grupo de Planeación y Estadistica se asesoró a cada lider  en la   construcción  del Mapa de Riesgo  y  se socializó la propuesta  con la  ciudadanía del 7 de enero a 20 e enero de 2023, no llegó ninguna observación .
</t>
  </si>
  <si>
    <t>La actividad se adelantó en el primer cuatrimestre realizando asesoría, acompañamiento y capacitación a los líderes de proceso para la construcción de los mapas de riesgos, consolidar y socializar la propuesta a la ciudadanía entre el 7 y el 20 de enero de 2.023</t>
  </si>
  <si>
    <t>Se evidenció la publicación del mapa de riesgos en la página web de la Unidad Solidaria: https://www.unidadsolidaria.gov.co/Planeaci%C3%B3n-gesti%C3%B3n-y-control/Planeaci%C3%B3n/Planes/Planes-de-Acci%C3%B3n-anuales-vigencia-2023</t>
  </si>
  <si>
    <t>Se evidenció la actualización de La poltica de adinistración de riesgos s de comformidad con la guia de administración de riesgos del DAFP en su última versión</t>
  </si>
  <si>
    <t>En el mes de mayo se realizó seguimiento al PAAC, del primer cuatrimestre 2023, por parte de la oficina de Control Interno, el cual se encuentra publicado en la página web de la Unidad Solidaria en el soiguiente link:  https://www.unidadsolidaria.gov.co/Planeaci%C3%B3n-gesti%C3%B3n-y-control/Planeaci%C3%B3n/Planes/Planes-integrados-2023/Plan-Anticorrupci%C3%B3n-y-de-Atenci%C3%B3n-al-Ciudadano</t>
  </si>
  <si>
    <t>Se evidenció la elaboración y publicación del Informe denominado "Informe de seguimiento a la estrategia de rendición de cuentas 2023", publicado en la página web de la Unidad en el siguiente link: https://www.unidadsolidaria.gov.co/sites/default/files/archivos/Informe%20de%20Rendici%C3%B3n%20de%20Cuentas%202023%20%281%29.pdf</t>
  </si>
  <si>
    <t xml:space="preserve">Se enviaron los reportes de oportunidad de respuesta a la Dirección Investigación y Planeación  de los meses de mayo,  junio, julio, agosto para presentación de comité directivo. La evidencia de las remisiones se encuentra en la carpeta compartida del grupo. </t>
  </si>
  <si>
    <t xml:space="preserve">Se tiene programada la realización en el último cuatrimestre 2023 de las actividades de socialización de la "caracterización de de ciudadanos,  usuarios y grupos de interés, para armonizar con los aportes de la Agenda de Asociatividad Solidaria para la Paz, ya que esta introduce unos cambios significativos porque amplia nuevos actores. </t>
  </si>
  <si>
    <t xml:space="preserve">Se evidenció la publicación piezas comunicativas en la página web y redes sociales de la Unidad  donde se informa a la ciudadnía acerca de los canales y horarios de atención:
link: https://www.instagram.com/p/CwQEnpqrDZ8/      redes sociales
Link :https://www.unidadsolidaria.gov.co/Prensa/Noticias-Canales-de-atencion-Unidad-Solidaria      pagina web
</t>
  </si>
  <si>
    <t xml:space="preserve">Se evidenció el registro de peticiones allegadas a la Oficina de Servicio al Ciudano en la matriz  "REPORTE DE SOLICITUDES DE ATENCIÓN AL CIUDADANO"  correspondientes al segundo cuatrimestre </t>
  </si>
  <si>
    <t>Se evidenció el envió correo electrónico a las entidades acreditadas (según listado publicado a corte de julio 31 de 2023) recordando la importancia de mantener los datos actualizados</t>
  </si>
  <si>
    <t xml:space="preserve">Se evidenció la elaboración y publicación en la página web de la Unidad el segundo informe trimestral de servicio al ciudadano, el cual se puede consultar en el siguiente https://www.unidadsolidaria.gov.co/sites/default/files/archivos/INFORME%20ATENCION%20AL%20CIUDADANO%20SEGUNDO%20TRIMETRE%20DE%202023_0.pdf
</t>
  </si>
  <si>
    <t>Se evidenció la publicación en la página en el portal de datos abiertos del estado colombiano www.datos.gov.co, la publicación de los conjuntos de datos abiertos correspondientes a "Entidades Acreditadas" .
https://www.datos.gov.co/browse?q=unidad%20administrativa%20especial%20de%20organizaciones%20solidarias&amp;sortBy=relevance%20Se%20presenta%20un%20reporte%20con%20la%20imagen%20de%20carga%20del%20archivo</t>
  </si>
  <si>
    <t>La Oficina Asesora Juridica hasta el 31 de agosto, adelantó la contratación de  procesos Contrato prestación de servicio profesionales, Convenios de asociación, Mínima cuantía
Que se pueden verificar en el siguiente link: https://www.unidadsolidaria.gov.co/la-entidad/contrataci%C3%B3n/vista-contratacion-2023</t>
  </si>
  <si>
    <t>Desde el área de la oficina jurídica envía los reportes de las contrataciones que se suscribieron del periodo indicado para su publicación en el portal web  y   en el portal del SECOP II.  
Que se pueden verificar en el siguiente link: https://www.unidadsolidaria.gov.co/la-entidad/contrataci%C3%B3n/vista-contratacion-2023 https://community.secop.gov.co/Public/App/AnnualPurchasingPlanEditPublic/View?id=177890</t>
  </si>
  <si>
    <t>Se evidenció la elaboración de piezas comunicativas en el mes de agosto donde se informa a la ciudadanía acerca de la gratuidad en el trámite de acreditación y los servicios que presta la Unidad, las piezas se publicaron en las redes sociales de la Unidad.
Instagram: https://www.instagram.com/p/CwXxv4drVeH/
Facebook: https://www.facebook.com/photo/?fbid=603986101921373&amp;set=pb.100069299645756.-2207520000
Twitter: https://twitter.com/UsolidariaCo/status/1695085468130439223?s=20</t>
  </si>
  <si>
    <t>Se evidenció la publicación de un video acerca de transparencia en la intranet y dos piezas enviadas por correo electrónico a los funcionarios y contratistas de la Unidad Solidaria los dias 16 y 31 de agosto de 2023.</t>
  </si>
  <si>
    <t>Se evidenció la publicación del inventario de información Unidad Solidaria 2023 en el siguiente link:
https://www.unidadsolidaria.gov.co/Planeaci%C3%B3n-gesti%C3%B3n-y-control/Gesti%C3%B3n/gestion-de-informacion/Registro-de-Activos-de-informaci%C3%B3n</t>
  </si>
  <si>
    <t xml:space="preserve">Se evidenció la publicación de  de transferencias primarias de cada dependencia de la Unidad, inventario documental, Sistema Integrado de Conservación Documental y el programa de gestión documental actualizado. Se puede consultar en el siguiente link:
https://www.unidadsolidaria.gov.co/Planeaci%C3%B3n-gesti%C3%B3n-y-control/Gesti%C3%B3n/gestion-de-informacion/Programa-de-gesti%C3%B3n-documental
</t>
  </si>
  <si>
    <t>Se evidenció la publicación de instrumentos archivisticos actualizados en la pagina web de la Unidad en el siguiente link: 
https://www.unidadsolidaria.gov.co/Planeaci%C3%B3n-gesti%C3%B3n-y-control/Gesti%C3%B3n/gestion-de-informacion/Programa-de-gesti%C3%B3n-documental</t>
  </si>
  <si>
    <t>Se evidenció en la pagina web de la Unidad, la publicación de Esquema de publicación y administración web.
https://www.unidadsolidaria.gov.co/Planeaci%C3%B3n-gesti%C3%B3n-y-control/Gesti%C3%B3n/gestion-de-informacion/Administraci%C3%B3n-Web</t>
  </si>
  <si>
    <t>Se evidenció la elaboración y publiación de tres piezas informativas, las cuales fueron enviadas  por correo electrónico a los funcionarios y contratistas.
Evidencia: dos Correo electrónico 16 y 31 de agosto y una en la intranet con el siguiente link: 
https://institucional.unidadsolidaria.gov.co/intranet/en/node/3383</t>
  </si>
  <si>
    <t>En cumplimiento de la Ley 2016 de 2020 (Código de Integridad), y en el marco del proceso de inducción la entidad inscribió a Servidores Públicos y contratistas de la Unidad Solidaria al curso de Integridad, Transparencia y Lucha Contra la Corrupción".</t>
  </si>
  <si>
    <t>Se evidenció la implementación de subtitulos en las piezas audiovisuales publicadas por parte de la Unidad en las diferentes redes sociales.
https://www.youtube.com/watch?v=9h8NZUKvEtM</t>
  </si>
  <si>
    <t xml:space="preserve">Dando cumplimiento a la Ley 190 de 1995 (Artículos 13 al 16) y los obligados por la Ley 2013 de 2019 a publicar la declaración de bienes, rentas y el registro de conflicto de intereses en el aplicativo establecido por Función Pública:
Dos (02) Director Nacional y Subdirector Nacional y el 100% de la Planta de Personal (64 Servidores  Públicos) cumplimieron lo establecido en la Ley 190 de 1995 (Artículos 13 al 16) y los obligados por la Ley 2013 de 2019 a publicar la declaración de bienes, rentas, a 31 de mayo de 2023. </t>
  </si>
  <si>
    <t>Durante el primer cuatrimestre de 2023 la Oficina de control interno no recibió reporte de posibles conflictos de interés</t>
  </si>
  <si>
    <t>Se evidenciò en la carpeta compartida del grupo de TIC la elaboraciòn del segundo informe de seguimiento  denominado Segundo Informe Trimestral Gestiòn Botòn de transparencia y acceso a la informaciòn pùblica.
Z:\ARCHIVO GTI_TRD_2023\124.03 PLANES\Planes institucionales\1 Plan anticorrupcion y atención al ciudadano\Transparencia y acceso a la información\Informe Transparencia trimestre 2 2023.docx
Se puede verificar en el link https://institucional.unidadsolidaria.gov.co/intranet/en/node/3383</t>
  </si>
  <si>
    <t>Se evidenciò la elaboraciòn de una pieza socializando el código de integridad en la intranet de la unidad en el siguiente link:
https://institucional.unidadsolidaria.gov.co/intranet/en/node/3252
Link de capacitacion sobre conflicto de intereses:
https://institucional.unidadsolidaria.gov.co/intranet/en/node/3380</t>
  </si>
  <si>
    <t xml:space="preserve">Se evidenciò la socializaciòn en materia de riesgos, evidenciando formatos de asistencia firmado por cada lider del procesos, las fechas en las que se llevó a cabo la socialización fueron:
Administrativa, Ambiental y Documental: 02 de agosto de 2023
Financiera: 16 de agosto de 2023,
</t>
  </si>
  <si>
    <t>Se evidenció la publicación en la página web de la Unidad Solidaria el documento -  informe segundo trimestre atención al ciudadano.
Publicado en el siguiente link:
 https://www.unidadsolidaria.gov.co/sites/default/files/archivos/INFORME%20ATENCION%20AL%20CIUDADANO%20SEGUNDO%20TRIMETRE%20DE%202023_0.pdf</t>
  </si>
  <si>
    <t>Se evidenció la publicación en la pagina web de la Unidad la ejecución presupuestal a corte 30 de junio, el seguimiento a la ejecución se encuentra en el siguiente link:
https://www.unidadsolidaria.gov.co/Planeaci%C3%B3n-gesti%C3%B3n-y-control/planeaci%C3%B3n/Programas-y-proyectos/ejecucion-2023</t>
  </si>
  <si>
    <t>Se evidenciò en la carpeta compartida del grupo de TIC la elaboraciòn del  informe de avance de la polìtica de gobierno digital segundo trimestre de seguimiento  denominado "Segundo Informe Trimestral Gestiòn Botòn de transparencia y acceso a la informaciòn pùblica".
Z:\ARCHIVO GTI_TRD_2023\124.02 INFORMES\Políticas gobierno en línea\Informe avance de la politica de Gobierno digital.docx</t>
  </si>
  <si>
    <t>Se esta realizando la actualizacion de los dos catalogos de servicios d ela información</t>
  </si>
  <si>
    <t>Se evidenció la publicación en la página web de la Unidad del plan anual de adquisiciones en el siguiente link:
https://www.unidadsolidaria.gov.co/Planeaci%C3%B3n-gesti%C3%B3n-y-control/Planeaci%C3%B3n/Planes/Planes-integrados-2023/Plan-Anual-de-Adquisiciones</t>
  </si>
  <si>
    <t>Se evidenció en las redes sociales de la Unidad la publicación de las piezas relacionadas con el trámite de acreditación y petición, también se evidenció en la página de la unidad que se enceuntra publicado el correo para denunciar actos de corrupción  soytransparente@unidadsolidaria.gov.co 
Se evidenció en la página web de la Unidad   los canales de contacto a traves del sitio Web y redes sociales con los que cuentan los ciudadanos para imponer sus peticiones a traves de: 
Carrera 10 No 15-22, Bogotá, D.C
PBX:  +(57) 601 327 52 52
Línea celular:  322 844 45 59
Línea gratuita: 018000122020
Horario de atención: Lunes a viernes de 8:00 a.m. - 5:00 p.m.
Correo electrónico: atencionalciudadano@unidadsolidaria.gov.co
Correo electrónico notificaciones judiciales: notificacionesjudiciales@unidadsolidaria.gov.co
Formulario PQRSD
En Twitter: @USolidariaCo
En Facebook: USolidariaCo
En Youtube: Colombia Sí Es Solidaria 
Línea WhatsApp
https://www.unidadsolidaria.gov.co/Servicios-a-la-ciudadania/Mecanismos-de-participaci%C3%B3n/Mecanismos-para-la-atenci%C3%B3n-al-ciudadano
http://sitios.unidadsolidaria.gov.co/PQRS/
http://sitios.unidadsolidaria.gov.co/pqrs/consulta.aspx</t>
  </si>
  <si>
    <t xml:space="preserve">Se evidenció la capacitación en el marco del formar para servir 2023, en los meses de abril y mayo. Tambien se evidenció la capacitación híbrida (virtual-presencial) "Conflicto de Interes" el día 18 de agosto 2023, por parte de la Oficina Asesora Jurídica </t>
  </si>
  <si>
    <t xml:space="preserve">Se evidenció que la meta ya se encuentra cumplida desde el mes de enero, mediante la resolución 030 de 2023 donde se evidencia la incorporacion de la estrategia en los planes de accion del Grupo de Planeacion y Estadistica y Gestion Humana
https://www.unidadsolidaria.gov.co/sites/default/files/archivos/RESOL_030%20DE%202023%20.pdf 
</t>
  </si>
  <si>
    <t>En el marco del seguimiento a la implementación de la estrategia de conflicto de intereses, se pudo evidenciar que el dia 18 de agosto de 2023, se llevó a cabo la capacitación de conflicto de intereses dictado a los servidores públicos y contratistas de la Unidad Solidaria  en modalida híbrida (virtual y presencial)</t>
  </si>
  <si>
    <t>se evidenciò el certificado de la SIC, donde se confirma el total de base de datos actualizdas con nùmero 
de radicado.</t>
  </si>
  <si>
    <r>
      <t xml:space="preserve">Socializar, </t>
    </r>
    <r>
      <rPr>
        <sz val="10"/>
        <color rgb="FFFF0000"/>
        <rFont val="Arial Narrow"/>
        <family val="2"/>
      </rPr>
      <t xml:space="preserve">capacitación </t>
    </r>
    <r>
      <rPr>
        <sz val="10"/>
        <color rgb="FF000000"/>
        <rFont val="Arial Narrow"/>
        <family val="2"/>
      </rPr>
      <t>(ar) o sensibilizar  a los funcionarios sobre los riesgos de corrupción identificados en la institución</t>
    </r>
  </si>
  <si>
    <t>Ejecutar plan de auditorías y seguimientos ( Informe de mapa de riesgos de corrupción)</t>
  </si>
  <si>
    <t>Se evidenció los soportes de asistencia firmados de la  la reunión del equipo de planeación, para definir ajustes a la matriz de riesgos 2023 V2, tambiién se pudo evidenciar la publicación de la matriz. 
https://www.unidadsolidaria.gov.co/Planeaci%C3%B3n-gesti%C3%B3n-y-control/Planeaci%C3%B3n/Planes/Planes-de-Acci%C3%B3n-anuales-vigencia-2023</t>
  </si>
  <si>
    <t>rolfi.serrano@unidadsolidaria.gov.co</t>
  </si>
  <si>
    <t>Se evidenció la publicación de dos enlaces de encuestas tituladas:
La economía social, popular y comunitaria en el Plan Nacional de Desarrollo
link: 
https://docs.google.com/forms/d/e/1FAIpQLSe1bKlTeGVe9tw1FSrPWWfAb9Ck4yfphmJG-RX9OMAn8eHIXw/viewform
Conoce las estadísticas que publicamos sobre el sector solidario?
https://www.unidadsolidaria.gov.co/Prensa/Noticias-Conoce-las-estadisticas-sobre-el-sector-solidario-que-publicamos</t>
  </si>
  <si>
    <t>Se evidenció la elaboración y publicación de aproximadamente 290 piezas divulgativas para las redes sociales y la publicación de 140 notas en la página web de la Unidad Solidaria en sección de Noticias: 
https://www.unidadsolidaria.gov.co/prensa/noticias
Nota: se evidenció que el link suministrado en el avance reportado por el grupo de Comunicaciones no corresponde a la sección noticias, sino a la página web general https://www.unidadsolidaria.gov.co/admin/content?status=All&amp;type=article&amp;title=&amp;langcode=All&amp;page=0 , siendo el link correcto https://www.unidadsolidaria.gov.co/prensa/noticias</t>
  </si>
  <si>
    <t>El día jueves 10 de agosto se llevó a cabo rendición de cuentas del sector trabajo, a la ciudadanía entregando al país el balance de la gestión para la vigencia 2022-2023.
Se evidenció la publicación de la entrevista realizada al director nacional en el espacio radial “La señal de la Mañana” de Radio Nacional, publicado en la página web de la Unidad Solidaria en el siguiente link:
https://www.unidadsolidaria.gov.co/sites/default/files/archivos/Entrevista%20a%20Mauricio%20Rodr%C3%ADguez%20Rendici%C3%B3n%20de%20cuentas%202023.mp3</t>
  </si>
  <si>
    <t>El día jueves 10 de agosto se llevó a cabo rendición de cuentas del sector trabajo, a la ciudadanía entregando al país el balance de la gestión para la vigencia 2022-2023. La audiencia exclusiva de la Unidada solidaria está programada para el último cuatrimestre del 2023</t>
  </si>
  <si>
    <r>
      <t xml:space="preserve">
Se actualizò el botòn de transparencia de acuerdo a la normatividad, sin embargo, està sujeto a mejoras.</t>
    </r>
    <r>
      <rPr>
        <b/>
        <sz val="11"/>
        <color theme="1"/>
        <rFont val="Arial Narrow"/>
        <family val="2"/>
      </rPr>
      <t xml:space="preserve">
</t>
    </r>
    <r>
      <rPr>
        <sz val="11"/>
        <color theme="1"/>
        <rFont val="Arial Narrow"/>
        <family val="2"/>
      </rPr>
      <t xml:space="preserve">
https://www.unidadsolidaria.gov.co/index.php/transparencia-y-acceso-la-informacion-publica</t>
    </r>
  </si>
  <si>
    <t xml:space="preserve">Se evidenció en la página del SECOPII, la publicación de los contratos y convenios celebrados con la Unidad Solidaria. La publicación de los contratos se encuentra en el siguiente link 
https://community.secop.gov.co/Public/Tendering/ContractNoticeManagement/Index?currentLanguage=es-CO&amp;Page=login&amp;Country=CO&amp;SkinName=CCE </t>
  </si>
  <si>
    <r>
      <t xml:space="preserve">Se evidenció documento publiado en la página web de la Unidad, sin embargo, que en el normograma no se encuentra  el decreto 905 del 2 de junio de 2023 </t>
    </r>
    <r>
      <rPr>
        <i/>
        <sz val="11"/>
        <color theme="1"/>
        <rFont val="Arial Narrow"/>
        <family val="2"/>
      </rPr>
      <t>"Por el cual se fijan las remuneraciones de los empleos que sean desempeñados por empleados públicos de la Rama Ejecutiva, Corporaciones Autónomas Regionales y de Desarrollo Sostenible, y se dictan otras disposiciones"</t>
    </r>
  </si>
  <si>
    <t xml:space="preserve">De acuerdo al seguimiento del plan de mejoramiento furag 2021 se tiene un avance del 93%, se realizará el primer avance del seguimiento a los planes de Mejoramientos FURAG y MIPG en el segundo corte del 2023 </t>
  </si>
  <si>
    <t>Se evidenció la publicación de un video acerca de transparencia en la intranet, socializando a los funcionarios y contratistas sobre la Ley 1712 y el cumplimiento que la Unidad.</t>
  </si>
  <si>
    <t>Se evidenció en la página web de la Unidad, es una  herramientas de fácil acceso para la ciudadanía, ya que se pueden encontrar Iconos, los cuales señalan: contraste, reducir letra, aumentar letra y centro de relevo.</t>
  </si>
  <si>
    <t xml:space="preserve">Se evidenció la publicación de un reporte de los contratos celebrados, en la página web de la Unidad y la ejecución presupuestal en el portal web secop 2, la información se encuentra en los siguientes links:
https://www.unidadsolidaria.gov.co/la-entidad/contrataci%C3%B3n/vista-contratacion-2023
https://community.secop.gov.co/Public/App/AnnualPurchasingPlanEditPublic/View?id=177890
Sin embargo, los reportes evidenciados no configuran "informes de ejecución contractual" como lo establece la actividad.  </t>
  </si>
  <si>
    <t>La Oficina Asesora Juridica y Grupo de Gestión Humana realizan seguimiento a los riesgos identificados, aplicando los controles, que mtigan la probabilidad de ocrurrencia de los riesgos.</t>
  </si>
  <si>
    <t>Se evidenció registro en SUIT de solicitudes de acreditación para el segundo trimestre de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</si>
</sst>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1" formatCode="_-* #,##0_-;\-* #,##0_-;_-* &quot;-&quot;_-;_-@_-"/>
    <numFmt numFmtId="43" formatCode="_-* #,##0.00_-;\-* #,##0.00_-;_-* &quot;-&quot;??_-;_-@_-"/>
    <numFmt numFmtId="164" formatCode="dd/mm/yyyy;@"/>
    <numFmt numFmtId="165" formatCode="_-* #,##0_-;\-* #,##0_-;_-* &quot;-&quot;??_-;_-@_-"/>
    <numFmt numFmtId="166" formatCode="0.000%"/>
    <numFmt numFmtId="167" formatCode="0.0%"/>
  </numFmts>
  <fonts count="60" x14ac:knownFonts="1">
    <font>
      <sz val="11"/>
      <color theme="1"/>
      <name val="Calibri"/>
      <family val="2"/>
      <scheme val="minor"/>
    </font>
    <font>
      <sz val="11"/>
      <color theme="1"/>
      <name val="Calibri"/>
      <family val="2"/>
      <scheme val="minor"/>
    </font>
    <font>
      <sz val="11"/>
      <color theme="1"/>
      <name val="Arial"/>
      <family val="2"/>
    </font>
    <font>
      <b/>
      <sz val="14"/>
      <color theme="0"/>
      <name val="Arial"/>
      <family val="2"/>
    </font>
    <font>
      <b/>
      <sz val="14"/>
      <color rgb="FF000000"/>
      <name val="Arial"/>
      <family val="2"/>
    </font>
    <font>
      <b/>
      <sz val="11"/>
      <color theme="1"/>
      <name val="Arial"/>
      <family val="2"/>
    </font>
    <font>
      <b/>
      <sz val="9"/>
      <color theme="1"/>
      <name val="Arial"/>
      <family val="2"/>
    </font>
    <font>
      <sz val="8"/>
      <color theme="1"/>
      <name val="Arial"/>
      <family val="2"/>
    </font>
    <font>
      <b/>
      <i/>
      <sz val="10"/>
      <color rgb="FF000000"/>
      <name val="Arial Narrow"/>
      <family val="2"/>
    </font>
    <font>
      <b/>
      <i/>
      <sz val="10"/>
      <name val="Arial Narrow"/>
      <family val="2"/>
    </font>
    <font>
      <i/>
      <sz val="10"/>
      <name val="Arial Narrow"/>
      <family val="2"/>
    </font>
    <font>
      <sz val="10"/>
      <color theme="1"/>
      <name val="Arial Narrow"/>
      <family val="2"/>
    </font>
    <font>
      <u/>
      <sz val="11"/>
      <color theme="10"/>
      <name val="Calibri"/>
      <family val="2"/>
      <scheme val="minor"/>
    </font>
    <font>
      <sz val="10"/>
      <name val="Arial"/>
      <family val="2"/>
    </font>
    <font>
      <b/>
      <sz val="11"/>
      <color theme="1"/>
      <name val="Calibri Light"/>
      <family val="2"/>
      <scheme val="major"/>
    </font>
    <font>
      <b/>
      <sz val="16"/>
      <color indexed="8"/>
      <name val="Arial Narrow"/>
      <family val="2"/>
    </font>
    <font>
      <b/>
      <sz val="11"/>
      <color indexed="8"/>
      <name val="Arial Narrow"/>
      <family val="2"/>
    </font>
    <font>
      <sz val="11"/>
      <name val="Arial Narrow"/>
      <family val="2"/>
    </font>
    <font>
      <b/>
      <sz val="11"/>
      <name val="Arial Narrow"/>
      <family val="2"/>
    </font>
    <font>
      <sz val="11"/>
      <color theme="1"/>
      <name val="Arial Narrow"/>
      <family val="2"/>
    </font>
    <font>
      <sz val="12"/>
      <color rgb="FF0070C0"/>
      <name val="Arial Narrow"/>
      <family val="2"/>
    </font>
    <font>
      <sz val="12"/>
      <color indexed="81"/>
      <name val="Tahoma"/>
      <family val="2"/>
    </font>
    <font>
      <sz val="10"/>
      <color indexed="81"/>
      <name val="Tahoma"/>
      <family val="2"/>
    </font>
    <font>
      <sz val="9"/>
      <color indexed="81"/>
      <name val="Tahoma"/>
      <family val="2"/>
    </font>
    <font>
      <b/>
      <sz val="9"/>
      <color indexed="81"/>
      <name val="Tahoma"/>
      <family val="2"/>
    </font>
    <font>
      <sz val="12"/>
      <name val="Arial Narrow"/>
      <family val="2"/>
    </font>
    <font>
      <b/>
      <sz val="16"/>
      <color theme="1"/>
      <name val="Arial Narrow"/>
      <family val="2"/>
    </font>
    <font>
      <b/>
      <i/>
      <sz val="10"/>
      <color theme="1"/>
      <name val="Arial Narrow"/>
      <family val="2"/>
    </font>
    <font>
      <b/>
      <sz val="10"/>
      <color theme="1"/>
      <name val="Arial Narrow"/>
      <family val="2"/>
    </font>
    <font>
      <i/>
      <sz val="10"/>
      <color theme="1"/>
      <name val="Arial Narrow"/>
      <family val="2"/>
    </font>
    <font>
      <b/>
      <sz val="10"/>
      <color rgb="FF000000"/>
      <name val="Arial Narrow"/>
      <family val="2"/>
    </font>
    <font>
      <sz val="11"/>
      <name val="Calibri"/>
      <family val="2"/>
      <scheme val="minor"/>
    </font>
    <font>
      <sz val="11"/>
      <color theme="4"/>
      <name val="Calibri"/>
      <family val="2"/>
      <scheme val="minor"/>
    </font>
    <font>
      <b/>
      <sz val="28"/>
      <color rgb="FF3366CC"/>
      <name val="Calibri"/>
      <family val="2"/>
      <scheme val="minor"/>
    </font>
    <font>
      <b/>
      <sz val="16"/>
      <color rgb="FF3366CC"/>
      <name val="Calibri"/>
      <family val="2"/>
      <scheme val="minor"/>
    </font>
    <font>
      <b/>
      <sz val="18"/>
      <color rgb="FF3366CC"/>
      <name val="Calibri"/>
      <family val="2"/>
      <scheme val="minor"/>
    </font>
    <font>
      <b/>
      <sz val="11"/>
      <color rgb="FF0070C0"/>
      <name val="Arial Narrow"/>
      <family val="2"/>
    </font>
    <font>
      <sz val="9"/>
      <color theme="1"/>
      <name val="Calibri"/>
      <family val="2"/>
      <scheme val="minor"/>
    </font>
    <font>
      <sz val="10"/>
      <name val="Arial Narrow"/>
      <family val="2"/>
    </font>
    <font>
      <b/>
      <i/>
      <sz val="11"/>
      <color theme="1"/>
      <name val="Arial Narrow"/>
      <family val="2"/>
    </font>
    <font>
      <b/>
      <sz val="11"/>
      <color theme="1"/>
      <name val="Arial Narrow"/>
      <family val="2"/>
    </font>
    <font>
      <sz val="11"/>
      <color indexed="8"/>
      <name val="Arial Narrow"/>
      <family val="2"/>
    </font>
    <font>
      <b/>
      <sz val="11"/>
      <color indexed="21"/>
      <name val="Arial Narrow"/>
      <family val="2"/>
    </font>
    <font>
      <b/>
      <sz val="11"/>
      <color rgb="FF00B050"/>
      <name val="Arial Narrow"/>
      <family val="2"/>
    </font>
    <font>
      <sz val="24"/>
      <color theme="1"/>
      <name val="Calibri"/>
      <family val="2"/>
      <scheme val="minor"/>
    </font>
    <font>
      <b/>
      <sz val="14"/>
      <color theme="1"/>
      <name val="Arial Narrow"/>
      <family val="2"/>
    </font>
    <font>
      <sz val="10"/>
      <color rgb="FFFF0000"/>
      <name val="Arial Narrow"/>
      <family val="2"/>
    </font>
    <font>
      <sz val="11"/>
      <color rgb="FF000000"/>
      <name val="Arial Narrow"/>
      <family val="2"/>
    </font>
    <font>
      <sz val="11"/>
      <color theme="0"/>
      <name val="Arial Narrow"/>
      <family val="2"/>
    </font>
    <font>
      <sz val="11"/>
      <color rgb="FFFF0000"/>
      <name val="Arial Narrow"/>
      <family val="2"/>
    </font>
    <font>
      <sz val="10"/>
      <color rgb="FF000000"/>
      <name val="Arial Narrow"/>
      <family val="2"/>
    </font>
    <font>
      <sz val="12"/>
      <color rgb="FF000000"/>
      <name val="Arial Narrow"/>
      <family val="2"/>
    </font>
    <font>
      <sz val="11"/>
      <color rgb="FFFFFFFF"/>
      <name val="Arial Narrow"/>
      <family val="2"/>
    </font>
    <font>
      <b/>
      <sz val="14"/>
      <name val="Arial"/>
      <family val="2"/>
    </font>
    <font>
      <b/>
      <sz val="11"/>
      <color theme="1"/>
      <name val="Calibri"/>
      <family val="2"/>
      <scheme val="minor"/>
    </font>
    <font>
      <b/>
      <sz val="10"/>
      <name val="Arial Narrow"/>
      <family val="2"/>
    </font>
    <font>
      <i/>
      <sz val="11"/>
      <color theme="1"/>
      <name val="Arial Narrow"/>
      <family val="2"/>
    </font>
    <font>
      <sz val="11"/>
      <color theme="10"/>
      <name val="Calibri"/>
      <family val="2"/>
      <scheme val="minor"/>
    </font>
    <font>
      <u/>
      <sz val="10"/>
      <color theme="10"/>
      <name val="Arial Narrow"/>
      <family val="2"/>
    </font>
    <font>
      <sz val="11"/>
      <color rgb="FF444444"/>
      <name val="Arial Narrow"/>
      <family val="2"/>
    </font>
  </fonts>
  <fills count="24">
    <fill>
      <patternFill patternType="none"/>
    </fill>
    <fill>
      <patternFill patternType="gray125"/>
    </fill>
    <fill>
      <patternFill patternType="solid">
        <fgColor theme="3"/>
        <bgColor indexed="64"/>
      </patternFill>
    </fill>
    <fill>
      <patternFill patternType="solid">
        <fgColor theme="4" tint="0.79998168889431442"/>
        <bgColor indexed="64"/>
      </patternFill>
    </fill>
    <fill>
      <patternFill patternType="solid">
        <fgColor theme="4" tint="0.39997558519241921"/>
        <bgColor indexed="64"/>
      </patternFill>
    </fill>
    <fill>
      <patternFill patternType="solid">
        <fgColor theme="0"/>
        <bgColor indexed="64"/>
      </patternFill>
    </fill>
    <fill>
      <patternFill patternType="solid">
        <fgColor rgb="FFFFFFFF"/>
        <bgColor indexed="64"/>
      </patternFill>
    </fill>
    <fill>
      <patternFill patternType="solid">
        <fgColor theme="0" tint="-0.14999847407452621"/>
        <bgColor indexed="64"/>
      </patternFill>
    </fill>
    <fill>
      <patternFill patternType="solid">
        <fgColor rgb="FFB8CCE4"/>
        <bgColor indexed="64"/>
      </patternFill>
    </fill>
    <fill>
      <patternFill patternType="solid">
        <fgColor rgb="FFB4C6E7"/>
        <bgColor indexed="64"/>
      </patternFill>
    </fill>
    <fill>
      <patternFill patternType="solid">
        <fgColor theme="4" tint="0.59999389629810485"/>
        <bgColor indexed="64"/>
      </patternFill>
    </fill>
    <fill>
      <patternFill patternType="solid">
        <fgColor theme="8" tint="0.59999389629810485"/>
        <bgColor indexed="64"/>
      </patternFill>
    </fill>
    <fill>
      <patternFill patternType="solid">
        <fgColor rgb="FFFFFFFF"/>
        <bgColor rgb="FF000000"/>
      </patternFill>
    </fill>
    <fill>
      <patternFill patternType="solid">
        <fgColor rgb="FFDDEBF7"/>
        <bgColor rgb="FF000000"/>
      </patternFill>
    </fill>
    <fill>
      <patternFill patternType="solid">
        <fgColor theme="9" tint="0.59999389629810485"/>
        <bgColor indexed="64"/>
      </patternFill>
    </fill>
    <fill>
      <patternFill patternType="solid">
        <fgColor rgb="FFFF0000"/>
        <bgColor indexed="64"/>
      </patternFill>
    </fill>
    <fill>
      <patternFill patternType="solid">
        <fgColor rgb="FFFFFF00"/>
        <bgColor indexed="64"/>
      </patternFill>
    </fill>
    <fill>
      <patternFill patternType="solid">
        <fgColor rgb="FF92D050"/>
        <bgColor indexed="64"/>
      </patternFill>
    </fill>
    <fill>
      <patternFill patternType="solid">
        <fgColor rgb="FF00B050"/>
        <bgColor indexed="64"/>
      </patternFill>
    </fill>
    <fill>
      <patternFill patternType="solid">
        <fgColor rgb="FF00FF00"/>
        <bgColor indexed="64"/>
      </patternFill>
    </fill>
    <fill>
      <patternFill patternType="solid">
        <fgColor rgb="FFFFC000"/>
        <bgColor indexed="64"/>
      </patternFill>
    </fill>
    <fill>
      <patternFill patternType="solid">
        <fgColor rgb="FFC00000"/>
        <bgColor indexed="64"/>
      </patternFill>
    </fill>
    <fill>
      <patternFill patternType="solid">
        <fgColor rgb="FF29FF8A"/>
        <bgColor indexed="64"/>
      </patternFill>
    </fill>
    <fill>
      <patternFill patternType="solid">
        <fgColor theme="9" tint="0.39997558519241921"/>
        <bgColor indexed="64"/>
      </patternFill>
    </fill>
  </fills>
  <borders count="86">
    <border>
      <left/>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bottom/>
      <diagonal/>
    </border>
    <border>
      <left style="thin">
        <color indexed="64"/>
      </left>
      <right style="thin">
        <color indexed="64"/>
      </right>
      <top/>
      <bottom/>
      <diagonal/>
    </border>
    <border>
      <left/>
      <right style="medium">
        <color indexed="64"/>
      </right>
      <top style="medium">
        <color indexed="64"/>
      </top>
      <bottom/>
      <diagonal/>
    </border>
    <border>
      <left/>
      <right style="medium">
        <color indexed="64"/>
      </right>
      <top/>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style="thin">
        <color indexed="64"/>
      </right>
      <top style="medium">
        <color indexed="64"/>
      </top>
      <bottom style="medium">
        <color indexed="64"/>
      </bottom>
      <diagonal/>
    </border>
    <border>
      <left/>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right style="thin">
        <color indexed="64"/>
      </right>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style="double">
        <color theme="8" tint="-0.499984740745262"/>
      </left>
      <right style="medium">
        <color theme="0"/>
      </right>
      <top style="double">
        <color theme="8" tint="-0.499984740745262"/>
      </top>
      <bottom/>
      <diagonal/>
    </border>
    <border>
      <left style="medium">
        <color theme="0"/>
      </left>
      <right style="medium">
        <color theme="0"/>
      </right>
      <top style="double">
        <color theme="8" tint="-0.499984740745262"/>
      </top>
      <bottom/>
      <diagonal/>
    </border>
    <border>
      <left style="medium">
        <color theme="0"/>
      </left>
      <right style="double">
        <color theme="8" tint="-0.499984740745262"/>
      </right>
      <top style="double">
        <color theme="8" tint="-0.499984740745262"/>
      </top>
      <bottom/>
      <diagonal/>
    </border>
    <border>
      <left style="double">
        <color theme="8" tint="-0.499984740745262"/>
      </left>
      <right style="medium">
        <color theme="0"/>
      </right>
      <top/>
      <bottom/>
      <diagonal/>
    </border>
    <border>
      <left style="medium">
        <color theme="0"/>
      </left>
      <right style="medium">
        <color theme="0"/>
      </right>
      <top/>
      <bottom/>
      <diagonal/>
    </border>
    <border>
      <left style="medium">
        <color theme="0"/>
      </left>
      <right style="double">
        <color theme="8" tint="-0.499984740745262"/>
      </right>
      <top/>
      <bottom/>
      <diagonal/>
    </border>
    <border>
      <left style="double">
        <color theme="8" tint="-0.499984740745262"/>
      </left>
      <right style="medium">
        <color theme="0"/>
      </right>
      <top/>
      <bottom style="double">
        <color theme="8" tint="-0.499984740745262"/>
      </bottom>
      <diagonal/>
    </border>
    <border>
      <left style="medium">
        <color theme="0"/>
      </left>
      <right style="medium">
        <color theme="0"/>
      </right>
      <top/>
      <bottom style="double">
        <color theme="8" tint="-0.499984740745262"/>
      </bottom>
      <diagonal/>
    </border>
    <border>
      <left style="medium">
        <color theme="0"/>
      </left>
      <right style="double">
        <color theme="8" tint="-0.499984740745262"/>
      </right>
      <top/>
      <bottom style="double">
        <color theme="8" tint="-0.499984740745262"/>
      </bottom>
      <diagonal/>
    </border>
    <border>
      <left style="medium">
        <color theme="0"/>
      </left>
      <right/>
      <top/>
      <bottom/>
      <diagonal/>
    </border>
    <border>
      <left/>
      <right/>
      <top style="medium">
        <color indexed="64"/>
      </top>
      <bottom style="thin">
        <color indexed="64"/>
      </bottom>
      <diagonal/>
    </border>
    <border>
      <left/>
      <right style="medium">
        <color theme="0"/>
      </right>
      <top/>
      <bottom/>
      <diagonal/>
    </border>
    <border>
      <left style="thin">
        <color indexed="64"/>
      </left>
      <right style="medium">
        <color indexed="64"/>
      </right>
      <top/>
      <bottom style="thin">
        <color indexed="64"/>
      </bottom>
      <diagonal/>
    </border>
    <border>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thin">
        <color indexed="64"/>
      </left>
      <right style="medium">
        <color indexed="64"/>
      </right>
      <top/>
      <bottom/>
      <diagonal/>
    </border>
    <border>
      <left/>
      <right style="thin">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dashed">
        <color theme="9" tint="-0.24994659260841701"/>
      </left>
      <right/>
      <top style="dashed">
        <color theme="9" tint="-0.24994659260841701"/>
      </top>
      <bottom style="dashed">
        <color theme="9" tint="-0.24994659260841701"/>
      </bottom>
      <diagonal/>
    </border>
    <border>
      <left/>
      <right/>
      <top style="dashed">
        <color theme="9" tint="-0.24994659260841701"/>
      </top>
      <bottom style="dashed">
        <color theme="9" tint="-0.24994659260841701"/>
      </bottom>
      <diagonal/>
    </border>
    <border>
      <left/>
      <right style="dashed">
        <color theme="9" tint="-0.24994659260841701"/>
      </right>
      <top style="dashed">
        <color theme="9" tint="-0.24994659260841701"/>
      </top>
      <bottom style="dashed">
        <color theme="9" tint="-0.24994659260841701"/>
      </bottom>
      <diagonal/>
    </border>
    <border>
      <left style="dashed">
        <color theme="9" tint="-0.24994659260841701"/>
      </left>
      <right/>
      <top/>
      <bottom style="dashed">
        <color theme="9" tint="-0.24994659260841701"/>
      </bottom>
      <diagonal/>
    </border>
    <border>
      <left/>
      <right/>
      <top/>
      <bottom style="dashed">
        <color theme="9" tint="-0.24994659260841701"/>
      </bottom>
      <diagonal/>
    </border>
    <border>
      <left/>
      <right style="dashed">
        <color theme="9" tint="-0.24994659260841701"/>
      </right>
      <top/>
      <bottom style="dashed">
        <color theme="9" tint="-0.24994659260841701"/>
      </bottom>
      <diagonal/>
    </border>
    <border>
      <left style="dashed">
        <color theme="9" tint="-0.24994659260841701"/>
      </left>
      <right style="dashed">
        <color theme="9" tint="-0.24994659260841701"/>
      </right>
      <top style="dashed">
        <color theme="9" tint="-0.24994659260841701"/>
      </top>
      <bottom/>
      <diagonal/>
    </border>
    <border>
      <left style="dashed">
        <color theme="9" tint="-0.24994659260841701"/>
      </left>
      <right style="dashed">
        <color theme="9" tint="-0.24994659260841701"/>
      </right>
      <top style="dashed">
        <color theme="9" tint="-0.24994659260841701"/>
      </top>
      <bottom style="dashed">
        <color theme="9" tint="-0.24994659260841701"/>
      </bottom>
      <diagonal/>
    </border>
    <border>
      <left style="dashed">
        <color theme="9" tint="-0.24994659260841701"/>
      </left>
      <right style="dashed">
        <color theme="9" tint="-0.24994659260841701"/>
      </right>
      <top/>
      <bottom style="dashed">
        <color theme="9" tint="-0.24994659260841701"/>
      </bottom>
      <diagonal/>
    </border>
    <border>
      <left style="dashed">
        <color theme="9" tint="-0.24994659260841701"/>
      </left>
      <right style="dashed">
        <color theme="9" tint="-0.24994659260841701"/>
      </right>
      <top/>
      <bottom/>
      <diagonal/>
    </border>
    <border>
      <left style="dashed">
        <color theme="9" tint="-0.24994659260841701"/>
      </left>
      <right/>
      <top/>
      <bottom/>
      <diagonal/>
    </border>
    <border>
      <left style="dashed">
        <color theme="9" tint="-0.24994659260841701"/>
      </left>
      <right/>
      <top style="dashed">
        <color theme="9" tint="-0.24994659260841701"/>
      </top>
      <bottom/>
      <diagonal/>
    </border>
    <border>
      <left style="dotted">
        <color rgb="FFF79646"/>
      </left>
      <right style="dotted">
        <color rgb="FFF79646"/>
      </right>
      <top/>
      <bottom style="dotted">
        <color rgb="FFF79646"/>
      </bottom>
      <diagonal/>
    </border>
    <border>
      <left style="dotted">
        <color rgb="FFF79646"/>
      </left>
      <right style="dotted">
        <color rgb="FFF79646"/>
      </right>
      <top style="dotted">
        <color rgb="FFF79646"/>
      </top>
      <bottom style="dotted">
        <color rgb="FFF79646"/>
      </bottom>
      <diagonal/>
    </border>
    <border>
      <left style="dashed">
        <color theme="9" tint="-0.24994659260841701"/>
      </left>
      <right style="dashed">
        <color theme="9" tint="-0.24994659260841701"/>
      </right>
      <top style="dotted">
        <color rgb="FFF79646"/>
      </top>
      <bottom/>
      <diagonal/>
    </border>
    <border>
      <left style="dashed">
        <color theme="9" tint="-0.24994659260841701"/>
      </left>
      <right style="dashed">
        <color theme="9" tint="-0.24994659260841701"/>
      </right>
      <top/>
      <bottom style="dotted">
        <color rgb="FFF79646"/>
      </bottom>
      <diagonal/>
    </border>
    <border>
      <left/>
      <right/>
      <top style="dotted">
        <color rgb="FFF79646"/>
      </top>
      <bottom/>
      <diagonal/>
    </border>
    <border>
      <left/>
      <right style="dashed">
        <color theme="9" tint="-0.24994659260841701"/>
      </right>
      <top style="dashed">
        <color theme="9" tint="-0.24994659260841701"/>
      </top>
      <bottom/>
      <diagonal/>
    </border>
    <border>
      <left style="dashed">
        <color theme="9" tint="-0.24994659260841701"/>
      </left>
      <right style="dashed">
        <color theme="9" tint="-0.24994659260841701"/>
      </right>
      <top style="dotted">
        <color rgb="FFF79646"/>
      </top>
      <bottom style="dashed">
        <color theme="9" tint="-0.24994659260841701"/>
      </bottom>
      <diagonal/>
    </border>
    <border>
      <left/>
      <right style="dashed">
        <color theme="9" tint="-0.24994659260841701"/>
      </right>
      <top/>
      <bottom/>
      <diagonal/>
    </border>
    <border>
      <left style="dashed">
        <color theme="9" tint="-0.24994659260841701"/>
      </left>
      <right/>
      <top/>
      <bottom style="dotted">
        <color rgb="FFF79646"/>
      </bottom>
      <diagonal/>
    </border>
    <border>
      <left/>
      <right style="dashed">
        <color theme="9" tint="-0.24994659260841701"/>
      </right>
      <top/>
      <bottom style="dotted">
        <color rgb="FFF79646"/>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thin">
        <color indexed="64"/>
      </right>
      <top/>
      <bottom style="medium">
        <color indexed="64"/>
      </bottom>
      <diagonal/>
    </border>
  </borders>
  <cellStyleXfs count="13">
    <xf numFmtId="0" fontId="0" fillId="0" borderId="0"/>
    <xf numFmtId="9" fontId="1" fillId="0" borderId="0" applyFont="0" applyFill="0" applyBorder="0" applyAlignment="0" applyProtection="0"/>
    <xf numFmtId="0" fontId="12" fillId="0" borderId="0" applyNumberFormat="0" applyFill="0" applyBorder="0" applyAlignment="0" applyProtection="0"/>
    <xf numFmtId="0" fontId="13" fillId="0" borderId="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cellStyleXfs>
  <cellXfs count="785">
    <xf numFmtId="0" fontId="0" fillId="0" borderId="0" xfId="0"/>
    <xf numFmtId="0" fontId="2" fillId="0" borderId="0" xfId="0" applyFont="1"/>
    <xf numFmtId="0" fontId="19" fillId="0" borderId="0" xfId="0" applyFont="1"/>
    <xf numFmtId="0" fontId="10" fillId="0" borderId="10" xfId="0" applyFont="1" applyBorder="1" applyAlignment="1">
      <alignment vertical="center" wrapText="1"/>
    </xf>
    <xf numFmtId="0" fontId="29" fillId="0" borderId="10" xfId="0" applyFont="1" applyBorder="1" applyAlignment="1">
      <alignment horizontal="center" vertical="center" wrapText="1"/>
    </xf>
    <xf numFmtId="0" fontId="29" fillId="0" borderId="10" xfId="0" applyFont="1" applyBorder="1" applyAlignment="1">
      <alignment horizontal="justify" vertical="center" wrapText="1"/>
    </xf>
    <xf numFmtId="0" fontId="10" fillId="0" borderId="10" xfId="0" applyFont="1" applyBorder="1" applyAlignment="1">
      <alignment horizontal="justify" vertical="center" wrapText="1"/>
    </xf>
    <xf numFmtId="0" fontId="10" fillId="0" borderId="10" xfId="0" applyFont="1" applyBorder="1" applyAlignment="1">
      <alignment horizontal="center" vertical="center" wrapText="1"/>
    </xf>
    <xf numFmtId="0" fontId="29" fillId="5" borderId="10" xfId="0" applyFont="1" applyFill="1" applyBorder="1" applyAlignment="1">
      <alignment horizontal="center" vertical="center" wrapText="1"/>
    </xf>
    <xf numFmtId="0" fontId="28" fillId="5" borderId="10" xfId="0" applyFont="1" applyFill="1" applyBorder="1" applyAlignment="1">
      <alignment horizontal="center" vertical="center" wrapText="1"/>
    </xf>
    <xf numFmtId="0" fontId="10" fillId="5" borderId="10" xfId="0" applyFont="1" applyFill="1" applyBorder="1" applyAlignment="1">
      <alignment vertical="center" wrapText="1"/>
    </xf>
    <xf numFmtId="0" fontId="29" fillId="5" borderId="10" xfId="0" applyFont="1" applyFill="1" applyBorder="1" applyAlignment="1">
      <alignment vertical="center" wrapText="1"/>
    </xf>
    <xf numFmtId="0" fontId="10" fillId="5" borderId="10" xfId="0" applyFont="1" applyFill="1" applyBorder="1" applyAlignment="1">
      <alignment horizontal="center" vertical="center" wrapText="1"/>
    </xf>
    <xf numFmtId="0" fontId="29" fillId="5" borderId="10" xfId="0" applyFont="1" applyFill="1" applyBorder="1" applyAlignment="1">
      <alignment horizontal="justify" vertical="center" wrapText="1"/>
    </xf>
    <xf numFmtId="0" fontId="27" fillId="4" borderId="11" xfId="0" applyFont="1" applyFill="1" applyBorder="1" applyAlignment="1">
      <alignment horizontal="center" vertical="center" wrapText="1"/>
    </xf>
    <xf numFmtId="0" fontId="19" fillId="0" borderId="10" xfId="0" applyFont="1" applyBorder="1" applyAlignment="1">
      <alignment horizontal="left" vertical="center" wrapText="1"/>
    </xf>
    <xf numFmtId="0" fontId="17" fillId="0" borderId="0" xfId="0" applyFont="1"/>
    <xf numFmtId="0" fontId="27" fillId="6" borderId="10" xfId="0" applyFont="1" applyFill="1" applyBorder="1" applyAlignment="1">
      <alignment horizontal="center" vertical="center"/>
    </xf>
    <xf numFmtId="0" fontId="0" fillId="5" borderId="0" xfId="0" applyFill="1"/>
    <xf numFmtId="0" fontId="0" fillId="5" borderId="10" xfId="0" applyFill="1" applyBorder="1"/>
    <xf numFmtId="0" fontId="27" fillId="0" borderId="10" xfId="0" applyFont="1" applyBorder="1" applyAlignment="1">
      <alignment horizontal="center" vertical="center" wrapText="1"/>
    </xf>
    <xf numFmtId="0" fontId="29" fillId="0" borderId="10" xfId="0" applyFont="1" applyBorder="1" applyAlignment="1">
      <alignment horizontal="left" vertical="center" wrapText="1"/>
    </xf>
    <xf numFmtId="14" fontId="0" fillId="0" borderId="0" xfId="0" applyNumberFormat="1"/>
    <xf numFmtId="0" fontId="31" fillId="0" borderId="0" xfId="0" applyFont="1"/>
    <xf numFmtId="9" fontId="0" fillId="0" borderId="0" xfId="0" applyNumberFormat="1" applyAlignment="1">
      <alignment horizontal="center" vertical="center"/>
    </xf>
    <xf numFmtId="0" fontId="0" fillId="0" borderId="27" xfId="0" applyBorder="1"/>
    <xf numFmtId="0" fontId="0" fillId="0" borderId="28" xfId="0" applyBorder="1"/>
    <xf numFmtId="0" fontId="32" fillId="0" borderId="28" xfId="0" applyFont="1" applyBorder="1"/>
    <xf numFmtId="41" fontId="32" fillId="0" borderId="28" xfId="4" applyFont="1" applyFill="1" applyBorder="1"/>
    <xf numFmtId="41" fontId="32" fillId="0" borderId="29" xfId="4" applyFont="1" applyFill="1" applyBorder="1"/>
    <xf numFmtId="0" fontId="0" fillId="0" borderId="30" xfId="0" applyBorder="1"/>
    <xf numFmtId="0" fontId="0" fillId="0" borderId="31" xfId="0" applyBorder="1"/>
    <xf numFmtId="0" fontId="32" fillId="0" borderId="31" xfId="0" applyFont="1" applyBorder="1"/>
    <xf numFmtId="41" fontId="32" fillId="0" borderId="31" xfId="4" applyFont="1" applyFill="1" applyBorder="1"/>
    <xf numFmtId="41" fontId="32" fillId="0" borderId="32" xfId="4" applyFont="1" applyFill="1" applyBorder="1"/>
    <xf numFmtId="41" fontId="34" fillId="0" borderId="31" xfId="4" applyFont="1" applyFill="1" applyBorder="1" applyAlignment="1">
      <alignment horizontal="center" vertical="center"/>
    </xf>
    <xf numFmtId="41" fontId="0" fillId="0" borderId="31" xfId="4" applyFont="1" applyFill="1" applyBorder="1" applyAlignment="1" applyProtection="1">
      <alignment wrapText="1"/>
      <protection hidden="1"/>
    </xf>
    <xf numFmtId="41" fontId="0" fillId="0" borderId="31" xfId="4" applyFont="1" applyFill="1" applyBorder="1" applyProtection="1">
      <protection hidden="1"/>
    </xf>
    <xf numFmtId="41" fontId="0" fillId="0" borderId="32" xfId="4" applyFont="1" applyFill="1" applyBorder="1" applyProtection="1">
      <protection hidden="1"/>
    </xf>
    <xf numFmtId="41" fontId="0" fillId="0" borderId="31" xfId="4" applyFont="1" applyFill="1" applyBorder="1"/>
    <xf numFmtId="0" fontId="0" fillId="0" borderId="0" xfId="0" applyAlignment="1">
      <alignment wrapText="1"/>
    </xf>
    <xf numFmtId="0" fontId="0" fillId="0" borderId="32" xfId="0" applyBorder="1"/>
    <xf numFmtId="0" fontId="0" fillId="0" borderId="33" xfId="0" applyBorder="1"/>
    <xf numFmtId="0" fontId="0" fillId="0" borderId="34" xfId="0" applyBorder="1"/>
    <xf numFmtId="0" fontId="0" fillId="0" borderId="35" xfId="0" applyBorder="1"/>
    <xf numFmtId="0" fontId="37" fillId="0" borderId="36" xfId="0" applyFont="1" applyBorder="1"/>
    <xf numFmtId="0" fontId="37" fillId="0" borderId="0" xfId="0" applyFont="1"/>
    <xf numFmtId="0" fontId="19" fillId="5" borderId="0" xfId="3" applyFont="1" applyFill="1"/>
    <xf numFmtId="0" fontId="17" fillId="5" borderId="0" xfId="3" applyFont="1" applyFill="1"/>
    <xf numFmtId="0" fontId="17" fillId="5" borderId="4" xfId="3" applyFont="1" applyFill="1" applyBorder="1"/>
    <xf numFmtId="0" fontId="16" fillId="5" borderId="0" xfId="3" applyFont="1" applyFill="1" applyAlignment="1">
      <alignment vertical="center" wrapText="1"/>
    </xf>
    <xf numFmtId="0" fontId="41" fillId="5" borderId="4" xfId="3" applyFont="1" applyFill="1" applyBorder="1" applyAlignment="1">
      <alignment horizontal="justify" vertical="top" wrapText="1"/>
    </xf>
    <xf numFmtId="0" fontId="16" fillId="5" borderId="10" xfId="3" applyFont="1" applyFill="1" applyBorder="1" applyAlignment="1">
      <alignment horizontal="center" vertical="center" wrapText="1"/>
    </xf>
    <xf numFmtId="0" fontId="17" fillId="5" borderId="7" xfId="3" applyFont="1" applyFill="1" applyBorder="1"/>
    <xf numFmtId="0" fontId="16" fillId="5" borderId="4" xfId="3" applyFont="1" applyFill="1" applyBorder="1" applyAlignment="1">
      <alignment horizontal="justify" vertical="top" wrapText="1"/>
    </xf>
    <xf numFmtId="0" fontId="16" fillId="5" borderId="0" xfId="3" applyFont="1" applyFill="1" applyAlignment="1">
      <alignment horizontal="left" vertical="center" wrapText="1"/>
    </xf>
    <xf numFmtId="0" fontId="18" fillId="5" borderId="10" xfId="3" applyFont="1" applyFill="1" applyBorder="1" applyAlignment="1">
      <alignment horizontal="center" vertical="center" wrapText="1"/>
    </xf>
    <xf numFmtId="0" fontId="16" fillId="5" borderId="4" xfId="3" applyFont="1" applyFill="1" applyBorder="1" applyAlignment="1">
      <alignment horizontal="left" vertical="center" wrapText="1"/>
    </xf>
    <xf numFmtId="0" fontId="20" fillId="5" borderId="22" xfId="3" applyFont="1" applyFill="1" applyBorder="1" applyAlignment="1" applyProtection="1">
      <alignment horizontal="center" vertical="center" wrapText="1"/>
      <protection locked="0"/>
    </xf>
    <xf numFmtId="0" fontId="43" fillId="5" borderId="0" xfId="3" applyFont="1" applyFill="1" applyAlignment="1">
      <alignment vertical="center" wrapText="1"/>
    </xf>
    <xf numFmtId="0" fontId="41" fillId="5" borderId="0" xfId="3" applyFont="1" applyFill="1" applyAlignment="1">
      <alignment vertical="top" wrapText="1"/>
    </xf>
    <xf numFmtId="0" fontId="16" fillId="5" borderId="0" xfId="3" applyFont="1" applyFill="1" applyAlignment="1">
      <alignment horizontal="right" vertical="top" wrapText="1"/>
    </xf>
    <xf numFmtId="0" fontId="16" fillId="5" borderId="7" xfId="3" applyFont="1" applyFill="1" applyBorder="1" applyAlignment="1">
      <alignment horizontal="right" vertical="top" wrapText="1"/>
    </xf>
    <xf numFmtId="0" fontId="16" fillId="5" borderId="4" xfId="3" applyFont="1" applyFill="1" applyBorder="1" applyAlignment="1">
      <alignment vertical="center" wrapText="1"/>
    </xf>
    <xf numFmtId="0" fontId="41" fillId="5" borderId="0" xfId="3" applyFont="1" applyFill="1" applyAlignment="1" applyProtection="1">
      <alignment horizontal="center" vertical="top" wrapText="1"/>
      <protection locked="0"/>
    </xf>
    <xf numFmtId="0" fontId="18" fillId="5" borderId="15" xfId="3" applyFont="1" applyFill="1" applyBorder="1" applyAlignment="1">
      <alignment horizontal="left"/>
    </xf>
    <xf numFmtId="0" fontId="18" fillId="5" borderId="16" xfId="3" applyFont="1" applyFill="1" applyBorder="1" applyAlignment="1">
      <alignment horizontal="left"/>
    </xf>
    <xf numFmtId="0" fontId="16" fillId="5" borderId="16" xfId="3" applyFont="1" applyFill="1" applyBorder="1" applyAlignment="1">
      <alignment horizontal="left" vertical="top" wrapText="1"/>
    </xf>
    <xf numFmtId="0" fontId="17" fillId="5" borderId="16" xfId="3" applyFont="1" applyFill="1" applyBorder="1"/>
    <xf numFmtId="0" fontId="17" fillId="5" borderId="17" xfId="3" applyFont="1" applyFill="1" applyBorder="1"/>
    <xf numFmtId="0" fontId="18" fillId="5" borderId="0" xfId="3" applyFont="1" applyFill="1" applyAlignment="1">
      <alignment horizontal="left" vertical="center" wrapText="1"/>
    </xf>
    <xf numFmtId="0" fontId="41" fillId="5" borderId="0" xfId="3" applyFont="1" applyFill="1" applyAlignment="1">
      <alignment horizontal="justify" vertical="top" wrapText="1"/>
    </xf>
    <xf numFmtId="0" fontId="41" fillId="5" borderId="0" xfId="3" applyFont="1" applyFill="1" applyAlignment="1">
      <alignment horizontal="left" vertical="top" wrapText="1"/>
    </xf>
    <xf numFmtId="0" fontId="41" fillId="5" borderId="0" xfId="3" applyFont="1" applyFill="1" applyAlignment="1">
      <alignment horizontal="center" vertical="top" wrapText="1"/>
    </xf>
    <xf numFmtId="0" fontId="41" fillId="5" borderId="7" xfId="3" applyFont="1" applyFill="1" applyBorder="1" applyAlignment="1">
      <alignment horizontal="center" vertical="top" wrapText="1"/>
    </xf>
    <xf numFmtId="0" fontId="18" fillId="5" borderId="0" xfId="3" applyFont="1" applyFill="1"/>
    <xf numFmtId="14" fontId="17" fillId="5" borderId="0" xfId="3" applyNumberFormat="1" applyFont="1" applyFill="1" applyAlignment="1">
      <alignment horizontal="left"/>
    </xf>
    <xf numFmtId="0" fontId="17" fillId="5" borderId="15" xfId="3" applyFont="1" applyFill="1" applyBorder="1"/>
    <xf numFmtId="0" fontId="18" fillId="3" borderId="11" xfId="3" applyFont="1" applyFill="1" applyBorder="1" applyAlignment="1">
      <alignment horizontal="center" vertical="center" wrapText="1"/>
    </xf>
    <xf numFmtId="0" fontId="18" fillId="3" borderId="21" xfId="3" applyFont="1" applyFill="1" applyBorder="1" applyAlignment="1">
      <alignment horizontal="center" vertical="center" wrapText="1"/>
    </xf>
    <xf numFmtId="0" fontId="17" fillId="5" borderId="1" xfId="3" applyFont="1" applyFill="1" applyBorder="1"/>
    <xf numFmtId="0" fontId="16" fillId="5" borderId="14" xfId="3" applyFont="1" applyFill="1" applyBorder="1" applyAlignment="1">
      <alignment vertical="center" wrapText="1"/>
    </xf>
    <xf numFmtId="0" fontId="18" fillId="5" borderId="14" xfId="3" applyFont="1" applyFill="1" applyBorder="1" applyAlignment="1">
      <alignment horizontal="center" vertical="center" wrapText="1"/>
    </xf>
    <xf numFmtId="0" fontId="17" fillId="5" borderId="14" xfId="3" applyFont="1" applyFill="1" applyBorder="1"/>
    <xf numFmtId="0" fontId="16" fillId="5" borderId="16" xfId="3" applyFont="1" applyFill="1" applyBorder="1" applyAlignment="1">
      <alignment horizontal="center" vertical="top" wrapText="1"/>
    </xf>
    <xf numFmtId="0" fontId="16" fillId="5" borderId="16" xfId="3" applyFont="1" applyFill="1" applyBorder="1" applyAlignment="1">
      <alignment horizontal="justify" vertical="top" wrapText="1"/>
    </xf>
    <xf numFmtId="0" fontId="0" fillId="0" borderId="36" xfId="0" applyBorder="1"/>
    <xf numFmtId="41" fontId="32" fillId="0" borderId="38" xfId="4" applyFont="1" applyFill="1" applyBorder="1"/>
    <xf numFmtId="0" fontId="0" fillId="0" borderId="38" xfId="0" applyBorder="1"/>
    <xf numFmtId="0" fontId="32" fillId="0" borderId="0" xfId="0" applyFont="1"/>
    <xf numFmtId="0" fontId="10" fillId="5" borderId="10" xfId="0" applyFont="1" applyFill="1" applyBorder="1" applyAlignment="1">
      <alignment horizontal="justify" vertical="top" wrapText="1"/>
    </xf>
    <xf numFmtId="0" fontId="7" fillId="0" borderId="0" xfId="0" applyFont="1"/>
    <xf numFmtId="0" fontId="9" fillId="0" borderId="10" xfId="0" applyFont="1" applyBorder="1" applyAlignment="1">
      <alignment horizontal="center" vertical="center" wrapText="1"/>
    </xf>
    <xf numFmtId="0" fontId="11" fillId="0" borderId="10" xfId="0" applyFont="1" applyBorder="1" applyAlignment="1">
      <alignment horizontal="center" vertical="center"/>
    </xf>
    <xf numFmtId="9" fontId="11" fillId="7" borderId="10" xfId="0" applyNumberFormat="1" applyFont="1" applyFill="1" applyBorder="1" applyAlignment="1">
      <alignment horizontal="center" vertical="center"/>
    </xf>
    <xf numFmtId="0" fontId="9" fillId="5" borderId="10" xfId="0" applyFont="1" applyFill="1" applyBorder="1" applyAlignment="1">
      <alignment horizontal="center" vertical="center"/>
    </xf>
    <xf numFmtId="0" fontId="9" fillId="5" borderId="10" xfId="0" applyFont="1" applyFill="1" applyBorder="1" applyAlignment="1">
      <alignment horizontal="center" vertical="center" wrapText="1"/>
    </xf>
    <xf numFmtId="0" fontId="19" fillId="5" borderId="10" xfId="0" applyFont="1" applyFill="1" applyBorder="1" applyAlignment="1">
      <alignment horizontal="center" vertical="center" wrapText="1"/>
    </xf>
    <xf numFmtId="0" fontId="10" fillId="5" borderId="10" xfId="0" applyFont="1" applyFill="1" applyBorder="1" applyAlignment="1">
      <alignment horizontal="left" vertical="center" wrapText="1"/>
    </xf>
    <xf numFmtId="0" fontId="19" fillId="0" borderId="10" xfId="0" applyFont="1" applyBorder="1" applyAlignment="1">
      <alignment horizontal="justify" vertical="center" wrapText="1"/>
    </xf>
    <xf numFmtId="1" fontId="17" fillId="0" borderId="10" xfId="0" applyNumberFormat="1" applyFont="1" applyBorder="1" applyAlignment="1">
      <alignment horizontal="center" vertical="center" wrapText="1"/>
    </xf>
    <xf numFmtId="0" fontId="10" fillId="5" borderId="10" xfId="0" applyFont="1" applyFill="1" applyBorder="1" applyAlignment="1">
      <alignment horizontal="justify" vertical="center" wrapText="1"/>
    </xf>
    <xf numFmtId="0" fontId="9" fillId="3" borderId="10" xfId="0" applyFont="1" applyFill="1" applyBorder="1" applyAlignment="1">
      <alignment vertical="center" wrapText="1"/>
    </xf>
    <xf numFmtId="0" fontId="19" fillId="5" borderId="0" xfId="0" applyFont="1" applyFill="1"/>
    <xf numFmtId="0" fontId="25" fillId="12" borderId="23" xfId="0" applyFont="1" applyFill="1" applyBorder="1" applyAlignment="1">
      <alignment horizontal="justify" vertical="center" wrapText="1"/>
    </xf>
    <xf numFmtId="0" fontId="51" fillId="12" borderId="23" xfId="0" applyFont="1" applyFill="1" applyBorder="1" applyAlignment="1">
      <alignment horizontal="justify" vertical="center" wrapText="1"/>
    </xf>
    <xf numFmtId="0" fontId="51" fillId="12" borderId="23" xfId="0" applyFont="1" applyFill="1" applyBorder="1" applyAlignment="1">
      <alignment vertical="center" wrapText="1"/>
    </xf>
    <xf numFmtId="0" fontId="25" fillId="12" borderId="23" xfId="0" applyFont="1" applyFill="1" applyBorder="1" applyAlignment="1">
      <alignment vertical="center" wrapText="1"/>
    </xf>
    <xf numFmtId="14" fontId="51" fillId="12" borderId="23" xfId="0" applyNumberFormat="1" applyFont="1" applyFill="1" applyBorder="1" applyAlignment="1">
      <alignment vertical="center" wrapText="1"/>
    </xf>
    <xf numFmtId="14" fontId="51" fillId="12" borderId="39" xfId="0" applyNumberFormat="1" applyFont="1" applyFill="1" applyBorder="1" applyAlignment="1">
      <alignment vertical="center" wrapText="1"/>
    </xf>
    <xf numFmtId="0" fontId="51" fillId="12" borderId="10" xfId="0" applyFont="1" applyFill="1" applyBorder="1" applyAlignment="1">
      <alignment vertical="center" wrapText="1"/>
    </xf>
    <xf numFmtId="0" fontId="5" fillId="4" borderId="11" xfId="0" applyFont="1" applyFill="1" applyBorder="1" applyAlignment="1">
      <alignment horizontal="center" vertical="center"/>
    </xf>
    <xf numFmtId="0" fontId="6" fillId="4" borderId="11" xfId="0" applyFont="1" applyFill="1" applyBorder="1" applyAlignment="1">
      <alignment horizontal="left" vertical="center" indent="1"/>
    </xf>
    <xf numFmtId="0" fontId="6" fillId="4" borderId="11" xfId="0" applyFont="1" applyFill="1" applyBorder="1" applyAlignment="1">
      <alignment horizontal="center" vertical="center"/>
    </xf>
    <xf numFmtId="0" fontId="6" fillId="4" borderId="11" xfId="0" applyFont="1" applyFill="1" applyBorder="1" applyAlignment="1">
      <alignment horizontal="center" vertical="center" wrapText="1"/>
    </xf>
    <xf numFmtId="0" fontId="54" fillId="3" borderId="10" xfId="0" applyFont="1" applyFill="1" applyBorder="1" applyAlignment="1">
      <alignment vertical="center" wrapText="1"/>
    </xf>
    <xf numFmtId="0" fontId="17" fillId="0" borderId="10" xfId="0" applyFont="1" applyBorder="1" applyAlignment="1">
      <alignment horizontal="left" vertical="center" wrapText="1"/>
    </xf>
    <xf numFmtId="0" fontId="27" fillId="4" borderId="11" xfId="0" applyFont="1" applyFill="1" applyBorder="1" applyAlignment="1">
      <alignment horizontal="center" vertical="center"/>
    </xf>
    <xf numFmtId="0" fontId="28" fillId="6" borderId="10" xfId="0" applyFont="1" applyFill="1" applyBorder="1" applyAlignment="1">
      <alignment horizontal="center" vertical="center" wrapText="1"/>
    </xf>
    <xf numFmtId="0" fontId="27" fillId="0" borderId="10" xfId="0" applyFont="1" applyBorder="1" applyAlignment="1">
      <alignment horizontal="center" vertical="center"/>
    </xf>
    <xf numFmtId="0" fontId="30" fillId="6" borderId="10" xfId="0" applyFont="1" applyFill="1" applyBorder="1" applyAlignment="1">
      <alignment horizontal="center" vertical="center" wrapText="1"/>
    </xf>
    <xf numFmtId="0" fontId="50" fillId="6" borderId="10" xfId="0" applyFont="1" applyFill="1" applyBorder="1" applyAlignment="1">
      <alignment horizontal="justify" vertical="center" wrapText="1"/>
    </xf>
    <xf numFmtId="0" fontId="29" fillId="0" borderId="10" xfId="0" applyFont="1" applyBorder="1" applyAlignment="1">
      <alignment vertical="center"/>
    </xf>
    <xf numFmtId="0" fontId="19" fillId="7" borderId="10" xfId="0" applyFont="1" applyFill="1" applyBorder="1"/>
    <xf numFmtId="0" fontId="19" fillId="0" borderId="10" xfId="0" applyFont="1" applyBorder="1"/>
    <xf numFmtId="0" fontId="11" fillId="7" borderId="10" xfId="0" applyFont="1" applyFill="1" applyBorder="1" applyAlignment="1">
      <alignment horizontal="center" vertical="center"/>
    </xf>
    <xf numFmtId="0" fontId="11" fillId="5" borderId="10" xfId="0" applyFont="1" applyFill="1" applyBorder="1" applyAlignment="1">
      <alignment horizontal="center" vertical="center"/>
    </xf>
    <xf numFmtId="0" fontId="19" fillId="0" borderId="10" xfId="0" applyFont="1" applyBorder="1" applyAlignment="1">
      <alignment vertical="center" wrapText="1"/>
    </xf>
    <xf numFmtId="0" fontId="28" fillId="0" borderId="10" xfId="0" applyFont="1" applyBorder="1" applyAlignment="1">
      <alignment horizontal="center" vertical="center" wrapText="1"/>
    </xf>
    <xf numFmtId="9" fontId="19" fillId="0" borderId="10" xfId="0" applyNumberFormat="1" applyFont="1" applyBorder="1" applyAlignment="1">
      <alignment horizontal="center" vertical="center" wrapText="1"/>
    </xf>
    <xf numFmtId="0" fontId="19" fillId="0" borderId="10" xfId="0" applyFont="1" applyBorder="1" applyAlignment="1">
      <alignment horizontal="center" vertical="center" wrapText="1"/>
    </xf>
    <xf numFmtId="0" fontId="17" fillId="0" borderId="10" xfId="0" applyFont="1" applyBorder="1" applyAlignment="1">
      <alignment horizontal="justify" vertical="center" wrapText="1"/>
    </xf>
    <xf numFmtId="0" fontId="17" fillId="0" borderId="10" xfId="0" applyFont="1" applyBorder="1" applyAlignment="1">
      <alignment horizontal="center" vertical="center" wrapText="1"/>
    </xf>
    <xf numFmtId="9" fontId="19" fillId="5" borderId="10" xfId="0" applyNumberFormat="1" applyFont="1" applyFill="1" applyBorder="1" applyAlignment="1">
      <alignment horizontal="center" vertical="center" wrapText="1"/>
    </xf>
    <xf numFmtId="0" fontId="17" fillId="0" borderId="10" xfId="0" applyFont="1" applyBorder="1" applyAlignment="1">
      <alignment vertical="center" wrapText="1"/>
    </xf>
    <xf numFmtId="9" fontId="19" fillId="0" borderId="10" xfId="0" applyNumberFormat="1" applyFont="1" applyBorder="1" applyAlignment="1">
      <alignment horizontal="center" vertical="center"/>
    </xf>
    <xf numFmtId="14" fontId="29" fillId="5" borderId="18" xfId="0" applyNumberFormat="1" applyFont="1" applyFill="1" applyBorder="1" applyAlignment="1">
      <alignment horizontal="center" vertical="center" wrapText="1"/>
    </xf>
    <xf numFmtId="0" fontId="29" fillId="5" borderId="18" xfId="0" applyFont="1" applyFill="1" applyBorder="1" applyAlignment="1">
      <alignment horizontal="center" vertical="center" wrapText="1"/>
    </xf>
    <xf numFmtId="0" fontId="42" fillId="5" borderId="0" xfId="3" applyFont="1" applyFill="1" applyAlignment="1">
      <alignment horizontal="center" vertical="center" wrapText="1"/>
    </xf>
    <xf numFmtId="0" fontId="16" fillId="5" borderId="0" xfId="3" applyFont="1" applyFill="1" applyAlignment="1">
      <alignment horizontal="right" vertical="center" wrapText="1"/>
    </xf>
    <xf numFmtId="0" fontId="16" fillId="5" borderId="0" xfId="3" applyFont="1" applyFill="1" applyAlignment="1">
      <alignment horizontal="left" vertical="top" wrapText="1"/>
    </xf>
    <xf numFmtId="0" fontId="16" fillId="5" borderId="0" xfId="3" applyFont="1" applyFill="1" applyAlignment="1">
      <alignment horizontal="center" vertical="center" wrapText="1"/>
    </xf>
    <xf numFmtId="0" fontId="27" fillId="4" borderId="21" xfId="0" applyFont="1" applyFill="1" applyBorder="1" applyAlignment="1">
      <alignment horizontal="center" vertical="center" wrapText="1"/>
    </xf>
    <xf numFmtId="0" fontId="19" fillId="5" borderId="40" xfId="0" applyFont="1" applyFill="1" applyBorder="1" applyAlignment="1">
      <alignment horizontal="center" vertical="center"/>
    </xf>
    <xf numFmtId="0" fontId="40" fillId="11" borderId="41" xfId="0" applyFont="1" applyFill="1" applyBorder="1" applyAlignment="1">
      <alignment horizontal="center"/>
    </xf>
    <xf numFmtId="0" fontId="40" fillId="11" borderId="42" xfId="0" applyFont="1" applyFill="1" applyBorder="1" applyAlignment="1">
      <alignment horizontal="center"/>
    </xf>
    <xf numFmtId="0" fontId="19" fillId="11" borderId="2" xfId="0" applyFont="1" applyFill="1" applyBorder="1"/>
    <xf numFmtId="0" fontId="19" fillId="11" borderId="2" xfId="0" applyFont="1" applyFill="1" applyBorder="1" applyAlignment="1">
      <alignment horizontal="center"/>
    </xf>
    <xf numFmtId="0" fontId="19" fillId="11" borderId="2" xfId="0" applyFont="1" applyFill="1" applyBorder="1" applyAlignment="1">
      <alignment horizontal="center" wrapText="1"/>
    </xf>
    <xf numFmtId="0" fontId="19" fillId="11" borderId="2" xfId="0" applyFont="1" applyFill="1" applyBorder="1" applyAlignment="1">
      <alignment horizontal="center" vertical="center" wrapText="1"/>
    </xf>
    <xf numFmtId="0" fontId="19" fillId="11" borderId="3" xfId="0" applyFont="1" applyFill="1" applyBorder="1" applyAlignment="1">
      <alignment horizontal="center" vertical="center" wrapText="1"/>
    </xf>
    <xf numFmtId="0" fontId="19" fillId="7" borderId="42" xfId="0" applyFont="1" applyFill="1" applyBorder="1" applyAlignment="1">
      <alignment horizontal="center" vertical="center"/>
    </xf>
    <xf numFmtId="0" fontId="17" fillId="5" borderId="42" xfId="0" applyFont="1" applyFill="1" applyBorder="1" applyAlignment="1">
      <alignment horizontal="center" vertical="center"/>
    </xf>
    <xf numFmtId="0" fontId="17" fillId="7" borderId="42" xfId="0" applyFont="1" applyFill="1" applyBorder="1" applyAlignment="1">
      <alignment horizontal="center" vertical="center"/>
    </xf>
    <xf numFmtId="1" fontId="17" fillId="7" borderId="46" xfId="0" applyNumberFormat="1" applyFont="1" applyFill="1" applyBorder="1" applyAlignment="1">
      <alignment horizontal="center" vertical="center"/>
    </xf>
    <xf numFmtId="9" fontId="17" fillId="7" borderId="46" xfId="0" applyNumberFormat="1" applyFont="1" applyFill="1" applyBorder="1" applyAlignment="1">
      <alignment horizontal="center" vertical="center"/>
    </xf>
    <xf numFmtId="0" fontId="19" fillId="7" borderId="46" xfId="0" applyFont="1" applyFill="1" applyBorder="1" applyAlignment="1">
      <alignment horizontal="center" vertical="center"/>
    </xf>
    <xf numFmtId="0" fontId="19" fillId="7" borderId="48" xfId="0" applyFont="1" applyFill="1" applyBorder="1" applyAlignment="1">
      <alignment horizontal="center" vertical="center"/>
    </xf>
    <xf numFmtId="0" fontId="55" fillId="11" borderId="41" xfId="0" applyFont="1" applyFill="1" applyBorder="1" applyAlignment="1">
      <alignment vertical="center"/>
    </xf>
    <xf numFmtId="0" fontId="55" fillId="11" borderId="42" xfId="0" applyFont="1" applyFill="1" applyBorder="1" applyAlignment="1">
      <alignment vertical="center"/>
    </xf>
    <xf numFmtId="0" fontId="55" fillId="11" borderId="41" xfId="0" applyFont="1" applyFill="1" applyBorder="1" applyAlignment="1">
      <alignment horizontal="center" vertical="center"/>
    </xf>
    <xf numFmtId="0" fontId="55" fillId="11" borderId="42" xfId="0" applyFont="1" applyFill="1" applyBorder="1" applyAlignment="1">
      <alignment horizontal="center" vertical="center"/>
    </xf>
    <xf numFmtId="0" fontId="28" fillId="11" borderId="48" xfId="0" applyFont="1" applyFill="1" applyBorder="1" applyAlignment="1">
      <alignment horizontal="center" vertical="center"/>
    </xf>
    <xf numFmtId="0" fontId="19" fillId="5" borderId="54" xfId="0" applyFont="1" applyFill="1" applyBorder="1" applyAlignment="1">
      <alignment horizontal="center" vertical="center"/>
    </xf>
    <xf numFmtId="9" fontId="19" fillId="5" borderId="46" xfId="1" applyFont="1" applyFill="1" applyBorder="1" applyAlignment="1">
      <alignment horizontal="left" vertical="center" wrapText="1"/>
    </xf>
    <xf numFmtId="9" fontId="19" fillId="5" borderId="46" xfId="1" applyFont="1" applyFill="1" applyBorder="1" applyAlignment="1">
      <alignment horizontal="center" vertical="center" wrapText="1"/>
    </xf>
    <xf numFmtId="0" fontId="19" fillId="0" borderId="54" xfId="0" applyFont="1" applyBorder="1" applyAlignment="1">
      <alignment horizontal="center" vertical="center"/>
    </xf>
    <xf numFmtId="0" fontId="19" fillId="5" borderId="55" xfId="0" applyFont="1" applyFill="1" applyBorder="1" applyAlignment="1">
      <alignment horizontal="center" vertical="center"/>
    </xf>
    <xf numFmtId="0" fontId="6" fillId="4" borderId="21" xfId="0" applyFont="1" applyFill="1" applyBorder="1" applyAlignment="1">
      <alignment horizontal="center" vertical="center" wrapText="1"/>
    </xf>
    <xf numFmtId="14" fontId="10" fillId="0" borderId="18" xfId="0" applyNumberFormat="1" applyFont="1" applyBorder="1" applyAlignment="1">
      <alignment horizontal="center" vertical="center" wrapText="1"/>
    </xf>
    <xf numFmtId="0" fontId="10" fillId="5" borderId="18" xfId="0" applyFont="1" applyFill="1" applyBorder="1" applyAlignment="1">
      <alignment horizontal="center" vertical="center" wrapText="1"/>
    </xf>
    <xf numFmtId="14" fontId="10" fillId="5" borderId="18" xfId="0" applyNumberFormat="1" applyFont="1" applyFill="1" applyBorder="1" applyAlignment="1">
      <alignment horizontal="center" vertical="center" wrapText="1"/>
    </xf>
    <xf numFmtId="0" fontId="11" fillId="0" borderId="8" xfId="0" applyFont="1" applyBorder="1" applyAlignment="1">
      <alignment horizontal="center" vertical="center"/>
    </xf>
    <xf numFmtId="0" fontId="11" fillId="0" borderId="41" xfId="0" applyFont="1" applyBorder="1" applyAlignment="1">
      <alignment horizontal="center" vertical="center"/>
    </xf>
    <xf numFmtId="0" fontId="11" fillId="7" borderId="42" xfId="0" applyFont="1" applyFill="1" applyBorder="1" applyAlignment="1">
      <alignment horizontal="center" vertical="center"/>
    </xf>
    <xf numFmtId="0" fontId="11" fillId="0" borderId="42" xfId="0" applyFont="1" applyBorder="1" applyAlignment="1">
      <alignment horizontal="center" vertical="center"/>
    </xf>
    <xf numFmtId="9" fontId="11" fillId="0" borderId="8" xfId="1" applyFont="1" applyBorder="1" applyAlignment="1">
      <alignment horizontal="center" vertical="center"/>
    </xf>
    <xf numFmtId="0" fontId="11" fillId="7" borderId="18" xfId="0" applyFont="1" applyFill="1" applyBorder="1" applyAlignment="1">
      <alignment horizontal="center" vertical="center"/>
    </xf>
    <xf numFmtId="9" fontId="11" fillId="7" borderId="18" xfId="0" applyNumberFormat="1" applyFont="1" applyFill="1" applyBorder="1" applyAlignment="1">
      <alignment horizontal="center" vertical="center"/>
    </xf>
    <xf numFmtId="0" fontId="11" fillId="7" borderId="56" xfId="0" applyFont="1" applyFill="1" applyBorder="1" applyAlignment="1">
      <alignment horizontal="center" vertical="center"/>
    </xf>
    <xf numFmtId="0" fontId="28" fillId="11" borderId="56" xfId="0" applyFont="1" applyFill="1" applyBorder="1" applyAlignment="1">
      <alignment vertical="center"/>
    </xf>
    <xf numFmtId="0" fontId="11" fillId="7" borderId="23" xfId="0" applyFont="1" applyFill="1" applyBorder="1" applyAlignment="1">
      <alignment horizontal="center" vertical="center"/>
    </xf>
    <xf numFmtId="0" fontId="11" fillId="0" borderId="23" xfId="0" applyFont="1" applyBorder="1" applyAlignment="1">
      <alignment horizontal="center" vertical="center"/>
    </xf>
    <xf numFmtId="0" fontId="11" fillId="7" borderId="26" xfId="0" applyFont="1" applyFill="1" applyBorder="1" applyAlignment="1">
      <alignment horizontal="center" vertical="center"/>
    </xf>
    <xf numFmtId="0" fontId="11" fillId="0" borderId="22" xfId="0" applyFont="1" applyBorder="1" applyAlignment="1">
      <alignment horizontal="center" vertical="center"/>
    </xf>
    <xf numFmtId="0" fontId="27" fillId="0" borderId="18" xfId="0" applyFont="1" applyBorder="1" applyAlignment="1">
      <alignment horizontal="center" vertical="center" wrapText="1"/>
    </xf>
    <xf numFmtId="0" fontId="19" fillId="7" borderId="44" xfId="0" applyFont="1" applyFill="1" applyBorder="1" applyAlignment="1">
      <alignment horizontal="center" vertical="center"/>
    </xf>
    <xf numFmtId="0" fontId="17" fillId="5" borderId="44" xfId="0" applyFont="1" applyFill="1" applyBorder="1" applyAlignment="1">
      <alignment horizontal="center" vertical="center"/>
    </xf>
    <xf numFmtId="0" fontId="19" fillId="7" borderId="10" xfId="0" applyFont="1" applyFill="1" applyBorder="1" applyAlignment="1">
      <alignment horizontal="center" vertical="center"/>
    </xf>
    <xf numFmtId="0" fontId="17" fillId="5" borderId="10" xfId="0" applyFont="1" applyFill="1" applyBorder="1" applyAlignment="1">
      <alignment horizontal="center" vertical="center"/>
    </xf>
    <xf numFmtId="0" fontId="17" fillId="7" borderId="10" xfId="0" applyFont="1" applyFill="1" applyBorder="1" applyAlignment="1">
      <alignment horizontal="center" vertical="center"/>
    </xf>
    <xf numFmtId="0" fontId="19" fillId="5" borderId="10" xfId="0" applyFont="1" applyFill="1" applyBorder="1" applyAlignment="1">
      <alignment horizontal="center" vertical="center"/>
    </xf>
    <xf numFmtId="1" fontId="19" fillId="7" borderId="10" xfId="1" applyNumberFormat="1" applyFont="1" applyFill="1" applyBorder="1" applyAlignment="1">
      <alignment horizontal="center" vertical="center"/>
    </xf>
    <xf numFmtId="9" fontId="17" fillId="5" borderId="10" xfId="1" applyFont="1" applyFill="1" applyBorder="1" applyAlignment="1">
      <alignment horizontal="center" vertical="center"/>
    </xf>
    <xf numFmtId="9" fontId="17" fillId="7" borderId="10" xfId="1" applyFont="1" applyFill="1" applyBorder="1" applyAlignment="1">
      <alignment horizontal="center" vertical="center"/>
    </xf>
    <xf numFmtId="9" fontId="19" fillId="7" borderId="10" xfId="1" applyFont="1" applyFill="1" applyBorder="1" applyAlignment="1">
      <alignment horizontal="center" vertical="center"/>
    </xf>
    <xf numFmtId="1" fontId="17" fillId="5" borderId="10" xfId="1" applyNumberFormat="1" applyFont="1" applyFill="1" applyBorder="1" applyAlignment="1">
      <alignment horizontal="center" vertical="center"/>
    </xf>
    <xf numFmtId="1" fontId="17" fillId="7" borderId="10" xfId="1" applyNumberFormat="1" applyFont="1" applyFill="1" applyBorder="1" applyAlignment="1">
      <alignment horizontal="center" vertical="center"/>
    </xf>
    <xf numFmtId="1" fontId="19" fillId="5" borderId="10" xfId="0" applyNumberFormat="1" applyFont="1" applyFill="1" applyBorder="1" applyAlignment="1">
      <alignment horizontal="center" vertical="center"/>
    </xf>
    <xf numFmtId="0" fontId="17" fillId="7" borderId="44" xfId="0" applyFont="1" applyFill="1" applyBorder="1" applyAlignment="1">
      <alignment horizontal="center" vertical="center"/>
    </xf>
    <xf numFmtId="0" fontId="19" fillId="7" borderId="45" xfId="0" applyFont="1" applyFill="1" applyBorder="1" applyAlignment="1">
      <alignment horizontal="center" vertical="center"/>
    </xf>
    <xf numFmtId="0" fontId="19" fillId="5" borderId="53" xfId="0" applyFont="1" applyFill="1" applyBorder="1" applyAlignment="1">
      <alignment horizontal="center" vertical="center"/>
    </xf>
    <xf numFmtId="0" fontId="19" fillId="5" borderId="0" xfId="0" applyFont="1" applyFill="1" applyAlignment="1">
      <alignment horizontal="center"/>
    </xf>
    <xf numFmtId="9" fontId="19" fillId="5" borderId="0" xfId="1" applyFont="1" applyFill="1" applyBorder="1" applyAlignment="1">
      <alignment horizontal="center" vertical="center" wrapText="1"/>
    </xf>
    <xf numFmtId="9" fontId="19" fillId="5" borderId="0" xfId="0" applyNumberFormat="1" applyFont="1" applyFill="1" applyAlignment="1">
      <alignment horizontal="center" vertical="center" wrapText="1"/>
    </xf>
    <xf numFmtId="0" fontId="19" fillId="0" borderId="0" xfId="0" applyFont="1" applyAlignment="1">
      <alignment horizontal="center" vertical="center"/>
    </xf>
    <xf numFmtId="0" fontId="19" fillId="0" borderId="0" xfId="0" applyFont="1" applyAlignment="1">
      <alignment horizontal="center"/>
    </xf>
    <xf numFmtId="0" fontId="19" fillId="5" borderId="57" xfId="0" applyFont="1" applyFill="1" applyBorder="1" applyAlignment="1">
      <alignment horizontal="left" vertical="center"/>
    </xf>
    <xf numFmtId="0" fontId="19" fillId="5" borderId="58" xfId="0" applyFont="1" applyFill="1" applyBorder="1" applyAlignment="1">
      <alignment horizontal="center" vertical="center"/>
    </xf>
    <xf numFmtId="0" fontId="19" fillId="5" borderId="58" xfId="0" applyFont="1" applyFill="1" applyBorder="1"/>
    <xf numFmtId="0" fontId="19" fillId="5" borderId="58" xfId="0" applyFont="1" applyFill="1" applyBorder="1" applyAlignment="1">
      <alignment horizontal="center"/>
    </xf>
    <xf numFmtId="0" fontId="19" fillId="5" borderId="59" xfId="0" applyFont="1" applyFill="1" applyBorder="1"/>
    <xf numFmtId="0" fontId="40" fillId="14" borderId="63" xfId="0" applyFont="1" applyFill="1" applyBorder="1" applyAlignment="1">
      <alignment horizontal="center" vertical="center" textRotation="90"/>
    </xf>
    <xf numFmtId="0" fontId="40" fillId="14" borderId="65" xfId="0" applyFont="1" applyFill="1" applyBorder="1" applyAlignment="1">
      <alignment horizontal="center" vertical="center" textRotation="90"/>
    </xf>
    <xf numFmtId="0" fontId="40" fillId="14" borderId="64" xfId="0" applyFont="1" applyFill="1" applyBorder="1" applyAlignment="1">
      <alignment horizontal="center" vertical="center" textRotation="90" wrapText="1"/>
    </xf>
    <xf numFmtId="0" fontId="40" fillId="14" borderId="64" xfId="0" applyFont="1" applyFill="1" applyBorder="1" applyAlignment="1">
      <alignment horizontal="center" vertical="center" textRotation="90"/>
    </xf>
    <xf numFmtId="0" fontId="40" fillId="0" borderId="0" xfId="0" applyFont="1" applyAlignment="1">
      <alignment horizontal="center" vertical="center"/>
    </xf>
    <xf numFmtId="0" fontId="40" fillId="14" borderId="0" xfId="0" applyFont="1" applyFill="1" applyAlignment="1">
      <alignment horizontal="center" vertical="center"/>
    </xf>
    <xf numFmtId="0" fontId="19" fillId="0" borderId="63" xfId="0" applyFont="1" applyBorder="1" applyAlignment="1">
      <alignment horizontal="center" vertical="center"/>
    </xf>
    <xf numFmtId="0" fontId="11" fillId="0" borderId="63" xfId="0" applyFont="1" applyBorder="1" applyAlignment="1">
      <alignment horizontal="justify" vertical="center" wrapText="1"/>
    </xf>
    <xf numFmtId="0" fontId="11" fillId="0" borderId="63" xfId="0" applyFont="1" applyBorder="1" applyAlignment="1">
      <alignment horizontal="center" vertical="center" wrapText="1"/>
    </xf>
    <xf numFmtId="0" fontId="19" fillId="0" borderId="63" xfId="0" applyFont="1" applyBorder="1" applyAlignment="1">
      <alignment horizontal="center" vertical="center" wrapText="1"/>
    </xf>
    <xf numFmtId="0" fontId="47" fillId="5" borderId="69" xfId="0" applyFont="1" applyFill="1" applyBorder="1" applyAlignment="1">
      <alignment horizontal="center" vertical="center" wrapText="1" readingOrder="1"/>
    </xf>
    <xf numFmtId="9" fontId="19" fillId="5" borderId="64" xfId="1" applyFont="1" applyFill="1" applyBorder="1" applyAlignment="1">
      <alignment horizontal="center" vertical="center" wrapText="1"/>
    </xf>
    <xf numFmtId="0" fontId="25" fillId="5" borderId="70" xfId="0" applyFont="1" applyFill="1" applyBorder="1" applyAlignment="1">
      <alignment horizontal="center" vertical="center" wrapText="1" readingOrder="1"/>
    </xf>
    <xf numFmtId="0" fontId="17" fillId="5" borderId="63" xfId="0" applyFont="1" applyFill="1" applyBorder="1" applyAlignment="1">
      <alignment horizontal="center" vertical="center" wrapText="1"/>
    </xf>
    <xf numFmtId="0" fontId="19" fillId="0" borderId="64" xfId="0" applyFont="1" applyBorder="1" applyAlignment="1">
      <alignment horizontal="center" vertical="center"/>
    </xf>
    <xf numFmtId="0" fontId="11" fillId="0" borderId="64" xfId="0" applyFont="1" applyBorder="1" applyAlignment="1">
      <alignment horizontal="justify" vertical="center" wrapText="1"/>
    </xf>
    <xf numFmtId="9" fontId="19" fillId="0" borderId="64" xfId="1" applyFont="1" applyBorder="1" applyAlignment="1">
      <alignment horizontal="center" vertical="center"/>
    </xf>
    <xf numFmtId="0" fontId="19" fillId="0" borderId="64" xfId="0" applyFont="1" applyBorder="1" applyAlignment="1">
      <alignment horizontal="center" vertical="center" textRotation="90"/>
    </xf>
    <xf numFmtId="10" fontId="19" fillId="5" borderId="64" xfId="1" applyNumberFormat="1" applyFont="1" applyFill="1" applyBorder="1" applyAlignment="1">
      <alignment horizontal="center" vertical="center" wrapText="1"/>
    </xf>
    <xf numFmtId="9" fontId="19" fillId="5" borderId="64" xfId="1" applyFont="1" applyFill="1" applyBorder="1" applyAlignment="1">
      <alignment horizontal="center" vertical="center"/>
    </xf>
    <xf numFmtId="0" fontId="19" fillId="0" borderId="63" xfId="0" applyFont="1" applyBorder="1" applyAlignment="1">
      <alignment horizontal="center" vertical="center" textRotation="90"/>
    </xf>
    <xf numFmtId="0" fontId="38" fillId="0" borderId="64" xfId="0" applyFont="1" applyBorder="1" applyAlignment="1">
      <alignment horizontal="justify" vertical="center" wrapText="1"/>
    </xf>
    <xf numFmtId="0" fontId="11" fillId="0" borderId="64" xfId="0" applyFont="1" applyBorder="1" applyAlignment="1">
      <alignment horizontal="center" vertical="center" wrapText="1"/>
    </xf>
    <xf numFmtId="14" fontId="11" fillId="0" borderId="64" xfId="0" applyNumberFormat="1" applyFont="1" applyBorder="1" applyAlignment="1">
      <alignment horizontal="left" vertical="center" wrapText="1"/>
    </xf>
    <xf numFmtId="0" fontId="19" fillId="0" borderId="64" xfId="0" applyFont="1" applyBorder="1" applyAlignment="1">
      <alignment horizontal="center" vertical="center" wrapText="1"/>
    </xf>
    <xf numFmtId="0" fontId="19" fillId="0" borderId="0" xfId="0" applyFont="1" applyAlignment="1">
      <alignment vertical="center"/>
    </xf>
    <xf numFmtId="0" fontId="19" fillId="0" borderId="0" xfId="0" applyFont="1" applyAlignment="1">
      <alignment horizontal="center" vertical="center" wrapText="1"/>
    </xf>
    <xf numFmtId="9" fontId="19" fillId="5" borderId="64" xfId="0" applyNumberFormat="1" applyFont="1" applyFill="1" applyBorder="1" applyAlignment="1">
      <alignment horizontal="center" vertical="center"/>
    </xf>
    <xf numFmtId="0" fontId="11" fillId="0" borderId="63" xfId="0" applyFont="1" applyBorder="1" applyAlignment="1">
      <alignment horizontal="center" vertical="center" textRotation="90"/>
    </xf>
    <xf numFmtId="0" fontId="38" fillId="0" borderId="64" xfId="0" applyFont="1" applyBorder="1" applyAlignment="1">
      <alignment horizontal="center" vertical="center" wrapText="1"/>
    </xf>
    <xf numFmtId="0" fontId="19" fillId="5" borderId="64" xfId="0" applyFont="1" applyFill="1" applyBorder="1" applyAlignment="1">
      <alignment horizontal="center" vertical="center"/>
    </xf>
    <xf numFmtId="0" fontId="19" fillId="0" borderId="64" xfId="0" applyFont="1" applyBorder="1" applyAlignment="1" applyProtection="1">
      <alignment horizontal="justify" vertical="center" wrapText="1"/>
      <protection locked="0"/>
    </xf>
    <xf numFmtId="0" fontId="46" fillId="5" borderId="63" xfId="0" applyFont="1" applyFill="1" applyBorder="1" applyAlignment="1" applyProtection="1">
      <alignment horizontal="justify" vertical="center" wrapText="1"/>
      <protection locked="0"/>
    </xf>
    <xf numFmtId="0" fontId="11" fillId="5" borderId="63" xfId="0" applyFont="1" applyFill="1" applyBorder="1" applyAlignment="1" applyProtection="1">
      <alignment horizontal="justify" vertical="center" wrapText="1"/>
      <protection locked="0"/>
    </xf>
    <xf numFmtId="0" fontId="19" fillId="0" borderId="64" xfId="0" applyFont="1" applyBorder="1" applyAlignment="1" applyProtection="1">
      <alignment horizontal="center" vertical="center" wrapText="1"/>
      <protection locked="0"/>
    </xf>
    <xf numFmtId="9" fontId="19" fillId="5" borderId="64" xfId="1" applyFont="1" applyFill="1" applyBorder="1" applyAlignment="1" applyProtection="1">
      <alignment horizontal="center" vertical="center" wrapText="1"/>
      <protection locked="0"/>
    </xf>
    <xf numFmtId="0" fontId="11" fillId="0" borderId="64" xfId="0" applyFont="1" applyBorder="1" applyAlignment="1" applyProtection="1">
      <alignment horizontal="justify" vertical="center" wrapText="1"/>
      <protection locked="0"/>
    </xf>
    <xf numFmtId="9" fontId="19" fillId="5" borderId="64" xfId="0" applyNumberFormat="1" applyFont="1" applyFill="1" applyBorder="1" applyAlignment="1">
      <alignment horizontal="center" vertical="center" wrapText="1"/>
    </xf>
    <xf numFmtId="14" fontId="19" fillId="0" borderId="64" xfId="0" applyNumberFormat="1" applyFont="1" applyBorder="1" applyAlignment="1">
      <alignment horizontal="left" vertical="center" wrapText="1"/>
    </xf>
    <xf numFmtId="0" fontId="19" fillId="5" borderId="64" xfId="0" applyFont="1" applyFill="1" applyBorder="1" applyAlignment="1" applyProtection="1">
      <alignment horizontal="justify" vertical="center" wrapText="1"/>
      <protection locked="0"/>
    </xf>
    <xf numFmtId="0" fontId="38" fillId="0" borderId="64" xfId="0" applyFont="1" applyBorder="1" applyAlignment="1" applyProtection="1">
      <alignment horizontal="justify" vertical="center" wrapText="1"/>
      <protection locked="0"/>
    </xf>
    <xf numFmtId="0" fontId="19" fillId="0" borderId="64" xfId="0" applyFont="1" applyBorder="1" applyAlignment="1">
      <alignment horizontal="justify" vertical="center" wrapText="1"/>
    </xf>
    <xf numFmtId="0" fontId="19" fillId="5" borderId="64" xfId="0" applyFont="1" applyFill="1" applyBorder="1" applyAlignment="1" applyProtection="1">
      <alignment horizontal="center" vertical="center" wrapText="1"/>
      <protection locked="0"/>
    </xf>
    <xf numFmtId="0" fontId="47" fillId="5" borderId="63" xfId="0" applyFont="1" applyFill="1" applyBorder="1" applyAlignment="1">
      <alignment horizontal="center" vertical="center" wrapText="1" readingOrder="1"/>
    </xf>
    <xf numFmtId="0" fontId="17" fillId="0" borderId="64" xfId="0" applyFont="1" applyBorder="1" applyAlignment="1">
      <alignment horizontal="center" vertical="center" wrapText="1"/>
    </xf>
    <xf numFmtId="0" fontId="48" fillId="15" borderId="64" xfId="0" applyFont="1" applyFill="1" applyBorder="1" applyAlignment="1">
      <alignment horizontal="center" vertical="center" wrapText="1"/>
    </xf>
    <xf numFmtId="0" fontId="17" fillId="0" borderId="64" xfId="0" applyFont="1" applyBorder="1" applyAlignment="1">
      <alignment horizontal="justify" vertical="center" wrapText="1"/>
    </xf>
    <xf numFmtId="0" fontId="11" fillId="5" borderId="64" xfId="0" applyFont="1" applyFill="1" applyBorder="1" applyAlignment="1">
      <alignment horizontal="justify" vertical="center" wrapText="1"/>
    </xf>
    <xf numFmtId="0" fontId="46" fillId="5" borderId="64" xfId="0" applyFont="1" applyFill="1" applyBorder="1" applyAlignment="1">
      <alignment horizontal="justify" vertical="center" wrapText="1"/>
    </xf>
    <xf numFmtId="9" fontId="19" fillId="0" borderId="64" xfId="0" applyNumberFormat="1" applyFont="1" applyBorder="1" applyAlignment="1">
      <alignment horizontal="center" vertical="center" wrapText="1"/>
    </xf>
    <xf numFmtId="9" fontId="17" fillId="5" borderId="70" xfId="1" applyFont="1" applyFill="1" applyBorder="1" applyAlignment="1">
      <alignment horizontal="center" vertical="center" wrapText="1" readingOrder="1"/>
    </xf>
    <xf numFmtId="0" fontId="19" fillId="0" borderId="0" xfId="0" applyFont="1" applyAlignment="1">
      <alignment horizontal="justify" vertical="center" wrapText="1"/>
    </xf>
    <xf numFmtId="14" fontId="19" fillId="0" borderId="64" xfId="0" applyNumberFormat="1" applyFont="1" applyBorder="1" applyAlignment="1">
      <alignment horizontal="center" vertical="center" wrapText="1"/>
    </xf>
    <xf numFmtId="0" fontId="47" fillId="5" borderId="66" xfId="0" applyFont="1" applyFill="1" applyBorder="1" applyAlignment="1">
      <alignment horizontal="center" vertical="center" wrapText="1" readingOrder="1"/>
    </xf>
    <xf numFmtId="0" fontId="46" fillId="0" borderId="64" xfId="0" applyFont="1" applyBorder="1" applyAlignment="1">
      <alignment horizontal="justify" vertical="center" wrapText="1"/>
    </xf>
    <xf numFmtId="0" fontId="11" fillId="0" borderId="64" xfId="0" applyFont="1" applyBorder="1" applyAlignment="1">
      <alignment horizontal="justify" vertical="top" wrapText="1"/>
    </xf>
    <xf numFmtId="9" fontId="19" fillId="0" borderId="64" xfId="1" applyFont="1" applyBorder="1" applyAlignment="1">
      <alignment horizontal="center" vertical="center" wrapText="1"/>
    </xf>
    <xf numFmtId="10" fontId="11" fillId="5" borderId="64" xfId="1" applyNumberFormat="1" applyFont="1" applyFill="1" applyBorder="1" applyAlignment="1">
      <alignment horizontal="center" vertical="center" wrapText="1"/>
    </xf>
    <xf numFmtId="9" fontId="11" fillId="5" borderId="64" xfId="1" applyFont="1" applyFill="1" applyBorder="1" applyAlignment="1">
      <alignment horizontal="center" vertical="center" wrapText="1"/>
    </xf>
    <xf numFmtId="0" fontId="19" fillId="5" borderId="64" xfId="0" applyFont="1" applyFill="1" applyBorder="1" applyAlignment="1">
      <alignment horizontal="center" vertical="center" wrapText="1"/>
    </xf>
    <xf numFmtId="0" fontId="19" fillId="0" borderId="65" xfId="0" applyFont="1" applyBorder="1" applyAlignment="1">
      <alignment horizontal="center" vertical="center"/>
    </xf>
    <xf numFmtId="0" fontId="46" fillId="0" borderId="64" xfId="0" applyFont="1" applyBorder="1" applyAlignment="1">
      <alignment horizontal="justify" vertical="top" wrapText="1"/>
    </xf>
    <xf numFmtId="0" fontId="19" fillId="0" borderId="63" xfId="0" applyFont="1" applyBorder="1" applyAlignment="1">
      <alignment horizontal="justify" vertical="center" wrapText="1"/>
    </xf>
    <xf numFmtId="0" fontId="11" fillId="5" borderId="63" xfId="0" applyFont="1" applyFill="1" applyBorder="1" applyAlignment="1">
      <alignment horizontal="justify" vertical="center" wrapText="1"/>
    </xf>
    <xf numFmtId="0" fontId="46" fillId="5" borderId="63" xfId="0" applyFont="1" applyFill="1" applyBorder="1" applyAlignment="1">
      <alignment horizontal="justify" vertical="center" wrapText="1"/>
    </xf>
    <xf numFmtId="9" fontId="19" fillId="5" borderId="63" xfId="1" applyFont="1" applyFill="1" applyBorder="1" applyAlignment="1">
      <alignment horizontal="center" vertical="center" wrapText="1"/>
    </xf>
    <xf numFmtId="9" fontId="19" fillId="0" borderId="64" xfId="1" applyFont="1" applyBorder="1" applyAlignment="1">
      <alignment horizontal="center" vertical="center" textRotation="90"/>
    </xf>
    <xf numFmtId="0" fontId="57" fillId="0" borderId="64" xfId="2" quotePrefix="1" applyFont="1" applyBorder="1" applyAlignment="1">
      <alignment horizontal="justify" vertical="center" wrapText="1"/>
    </xf>
    <xf numFmtId="0" fontId="19" fillId="0" borderId="0" xfId="0" applyFont="1" applyAlignment="1">
      <alignment wrapText="1"/>
    </xf>
    <xf numFmtId="0" fontId="17" fillId="0" borderId="63" xfId="0" applyFont="1" applyBorder="1" applyAlignment="1">
      <alignment horizontal="justify" vertical="center" wrapText="1"/>
    </xf>
    <xf numFmtId="0" fontId="19" fillId="0" borderId="64" xfId="0" applyFont="1" applyBorder="1" applyAlignment="1">
      <alignment horizontal="justify" vertical="top" wrapText="1"/>
    </xf>
    <xf numFmtId="0" fontId="17" fillId="0" borderId="63" xfId="0" applyFont="1" applyBorder="1" applyAlignment="1">
      <alignment horizontal="center" vertical="center" wrapText="1"/>
    </xf>
    <xf numFmtId="10" fontId="17" fillId="5" borderId="60" xfId="1" applyNumberFormat="1" applyFont="1" applyFill="1" applyBorder="1" applyAlignment="1">
      <alignment horizontal="center" vertical="center" wrapText="1" readingOrder="1"/>
    </xf>
    <xf numFmtId="0" fontId="47" fillId="5" borderId="71" xfId="0" applyFont="1" applyFill="1" applyBorder="1" applyAlignment="1">
      <alignment horizontal="center" vertical="center" wrapText="1" readingOrder="1"/>
    </xf>
    <xf numFmtId="9" fontId="11" fillId="5" borderId="64" xfId="1" applyFont="1" applyFill="1" applyBorder="1" applyAlignment="1">
      <alignment horizontal="center" vertical="center"/>
    </xf>
    <xf numFmtId="0" fontId="47" fillId="5" borderId="75" xfId="0" applyFont="1" applyFill="1" applyBorder="1" applyAlignment="1">
      <alignment horizontal="center" vertical="center" wrapText="1" readingOrder="1"/>
    </xf>
    <xf numFmtId="9" fontId="11" fillId="5" borderId="64" xfId="0" applyNumberFormat="1" applyFont="1" applyFill="1" applyBorder="1" applyAlignment="1">
      <alignment horizontal="center" vertical="center"/>
    </xf>
    <xf numFmtId="9" fontId="38" fillId="5" borderId="70" xfId="1" applyFont="1" applyFill="1" applyBorder="1" applyAlignment="1">
      <alignment horizontal="center" vertical="center" wrapText="1" readingOrder="1"/>
    </xf>
    <xf numFmtId="0" fontId="12" fillId="0" borderId="0" xfId="2" applyBorder="1" applyAlignment="1">
      <alignment vertical="center"/>
    </xf>
    <xf numFmtId="0" fontId="12" fillId="0" borderId="67" xfId="2" applyBorder="1" applyAlignment="1">
      <alignment vertical="center"/>
    </xf>
    <xf numFmtId="0" fontId="12" fillId="0" borderId="76" xfId="2" applyBorder="1" applyAlignment="1">
      <alignment vertical="center"/>
    </xf>
    <xf numFmtId="0" fontId="19" fillId="16" borderId="64" xfId="0" applyFont="1" applyFill="1" applyBorder="1" applyAlignment="1">
      <alignment horizontal="center" vertical="center"/>
    </xf>
    <xf numFmtId="0" fontId="19" fillId="16" borderId="0" xfId="0" applyFont="1" applyFill="1" applyAlignment="1">
      <alignment horizontal="center" vertical="center"/>
    </xf>
    <xf numFmtId="0" fontId="40" fillId="0" borderId="10" xfId="0" applyFont="1" applyBorder="1" applyAlignment="1">
      <alignment horizontal="center" vertical="center" wrapText="1"/>
    </xf>
    <xf numFmtId="0" fontId="40" fillId="0" borderId="10" xfId="0" applyFont="1" applyBorder="1"/>
    <xf numFmtId="0" fontId="47" fillId="17" borderId="10" xfId="0" applyFont="1" applyFill="1" applyBorder="1" applyAlignment="1">
      <alignment horizontal="center" vertical="center" wrapText="1" readingOrder="1"/>
    </xf>
    <xf numFmtId="9" fontId="19" fillId="0" borderId="10" xfId="1" applyFont="1" applyBorder="1"/>
    <xf numFmtId="0" fontId="47" fillId="17" borderId="69" xfId="0" applyFont="1" applyFill="1" applyBorder="1" applyAlignment="1">
      <alignment horizontal="center" vertical="center" wrapText="1" readingOrder="1"/>
    </xf>
    <xf numFmtId="0" fontId="19" fillId="17" borderId="10" xfId="0" applyFont="1" applyFill="1" applyBorder="1"/>
    <xf numFmtId="0" fontId="47" fillId="18" borderId="10" xfId="0" applyFont="1" applyFill="1" applyBorder="1" applyAlignment="1">
      <alignment horizontal="center" vertical="center" wrapText="1" readingOrder="1"/>
    </xf>
    <xf numFmtId="0" fontId="47" fillId="19" borderId="70" xfId="0" applyFont="1" applyFill="1" applyBorder="1" applyAlignment="1">
      <alignment horizontal="center" vertical="center" wrapText="1" readingOrder="1"/>
    </xf>
    <xf numFmtId="0" fontId="19" fillId="16" borderId="10" xfId="0" applyFont="1" applyFill="1" applyBorder="1"/>
    <xf numFmtId="0" fontId="19" fillId="0" borderId="10" xfId="0" applyFont="1" applyBorder="1" applyAlignment="1">
      <alignment vertical="center"/>
    </xf>
    <xf numFmtId="0" fontId="47" fillId="16" borderId="10" xfId="0" applyFont="1" applyFill="1" applyBorder="1" applyAlignment="1">
      <alignment horizontal="center" vertical="center" wrapText="1" readingOrder="1"/>
    </xf>
    <xf numFmtId="0" fontId="47" fillId="16" borderId="70" xfId="0" applyFont="1" applyFill="1" applyBorder="1" applyAlignment="1">
      <alignment horizontal="center" vertical="center" wrapText="1" readingOrder="1"/>
    </xf>
    <xf numFmtId="0" fontId="19" fillId="20" borderId="10" xfId="0" applyFont="1" applyFill="1" applyBorder="1"/>
    <xf numFmtId="0" fontId="47" fillId="20" borderId="10" xfId="0" applyFont="1" applyFill="1" applyBorder="1" applyAlignment="1">
      <alignment horizontal="center" vertical="center" wrapText="1" readingOrder="1"/>
    </xf>
    <xf numFmtId="0" fontId="47" fillId="20" borderId="70" xfId="0" applyFont="1" applyFill="1" applyBorder="1" applyAlignment="1">
      <alignment horizontal="center" vertical="center" wrapText="1" readingOrder="1"/>
    </xf>
    <xf numFmtId="0" fontId="19" fillId="15" borderId="10" xfId="0" applyFont="1" applyFill="1" applyBorder="1"/>
    <xf numFmtId="0" fontId="52" fillId="15" borderId="10" xfId="0" applyFont="1" applyFill="1" applyBorder="1" applyAlignment="1">
      <alignment horizontal="center" vertical="center" wrapText="1" readingOrder="1"/>
    </xf>
    <xf numFmtId="0" fontId="52" fillId="15" borderId="70" xfId="0" applyFont="1" applyFill="1" applyBorder="1" applyAlignment="1">
      <alignment horizontal="center" vertical="center" wrapText="1" readingOrder="1"/>
    </xf>
    <xf numFmtId="15" fontId="11" fillId="0" borderId="64" xfId="0" applyNumberFormat="1" applyFont="1" applyBorder="1" applyAlignment="1">
      <alignment horizontal="center" vertical="center" wrapText="1"/>
    </xf>
    <xf numFmtId="14" fontId="11" fillId="0" borderId="64" xfId="0" applyNumberFormat="1" applyFont="1" applyBorder="1" applyAlignment="1">
      <alignment horizontal="center" vertical="center" wrapText="1"/>
    </xf>
    <xf numFmtId="0" fontId="11" fillId="5" borderId="64" xfId="0" applyFont="1" applyFill="1" applyBorder="1" applyAlignment="1">
      <alignment horizontal="center" vertical="center" wrapText="1"/>
    </xf>
    <xf numFmtId="0" fontId="19" fillId="0" borderId="64" xfId="0" applyFont="1" applyBorder="1" applyAlignment="1">
      <alignment horizontal="center" wrapText="1"/>
    </xf>
    <xf numFmtId="166" fontId="19" fillId="0" borderId="64" xfId="1" applyNumberFormat="1" applyFont="1" applyBorder="1" applyAlignment="1">
      <alignment horizontal="center" vertical="center" wrapText="1"/>
    </xf>
    <xf numFmtId="167" fontId="19" fillId="0" borderId="64" xfId="1" applyNumberFormat="1" applyFont="1" applyBorder="1" applyAlignment="1">
      <alignment horizontal="center" vertical="center" wrapText="1"/>
    </xf>
    <xf numFmtId="0" fontId="51" fillId="5" borderId="70" xfId="0" applyFont="1" applyFill="1" applyBorder="1" applyAlignment="1">
      <alignment horizontal="center" vertical="center" wrapText="1" readingOrder="1"/>
    </xf>
    <xf numFmtId="9" fontId="19" fillId="0" borderId="0" xfId="1" applyFont="1"/>
    <xf numFmtId="0" fontId="40" fillId="0" borderId="10" xfId="0" applyFont="1" applyBorder="1" applyAlignment="1">
      <alignment horizontal="center" vertical="center"/>
    </xf>
    <xf numFmtId="0" fontId="40" fillId="14" borderId="57" xfId="0" applyFont="1" applyFill="1" applyBorder="1" applyAlignment="1">
      <alignment vertical="center"/>
    </xf>
    <xf numFmtId="0" fontId="40" fillId="14" borderId="59" xfId="0" applyFont="1" applyFill="1" applyBorder="1" applyAlignment="1">
      <alignment vertical="center"/>
    </xf>
    <xf numFmtId="9" fontId="47" fillId="12" borderId="10" xfId="0" applyNumberFormat="1" applyFont="1" applyFill="1" applyBorder="1" applyAlignment="1">
      <alignment horizontal="center" vertical="center" wrapText="1"/>
    </xf>
    <xf numFmtId="9" fontId="47" fillId="12" borderId="8" xfId="0" applyNumberFormat="1" applyFont="1" applyFill="1" applyBorder="1" applyAlignment="1">
      <alignment horizontal="center" vertical="center"/>
    </xf>
    <xf numFmtId="9" fontId="47" fillId="13" borderId="10" xfId="0" applyNumberFormat="1" applyFont="1" applyFill="1" applyBorder="1" applyAlignment="1">
      <alignment horizontal="center" vertical="center"/>
    </xf>
    <xf numFmtId="0" fontId="47" fillId="12" borderId="10" xfId="0" applyFont="1" applyFill="1" applyBorder="1" applyAlignment="1">
      <alignment horizontal="center" vertical="center"/>
    </xf>
    <xf numFmtId="0" fontId="19" fillId="5" borderId="10" xfId="0" applyFont="1" applyFill="1" applyBorder="1" applyAlignment="1">
      <alignment horizontal="left" vertical="center" wrapText="1"/>
    </xf>
    <xf numFmtId="0" fontId="11" fillId="0" borderId="10" xfId="0" applyFont="1" applyBorder="1" applyAlignment="1">
      <alignment vertical="center" wrapText="1"/>
    </xf>
    <xf numFmtId="9" fontId="19" fillId="5" borderId="40" xfId="1" applyFont="1" applyFill="1" applyBorder="1" applyAlignment="1">
      <alignment horizontal="center" vertical="center"/>
    </xf>
    <xf numFmtId="0" fontId="19" fillId="5" borderId="43" xfId="0" applyFont="1" applyFill="1" applyBorder="1" applyAlignment="1">
      <alignment horizontal="center" vertical="center"/>
    </xf>
    <xf numFmtId="9" fontId="19" fillId="5" borderId="8" xfId="1" applyFont="1" applyFill="1" applyBorder="1" applyAlignment="1">
      <alignment horizontal="center" vertical="center"/>
    </xf>
    <xf numFmtId="1" fontId="19" fillId="5" borderId="8" xfId="1" applyNumberFormat="1" applyFont="1" applyFill="1" applyBorder="1" applyAlignment="1">
      <alignment horizontal="center" vertical="center"/>
    </xf>
    <xf numFmtId="0" fontId="19" fillId="5" borderId="8" xfId="0" applyFont="1" applyFill="1" applyBorder="1" applyAlignment="1">
      <alignment horizontal="center" vertical="center"/>
    </xf>
    <xf numFmtId="0" fontId="19" fillId="0" borderId="8" xfId="0" applyFont="1" applyBorder="1"/>
    <xf numFmtId="0" fontId="19" fillId="5" borderId="41" xfId="0" applyFont="1" applyFill="1" applyBorder="1" applyAlignment="1">
      <alignment horizontal="center" vertical="center"/>
    </xf>
    <xf numFmtId="9" fontId="19" fillId="5" borderId="23" xfId="1" applyFont="1" applyFill="1" applyBorder="1" applyAlignment="1">
      <alignment horizontal="center" vertical="center"/>
    </xf>
    <xf numFmtId="9" fontId="11" fillId="5" borderId="10" xfId="1" applyFont="1" applyFill="1" applyBorder="1" applyAlignment="1">
      <alignment vertical="center" wrapText="1"/>
    </xf>
    <xf numFmtId="9" fontId="11" fillId="7" borderId="10" xfId="1" applyFont="1" applyFill="1" applyBorder="1" applyAlignment="1">
      <alignment horizontal="center" vertical="center"/>
    </xf>
    <xf numFmtId="9" fontId="11" fillId="5" borderId="10" xfId="1" applyFont="1" applyFill="1" applyBorder="1" applyAlignment="1">
      <alignment horizontal="center" vertical="center"/>
    </xf>
    <xf numFmtId="1" fontId="11" fillId="7" borderId="10" xfId="1" applyNumberFormat="1" applyFont="1" applyFill="1" applyBorder="1" applyAlignment="1">
      <alignment horizontal="center" vertical="center"/>
    </xf>
    <xf numFmtId="1" fontId="11" fillId="5" borderId="10" xfId="1" applyNumberFormat="1" applyFont="1" applyFill="1" applyBorder="1" applyAlignment="1">
      <alignment horizontal="center" vertical="center"/>
    </xf>
    <xf numFmtId="0" fontId="28" fillId="11" borderId="79" xfId="0" applyFont="1" applyFill="1" applyBorder="1"/>
    <xf numFmtId="0" fontId="28" fillId="11" borderId="11" xfId="0" applyFont="1" applyFill="1" applyBorder="1"/>
    <xf numFmtId="0" fontId="28" fillId="11" borderId="80" xfId="0" applyFont="1" applyFill="1" applyBorder="1"/>
    <xf numFmtId="9" fontId="0" fillId="5" borderId="10" xfId="0" applyNumberFormat="1" applyFill="1" applyBorder="1" applyAlignment="1">
      <alignment horizontal="center"/>
    </xf>
    <xf numFmtId="9" fontId="19" fillId="0" borderId="0" xfId="0" applyNumberFormat="1" applyFont="1"/>
    <xf numFmtId="9" fontId="11" fillId="0" borderId="10" xfId="1" applyFont="1" applyBorder="1" applyAlignment="1">
      <alignment horizontal="center" vertical="center"/>
    </xf>
    <xf numFmtId="9" fontId="2" fillId="0" borderId="0" xfId="0" applyNumberFormat="1" applyFont="1"/>
    <xf numFmtId="0" fontId="0" fillId="4" borderId="10" xfId="0" applyFill="1" applyBorder="1" applyAlignment="1">
      <alignment horizontal="center"/>
    </xf>
    <xf numFmtId="0" fontId="0" fillId="4" borderId="10" xfId="0" applyFill="1" applyBorder="1"/>
    <xf numFmtId="0" fontId="50" fillId="6" borderId="10" xfId="0" applyFont="1" applyFill="1" applyBorder="1" applyAlignment="1">
      <alignment vertical="center" wrapText="1"/>
    </xf>
    <xf numFmtId="9" fontId="0" fillId="5" borderId="10" xfId="1" applyFont="1" applyFill="1" applyBorder="1" applyAlignment="1">
      <alignment horizontal="center"/>
    </xf>
    <xf numFmtId="9" fontId="11" fillId="5" borderId="18" xfId="1" applyFont="1" applyFill="1" applyBorder="1" applyAlignment="1">
      <alignment horizontal="center" vertical="center"/>
    </xf>
    <xf numFmtId="0" fontId="19" fillId="0" borderId="42" xfId="0" applyFont="1" applyBorder="1" applyAlignment="1">
      <alignment vertical="center"/>
    </xf>
    <xf numFmtId="0" fontId="19" fillId="0" borderId="10" xfId="0" applyFont="1" applyBorder="1" applyAlignment="1">
      <alignment wrapText="1"/>
    </xf>
    <xf numFmtId="0" fontId="19" fillId="0" borderId="10" xfId="0" applyFont="1" applyBorder="1" applyAlignment="1">
      <alignment vertical="top" wrapText="1"/>
    </xf>
    <xf numFmtId="0" fontId="50" fillId="5" borderId="10" xfId="0" applyFont="1" applyFill="1" applyBorder="1" applyAlignment="1">
      <alignment vertical="center" wrapText="1"/>
    </xf>
    <xf numFmtId="0" fontId="17" fillId="5" borderId="0" xfId="0" applyFont="1" applyFill="1"/>
    <xf numFmtId="0" fontId="2" fillId="5" borderId="0" xfId="0" applyFont="1" applyFill="1"/>
    <xf numFmtId="0" fontId="10" fillId="0" borderId="10" xfId="0" applyFont="1" applyBorder="1" applyAlignment="1">
      <alignment horizontal="left" vertical="center" wrapText="1"/>
    </xf>
    <xf numFmtId="0" fontId="11" fillId="5" borderId="8" xfId="0" applyFont="1" applyFill="1" applyBorder="1" applyAlignment="1">
      <alignment horizontal="center" vertical="center"/>
    </xf>
    <xf numFmtId="0" fontId="38" fillId="6" borderId="10" xfId="0" applyFont="1" applyFill="1" applyBorder="1" applyAlignment="1">
      <alignment vertical="center" wrapText="1"/>
    </xf>
    <xf numFmtId="10" fontId="0" fillId="5" borderId="0" xfId="0" applyNumberFormat="1" applyFill="1" applyAlignment="1">
      <alignment horizontal="center" vertical="center"/>
    </xf>
    <xf numFmtId="0" fontId="19" fillId="5" borderId="10" xfId="0" applyFont="1" applyFill="1" applyBorder="1" applyAlignment="1">
      <alignment vertical="top" wrapText="1"/>
    </xf>
    <xf numFmtId="14" fontId="19" fillId="0" borderId="18" xfId="0" applyNumberFormat="1" applyFont="1" applyBorder="1" applyAlignment="1">
      <alignment horizontal="center" vertical="center" wrapText="1"/>
    </xf>
    <xf numFmtId="14" fontId="17" fillId="0" borderId="18" xfId="0" applyNumberFormat="1" applyFont="1" applyBorder="1" applyAlignment="1">
      <alignment horizontal="center" vertical="center" wrapText="1"/>
    </xf>
    <xf numFmtId="0" fontId="47" fillId="5" borderId="44" xfId="0" applyFont="1" applyFill="1" applyBorder="1" applyAlignment="1">
      <alignment horizontal="left" vertical="center"/>
    </xf>
    <xf numFmtId="1" fontId="11" fillId="5" borderId="8" xfId="0" applyNumberFormat="1" applyFont="1" applyFill="1" applyBorder="1" applyAlignment="1">
      <alignment horizontal="center" vertical="center"/>
    </xf>
    <xf numFmtId="1" fontId="11" fillId="7" borderId="42" xfId="1" applyNumberFormat="1" applyFont="1" applyFill="1" applyBorder="1" applyAlignment="1">
      <alignment horizontal="center" vertical="center"/>
    </xf>
    <xf numFmtId="0" fontId="50" fillId="16" borderId="10" xfId="0" applyFont="1" applyFill="1" applyBorder="1" applyAlignment="1">
      <alignment vertical="center" wrapText="1"/>
    </xf>
    <xf numFmtId="9" fontId="19" fillId="0" borderId="23" xfId="1" applyFont="1" applyFill="1" applyBorder="1" applyAlignment="1">
      <alignment horizontal="center" vertical="center"/>
    </xf>
    <xf numFmtId="9" fontId="11" fillId="0" borderId="23" xfId="1" applyFont="1" applyFill="1" applyBorder="1" applyAlignment="1">
      <alignment vertical="center" wrapText="1"/>
    </xf>
    <xf numFmtId="9" fontId="19" fillId="0" borderId="46" xfId="1" applyFont="1" applyFill="1" applyBorder="1" applyAlignment="1">
      <alignment horizontal="left" vertical="center" wrapText="1"/>
    </xf>
    <xf numFmtId="9" fontId="11" fillId="0" borderId="26" xfId="1" applyFont="1" applyFill="1" applyBorder="1" applyAlignment="1">
      <alignment horizontal="center" vertical="center"/>
    </xf>
    <xf numFmtId="0" fontId="50" fillId="0" borderId="10" xfId="0" applyFont="1" applyBorder="1" applyAlignment="1">
      <alignment vertical="center" wrapText="1"/>
    </xf>
    <xf numFmtId="0" fontId="2" fillId="0" borderId="39" xfId="0" applyFont="1" applyBorder="1"/>
    <xf numFmtId="0" fontId="2" fillId="0" borderId="46" xfId="0" applyFont="1" applyBorder="1"/>
    <xf numFmtId="0" fontId="38" fillId="0" borderId="10" xfId="0" applyFont="1" applyBorder="1" applyAlignment="1">
      <alignment vertical="center" wrapText="1"/>
    </xf>
    <xf numFmtId="0" fontId="19" fillId="11" borderId="81" xfId="0" applyFont="1" applyFill="1" applyBorder="1" applyAlignment="1">
      <alignment horizontal="center" vertical="center" wrapText="1"/>
    </xf>
    <xf numFmtId="0" fontId="19" fillId="5" borderId="18" xfId="0" applyFont="1" applyFill="1" applyBorder="1" applyAlignment="1">
      <alignment horizontal="center" vertical="center" wrapText="1"/>
    </xf>
    <xf numFmtId="0" fontId="17" fillId="5" borderId="10" xfId="3" applyFont="1" applyFill="1" applyBorder="1"/>
    <xf numFmtId="0" fontId="19" fillId="0" borderId="64" xfId="0" applyFont="1" applyBorder="1" applyAlignment="1">
      <alignment vertical="center" wrapText="1"/>
    </xf>
    <xf numFmtId="0" fontId="19" fillId="0" borderId="64" xfId="0" applyFont="1" applyBorder="1" applyAlignment="1">
      <alignment wrapText="1"/>
    </xf>
    <xf numFmtId="0" fontId="11" fillId="5" borderId="0" xfId="0" applyFont="1" applyFill="1"/>
    <xf numFmtId="0" fontId="11" fillId="0" borderId="10" xfId="0" applyFont="1" applyBorder="1" applyAlignment="1">
      <alignment wrapText="1"/>
    </xf>
    <xf numFmtId="0" fontId="38" fillId="5" borderId="10" xfId="0" applyFont="1" applyFill="1" applyBorder="1" applyAlignment="1">
      <alignment wrapText="1"/>
    </xf>
    <xf numFmtId="9" fontId="11" fillId="0" borderId="10" xfId="1" applyFont="1" applyFill="1" applyBorder="1" applyAlignment="1">
      <alignment vertical="center" wrapText="1"/>
    </xf>
    <xf numFmtId="0" fontId="11" fillId="0" borderId="0" xfId="0" applyFont="1"/>
    <xf numFmtId="0" fontId="11" fillId="0" borderId="0" xfId="0" applyFont="1" applyAlignment="1">
      <alignment wrapText="1"/>
    </xf>
    <xf numFmtId="9" fontId="19" fillId="0" borderId="46" xfId="1" applyFont="1" applyFill="1" applyBorder="1" applyAlignment="1">
      <alignment horizontal="center" vertical="center" wrapText="1"/>
    </xf>
    <xf numFmtId="9" fontId="11" fillId="0" borderId="42" xfId="1" applyFont="1" applyFill="1" applyBorder="1" applyAlignment="1">
      <alignment vertical="center" wrapText="1"/>
    </xf>
    <xf numFmtId="9" fontId="19" fillId="0" borderId="48" xfId="1" applyFont="1" applyFill="1" applyBorder="1" applyAlignment="1">
      <alignment horizontal="center" vertical="center" wrapText="1"/>
    </xf>
    <xf numFmtId="0" fontId="19" fillId="23" borderId="0" xfId="0" applyFont="1" applyFill="1" applyAlignment="1">
      <alignment wrapText="1"/>
    </xf>
    <xf numFmtId="0" fontId="38" fillId="0" borderId="0" xfId="2" applyFont="1" applyFill="1" applyAlignment="1">
      <alignment wrapText="1"/>
    </xf>
    <xf numFmtId="9" fontId="38" fillId="0" borderId="0" xfId="1" applyFont="1" applyAlignment="1">
      <alignment wrapText="1"/>
    </xf>
    <xf numFmtId="0" fontId="19" fillId="23" borderId="0" xfId="0" applyFont="1" applyFill="1" applyAlignment="1">
      <alignment horizontal="center" vertical="center" wrapText="1"/>
    </xf>
    <xf numFmtId="0" fontId="19" fillId="23" borderId="0" xfId="0" applyFont="1" applyFill="1" applyAlignment="1">
      <alignment vertical="center" wrapText="1"/>
    </xf>
    <xf numFmtId="0" fontId="19" fillId="23" borderId="64" xfId="0" applyFont="1" applyFill="1" applyBorder="1" applyAlignment="1">
      <alignment horizontal="center" vertical="center" wrapText="1"/>
    </xf>
    <xf numFmtId="0" fontId="19" fillId="23" borderId="64" xfId="0" applyFont="1" applyFill="1" applyBorder="1" applyAlignment="1">
      <alignment horizontal="left" vertical="center" wrapText="1"/>
    </xf>
    <xf numFmtId="0" fontId="19" fillId="16" borderId="0" xfId="0" applyFont="1" applyFill="1" applyAlignment="1">
      <alignment horizontal="center" vertical="center" wrapText="1"/>
    </xf>
    <xf numFmtId="0" fontId="19" fillId="14" borderId="0" xfId="0" applyFont="1" applyFill="1" applyAlignment="1">
      <alignment horizontal="center" vertical="center" wrapText="1"/>
    </xf>
    <xf numFmtId="0" fontId="11" fillId="16" borderId="64" xfId="0" applyFont="1" applyFill="1" applyBorder="1" applyAlignment="1">
      <alignment horizontal="justify" vertical="center" wrapText="1"/>
    </xf>
    <xf numFmtId="0" fontId="11" fillId="16" borderId="64" xfId="0" applyFont="1" applyFill="1" applyBorder="1" applyAlignment="1">
      <alignment horizontal="center" vertical="center" wrapText="1"/>
    </xf>
    <xf numFmtId="0" fontId="19" fillId="16" borderId="64" xfId="0" applyFont="1" applyFill="1" applyBorder="1" applyAlignment="1">
      <alignment horizontal="center" vertical="center" textRotation="90"/>
    </xf>
    <xf numFmtId="9" fontId="19" fillId="16" borderId="64" xfId="0" applyNumberFormat="1" applyFont="1" applyFill="1" applyBorder="1" applyAlignment="1">
      <alignment horizontal="center" vertical="center" wrapText="1"/>
    </xf>
    <xf numFmtId="0" fontId="47" fillId="16" borderId="69" xfId="0" applyFont="1" applyFill="1" applyBorder="1" applyAlignment="1">
      <alignment horizontal="center" vertical="center" wrapText="1" readingOrder="1"/>
    </xf>
    <xf numFmtId="9" fontId="19" fillId="16" borderId="64" xfId="1" applyFont="1" applyFill="1" applyBorder="1" applyAlignment="1">
      <alignment horizontal="center" vertical="center" wrapText="1"/>
    </xf>
    <xf numFmtId="0" fontId="25" fillId="16" borderId="70" xfId="0" applyFont="1" applyFill="1" applyBorder="1" applyAlignment="1">
      <alignment horizontal="center" vertical="center" wrapText="1" readingOrder="1"/>
    </xf>
    <xf numFmtId="0" fontId="17" fillId="16" borderId="63" xfId="0" applyFont="1" applyFill="1" applyBorder="1" applyAlignment="1">
      <alignment horizontal="center" vertical="center" wrapText="1"/>
    </xf>
    <xf numFmtId="0" fontId="11" fillId="16" borderId="63" xfId="0" applyFont="1" applyFill="1" applyBorder="1" applyAlignment="1">
      <alignment horizontal="center" vertical="center" textRotation="90"/>
    </xf>
    <xf numFmtId="0" fontId="38" fillId="16" borderId="64" xfId="0" applyFont="1" applyFill="1" applyBorder="1" applyAlignment="1">
      <alignment horizontal="justify" vertical="center" wrapText="1"/>
    </xf>
    <xf numFmtId="0" fontId="19" fillId="23" borderId="0" xfId="0" applyFont="1" applyFill="1" applyAlignment="1">
      <alignment horizontal="left" vertical="center" wrapText="1"/>
    </xf>
    <xf numFmtId="0" fontId="19" fillId="23" borderId="0" xfId="0" applyFont="1" applyFill="1"/>
    <xf numFmtId="9" fontId="19" fillId="0" borderId="39" xfId="1" applyFont="1" applyFill="1" applyBorder="1" applyAlignment="1">
      <alignment horizontal="left" vertical="center" wrapText="1"/>
    </xf>
    <xf numFmtId="0" fontId="2" fillId="0" borderId="48" xfId="0" applyFont="1" applyBorder="1"/>
    <xf numFmtId="0" fontId="19" fillId="0" borderId="0" xfId="0" applyFont="1" applyAlignment="1">
      <alignment horizontal="left" vertical="center" wrapText="1"/>
    </xf>
    <xf numFmtId="0" fontId="17" fillId="5" borderId="10" xfId="3" applyFont="1" applyFill="1" applyBorder="1" applyAlignment="1">
      <alignment vertical="center" wrapText="1"/>
    </xf>
    <xf numFmtId="9" fontId="11" fillId="5" borderId="40" xfId="1" applyFont="1" applyFill="1" applyBorder="1" applyAlignment="1">
      <alignment horizontal="center" vertical="center" wrapText="1"/>
    </xf>
    <xf numFmtId="0" fontId="19" fillId="0" borderId="0" xfId="0" applyFont="1" applyAlignment="1">
      <alignment vertical="center" wrapText="1"/>
    </xf>
    <xf numFmtId="0" fontId="19" fillId="0" borderId="64" xfId="0" applyFont="1" applyBorder="1" applyAlignment="1">
      <alignment horizontal="left" vertical="center" wrapText="1"/>
    </xf>
    <xf numFmtId="9" fontId="11" fillId="5" borderId="23" xfId="1" applyFont="1" applyFill="1" applyBorder="1" applyAlignment="1">
      <alignment vertical="center" wrapText="1"/>
    </xf>
    <xf numFmtId="9" fontId="11" fillId="5" borderId="42" xfId="1" applyFont="1" applyFill="1" applyBorder="1" applyAlignment="1">
      <alignment vertical="center" wrapText="1"/>
    </xf>
    <xf numFmtId="0" fontId="50" fillId="0" borderId="44" xfId="0" applyFont="1" applyBorder="1" applyAlignment="1">
      <alignment vertical="center" wrapText="1"/>
    </xf>
    <xf numFmtId="0" fontId="11" fillId="0" borderId="9" xfId="0" applyFont="1" applyBorder="1" applyAlignment="1">
      <alignment vertical="top" wrapText="1"/>
    </xf>
    <xf numFmtId="0" fontId="38" fillId="0" borderId="9" xfId="0" applyFont="1" applyBorder="1" applyAlignment="1">
      <alignment wrapText="1"/>
    </xf>
    <xf numFmtId="0" fontId="11" fillId="0" borderId="9" xfId="0" applyFont="1" applyBorder="1" applyAlignment="1">
      <alignment wrapText="1"/>
    </xf>
    <xf numFmtId="0" fontId="38" fillId="0" borderId="52" xfId="0" applyFont="1" applyBorder="1" applyAlignment="1">
      <alignment vertical="top" wrapText="1"/>
    </xf>
    <xf numFmtId="0" fontId="50" fillId="6" borderId="10" xfId="0" applyFont="1" applyFill="1" applyBorder="1" applyAlignment="1">
      <alignment horizontal="left" vertical="center" wrapText="1"/>
    </xf>
    <xf numFmtId="0" fontId="11" fillId="5" borderId="23" xfId="0" applyFont="1" applyFill="1" applyBorder="1" applyAlignment="1">
      <alignment horizontal="left" vertical="center" wrapText="1"/>
    </xf>
    <xf numFmtId="9" fontId="11" fillId="5" borderId="10" xfId="1" applyFont="1" applyFill="1" applyBorder="1" applyAlignment="1">
      <alignment horizontal="left" vertical="center" wrapText="1"/>
    </xf>
    <xf numFmtId="0" fontId="11" fillId="5" borderId="10" xfId="0" applyFont="1" applyFill="1" applyBorder="1" applyAlignment="1">
      <alignment vertical="center" wrapText="1"/>
    </xf>
    <xf numFmtId="0" fontId="11" fillId="0" borderId="23" xfId="0" applyFont="1" applyBorder="1" applyAlignment="1">
      <alignment vertical="top" wrapText="1"/>
    </xf>
    <xf numFmtId="0" fontId="11" fillId="0" borderId="10" xfId="0" applyFont="1" applyBorder="1" applyAlignment="1">
      <alignment vertical="top" wrapText="1"/>
    </xf>
    <xf numFmtId="0" fontId="11" fillId="0" borderId="42" xfId="0" applyFont="1" applyBorder="1" applyAlignment="1">
      <alignment vertical="top" wrapText="1"/>
    </xf>
    <xf numFmtId="0" fontId="59" fillId="0" borderId="10" xfId="0" applyFont="1" applyBorder="1" applyAlignment="1">
      <alignment horizontal="left" vertical="center" wrapText="1"/>
    </xf>
    <xf numFmtId="0" fontId="19" fillId="0" borderId="42" xfId="0" applyFont="1" applyBorder="1" applyAlignment="1">
      <alignment vertical="center" wrapText="1"/>
    </xf>
    <xf numFmtId="0" fontId="19" fillId="5" borderId="0" xfId="0" applyFont="1" applyFill="1" applyAlignment="1">
      <alignment horizontal="center"/>
    </xf>
    <xf numFmtId="0" fontId="28" fillId="6" borderId="10" xfId="0" applyFont="1" applyFill="1" applyBorder="1" applyAlignment="1">
      <alignment horizontal="center" vertical="center" wrapText="1"/>
    </xf>
    <xf numFmtId="0" fontId="28" fillId="11" borderId="10" xfId="0" applyFont="1" applyFill="1" applyBorder="1" applyAlignment="1">
      <alignment horizontal="center" vertical="center"/>
    </xf>
    <xf numFmtId="0" fontId="28" fillId="11" borderId="46" xfId="0" applyFont="1" applyFill="1" applyBorder="1" applyAlignment="1">
      <alignment horizontal="center" vertical="center"/>
    </xf>
    <xf numFmtId="0" fontId="28" fillId="11" borderId="8" xfId="0" applyFont="1" applyFill="1" applyBorder="1" applyAlignment="1">
      <alignment horizontal="center" vertical="center"/>
    </xf>
    <xf numFmtId="0" fontId="40" fillId="0" borderId="10" xfId="0" applyFont="1" applyBorder="1" applyAlignment="1">
      <alignment horizontal="center" vertical="center"/>
    </xf>
    <xf numFmtId="0" fontId="19" fillId="0" borderId="10" xfId="0" applyFont="1" applyFill="1" applyBorder="1" applyAlignment="1">
      <alignment vertical="center" wrapText="1"/>
    </xf>
    <xf numFmtId="41" fontId="33" fillId="0" borderId="31" xfId="4" applyFont="1" applyFill="1" applyBorder="1" applyAlignment="1">
      <alignment horizontal="center" vertical="center" wrapText="1"/>
    </xf>
    <xf numFmtId="41" fontId="33" fillId="0" borderId="32" xfId="4" applyFont="1" applyFill="1" applyBorder="1" applyAlignment="1">
      <alignment horizontal="center" vertical="center" wrapText="1"/>
    </xf>
    <xf numFmtId="41" fontId="35" fillId="0" borderId="31" xfId="4" applyFont="1" applyFill="1" applyBorder="1" applyAlignment="1">
      <alignment horizontal="center" vertical="center"/>
    </xf>
    <xf numFmtId="0" fontId="36" fillId="0" borderId="31" xfId="0" applyFont="1" applyBorder="1" applyAlignment="1" applyProtection="1">
      <alignment horizontal="left" vertical="center"/>
      <protection hidden="1"/>
    </xf>
    <xf numFmtId="0" fontId="36" fillId="0" borderId="32" xfId="0" applyFont="1" applyBorder="1" applyAlignment="1" applyProtection="1">
      <alignment horizontal="left" vertical="center"/>
      <protection hidden="1"/>
    </xf>
    <xf numFmtId="0" fontId="44" fillId="0" borderId="36" xfId="0" applyFont="1" applyBorder="1" applyAlignment="1">
      <alignment horizontal="center"/>
    </xf>
    <xf numFmtId="0" fontId="0" fillId="0" borderId="0" xfId="0" applyAlignment="1">
      <alignment horizontal="center"/>
    </xf>
    <xf numFmtId="0" fontId="0" fillId="0" borderId="38" xfId="0" applyBorder="1" applyAlignment="1">
      <alignment horizontal="center"/>
    </xf>
    <xf numFmtId="0" fontId="0" fillId="0" borderId="36" xfId="0" applyBorder="1" applyAlignment="1">
      <alignment horizontal="center"/>
    </xf>
    <xf numFmtId="0" fontId="11" fillId="23" borderId="10" xfId="0" applyFont="1" applyFill="1" applyBorder="1" applyAlignment="1">
      <alignment horizontal="center" vertical="center"/>
    </xf>
    <xf numFmtId="0" fontId="11" fillId="4" borderId="10" xfId="0" applyFont="1" applyFill="1" applyBorder="1" applyAlignment="1">
      <alignment horizontal="center" vertical="center"/>
    </xf>
    <xf numFmtId="0" fontId="17" fillId="5" borderId="0" xfId="3" applyFont="1" applyFill="1" applyAlignment="1">
      <alignment horizontal="center"/>
    </xf>
    <xf numFmtId="0" fontId="18" fillId="23" borderId="10" xfId="3" applyFont="1" applyFill="1" applyBorder="1" applyAlignment="1">
      <alignment horizontal="center"/>
    </xf>
    <xf numFmtId="0" fontId="40" fillId="11" borderId="20" xfId="0" applyFont="1" applyFill="1" applyBorder="1" applyAlignment="1">
      <alignment horizontal="center" vertical="center" wrapText="1"/>
    </xf>
    <xf numFmtId="0" fontId="40" fillId="11" borderId="56" xfId="0" applyFont="1" applyFill="1" applyBorder="1" applyAlignment="1">
      <alignment horizontal="center" vertical="center" wrapText="1"/>
    </xf>
    <xf numFmtId="0" fontId="18" fillId="3" borderId="4" xfId="3" applyFont="1" applyFill="1" applyBorder="1" applyAlignment="1">
      <alignment horizontal="center" vertical="center" wrapText="1"/>
    </xf>
    <xf numFmtId="0" fontId="18" fillId="3" borderId="0" xfId="3" applyFont="1" applyFill="1" applyAlignment="1">
      <alignment horizontal="center" vertical="center" wrapText="1"/>
    </xf>
    <xf numFmtId="0" fontId="17" fillId="5" borderId="14" xfId="3" applyFont="1" applyFill="1" applyBorder="1" applyAlignment="1">
      <alignment horizontal="center"/>
    </xf>
    <xf numFmtId="0" fontId="17" fillId="5" borderId="6" xfId="3" applyFont="1" applyFill="1" applyBorder="1" applyAlignment="1">
      <alignment horizontal="center"/>
    </xf>
    <xf numFmtId="0" fontId="17" fillId="5" borderId="7" xfId="3" applyFont="1" applyFill="1" applyBorder="1" applyAlignment="1">
      <alignment horizontal="center"/>
    </xf>
    <xf numFmtId="0" fontId="17" fillId="5" borderId="16" xfId="3" applyFont="1" applyFill="1" applyBorder="1" applyAlignment="1">
      <alignment horizontal="center"/>
    </xf>
    <xf numFmtId="0" fontId="17" fillId="5" borderId="17" xfId="3" applyFont="1" applyFill="1" applyBorder="1" applyAlignment="1">
      <alignment horizontal="center"/>
    </xf>
    <xf numFmtId="0" fontId="15" fillId="10" borderId="4" xfId="3" applyFont="1" applyFill="1" applyBorder="1" applyAlignment="1">
      <alignment horizontal="center" vertical="center" wrapText="1"/>
    </xf>
    <xf numFmtId="0" fontId="15" fillId="10" borderId="0" xfId="3" applyFont="1" applyFill="1" applyAlignment="1">
      <alignment horizontal="center" vertical="center" wrapText="1"/>
    </xf>
    <xf numFmtId="0" fontId="18" fillId="3" borderId="5" xfId="3" applyFont="1" applyFill="1" applyBorder="1" applyAlignment="1">
      <alignment horizontal="center" vertical="center" wrapText="1"/>
    </xf>
    <xf numFmtId="0" fontId="16" fillId="5" borderId="18" xfId="3" applyFont="1" applyFill="1" applyBorder="1" applyAlignment="1">
      <alignment horizontal="center" vertical="center" wrapText="1"/>
    </xf>
    <xf numFmtId="0" fontId="16" fillId="5" borderId="19" xfId="3" applyFont="1" applyFill="1" applyBorder="1" applyAlignment="1">
      <alignment horizontal="center" vertical="center" wrapText="1"/>
    </xf>
    <xf numFmtId="0" fontId="16" fillId="5" borderId="9" xfId="3" applyFont="1" applyFill="1" applyBorder="1" applyAlignment="1">
      <alignment horizontal="center" vertical="center" wrapText="1"/>
    </xf>
    <xf numFmtId="0" fontId="16" fillId="5" borderId="20" xfId="3" applyFont="1" applyFill="1" applyBorder="1" applyAlignment="1">
      <alignment horizontal="center" vertical="center" wrapText="1"/>
    </xf>
    <xf numFmtId="0" fontId="16" fillId="5" borderId="37" xfId="3" applyFont="1" applyFill="1" applyBorder="1" applyAlignment="1">
      <alignment horizontal="center" vertical="center" wrapText="1"/>
    </xf>
    <xf numFmtId="0" fontId="16" fillId="5" borderId="12" xfId="3" applyFont="1" applyFill="1" applyBorder="1" applyAlignment="1">
      <alignment horizontal="center" vertical="center" wrapText="1"/>
    </xf>
    <xf numFmtId="0" fontId="40" fillId="11" borderId="44" xfId="0" applyFont="1" applyFill="1" applyBorder="1" applyAlignment="1">
      <alignment horizontal="center" vertical="center" wrapText="1"/>
    </xf>
    <xf numFmtId="0" fontId="40" fillId="11" borderId="42" xfId="0" applyFont="1" applyFill="1" applyBorder="1" applyAlignment="1">
      <alignment horizontal="center" vertical="center" wrapText="1"/>
    </xf>
    <xf numFmtId="0" fontId="18" fillId="3" borderId="23" xfId="3" applyFont="1" applyFill="1" applyBorder="1" applyAlignment="1">
      <alignment horizontal="center" vertical="center" wrapText="1"/>
    </xf>
    <xf numFmtId="0" fontId="18" fillId="3" borderId="11" xfId="3" applyFont="1" applyFill="1" applyBorder="1" applyAlignment="1">
      <alignment horizontal="center" vertical="center" wrapText="1"/>
    </xf>
    <xf numFmtId="0" fontId="18" fillId="3" borderId="26" xfId="3" applyFont="1" applyFill="1" applyBorder="1" applyAlignment="1">
      <alignment horizontal="center" vertical="center" wrapText="1"/>
    </xf>
    <xf numFmtId="0" fontId="40" fillId="11" borderId="43" xfId="0" applyFont="1" applyFill="1" applyBorder="1" applyAlignment="1">
      <alignment horizontal="center"/>
    </xf>
    <xf numFmtId="0" fontId="40" fillId="11" borderId="44" xfId="0" applyFont="1" applyFill="1" applyBorder="1" applyAlignment="1">
      <alignment horizontal="center"/>
    </xf>
    <xf numFmtId="0" fontId="19" fillId="5" borderId="0" xfId="0" applyFont="1" applyFill="1" applyAlignment="1">
      <alignment horizontal="center"/>
    </xf>
    <xf numFmtId="0" fontId="39" fillId="5" borderId="0" xfId="0" applyFont="1" applyFill="1" applyAlignment="1">
      <alignment horizontal="center" vertical="center" wrapText="1"/>
    </xf>
    <xf numFmtId="0" fontId="40" fillId="11" borderId="44" xfId="0" applyFont="1" applyFill="1" applyBorder="1" applyAlignment="1">
      <alignment horizontal="center" vertical="center"/>
    </xf>
    <xf numFmtId="0" fontId="40" fillId="11" borderId="42" xfId="0" applyFont="1" applyFill="1" applyBorder="1" applyAlignment="1">
      <alignment horizontal="center" vertical="center"/>
    </xf>
    <xf numFmtId="0" fontId="17" fillId="5" borderId="0" xfId="3" applyFont="1" applyFill="1" applyAlignment="1">
      <alignment horizontal="left" wrapText="1"/>
    </xf>
    <xf numFmtId="0" fontId="16" fillId="10" borderId="13" xfId="3" applyFont="1" applyFill="1" applyBorder="1" applyAlignment="1">
      <alignment horizontal="center" vertical="center" wrapText="1"/>
    </xf>
    <xf numFmtId="0" fontId="16" fillId="10" borderId="2" xfId="3" applyFont="1" applyFill="1" applyBorder="1" applyAlignment="1">
      <alignment horizontal="center" vertical="center" wrapText="1"/>
    </xf>
    <xf numFmtId="0" fontId="12" fillId="5" borderId="10" xfId="2" applyFill="1" applyBorder="1" applyAlignment="1"/>
    <xf numFmtId="0" fontId="17" fillId="5" borderId="10" xfId="0" applyFont="1" applyFill="1" applyBorder="1"/>
    <xf numFmtId="0" fontId="16" fillId="5" borderId="0" xfId="3" applyFont="1" applyFill="1" applyAlignment="1">
      <alignment horizontal="right" vertical="center" wrapText="1"/>
    </xf>
    <xf numFmtId="0" fontId="16" fillId="5" borderId="24" xfId="3" applyFont="1" applyFill="1" applyBorder="1" applyAlignment="1">
      <alignment horizontal="right" vertical="center" wrapText="1"/>
    </xf>
    <xf numFmtId="164" fontId="41" fillId="5" borderId="18" xfId="3" applyNumberFormat="1" applyFont="1" applyFill="1" applyBorder="1" applyAlignment="1" applyProtection="1">
      <alignment horizontal="center" vertical="center" wrapText="1"/>
      <protection locked="0"/>
    </xf>
    <xf numFmtId="164" fontId="41" fillId="5" borderId="25" xfId="3" applyNumberFormat="1" applyFont="1" applyFill="1" applyBorder="1" applyAlignment="1" applyProtection="1">
      <alignment horizontal="center" vertical="center" wrapText="1"/>
      <protection locked="0"/>
    </xf>
    <xf numFmtId="0" fontId="18" fillId="5" borderId="4" xfId="3" applyFont="1" applyFill="1" applyBorder="1" applyAlignment="1">
      <alignment horizontal="left" vertical="center" wrapText="1"/>
    </xf>
    <xf numFmtId="0" fontId="18" fillId="5" borderId="0" xfId="3" applyFont="1" applyFill="1" applyAlignment="1">
      <alignment horizontal="left" vertical="center" wrapText="1"/>
    </xf>
    <xf numFmtId="0" fontId="11" fillId="0" borderId="0" xfId="0" applyFont="1" applyAlignment="1">
      <alignment horizontal="center"/>
    </xf>
    <xf numFmtId="0" fontId="17" fillId="5" borderId="0" xfId="0" applyFont="1" applyFill="1" applyAlignment="1">
      <alignment horizontal="center" vertical="center"/>
    </xf>
    <xf numFmtId="16" fontId="17" fillId="5" borderId="0" xfId="0" applyNumberFormat="1" applyFont="1" applyFill="1" applyAlignment="1">
      <alignment horizontal="center" vertical="center" wrapText="1"/>
    </xf>
    <xf numFmtId="0" fontId="28" fillId="6" borderId="10" xfId="0" applyFont="1" applyFill="1" applyBorder="1" applyAlignment="1">
      <alignment horizontal="center" vertical="center" wrapText="1"/>
    </xf>
    <xf numFmtId="0" fontId="28" fillId="6" borderId="18" xfId="0" applyFont="1" applyFill="1" applyBorder="1" applyAlignment="1">
      <alignment horizontal="center" vertical="center" wrapText="1"/>
    </xf>
    <xf numFmtId="0" fontId="55" fillId="11" borderId="43" xfId="0" applyFont="1" applyFill="1" applyBorder="1" applyAlignment="1">
      <alignment horizontal="center" vertical="center"/>
    </xf>
    <xf numFmtId="0" fontId="55" fillId="11" borderId="44" xfId="0" applyFont="1" applyFill="1" applyBorder="1" applyAlignment="1">
      <alignment horizontal="center" vertical="center"/>
    </xf>
    <xf numFmtId="0" fontId="55" fillId="11" borderId="8" xfId="0" applyFont="1" applyFill="1" applyBorder="1" applyAlignment="1">
      <alignment horizontal="center" vertical="center"/>
    </xf>
    <xf numFmtId="0" fontId="55" fillId="11" borderId="10" xfId="0" applyFont="1" applyFill="1" applyBorder="1" applyAlignment="1">
      <alignment horizontal="center" vertical="center"/>
    </xf>
    <xf numFmtId="0" fontId="28" fillId="11" borderId="44" xfId="0" applyFont="1" applyFill="1" applyBorder="1" applyAlignment="1">
      <alignment horizontal="center" vertical="center"/>
    </xf>
    <xf numFmtId="0" fontId="28" fillId="11" borderId="45" xfId="0" applyFont="1" applyFill="1" applyBorder="1" applyAlignment="1">
      <alignment horizontal="center" vertical="center"/>
    </xf>
    <xf numFmtId="0" fontId="28" fillId="11" borderId="10" xfId="0" applyFont="1" applyFill="1" applyBorder="1" applyAlignment="1">
      <alignment horizontal="center" vertical="center"/>
    </xf>
    <xf numFmtId="0" fontId="28" fillId="11" borderId="46" xfId="0" applyFont="1" applyFill="1" applyBorder="1" applyAlignment="1">
      <alignment horizontal="center" vertical="center"/>
    </xf>
    <xf numFmtId="0" fontId="28" fillId="23" borderId="0" xfId="0" applyFont="1" applyFill="1" applyAlignment="1">
      <alignment horizontal="center" vertical="center"/>
    </xf>
    <xf numFmtId="0" fontId="28" fillId="23" borderId="4" xfId="0" applyFont="1" applyFill="1" applyBorder="1" applyAlignment="1">
      <alignment horizontal="center" vertical="center"/>
    </xf>
    <xf numFmtId="0" fontId="28" fillId="11" borderId="53" xfId="0" applyFont="1" applyFill="1" applyBorder="1" applyAlignment="1">
      <alignment horizontal="center" vertical="center"/>
    </xf>
    <xf numFmtId="0" fontId="28" fillId="11" borderId="54" xfId="0" applyFont="1" applyFill="1" applyBorder="1" applyAlignment="1">
      <alignment horizontal="center" vertical="center"/>
    </xf>
    <xf numFmtId="0" fontId="28" fillId="11" borderId="55" xfId="0" applyFont="1" applyFill="1" applyBorder="1" applyAlignment="1">
      <alignment horizontal="center" vertical="center"/>
    </xf>
    <xf numFmtId="0" fontId="28" fillId="11" borderId="12" xfId="0" applyFont="1" applyFill="1" applyBorder="1" applyAlignment="1">
      <alignment horizontal="center" vertical="center" wrapText="1"/>
    </xf>
    <xf numFmtId="0" fontId="28" fillId="11" borderId="9" xfId="0" applyFont="1" applyFill="1" applyBorder="1" applyAlignment="1">
      <alignment horizontal="center" vertical="center" wrapText="1"/>
    </xf>
    <xf numFmtId="0" fontId="28" fillId="11" borderId="52" xfId="0" applyFont="1" applyFill="1" applyBorder="1" applyAlignment="1">
      <alignment horizontal="center" vertical="center" wrapText="1"/>
    </xf>
    <xf numFmtId="0" fontId="28" fillId="11" borderId="44" xfId="0" applyFont="1" applyFill="1" applyBorder="1" applyAlignment="1">
      <alignment horizontal="center" vertical="center" wrapText="1"/>
    </xf>
    <xf numFmtId="0" fontId="28" fillId="11" borderId="10" xfId="0" applyFont="1" applyFill="1" applyBorder="1" applyAlignment="1">
      <alignment horizontal="center" vertical="center" wrapText="1"/>
    </xf>
    <xf numFmtId="0" fontId="28" fillId="11" borderId="42" xfId="0" applyFont="1" applyFill="1" applyBorder="1" applyAlignment="1">
      <alignment horizontal="center" vertical="center" wrapText="1"/>
    </xf>
    <xf numFmtId="0" fontId="28" fillId="11" borderId="45" xfId="0" applyFont="1" applyFill="1" applyBorder="1" applyAlignment="1">
      <alignment horizontal="center" vertical="center" wrapText="1"/>
    </xf>
    <xf numFmtId="0" fontId="28" fillId="11" borderId="46" xfId="0" applyFont="1" applyFill="1" applyBorder="1" applyAlignment="1">
      <alignment horizontal="center" vertical="center" wrapText="1"/>
    </xf>
    <xf numFmtId="0" fontId="28" fillId="11" borderId="48" xfId="0" applyFont="1" applyFill="1" applyBorder="1" applyAlignment="1">
      <alignment horizontal="center" vertical="center" wrapText="1"/>
    </xf>
    <xf numFmtId="0" fontId="28" fillId="11" borderId="82" xfId="0" applyFont="1" applyFill="1" applyBorder="1" applyAlignment="1">
      <alignment horizontal="center" vertical="center" wrapText="1"/>
    </xf>
    <xf numFmtId="0" fontId="28" fillId="11" borderId="83" xfId="0" applyFont="1" applyFill="1" applyBorder="1" applyAlignment="1">
      <alignment horizontal="center" vertical="center" wrapText="1"/>
    </xf>
    <xf numFmtId="0" fontId="28" fillId="11" borderId="84" xfId="0" applyFont="1" applyFill="1" applyBorder="1" applyAlignment="1">
      <alignment horizontal="center" vertical="center" wrapText="1"/>
    </xf>
    <xf numFmtId="0" fontId="28" fillId="11" borderId="2" xfId="0" applyFont="1" applyFill="1" applyBorder="1" applyAlignment="1">
      <alignment horizontal="center" vertical="center" wrapText="1"/>
    </xf>
    <xf numFmtId="0" fontId="28" fillId="11" borderId="5" xfId="0" applyFont="1" applyFill="1" applyBorder="1" applyAlignment="1">
      <alignment horizontal="center" vertical="center" wrapText="1"/>
    </xf>
    <xf numFmtId="0" fontId="28" fillId="11" borderId="47" xfId="0" applyFont="1" applyFill="1" applyBorder="1" applyAlignment="1">
      <alignment horizontal="center" vertical="center" wrapText="1"/>
    </xf>
    <xf numFmtId="0" fontId="27" fillId="9" borderId="10" xfId="0" applyFont="1" applyFill="1" applyBorder="1" applyAlignment="1">
      <alignment horizontal="center" vertical="center" wrapText="1"/>
    </xf>
    <xf numFmtId="0" fontId="28" fillId="9" borderId="10" xfId="0" applyFont="1" applyFill="1" applyBorder="1" applyAlignment="1">
      <alignment horizontal="center" vertical="center"/>
    </xf>
    <xf numFmtId="0" fontId="28" fillId="9" borderId="18" xfId="0" applyFont="1" applyFill="1" applyBorder="1" applyAlignment="1">
      <alignment horizontal="center" vertical="center"/>
    </xf>
    <xf numFmtId="0" fontId="27" fillId="4" borderId="11" xfId="0" applyFont="1" applyFill="1" applyBorder="1" applyAlignment="1">
      <alignment horizontal="center" vertical="center"/>
    </xf>
    <xf numFmtId="0" fontId="28" fillId="23" borderId="0" xfId="0" applyFont="1" applyFill="1" applyAlignment="1">
      <alignment horizontal="center"/>
    </xf>
    <xf numFmtId="0" fontId="8" fillId="3" borderId="10" xfId="0" applyFont="1" applyFill="1" applyBorder="1" applyAlignment="1">
      <alignment vertical="center" wrapText="1"/>
    </xf>
    <xf numFmtId="0" fontId="9" fillId="3" borderId="10" xfId="0" applyFont="1" applyFill="1" applyBorder="1" applyAlignment="1">
      <alignment vertical="center" wrapText="1"/>
    </xf>
    <xf numFmtId="0" fontId="3" fillId="2" borderId="10" xfId="0" applyFont="1" applyFill="1" applyBorder="1" applyAlignment="1">
      <alignment horizontal="center" vertical="center"/>
    </xf>
    <xf numFmtId="0" fontId="3" fillId="2" borderId="18" xfId="0" applyFont="1" applyFill="1" applyBorder="1" applyAlignment="1">
      <alignment horizontal="center" vertical="center"/>
    </xf>
    <xf numFmtId="0" fontId="28" fillId="11" borderId="20" xfId="0" applyFont="1" applyFill="1" applyBorder="1" applyAlignment="1">
      <alignment horizontal="center" vertical="center"/>
    </xf>
    <xf numFmtId="0" fontId="28" fillId="11" borderId="18" xfId="0" applyFont="1" applyFill="1" applyBorder="1" applyAlignment="1">
      <alignment horizontal="center" vertical="center"/>
    </xf>
    <xf numFmtId="0" fontId="4" fillId="3" borderId="10" xfId="0" applyFont="1" applyFill="1" applyBorder="1" applyAlignment="1">
      <alignment horizontal="center" vertical="center"/>
    </xf>
    <xf numFmtId="0" fontId="4" fillId="3" borderId="18" xfId="0" applyFont="1" applyFill="1" applyBorder="1" applyAlignment="1">
      <alignment horizontal="center" vertical="center"/>
    </xf>
    <xf numFmtId="0" fontId="28" fillId="11" borderId="43" xfId="0" applyFont="1" applyFill="1" applyBorder="1" applyAlignment="1">
      <alignment horizontal="center" vertical="center"/>
    </xf>
    <xf numFmtId="0" fontId="28" fillId="11" borderId="8" xfId="0" applyFont="1" applyFill="1" applyBorder="1" applyAlignment="1">
      <alignment horizontal="center" vertical="center"/>
    </xf>
    <xf numFmtId="0" fontId="28" fillId="11" borderId="41" xfId="0" applyFont="1" applyFill="1" applyBorder="1" applyAlignment="1">
      <alignment horizontal="center" vertical="center"/>
    </xf>
    <xf numFmtId="0" fontId="28" fillId="11" borderId="11" xfId="0" applyFont="1" applyFill="1" applyBorder="1" applyAlignment="1">
      <alignment horizontal="center" vertical="center" wrapText="1"/>
    </xf>
    <xf numFmtId="0" fontId="26" fillId="8" borderId="10" xfId="0" applyFont="1" applyFill="1" applyBorder="1" applyAlignment="1">
      <alignment horizontal="center" vertical="center"/>
    </xf>
    <xf numFmtId="0" fontId="26" fillId="8" borderId="18" xfId="0" applyFont="1" applyFill="1" applyBorder="1" applyAlignment="1">
      <alignment horizontal="center" vertical="center"/>
    </xf>
    <xf numFmtId="0" fontId="28" fillId="11" borderId="43" xfId="0" applyFont="1" applyFill="1" applyBorder="1" applyAlignment="1">
      <alignment horizontal="center"/>
    </xf>
    <xf numFmtId="0" fontId="28" fillId="11" borderId="44" xfId="0" applyFont="1" applyFill="1" applyBorder="1" applyAlignment="1">
      <alignment horizontal="center"/>
    </xf>
    <xf numFmtId="0" fontId="28" fillId="11" borderId="45" xfId="0" applyFont="1" applyFill="1" applyBorder="1" applyAlignment="1">
      <alignment horizontal="center"/>
    </xf>
    <xf numFmtId="0" fontId="28" fillId="11" borderId="49" xfId="0" applyFont="1" applyFill="1" applyBorder="1" applyAlignment="1">
      <alignment horizontal="center" vertical="center"/>
    </xf>
    <xf numFmtId="0" fontId="28" fillId="11" borderId="50" xfId="0" applyFont="1" applyFill="1" applyBorder="1" applyAlignment="1">
      <alignment horizontal="center" vertical="center"/>
    </xf>
    <xf numFmtId="0" fontId="14" fillId="11" borderId="2" xfId="0" applyFont="1" applyFill="1" applyBorder="1" applyAlignment="1">
      <alignment horizontal="center" vertical="center" wrapText="1"/>
    </xf>
    <xf numFmtId="0" fontId="14" fillId="11" borderId="5" xfId="0" applyFont="1" applyFill="1" applyBorder="1" applyAlignment="1">
      <alignment horizontal="center" vertical="center" wrapText="1"/>
    </xf>
    <xf numFmtId="0" fontId="14" fillId="11" borderId="3" xfId="0" applyFont="1" applyFill="1" applyBorder="1" applyAlignment="1">
      <alignment horizontal="center" vertical="center" wrapText="1"/>
    </xf>
    <xf numFmtId="0" fontId="14" fillId="11" borderId="51" xfId="0" applyFont="1" applyFill="1" applyBorder="1" applyAlignment="1">
      <alignment horizontal="center" vertical="center" wrapText="1"/>
    </xf>
    <xf numFmtId="0" fontId="54" fillId="23" borderId="0" xfId="0" applyFont="1" applyFill="1" applyAlignment="1">
      <alignment horizontal="center" vertical="center"/>
    </xf>
    <xf numFmtId="0" fontId="27" fillId="0" borderId="10" xfId="0" applyFont="1" applyBorder="1" applyAlignment="1">
      <alignment horizontal="center" vertical="center"/>
    </xf>
    <xf numFmtId="0" fontId="40" fillId="14" borderId="57" xfId="0" applyFont="1" applyFill="1" applyBorder="1" applyAlignment="1">
      <alignment horizontal="left" vertical="center"/>
    </xf>
    <xf numFmtId="0" fontId="40" fillId="14" borderId="58" xfId="0" applyFont="1" applyFill="1" applyBorder="1" applyAlignment="1">
      <alignment horizontal="left" vertical="center"/>
    </xf>
    <xf numFmtId="0" fontId="40" fillId="14" borderId="59" xfId="0" applyFont="1" applyFill="1" applyBorder="1" applyAlignment="1">
      <alignment horizontal="left" vertical="center"/>
    </xf>
    <xf numFmtId="0" fontId="19" fillId="5" borderId="57" xfId="0" applyFont="1" applyFill="1" applyBorder="1" applyAlignment="1">
      <alignment horizontal="left" vertical="center" wrapText="1"/>
    </xf>
    <xf numFmtId="0" fontId="19" fillId="5" borderId="58" xfId="0" applyFont="1" applyFill="1" applyBorder="1" applyAlignment="1">
      <alignment horizontal="left" vertical="center" wrapText="1"/>
    </xf>
    <xf numFmtId="0" fontId="19" fillId="5" borderId="59" xfId="0" applyFont="1" applyFill="1" applyBorder="1" applyAlignment="1">
      <alignment horizontal="left" vertical="center" wrapText="1"/>
    </xf>
    <xf numFmtId="0" fontId="40" fillId="14" borderId="57" xfId="0" applyFont="1" applyFill="1" applyBorder="1" applyAlignment="1">
      <alignment horizontal="center" vertical="center"/>
    </xf>
    <xf numFmtId="0" fontId="40" fillId="14" borderId="58" xfId="0" applyFont="1" applyFill="1" applyBorder="1" applyAlignment="1">
      <alignment horizontal="center" vertical="center"/>
    </xf>
    <xf numFmtId="0" fontId="40" fillId="14" borderId="60" xfId="0" applyFont="1" applyFill="1" applyBorder="1" applyAlignment="1">
      <alignment horizontal="center" vertical="center"/>
    </xf>
    <xf numFmtId="0" fontId="40" fillId="14" borderId="61" xfId="0" applyFont="1" applyFill="1" applyBorder="1" applyAlignment="1">
      <alignment horizontal="center" vertical="center"/>
    </xf>
    <xf numFmtId="0" fontId="40" fillId="14" borderId="62" xfId="0" applyFont="1" applyFill="1" applyBorder="1" applyAlignment="1">
      <alignment horizontal="center" vertical="center"/>
    </xf>
    <xf numFmtId="0" fontId="40" fillId="14" borderId="67" xfId="0" applyFont="1" applyFill="1" applyBorder="1" applyAlignment="1">
      <alignment horizontal="center" vertical="center"/>
    </xf>
    <xf numFmtId="0" fontId="40" fillId="14" borderId="65" xfId="0" applyFont="1" applyFill="1" applyBorder="1" applyAlignment="1">
      <alignment horizontal="center" vertical="center" wrapText="1"/>
    </xf>
    <xf numFmtId="0" fontId="40" fillId="14" borderId="64" xfId="0" applyFont="1" applyFill="1" applyBorder="1" applyAlignment="1">
      <alignment horizontal="center" vertical="center" wrapText="1"/>
    </xf>
    <xf numFmtId="0" fontId="40" fillId="14" borderId="63" xfId="0" applyFont="1" applyFill="1" applyBorder="1" applyAlignment="1">
      <alignment horizontal="center" vertical="center" textRotation="90" wrapText="1"/>
    </xf>
    <xf numFmtId="0" fontId="40" fillId="14" borderId="65" xfId="0" applyFont="1" applyFill="1" applyBorder="1" applyAlignment="1">
      <alignment horizontal="center" vertical="center" textRotation="90" wrapText="1"/>
    </xf>
    <xf numFmtId="0" fontId="40" fillId="14" borderId="63" xfId="0" applyFont="1" applyFill="1" applyBorder="1" applyAlignment="1">
      <alignment horizontal="center" vertical="center" textRotation="90"/>
    </xf>
    <xf numFmtId="0" fontId="40" fillId="14" borderId="65" xfId="0" applyFont="1" applyFill="1" applyBorder="1" applyAlignment="1">
      <alignment horizontal="center" vertical="center" textRotation="90"/>
    </xf>
    <xf numFmtId="0" fontId="40" fillId="14" borderId="64" xfId="0" applyFont="1" applyFill="1" applyBorder="1" applyAlignment="1">
      <alignment horizontal="center" vertical="center"/>
    </xf>
    <xf numFmtId="0" fontId="40" fillId="14" borderId="65" xfId="0" applyFont="1" applyFill="1" applyBorder="1" applyAlignment="1">
      <alignment horizontal="center" vertical="center"/>
    </xf>
    <xf numFmtId="0" fontId="40" fillId="14" borderId="63" xfId="0" applyFont="1" applyFill="1" applyBorder="1" applyAlignment="1">
      <alignment horizontal="center" vertical="center" wrapText="1"/>
    </xf>
    <xf numFmtId="0" fontId="40" fillId="14" borderId="66" xfId="0" applyFont="1" applyFill="1" applyBorder="1" applyAlignment="1">
      <alignment horizontal="center" vertical="center" wrapText="1"/>
    </xf>
    <xf numFmtId="0" fontId="19" fillId="0" borderId="63" xfId="0" applyFont="1" applyBorder="1" applyAlignment="1">
      <alignment horizontal="center" vertical="center"/>
    </xf>
    <xf numFmtId="0" fontId="19" fillId="0" borderId="65" xfId="0" applyFont="1" applyBorder="1" applyAlignment="1">
      <alignment horizontal="center" vertical="center"/>
    </xf>
    <xf numFmtId="0" fontId="19" fillId="0" borderId="63" xfId="0" applyFont="1" applyBorder="1" applyAlignment="1">
      <alignment horizontal="justify" vertical="center" wrapText="1"/>
    </xf>
    <xf numFmtId="0" fontId="19" fillId="0" borderId="65" xfId="0" applyFont="1" applyBorder="1" applyAlignment="1">
      <alignment horizontal="justify" vertical="center" wrapText="1"/>
    </xf>
    <xf numFmtId="0" fontId="11" fillId="5" borderId="63" xfId="0" applyFont="1" applyFill="1" applyBorder="1" applyAlignment="1">
      <alignment horizontal="justify" vertical="center" wrapText="1"/>
    </xf>
    <xf numFmtId="0" fontId="11" fillId="5" borderId="65" xfId="0" applyFont="1" applyFill="1" applyBorder="1" applyAlignment="1">
      <alignment horizontal="justify" vertical="center" wrapText="1"/>
    </xf>
    <xf numFmtId="0" fontId="11" fillId="0" borderId="63" xfId="0" applyFont="1" applyBorder="1" applyAlignment="1">
      <alignment horizontal="center" vertical="center" wrapText="1"/>
    </xf>
    <xf numFmtId="0" fontId="11" fillId="0" borderId="65" xfId="0" applyFont="1" applyBorder="1" applyAlignment="1">
      <alignment horizontal="center" vertical="center" wrapText="1"/>
    </xf>
    <xf numFmtId="0" fontId="19" fillId="0" borderId="63" xfId="0" applyFont="1" applyBorder="1" applyAlignment="1">
      <alignment horizontal="center" vertical="center" wrapText="1"/>
    </xf>
    <xf numFmtId="0" fontId="19" fillId="0" borderId="65" xfId="0" applyFont="1" applyBorder="1" applyAlignment="1">
      <alignment horizontal="center" vertical="center" wrapText="1"/>
    </xf>
    <xf numFmtId="0" fontId="40" fillId="14" borderId="64" xfId="0" applyFont="1" applyFill="1" applyBorder="1" applyAlignment="1">
      <alignment horizontal="center" vertical="center" textRotation="90" wrapText="1"/>
    </xf>
    <xf numFmtId="0" fontId="40" fillId="14" borderId="57" xfId="0" applyFont="1" applyFill="1" applyBorder="1" applyAlignment="1">
      <alignment horizontal="center" vertical="center" wrapText="1"/>
    </xf>
    <xf numFmtId="0" fontId="40" fillId="14" borderId="58" xfId="0" applyFont="1" applyFill="1" applyBorder="1" applyAlignment="1">
      <alignment horizontal="center" vertical="center" wrapText="1"/>
    </xf>
    <xf numFmtId="0" fontId="40" fillId="14" borderId="59" xfId="0" applyFont="1" applyFill="1" applyBorder="1" applyAlignment="1">
      <alignment horizontal="center" vertical="center" wrapText="1"/>
    </xf>
    <xf numFmtId="0" fontId="40" fillId="14" borderId="68" xfId="0" applyFont="1" applyFill="1" applyBorder="1" applyAlignment="1">
      <alignment horizontal="center" vertical="center" textRotation="90" wrapText="1"/>
    </xf>
    <xf numFmtId="0" fontId="40" fillId="14" borderId="60" xfId="0" applyFont="1" applyFill="1" applyBorder="1" applyAlignment="1">
      <alignment horizontal="center" vertical="center" textRotation="90" wrapText="1"/>
    </xf>
    <xf numFmtId="0" fontId="19" fillId="14" borderId="68" xfId="0" applyFont="1" applyFill="1" applyBorder="1" applyAlignment="1">
      <alignment horizontal="center" vertical="center" textRotation="90" wrapText="1"/>
    </xf>
    <xf numFmtId="0" fontId="19" fillId="14" borderId="60" xfId="0" applyFont="1" applyFill="1" applyBorder="1" applyAlignment="1">
      <alignment horizontal="center" vertical="center" textRotation="90" wrapText="1"/>
    </xf>
    <xf numFmtId="0" fontId="40" fillId="14" borderId="67" xfId="0" applyFont="1" applyFill="1" applyBorder="1" applyAlignment="1">
      <alignment horizontal="center" vertical="center" wrapText="1"/>
    </xf>
    <xf numFmtId="0" fontId="47" fillId="5" borderId="63" xfId="0" applyFont="1" applyFill="1" applyBorder="1" applyAlignment="1">
      <alignment horizontal="center" vertical="center" wrapText="1" readingOrder="1"/>
    </xf>
    <xf numFmtId="0" fontId="47" fillId="5" borderId="65" xfId="0" applyFont="1" applyFill="1" applyBorder="1" applyAlignment="1">
      <alignment horizontal="center" vertical="center" wrapText="1" readingOrder="1"/>
    </xf>
    <xf numFmtId="9" fontId="19" fillId="0" borderId="63" xfId="0" applyNumberFormat="1" applyFont="1" applyBorder="1" applyAlignment="1">
      <alignment horizontal="center" vertical="center" wrapText="1"/>
    </xf>
    <xf numFmtId="9" fontId="19" fillId="0" borderId="65" xfId="0" applyNumberFormat="1" applyFont="1" applyBorder="1" applyAlignment="1">
      <alignment horizontal="center" vertical="center" wrapText="1"/>
    </xf>
    <xf numFmtId="0" fontId="25" fillId="5" borderId="71" xfId="0" applyFont="1" applyFill="1" applyBorder="1" applyAlignment="1">
      <alignment horizontal="center" vertical="center" wrapText="1" readingOrder="1"/>
    </xf>
    <xf numFmtId="0" fontId="25" fillId="5" borderId="65" xfId="0" applyFont="1" applyFill="1" applyBorder="1" applyAlignment="1">
      <alignment horizontal="center" vertical="center" wrapText="1" readingOrder="1"/>
    </xf>
    <xf numFmtId="9" fontId="19" fillId="5" borderId="63" xfId="1" applyFont="1" applyFill="1" applyBorder="1" applyAlignment="1">
      <alignment horizontal="center" vertical="center" wrapText="1"/>
    </xf>
    <xf numFmtId="9" fontId="19" fillId="5" borderId="65" xfId="1" applyFont="1" applyFill="1" applyBorder="1" applyAlignment="1">
      <alignment horizontal="center" vertical="center" wrapText="1"/>
    </xf>
    <xf numFmtId="0" fontId="17" fillId="5" borderId="63" xfId="0" applyFont="1" applyFill="1" applyBorder="1" applyAlignment="1">
      <alignment horizontal="center" vertical="center" wrapText="1"/>
    </xf>
    <xf numFmtId="0" fontId="17" fillId="5" borderId="65" xfId="0" applyFont="1" applyFill="1" applyBorder="1" applyAlignment="1">
      <alignment horizontal="center" vertical="center" wrapText="1"/>
    </xf>
    <xf numFmtId="0" fontId="11" fillId="0" borderId="63" xfId="0" applyFont="1" applyBorder="1" applyAlignment="1">
      <alignment horizontal="justify" vertical="center" wrapText="1"/>
    </xf>
    <xf numFmtId="0" fontId="11" fillId="0" borderId="66" xfId="0" applyFont="1" applyBorder="1" applyAlignment="1">
      <alignment horizontal="justify" vertical="center" wrapText="1"/>
    </xf>
    <xf numFmtId="0" fontId="11" fillId="5" borderId="66" xfId="0" applyFont="1" applyFill="1" applyBorder="1" applyAlignment="1">
      <alignment horizontal="justify" vertical="center" wrapText="1"/>
    </xf>
    <xf numFmtId="0" fontId="11" fillId="0" borderId="65" xfId="0" applyFont="1" applyBorder="1" applyAlignment="1">
      <alignment horizontal="justify" vertical="center" wrapText="1"/>
    </xf>
    <xf numFmtId="0" fontId="19" fillId="0" borderId="66" xfId="0" applyFont="1" applyBorder="1" applyAlignment="1">
      <alignment horizontal="center" vertical="center" wrapText="1"/>
    </xf>
    <xf numFmtId="0" fontId="47" fillId="5" borderId="66" xfId="0" applyFont="1" applyFill="1" applyBorder="1" applyAlignment="1">
      <alignment horizontal="center" vertical="center" wrapText="1" readingOrder="1"/>
    </xf>
    <xf numFmtId="9" fontId="19" fillId="0" borderId="66" xfId="0" applyNumberFormat="1" applyFont="1" applyBorder="1" applyAlignment="1">
      <alignment horizontal="center" vertical="center" wrapText="1"/>
    </xf>
    <xf numFmtId="0" fontId="25" fillId="5" borderId="72" xfId="0" applyFont="1" applyFill="1" applyBorder="1" applyAlignment="1">
      <alignment horizontal="center" vertical="center" wrapText="1" readingOrder="1"/>
    </xf>
    <xf numFmtId="0" fontId="47" fillId="5" borderId="71" xfId="0" applyFont="1" applyFill="1" applyBorder="1" applyAlignment="1">
      <alignment horizontal="center" vertical="center" wrapText="1" readingOrder="1"/>
    </xf>
    <xf numFmtId="0" fontId="47" fillId="5" borderId="72" xfId="0" applyFont="1" applyFill="1" applyBorder="1" applyAlignment="1">
      <alignment horizontal="center" vertical="center" wrapText="1" readingOrder="1"/>
    </xf>
    <xf numFmtId="0" fontId="25" fillId="5" borderId="73" xfId="0" applyFont="1" applyFill="1" applyBorder="1" applyAlignment="1">
      <alignment horizontal="center" vertical="center" wrapText="1" readingOrder="1"/>
    </xf>
    <xf numFmtId="0" fontId="25" fillId="5" borderId="61" xfId="0" applyFont="1" applyFill="1" applyBorder="1" applyAlignment="1">
      <alignment horizontal="center" vertical="center" wrapText="1" readingOrder="1"/>
    </xf>
    <xf numFmtId="0" fontId="11" fillId="0" borderId="63" xfId="0" applyFont="1" applyBorder="1" applyAlignment="1">
      <alignment horizontal="center" vertical="center" textRotation="90"/>
    </xf>
    <xf numFmtId="0" fontId="11" fillId="0" borderId="65" xfId="0" applyFont="1" applyBorder="1" applyAlignment="1">
      <alignment horizontal="center" vertical="center" textRotation="90"/>
    </xf>
    <xf numFmtId="14" fontId="19" fillId="0" borderId="63" xfId="0" applyNumberFormat="1" applyFont="1" applyBorder="1" applyAlignment="1">
      <alignment horizontal="left" vertical="center" wrapText="1"/>
    </xf>
    <xf numFmtId="14" fontId="19" fillId="0" borderId="65" xfId="0" applyNumberFormat="1" applyFont="1" applyBorder="1" applyAlignment="1">
      <alignment horizontal="left" vertical="center" wrapText="1"/>
    </xf>
    <xf numFmtId="0" fontId="40" fillId="0" borderId="10" xfId="0" applyFont="1" applyBorder="1" applyAlignment="1">
      <alignment horizontal="center" vertical="top" wrapText="1"/>
    </xf>
    <xf numFmtId="0" fontId="40" fillId="0" borderId="10" xfId="0" applyFont="1" applyBorder="1" applyAlignment="1">
      <alignment horizontal="center" vertical="center"/>
    </xf>
    <xf numFmtId="0" fontId="45" fillId="0" borderId="0" xfId="0" applyFont="1" applyAlignment="1">
      <alignment horizontal="center" vertical="center"/>
    </xf>
    <xf numFmtId="14" fontId="19" fillId="0" borderId="63" xfId="0" applyNumberFormat="1" applyFont="1" applyBorder="1" applyAlignment="1">
      <alignment horizontal="center" vertical="center" wrapText="1"/>
    </xf>
    <xf numFmtId="14" fontId="19" fillId="0" borderId="65" xfId="0" applyNumberFormat="1" applyFont="1" applyBorder="1" applyAlignment="1">
      <alignment horizontal="center" vertical="center" wrapText="1"/>
    </xf>
    <xf numFmtId="9" fontId="19" fillId="5" borderId="74" xfId="1" applyFont="1" applyFill="1" applyBorder="1" applyAlignment="1">
      <alignment horizontal="center" vertical="center" wrapText="1"/>
    </xf>
    <xf numFmtId="9" fontId="19" fillId="5" borderId="62" xfId="1" applyFont="1" applyFill="1" applyBorder="1" applyAlignment="1">
      <alignment horizontal="center" vertical="center" wrapText="1"/>
    </xf>
    <xf numFmtId="0" fontId="11" fillId="0" borderId="66" xfId="0" applyFont="1" applyBorder="1" applyAlignment="1">
      <alignment horizontal="center" vertical="center" wrapText="1"/>
    </xf>
    <xf numFmtId="0" fontId="51" fillId="17" borderId="63" xfId="0" applyFont="1" applyFill="1" applyBorder="1" applyAlignment="1">
      <alignment horizontal="center" vertical="center" wrapText="1" readingOrder="1"/>
    </xf>
    <xf numFmtId="0" fontId="51" fillId="17" borderId="66" xfId="0" applyFont="1" applyFill="1" applyBorder="1" applyAlignment="1">
      <alignment horizontal="center" vertical="center" wrapText="1" readingOrder="1"/>
    </xf>
    <xf numFmtId="0" fontId="51" fillId="17" borderId="72" xfId="0" applyFont="1" applyFill="1" applyBorder="1" applyAlignment="1">
      <alignment horizontal="center" vertical="center" wrapText="1" readingOrder="1"/>
    </xf>
    <xf numFmtId="9" fontId="19" fillId="5" borderId="66" xfId="1" applyFont="1" applyFill="1" applyBorder="1" applyAlignment="1">
      <alignment horizontal="center" vertical="center" wrapText="1"/>
    </xf>
    <xf numFmtId="0" fontId="40" fillId="14" borderId="74" xfId="0" applyFont="1" applyFill="1" applyBorder="1" applyAlignment="1">
      <alignment horizontal="center" vertical="center" textRotation="90" wrapText="1"/>
    </xf>
    <xf numFmtId="0" fontId="40" fillId="14" borderId="62" xfId="0" applyFont="1" applyFill="1" applyBorder="1" applyAlignment="1">
      <alignment horizontal="center" vertical="center" textRotation="90" wrapText="1"/>
    </xf>
    <xf numFmtId="0" fontId="51" fillId="5" borderId="74" xfId="0" applyFont="1" applyFill="1" applyBorder="1" applyAlignment="1">
      <alignment horizontal="center" vertical="center" wrapText="1" readingOrder="1"/>
    </xf>
    <xf numFmtId="0" fontId="51" fillId="5" borderId="76" xfId="0" applyFont="1" applyFill="1" applyBorder="1" applyAlignment="1">
      <alignment horizontal="center" vertical="center" wrapText="1" readingOrder="1"/>
    </xf>
    <xf numFmtId="0" fontId="51" fillId="5" borderId="78" xfId="0" applyFont="1" applyFill="1" applyBorder="1" applyAlignment="1">
      <alignment horizontal="center" vertical="center" wrapText="1" readingOrder="1"/>
    </xf>
    <xf numFmtId="0" fontId="19" fillId="5" borderId="63" xfId="0" applyFont="1" applyFill="1" applyBorder="1" applyAlignment="1">
      <alignment horizontal="center" vertical="center" wrapText="1"/>
    </xf>
    <xf numFmtId="0" fontId="19" fillId="5" borderId="66" xfId="0" applyFont="1" applyFill="1" applyBorder="1" applyAlignment="1">
      <alignment horizontal="center" vertical="center" wrapText="1"/>
    </xf>
    <xf numFmtId="0" fontId="19" fillId="5" borderId="65" xfId="0" applyFont="1" applyFill="1" applyBorder="1" applyAlignment="1">
      <alignment horizontal="center" vertical="center" wrapText="1"/>
    </xf>
    <xf numFmtId="0" fontId="19" fillId="16" borderId="63" xfId="0" applyFont="1" applyFill="1" applyBorder="1" applyAlignment="1">
      <alignment horizontal="center" vertical="center" wrapText="1"/>
    </xf>
    <xf numFmtId="0" fontId="19" fillId="16" borderId="66" xfId="0" applyFont="1" applyFill="1" applyBorder="1" applyAlignment="1">
      <alignment horizontal="center" vertical="center" wrapText="1"/>
    </xf>
    <xf numFmtId="0" fontId="19" fillId="16" borderId="65" xfId="0" applyFont="1" applyFill="1" applyBorder="1" applyAlignment="1">
      <alignment horizontal="center" vertical="center" wrapText="1"/>
    </xf>
    <xf numFmtId="0" fontId="51" fillId="5" borderId="71" xfId="0" applyFont="1" applyFill="1" applyBorder="1" applyAlignment="1">
      <alignment horizontal="center" vertical="center" wrapText="1" readingOrder="1"/>
    </xf>
    <xf numFmtId="0" fontId="51" fillId="5" borderId="66" xfId="0" applyFont="1" applyFill="1" applyBorder="1" applyAlignment="1">
      <alignment horizontal="center" vertical="center" wrapText="1" readingOrder="1"/>
    </xf>
    <xf numFmtId="0" fontId="51" fillId="5" borderId="72" xfId="0" applyFont="1" applyFill="1" applyBorder="1" applyAlignment="1">
      <alignment horizontal="center" vertical="center" wrapText="1" readingOrder="1"/>
    </xf>
    <xf numFmtId="0" fontId="19" fillId="0" borderId="66" xfId="0" applyFont="1" applyBorder="1" applyAlignment="1">
      <alignment horizontal="center" vertical="center"/>
    </xf>
    <xf numFmtId="0" fontId="51" fillId="5" borderId="63" xfId="0" applyFont="1" applyFill="1" applyBorder="1" applyAlignment="1">
      <alignment horizontal="center" vertical="center" wrapText="1" readingOrder="1"/>
    </xf>
    <xf numFmtId="0" fontId="19" fillId="21" borderId="63" xfId="0" applyFont="1" applyFill="1" applyBorder="1" applyAlignment="1">
      <alignment horizontal="center" vertical="center" wrapText="1"/>
    </xf>
    <xf numFmtId="0" fontId="19" fillId="21" borderId="66" xfId="0" applyFont="1" applyFill="1" applyBorder="1" applyAlignment="1">
      <alignment horizontal="center" vertical="center" wrapText="1"/>
    </xf>
    <xf numFmtId="0" fontId="19" fillId="21" borderId="65" xfId="0" applyFont="1" applyFill="1" applyBorder="1" applyAlignment="1">
      <alignment horizontal="center" vertical="center" wrapText="1"/>
    </xf>
    <xf numFmtId="0" fontId="51" fillId="5" borderId="68" xfId="0" applyFont="1" applyFill="1" applyBorder="1" applyAlignment="1">
      <alignment horizontal="center" vertical="center" wrapText="1" readingOrder="1"/>
    </xf>
    <xf numFmtId="0" fontId="51" fillId="5" borderId="67" xfId="0" applyFont="1" applyFill="1" applyBorder="1" applyAlignment="1">
      <alignment horizontal="center" vertical="center" wrapText="1" readingOrder="1"/>
    </xf>
    <xf numFmtId="0" fontId="51" fillId="5" borderId="77" xfId="0" applyFont="1" applyFill="1" applyBorder="1" applyAlignment="1">
      <alignment horizontal="center" vertical="center" wrapText="1" readingOrder="1"/>
    </xf>
    <xf numFmtId="0" fontId="38" fillId="0" borderId="63" xfId="0" applyFont="1" applyBorder="1" applyAlignment="1">
      <alignment horizontal="center" vertical="center" wrapText="1"/>
    </xf>
    <xf numFmtId="0" fontId="38" fillId="0" borderId="66" xfId="0" applyFont="1" applyBorder="1" applyAlignment="1">
      <alignment horizontal="center" vertical="center" wrapText="1"/>
    </xf>
    <xf numFmtId="0" fontId="38" fillId="0" borderId="65" xfId="0" applyFont="1" applyBorder="1" applyAlignment="1">
      <alignment horizontal="center" vertical="center" wrapText="1"/>
    </xf>
    <xf numFmtId="0" fontId="51" fillId="16" borderId="71" xfId="0" applyFont="1" applyFill="1" applyBorder="1" applyAlignment="1">
      <alignment horizontal="center" vertical="center" wrapText="1" readingOrder="1"/>
    </xf>
    <xf numFmtId="0" fontId="51" fillId="16" borderId="66" xfId="0" applyFont="1" applyFill="1" applyBorder="1" applyAlignment="1">
      <alignment horizontal="center" vertical="center" wrapText="1" readingOrder="1"/>
    </xf>
    <xf numFmtId="0" fontId="51" fillId="16" borderId="72" xfId="0" applyFont="1" applyFill="1" applyBorder="1" applyAlignment="1">
      <alignment horizontal="center" vertical="center" wrapText="1" readingOrder="1"/>
    </xf>
    <xf numFmtId="0" fontId="51" fillId="22" borderId="71" xfId="0" applyFont="1" applyFill="1" applyBorder="1" applyAlignment="1">
      <alignment horizontal="center" vertical="center" wrapText="1" readingOrder="1"/>
    </xf>
    <xf numFmtId="0" fontId="51" fillId="22" borderId="66" xfId="0" applyFont="1" applyFill="1" applyBorder="1" applyAlignment="1">
      <alignment horizontal="center" vertical="center" wrapText="1" readingOrder="1"/>
    </xf>
    <xf numFmtId="0" fontId="45" fillId="0" borderId="61" xfId="0" applyFont="1" applyBorder="1" applyAlignment="1">
      <alignment horizontal="center" vertical="center"/>
    </xf>
    <xf numFmtId="1" fontId="19" fillId="5" borderId="8" xfId="0" applyNumberFormat="1" applyFont="1" applyFill="1" applyBorder="1" applyAlignment="1">
      <alignment horizontal="center" vertical="center"/>
    </xf>
    <xf numFmtId="9" fontId="19" fillId="5" borderId="10" xfId="1" applyFont="1" applyFill="1" applyBorder="1" applyAlignment="1">
      <alignment horizontal="center" vertical="center"/>
    </xf>
    <xf numFmtId="1" fontId="19" fillId="7" borderId="42" xfId="1" applyNumberFormat="1" applyFont="1" applyFill="1" applyBorder="1" applyAlignment="1">
      <alignment horizontal="center" vertical="center"/>
    </xf>
    <xf numFmtId="0" fontId="30" fillId="9" borderId="10" xfId="0" applyFont="1" applyFill="1" applyBorder="1" applyAlignment="1">
      <alignment horizontal="center" vertical="center" wrapText="1"/>
    </xf>
    <xf numFmtId="0" fontId="30" fillId="9" borderId="18" xfId="0" applyFont="1" applyFill="1" applyBorder="1" applyAlignment="1">
      <alignment horizontal="center" vertical="center" wrapText="1"/>
    </xf>
    <xf numFmtId="0" fontId="30" fillId="9" borderId="10" xfId="0" applyFont="1" applyFill="1" applyBorder="1" applyAlignment="1">
      <alignment horizontal="center" vertical="center"/>
    </xf>
    <xf numFmtId="0" fontId="30" fillId="9" borderId="18" xfId="0" applyFont="1" applyFill="1" applyBorder="1" applyAlignment="1">
      <alignment horizontal="center" vertical="center"/>
    </xf>
    <xf numFmtId="0" fontId="11" fillId="7" borderId="46" xfId="0" applyFont="1" applyFill="1" applyBorder="1" applyAlignment="1">
      <alignment horizontal="center" vertical="center"/>
    </xf>
    <xf numFmtId="0" fontId="11" fillId="5" borderId="26" xfId="0" applyFont="1" applyFill="1" applyBorder="1"/>
    <xf numFmtId="9" fontId="11" fillId="7" borderId="46" xfId="0" applyNumberFormat="1" applyFont="1" applyFill="1" applyBorder="1" applyAlignment="1">
      <alignment horizontal="center" vertical="center"/>
    </xf>
    <xf numFmtId="0" fontId="11" fillId="5" borderId="18" xfId="0" applyFont="1" applyFill="1" applyBorder="1"/>
    <xf numFmtId="1" fontId="11" fillId="5" borderId="10" xfId="0" applyNumberFormat="1" applyFont="1" applyFill="1" applyBorder="1" applyAlignment="1">
      <alignment horizontal="center" vertical="center"/>
    </xf>
    <xf numFmtId="1" fontId="11" fillId="7" borderId="46" xfId="1" applyNumberFormat="1" applyFont="1" applyFill="1" applyBorder="1" applyAlignment="1">
      <alignment horizontal="center" vertical="center"/>
    </xf>
    <xf numFmtId="9" fontId="11" fillId="7" borderId="46" xfId="1" applyFont="1" applyFill="1" applyBorder="1" applyAlignment="1">
      <alignment horizontal="center" vertical="center"/>
    </xf>
    <xf numFmtId="1" fontId="11" fillId="5" borderId="41" xfId="0" applyNumberFormat="1" applyFont="1" applyFill="1" applyBorder="1" applyAlignment="1">
      <alignment horizontal="center" vertical="center"/>
    </xf>
    <xf numFmtId="1" fontId="11" fillId="5" borderId="42" xfId="0" applyNumberFormat="1" applyFont="1" applyFill="1" applyBorder="1" applyAlignment="1">
      <alignment horizontal="center" vertical="center"/>
    </xf>
    <xf numFmtId="1" fontId="11" fillId="7" borderId="48" xfId="1" applyNumberFormat="1" applyFont="1" applyFill="1" applyBorder="1" applyAlignment="1">
      <alignment horizontal="center" vertical="center"/>
    </xf>
    <xf numFmtId="0" fontId="11" fillId="5" borderId="41" xfId="0" applyFont="1" applyFill="1" applyBorder="1" applyAlignment="1">
      <alignment horizontal="center" vertical="center"/>
    </xf>
    <xf numFmtId="0" fontId="11" fillId="5" borderId="56" xfId="0" applyFont="1" applyFill="1" applyBorder="1"/>
    <xf numFmtId="0" fontId="11" fillId="5" borderId="42" xfId="0" applyFont="1" applyFill="1" applyBorder="1" applyAlignment="1">
      <alignment wrapText="1"/>
    </xf>
    <xf numFmtId="9" fontId="11" fillId="5" borderId="0" xfId="1" applyFont="1" applyFill="1" applyAlignment="1">
      <alignment horizontal="center" vertical="center"/>
    </xf>
    <xf numFmtId="0" fontId="28" fillId="11" borderId="2" xfId="0" applyFont="1" applyFill="1" applyBorder="1" applyAlignment="1">
      <alignment horizontal="center" vertical="center"/>
    </xf>
    <xf numFmtId="0" fontId="28" fillId="11" borderId="18" xfId="0" applyFont="1" applyFill="1" applyBorder="1" applyAlignment="1">
      <alignment horizontal="center" vertical="center" wrapText="1"/>
    </xf>
    <xf numFmtId="0" fontId="28" fillId="11" borderId="5" xfId="0" applyFont="1" applyFill="1" applyBorder="1" applyAlignment="1">
      <alignment horizontal="center" vertical="center"/>
    </xf>
    <xf numFmtId="0" fontId="30" fillId="9" borderId="10" xfId="0" applyFont="1" applyFill="1" applyBorder="1" applyAlignment="1">
      <alignment horizontal="center" vertical="center"/>
    </xf>
    <xf numFmtId="0" fontId="30" fillId="9" borderId="10" xfId="0" applyFont="1" applyFill="1" applyBorder="1" applyAlignment="1">
      <alignment horizontal="center" vertical="center" wrapText="1"/>
    </xf>
    <xf numFmtId="0" fontId="30" fillId="9" borderId="18" xfId="0" applyFont="1" applyFill="1" applyBorder="1" applyAlignment="1">
      <alignment horizontal="center" vertical="center" wrapText="1"/>
    </xf>
    <xf numFmtId="0" fontId="28" fillId="11" borderId="22" xfId="0" applyFont="1" applyFill="1" applyBorder="1" applyAlignment="1">
      <alignment horizontal="center" vertical="center"/>
    </xf>
    <xf numFmtId="0" fontId="28" fillId="11" borderId="23" xfId="0" applyFont="1" applyFill="1" applyBorder="1" applyAlignment="1">
      <alignment horizontal="center" vertical="center" wrapText="1"/>
    </xf>
    <xf numFmtId="0" fontId="28" fillId="11" borderId="23" xfId="0" applyFont="1" applyFill="1" applyBorder="1" applyAlignment="1">
      <alignment horizontal="center" vertical="center"/>
    </xf>
    <xf numFmtId="0" fontId="50" fillId="6" borderId="10" xfId="0" applyFont="1" applyFill="1" applyBorder="1" applyAlignment="1">
      <alignment horizontal="center" vertical="center" wrapText="1"/>
    </xf>
    <xf numFmtId="14" fontId="50" fillId="6" borderId="18" xfId="0" applyNumberFormat="1" applyFont="1" applyFill="1" applyBorder="1" applyAlignment="1">
      <alignment horizontal="center" vertical="center"/>
    </xf>
    <xf numFmtId="0" fontId="50" fillId="6" borderId="18" xfId="0" applyFont="1" applyFill="1" applyBorder="1" applyAlignment="1">
      <alignment horizontal="center" vertical="center" wrapText="1"/>
    </xf>
    <xf numFmtId="0" fontId="30" fillId="9" borderId="11" xfId="0" applyFont="1" applyFill="1" applyBorder="1" applyAlignment="1">
      <alignment horizontal="center" vertical="center" wrapText="1"/>
    </xf>
    <xf numFmtId="0" fontId="30" fillId="9" borderId="23" xfId="0" applyFont="1" applyFill="1" applyBorder="1" applyAlignment="1">
      <alignment horizontal="center" vertical="center" wrapText="1"/>
    </xf>
    <xf numFmtId="0" fontId="50" fillId="6" borderId="18" xfId="0" applyFont="1" applyFill="1" applyBorder="1" applyAlignment="1">
      <alignment horizontal="center" vertical="center"/>
    </xf>
    <xf numFmtId="0" fontId="30" fillId="9" borderId="10" xfId="0" applyFont="1" applyFill="1" applyBorder="1" applyAlignment="1">
      <alignment vertical="center" wrapText="1"/>
    </xf>
    <xf numFmtId="0" fontId="50" fillId="6" borderId="10" xfId="0" applyFont="1" applyFill="1" applyBorder="1" applyAlignment="1">
      <alignment horizontal="center" vertical="center"/>
    </xf>
    <xf numFmtId="14" fontId="50" fillId="6" borderId="18" xfId="0" applyNumberFormat="1" applyFont="1" applyFill="1" applyBorder="1" applyAlignment="1">
      <alignment horizontal="center" vertical="center" wrapText="1"/>
    </xf>
    <xf numFmtId="0" fontId="29" fillId="0" borderId="10" xfId="0" applyFont="1" applyBorder="1" applyAlignment="1">
      <alignment vertical="center" wrapText="1"/>
    </xf>
    <xf numFmtId="0" fontId="19" fillId="0" borderId="23" xfId="0" applyFont="1" applyBorder="1" applyAlignment="1">
      <alignment vertical="center" wrapText="1"/>
    </xf>
    <xf numFmtId="0" fontId="40" fillId="23" borderId="10" xfId="0" applyFont="1" applyFill="1" applyBorder="1" applyAlignment="1">
      <alignment horizontal="center" vertical="center"/>
    </xf>
    <xf numFmtId="0" fontId="19" fillId="0" borderId="8" xfId="0" applyFont="1" applyBorder="1" applyAlignment="1">
      <alignment horizontal="center" vertical="center"/>
    </xf>
    <xf numFmtId="165" fontId="19" fillId="0" borderId="0" xfId="0" applyNumberFormat="1" applyFont="1"/>
    <xf numFmtId="0" fontId="11" fillId="0" borderId="10" xfId="0" applyFont="1" applyBorder="1" applyAlignment="1">
      <alignment horizontal="center" vertical="center" wrapText="1"/>
    </xf>
    <xf numFmtId="0" fontId="11" fillId="5" borderId="10" xfId="0" applyFont="1" applyFill="1" applyBorder="1" applyAlignment="1">
      <alignment horizontal="center" vertical="center" wrapText="1"/>
    </xf>
    <xf numFmtId="14" fontId="11" fillId="0" borderId="18" xfId="0" applyNumberFormat="1" applyFont="1" applyBorder="1" applyAlignment="1">
      <alignment horizontal="center" vertical="center" wrapText="1"/>
    </xf>
    <xf numFmtId="0" fontId="11" fillId="0" borderId="10" xfId="0" applyFont="1" applyBorder="1" applyAlignment="1">
      <alignment horizontal="left" vertical="center" wrapText="1"/>
    </xf>
    <xf numFmtId="0" fontId="11" fillId="0" borderId="10" xfId="0" applyFont="1" applyBorder="1"/>
    <xf numFmtId="9" fontId="11" fillId="5" borderId="10" xfId="0" applyNumberFormat="1" applyFont="1" applyFill="1" applyBorder="1" applyAlignment="1">
      <alignment horizontal="center" vertical="center" wrapText="1"/>
    </xf>
    <xf numFmtId="0" fontId="11" fillId="5" borderId="10" xfId="0" applyFont="1" applyFill="1" applyBorder="1" applyAlignment="1">
      <alignment horizontal="left" vertical="center" wrapText="1"/>
    </xf>
    <xf numFmtId="0" fontId="40" fillId="0" borderId="18" xfId="0" applyFont="1" applyBorder="1" applyAlignment="1">
      <alignment horizontal="center" vertical="center"/>
    </xf>
    <xf numFmtId="0" fontId="40" fillId="11" borderId="43" xfId="0" applyFont="1" applyFill="1" applyBorder="1" applyAlignment="1">
      <alignment horizontal="center" vertical="center"/>
    </xf>
    <xf numFmtId="0" fontId="40" fillId="11" borderId="20" xfId="0" applyFont="1" applyFill="1" applyBorder="1" applyAlignment="1">
      <alignment horizontal="center" vertical="center"/>
    </xf>
    <xf numFmtId="0" fontId="40" fillId="11" borderId="10" xfId="0" applyFont="1" applyFill="1" applyBorder="1" applyAlignment="1">
      <alignment horizontal="center" vertical="center" wrapText="1"/>
    </xf>
    <xf numFmtId="0" fontId="40" fillId="8" borderId="10" xfId="0" applyFont="1" applyFill="1" applyBorder="1" applyAlignment="1">
      <alignment horizontal="center" vertical="center"/>
    </xf>
    <xf numFmtId="0" fontId="40" fillId="8" borderId="18" xfId="0" applyFont="1" applyFill="1" applyBorder="1" applyAlignment="1">
      <alignment horizontal="center" vertical="center"/>
    </xf>
    <xf numFmtId="0" fontId="40" fillId="11" borderId="8" xfId="0" applyFont="1" applyFill="1" applyBorder="1" applyAlignment="1">
      <alignment horizontal="center" vertical="center"/>
    </xf>
    <xf numFmtId="0" fontId="40" fillId="11" borderId="10" xfId="0" applyFont="1" applyFill="1" applyBorder="1" applyAlignment="1">
      <alignment horizontal="center" vertical="center"/>
    </xf>
    <xf numFmtId="0" fontId="40" fillId="11" borderId="18" xfId="0" applyFont="1" applyFill="1" applyBorder="1" applyAlignment="1">
      <alignment horizontal="center" vertical="center"/>
    </xf>
    <xf numFmtId="0" fontId="39" fillId="0" borderId="11" xfId="0" applyFont="1" applyBorder="1" applyAlignment="1">
      <alignment horizontal="center" vertical="center"/>
    </xf>
    <xf numFmtId="0" fontId="39" fillId="0" borderId="11" xfId="0" applyFont="1" applyBorder="1" applyAlignment="1">
      <alignment horizontal="center" vertical="center"/>
    </xf>
    <xf numFmtId="0" fontId="39" fillId="0" borderId="11" xfId="0" applyFont="1" applyBorder="1" applyAlignment="1">
      <alignment horizontal="center" vertical="center" wrapText="1"/>
    </xf>
    <xf numFmtId="0" fontId="39" fillId="0" borderId="21" xfId="0" applyFont="1" applyBorder="1" applyAlignment="1">
      <alignment horizontal="center" vertical="center" wrapText="1"/>
    </xf>
    <xf numFmtId="0" fontId="40" fillId="11" borderId="79" xfId="0" applyFont="1" applyFill="1" applyBorder="1" applyAlignment="1">
      <alignment vertical="center"/>
    </xf>
    <xf numFmtId="0" fontId="40" fillId="11" borderId="11" xfId="0" applyFont="1" applyFill="1" applyBorder="1" applyAlignment="1">
      <alignment vertical="center"/>
    </xf>
    <xf numFmtId="0" fontId="40" fillId="11" borderId="21" xfId="0" applyFont="1" applyFill="1" applyBorder="1" applyAlignment="1">
      <alignment vertical="center"/>
    </xf>
    <xf numFmtId="0" fontId="40" fillId="11" borderId="79" xfId="0" applyFont="1" applyFill="1" applyBorder="1" applyAlignment="1">
      <alignment horizontal="center" vertical="center"/>
    </xf>
    <xf numFmtId="0" fontId="40" fillId="11" borderId="11" xfId="0" applyFont="1" applyFill="1" applyBorder="1" applyAlignment="1">
      <alignment horizontal="center" vertical="center" wrapText="1"/>
    </xf>
    <xf numFmtId="0" fontId="39" fillId="8" borderId="10" xfId="0" applyFont="1" applyFill="1" applyBorder="1" applyAlignment="1">
      <alignment horizontal="center" vertical="center" wrapText="1"/>
    </xf>
    <xf numFmtId="0" fontId="40" fillId="6" borderId="10" xfId="0" applyFont="1" applyFill="1" applyBorder="1" applyAlignment="1">
      <alignment horizontal="center" vertical="center" wrapText="1"/>
    </xf>
    <xf numFmtId="165" fontId="19" fillId="5" borderId="43" xfId="10" applyNumberFormat="1" applyFont="1" applyFill="1" applyBorder="1" applyAlignment="1">
      <alignment horizontal="center" vertical="center"/>
    </xf>
    <xf numFmtId="165" fontId="19" fillId="7" borderId="44" xfId="5" applyNumberFormat="1" applyFont="1" applyFill="1" applyBorder="1" applyAlignment="1">
      <alignment horizontal="center" vertical="center"/>
    </xf>
    <xf numFmtId="165" fontId="19" fillId="5" borderId="44" xfId="5" applyNumberFormat="1" applyFont="1" applyFill="1" applyBorder="1" applyAlignment="1">
      <alignment horizontal="center" vertical="center"/>
    </xf>
    <xf numFmtId="9" fontId="19" fillId="7" borderId="44" xfId="1" applyFont="1" applyFill="1" applyBorder="1" applyAlignment="1">
      <alignment horizontal="center" vertical="center"/>
    </xf>
    <xf numFmtId="9" fontId="19" fillId="5" borderId="44" xfId="1" applyFont="1" applyFill="1" applyBorder="1" applyAlignment="1">
      <alignment horizontal="center" vertical="center"/>
    </xf>
    <xf numFmtId="1" fontId="19" fillId="5" borderId="8" xfId="10" applyNumberFormat="1" applyFont="1" applyFill="1" applyBorder="1" applyAlignment="1">
      <alignment horizontal="center" vertical="center"/>
    </xf>
    <xf numFmtId="1" fontId="19" fillId="5" borderId="10" xfId="5" applyNumberFormat="1" applyFont="1" applyFill="1" applyBorder="1" applyAlignment="1">
      <alignment horizontal="center" vertical="center"/>
    </xf>
    <xf numFmtId="165" fontId="19" fillId="5" borderId="10" xfId="5" applyNumberFormat="1" applyFont="1" applyFill="1" applyBorder="1" applyAlignment="1">
      <alignment horizontal="center" vertical="center"/>
    </xf>
    <xf numFmtId="9" fontId="19" fillId="0" borderId="10" xfId="1" applyFont="1" applyFill="1" applyBorder="1" applyAlignment="1">
      <alignment horizontal="center" vertical="center"/>
    </xf>
    <xf numFmtId="165" fontId="19" fillId="0" borderId="8" xfId="10" applyNumberFormat="1" applyFont="1" applyFill="1" applyBorder="1" applyAlignment="1">
      <alignment horizontal="center" vertical="center"/>
    </xf>
    <xf numFmtId="165" fontId="19" fillId="7" borderId="10" xfId="5" applyNumberFormat="1" applyFont="1" applyFill="1" applyBorder="1" applyAlignment="1">
      <alignment horizontal="center" vertical="center"/>
    </xf>
    <xf numFmtId="0" fontId="18" fillId="0" borderId="10" xfId="0" applyFont="1" applyBorder="1" applyAlignment="1">
      <alignment horizontal="center" vertical="center" wrapText="1"/>
    </xf>
    <xf numFmtId="1" fontId="19" fillId="0" borderId="8" xfId="1" applyNumberFormat="1" applyFont="1" applyFill="1" applyBorder="1" applyAlignment="1">
      <alignment horizontal="center" vertical="center"/>
    </xf>
    <xf numFmtId="1" fontId="19" fillId="0" borderId="8" xfId="11" applyNumberFormat="1" applyFont="1" applyFill="1" applyBorder="1" applyAlignment="1">
      <alignment horizontal="center" vertical="center"/>
    </xf>
    <xf numFmtId="9" fontId="19" fillId="0" borderId="8" xfId="1" applyFont="1" applyFill="1" applyBorder="1" applyAlignment="1">
      <alignment horizontal="center" vertical="center"/>
    </xf>
    <xf numFmtId="0" fontId="40" fillId="5" borderId="10" xfId="0" applyFont="1" applyFill="1" applyBorder="1" applyAlignment="1">
      <alignment horizontal="center" vertical="center" wrapText="1"/>
    </xf>
    <xf numFmtId="1" fontId="19" fillId="5" borderId="10" xfId="1" applyNumberFormat="1" applyFont="1" applyFill="1" applyBorder="1" applyAlignment="1">
      <alignment horizontal="center" vertical="center"/>
    </xf>
    <xf numFmtId="9" fontId="19" fillId="5" borderId="10" xfId="5" applyNumberFormat="1" applyFont="1" applyFill="1" applyBorder="1" applyAlignment="1">
      <alignment horizontal="center" vertical="center"/>
    </xf>
    <xf numFmtId="1" fontId="19" fillId="5" borderId="8" xfId="11" applyNumberFormat="1" applyFont="1" applyFill="1" applyBorder="1" applyAlignment="1">
      <alignment horizontal="center" vertical="center"/>
    </xf>
    <xf numFmtId="0" fontId="19" fillId="0" borderId="41" xfId="0" applyFont="1" applyBorder="1" applyAlignment="1">
      <alignment horizontal="center" vertical="center"/>
    </xf>
    <xf numFmtId="1" fontId="19" fillId="5" borderId="42" xfId="1" applyNumberFormat="1" applyFont="1" applyFill="1" applyBorder="1" applyAlignment="1">
      <alignment horizontal="center" vertical="center"/>
    </xf>
    <xf numFmtId="1" fontId="19" fillId="5" borderId="42" xfId="5" applyNumberFormat="1" applyFont="1" applyFill="1" applyBorder="1" applyAlignment="1">
      <alignment horizontal="center" vertical="center"/>
    </xf>
    <xf numFmtId="165" fontId="19" fillId="5" borderId="42" xfId="5" applyNumberFormat="1" applyFont="1" applyFill="1" applyBorder="1" applyAlignment="1">
      <alignment horizontal="center" vertical="center"/>
    </xf>
    <xf numFmtId="9" fontId="19" fillId="5" borderId="42" xfId="1" applyFont="1" applyFill="1" applyBorder="1" applyAlignment="1">
      <alignment horizontal="center" vertical="center"/>
    </xf>
    <xf numFmtId="0" fontId="19" fillId="5" borderId="10" xfId="0" applyFont="1" applyFill="1" applyBorder="1" applyAlignment="1">
      <alignment vertical="center" wrapText="1"/>
    </xf>
    <xf numFmtId="0" fontId="28" fillId="8" borderId="10" xfId="0" applyFont="1" applyFill="1" applyBorder="1" applyAlignment="1">
      <alignment horizontal="center" vertical="center" wrapText="1"/>
    </xf>
    <xf numFmtId="0" fontId="11" fillId="0" borderId="10" xfId="0" applyFont="1" applyBorder="1" applyAlignment="1">
      <alignment horizontal="justify" vertical="top" wrapText="1"/>
    </xf>
    <xf numFmtId="1" fontId="11" fillId="0" borderId="10" xfId="0" applyNumberFormat="1" applyFont="1" applyBorder="1" applyAlignment="1">
      <alignment horizontal="center" vertical="center"/>
    </xf>
    <xf numFmtId="14" fontId="11" fillId="0" borderId="18" xfId="0" applyNumberFormat="1" applyFont="1" applyBorder="1" applyAlignment="1">
      <alignment horizontal="center" vertical="center"/>
    </xf>
    <xf numFmtId="0" fontId="50" fillId="5" borderId="10" xfId="0" applyFont="1" applyFill="1" applyBorder="1" applyAlignment="1">
      <alignment horizontal="justify" vertical="top" wrapText="1"/>
    </xf>
    <xf numFmtId="0" fontId="11" fillId="0" borderId="12" xfId="0" applyFont="1" applyBorder="1" applyAlignment="1">
      <alignment horizontal="left" vertical="center" wrapText="1"/>
    </xf>
    <xf numFmtId="0" fontId="11" fillId="5" borderId="10" xfId="0" applyFont="1" applyFill="1" applyBorder="1" applyAlignment="1">
      <alignment horizontal="justify" vertical="top" wrapText="1"/>
    </xf>
    <xf numFmtId="1" fontId="11" fillId="0" borderId="10" xfId="0" applyNumberFormat="1" applyFont="1" applyBorder="1" applyAlignment="1">
      <alignment horizontal="center" vertical="center" wrapText="1"/>
    </xf>
    <xf numFmtId="14" fontId="11" fillId="5" borderId="18" xfId="0" applyNumberFormat="1" applyFont="1" applyFill="1" applyBorder="1" applyAlignment="1">
      <alignment horizontal="center" vertical="center" wrapText="1"/>
    </xf>
    <xf numFmtId="0" fontId="11" fillId="0" borderId="40" xfId="0" applyFont="1" applyBorder="1" applyAlignment="1">
      <alignment horizontal="left" vertical="center" wrapText="1"/>
    </xf>
    <xf numFmtId="0" fontId="28" fillId="8" borderId="10" xfId="0" applyFont="1" applyFill="1" applyBorder="1" applyAlignment="1">
      <alignment vertical="center" wrapText="1"/>
    </xf>
    <xf numFmtId="0" fontId="28" fillId="8" borderId="10" xfId="0" applyFont="1" applyFill="1" applyBorder="1" applyAlignment="1">
      <alignment horizontal="center" vertical="center" wrapText="1"/>
    </xf>
    <xf numFmtId="0" fontId="38" fillId="5" borderId="10" xfId="0" applyFont="1" applyFill="1" applyBorder="1" applyAlignment="1">
      <alignment horizontal="justify" vertical="top" wrapText="1"/>
    </xf>
    <xf numFmtId="1" fontId="38" fillId="5" borderId="10" xfId="0" applyNumberFormat="1" applyFont="1" applyFill="1" applyBorder="1" applyAlignment="1">
      <alignment horizontal="center" vertical="center" wrapText="1"/>
    </xf>
    <xf numFmtId="0" fontId="11" fillId="5" borderId="18" xfId="0" applyFont="1" applyFill="1" applyBorder="1" applyAlignment="1">
      <alignment horizontal="center" vertical="center" wrapText="1"/>
    </xf>
    <xf numFmtId="0" fontId="28" fillId="8" borderId="10" xfId="0" applyFont="1" applyFill="1" applyBorder="1" applyAlignment="1">
      <alignment horizontal="left" vertical="center" wrapText="1"/>
    </xf>
    <xf numFmtId="0" fontId="28" fillId="8" borderId="10" xfId="0" applyFont="1" applyFill="1" applyBorder="1" applyAlignment="1">
      <alignment horizontal="left" vertical="center" wrapText="1"/>
    </xf>
    <xf numFmtId="0" fontId="11" fillId="5" borderId="85" xfId="0" applyFont="1" applyFill="1" applyBorder="1" applyAlignment="1">
      <alignment horizontal="left" vertical="center" wrapText="1"/>
    </xf>
  </cellXfs>
  <cellStyles count="13">
    <cellStyle name="Hipervínculo" xfId="2" builtinId="8"/>
    <cellStyle name="Millares" xfId="5" builtinId="3"/>
    <cellStyle name="Millares [0]" xfId="4" builtinId="6"/>
    <cellStyle name="Millares [0] 2" xfId="6" xr:uid="{9190645E-E0F2-4E93-A732-1A9EA796C934}"/>
    <cellStyle name="Millares [0] 3" xfId="8" xr:uid="{00000000-0005-0000-0000-000035000000}"/>
    <cellStyle name="Millares [0] 4" xfId="11" xr:uid="{00000000-0005-0000-0000-000037000000}"/>
    <cellStyle name="Millares 2" xfId="7" xr:uid="{24F72D8D-7AD9-484D-B316-383D3AFD8441}"/>
    <cellStyle name="Millares 3" xfId="9" xr:uid="{00000000-0005-0000-0000-000034000000}"/>
    <cellStyle name="Millares 4" xfId="10" xr:uid="{00000000-0005-0000-0000-000036000000}"/>
    <cellStyle name="Millares 5" xfId="12" xr:uid="{00000000-0005-0000-0000-000038000000}"/>
    <cellStyle name="Normal" xfId="0" builtinId="0"/>
    <cellStyle name="Normal 3" xfId="3" xr:uid="{00000000-0005-0000-0000-000003000000}"/>
    <cellStyle name="Porcentaje" xfId="1" builtinId="5"/>
  </cellStyles>
  <dxfs count="1233">
    <dxf>
      <fill>
        <patternFill>
          <bgColor rgb="FF00B05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ADDB7B"/>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C000"/>
          <bgColor rgb="FFFFC000"/>
        </patternFill>
      </fill>
    </dxf>
    <dxf>
      <fill>
        <patternFill>
          <fgColor rgb="FFFFFF00"/>
          <bgColor rgb="FFFFFF00"/>
        </patternFill>
      </fill>
    </dxf>
    <dxf>
      <fill>
        <patternFill>
          <bgColor rgb="FFFF0000"/>
        </patternFill>
      </fill>
    </dxf>
    <dxf>
      <fill>
        <patternFill>
          <fgColor rgb="FF92D050"/>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rgb="FF00B050"/>
        </patternFill>
      </fill>
    </dxf>
    <dxf>
      <fill>
        <patternFill>
          <fgColor rgb="FFFFC000"/>
          <bgColor rgb="FFFFC000"/>
        </patternFill>
      </fill>
    </dxf>
    <dxf>
      <fill>
        <patternFill>
          <fgColor rgb="FFFFFF00"/>
          <bgColor rgb="FFFFFF00"/>
        </patternFill>
      </fill>
    </dxf>
    <dxf>
      <fill>
        <patternFill>
          <bgColor rgb="FFFF000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rgb="FF00B050"/>
        </patternFill>
      </fill>
    </dxf>
    <dxf>
      <fill>
        <patternFill>
          <fgColor rgb="FFFFC000"/>
          <bgColor rgb="FFFFC000"/>
        </patternFill>
      </fill>
    </dxf>
    <dxf>
      <fill>
        <patternFill>
          <fgColor rgb="FFFFFF00"/>
          <bgColor rgb="FFFFFF00"/>
        </patternFill>
      </fill>
    </dxf>
    <dxf>
      <fill>
        <patternFill>
          <bgColor rgb="FFFF0000"/>
        </patternFill>
      </fill>
    </dxf>
    <dxf>
      <fill>
        <patternFill>
          <fgColor rgb="FF92D050"/>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fgColor rgb="FF92D050"/>
          <bgColor rgb="FF92D050"/>
        </patternFill>
      </fill>
    </dxf>
    <dxf>
      <fill>
        <patternFill>
          <fgColor rgb="FF92D050"/>
          <bgColor rgb="FF92D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3.xml"/><Relationship Id="rId18" Type="http://schemas.openxmlformats.org/officeDocument/2006/relationships/externalLink" Target="externalLinks/externalLink8.xml"/><Relationship Id="rId26" Type="http://schemas.openxmlformats.org/officeDocument/2006/relationships/externalLink" Target="externalLinks/externalLink16.xml"/><Relationship Id="rId3" Type="http://schemas.openxmlformats.org/officeDocument/2006/relationships/worksheet" Target="worksheets/sheet3.xml"/><Relationship Id="rId21" Type="http://schemas.openxmlformats.org/officeDocument/2006/relationships/externalLink" Target="externalLinks/externalLink11.xml"/><Relationship Id="rId7" Type="http://schemas.openxmlformats.org/officeDocument/2006/relationships/worksheet" Target="worksheets/sheet7.xml"/><Relationship Id="rId12" Type="http://schemas.openxmlformats.org/officeDocument/2006/relationships/externalLink" Target="externalLinks/externalLink2.xml"/><Relationship Id="rId17" Type="http://schemas.openxmlformats.org/officeDocument/2006/relationships/externalLink" Target="externalLinks/externalLink7.xml"/><Relationship Id="rId25" Type="http://schemas.openxmlformats.org/officeDocument/2006/relationships/externalLink" Target="externalLinks/externalLink15.xml"/><Relationship Id="rId2" Type="http://schemas.openxmlformats.org/officeDocument/2006/relationships/worksheet" Target="worksheets/sheet2.xml"/><Relationship Id="rId16" Type="http://schemas.openxmlformats.org/officeDocument/2006/relationships/externalLink" Target="externalLinks/externalLink6.xml"/><Relationship Id="rId20" Type="http://schemas.openxmlformats.org/officeDocument/2006/relationships/externalLink" Target="externalLinks/externalLink1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24" Type="http://schemas.openxmlformats.org/officeDocument/2006/relationships/externalLink" Target="externalLinks/externalLink1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externalLink" Target="externalLinks/externalLink5.xml"/><Relationship Id="rId23" Type="http://schemas.openxmlformats.org/officeDocument/2006/relationships/externalLink" Target="externalLinks/externalLink13.xml"/><Relationship Id="rId28" Type="http://schemas.openxmlformats.org/officeDocument/2006/relationships/externalLink" Target="externalLinks/externalLink18.xml"/><Relationship Id="rId10" Type="http://schemas.openxmlformats.org/officeDocument/2006/relationships/worksheet" Target="worksheets/sheet10.xml"/><Relationship Id="rId19" Type="http://schemas.openxmlformats.org/officeDocument/2006/relationships/externalLink" Target="externalLinks/externalLink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4.xml"/><Relationship Id="rId22" Type="http://schemas.openxmlformats.org/officeDocument/2006/relationships/externalLink" Target="externalLinks/externalLink12.xml"/><Relationship Id="rId27" Type="http://schemas.openxmlformats.org/officeDocument/2006/relationships/externalLink" Target="externalLinks/externalLink17.xml"/><Relationship Id="rId30"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cap="all" spc="150" baseline="0">
                <a:solidFill>
                  <a:schemeClr val="tx1">
                    <a:lumMod val="50000"/>
                    <a:lumOff val="50000"/>
                  </a:schemeClr>
                </a:solidFill>
                <a:latin typeface="+mn-lt"/>
                <a:ea typeface="+mn-ea"/>
                <a:cs typeface="+mn-cs"/>
              </a:defRPr>
            </a:pPr>
            <a:r>
              <a:rPr lang="en-US"/>
              <a:t>Plan</a:t>
            </a:r>
            <a:r>
              <a:rPr lang="en-US" baseline="0"/>
              <a:t> anticorrupción 2023</a:t>
            </a:r>
            <a:r>
              <a:rPr lang="en-US"/>
              <a:t> </a:t>
            </a:r>
          </a:p>
        </c:rich>
      </c:tx>
      <c:overlay val="0"/>
      <c:spPr>
        <a:noFill/>
        <a:ln>
          <a:noFill/>
        </a:ln>
        <a:effectLst/>
      </c:spPr>
      <c:txPr>
        <a:bodyPr rot="0" spcFirstLastPara="1" vertOverflow="ellipsis" vert="horz" wrap="square" anchor="ctr" anchorCtr="1"/>
        <a:lstStyle/>
        <a:p>
          <a:pPr>
            <a:defRPr sz="1800" b="1" i="0" u="none" strike="noStrike" kern="1200" cap="all" spc="150" baseline="0">
              <a:solidFill>
                <a:schemeClr val="tx1">
                  <a:lumMod val="50000"/>
                  <a:lumOff val="50000"/>
                </a:schemeClr>
              </a:solidFill>
              <a:latin typeface="+mn-lt"/>
              <a:ea typeface="+mn-ea"/>
              <a:cs typeface="+mn-cs"/>
            </a:defRPr>
          </a:pPr>
          <a:endParaRPr lang="es-CO"/>
        </a:p>
      </c:txPr>
    </c:title>
    <c:autoTitleDeleted val="0"/>
    <c:plotArea>
      <c:layout/>
      <c:barChart>
        <c:barDir val="col"/>
        <c:grouping val="clustered"/>
        <c:varyColors val="0"/>
        <c:ser>
          <c:idx val="0"/>
          <c:order val="0"/>
          <c:tx>
            <c:strRef>
              <c:f>'Avance PAyAC'!$D$3</c:f>
              <c:strCache>
                <c:ptCount val="1"/>
                <c:pt idx="0">
                  <c:v>Ejecutado </c:v>
                </c:pt>
              </c:strCache>
            </c:strRef>
          </c:tx>
          <c:spPr>
            <a:pattFill prst="narHorz">
              <a:fgClr>
                <a:schemeClr val="accent1"/>
              </a:fgClr>
              <a:bgClr>
                <a:schemeClr val="accent1">
                  <a:lumMod val="20000"/>
                  <a:lumOff val="80000"/>
                </a:schemeClr>
              </a:bgClr>
            </a:pattFill>
            <a:ln>
              <a:noFill/>
            </a:ln>
            <a:effectLst>
              <a:innerShdw blurRad="114300">
                <a:schemeClr val="accent1"/>
              </a:innerShdw>
            </a:effectLst>
          </c:spPr>
          <c:invertIfNegative val="0"/>
          <c:dLbls>
            <c:dLbl>
              <c:idx val="0"/>
              <c:layout>
                <c:manualLayout>
                  <c:x val="0"/>
                  <c:y val="-6.9262175561388156E-5"/>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97C-473A-967E-5425E143DE58}"/>
                </c:ext>
              </c:extLst>
            </c:dLbl>
            <c:dLbl>
              <c:idx val="1"/>
              <c:layout>
                <c:manualLayout>
                  <c:x val="-4.1221183918041126E-17"/>
                  <c:y val="4.560367454068198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97C-473A-967E-5425E143DE58}"/>
                </c:ext>
              </c:extLst>
            </c:dLbl>
            <c:dLbl>
              <c:idx val="2"/>
              <c:layout>
                <c:manualLayout>
                  <c:x val="-8.2442367836082252E-17"/>
                  <c:y val="4.5603674540681564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97C-473A-967E-5425E143DE58}"/>
                </c:ext>
              </c:extLst>
            </c:dLbl>
            <c:dLbl>
              <c:idx val="3"/>
              <c:layout>
                <c:manualLayout>
                  <c:x val="0"/>
                  <c:y val="9.1899970836978283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97C-473A-967E-5425E143DE58}"/>
                </c:ext>
              </c:extLst>
            </c:dLbl>
            <c:dLbl>
              <c:idx val="4"/>
              <c:layout>
                <c:manualLayout>
                  <c:x val="-1.648847356721645E-16"/>
                  <c:y val="4.5603674540682414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97C-473A-967E-5425E143DE58}"/>
                </c:ext>
              </c:extLst>
            </c:dLbl>
            <c:dLbl>
              <c:idx val="5"/>
              <c:layout>
                <c:manualLayout>
                  <c:x val="-2.2484541877460895E-3"/>
                  <c:y val="9.1899970836978716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97C-473A-967E-5425E143DE5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'Avance PAyAC'!$C$4:$C$9</c:f>
              <c:strCache>
                <c:ptCount val="6"/>
                <c:pt idx="0">
                  <c:v>Gestión del Riesgo de Corrupción</c:v>
                </c:pt>
                <c:pt idx="1">
                  <c:v>Racionalización de Tramites</c:v>
                </c:pt>
                <c:pt idx="2">
                  <c:v>Rendición de cuentas</c:v>
                </c:pt>
                <c:pt idx="3">
                  <c:v>Mecanismos para mejorar el servicio al ciudadano </c:v>
                </c:pt>
                <c:pt idx="4">
                  <c:v>Transparencia y Acceso a la Información</c:v>
                </c:pt>
                <c:pt idx="5">
                  <c:v>Gestión de Conflictos de Interes </c:v>
                </c:pt>
              </c:strCache>
            </c:strRef>
          </c:cat>
          <c:val>
            <c:numRef>
              <c:f>'Avance PAyAC'!$D$4:$D$9</c:f>
              <c:numCache>
                <c:formatCode>0%</c:formatCode>
                <c:ptCount val="6"/>
                <c:pt idx="0">
                  <c:v>0.52380952380952384</c:v>
                </c:pt>
                <c:pt idx="1">
                  <c:v>0.3</c:v>
                </c:pt>
                <c:pt idx="2">
                  <c:v>0.12848484848484848</c:v>
                </c:pt>
                <c:pt idx="3">
                  <c:v>0.21170454545454545</c:v>
                </c:pt>
                <c:pt idx="4">
                  <c:v>0.16492553007249064</c:v>
                </c:pt>
                <c:pt idx="5">
                  <c:v>0.13333333333333333</c:v>
                </c:pt>
              </c:numCache>
            </c:numRef>
          </c:val>
          <c:extLst>
            <c:ext xmlns:c16="http://schemas.microsoft.com/office/drawing/2014/chart" uri="{C3380CC4-5D6E-409C-BE32-E72D297353CC}">
              <c16:uniqueId val="{00000000-697C-473A-967E-5425E143DE58}"/>
            </c:ext>
          </c:extLst>
        </c:ser>
        <c:dLbls>
          <c:dLblPos val="inEnd"/>
          <c:showLegendKey val="0"/>
          <c:showVal val="1"/>
          <c:showCatName val="0"/>
          <c:showSerName val="0"/>
          <c:showPercent val="0"/>
          <c:showBubbleSize val="0"/>
        </c:dLbls>
        <c:gapWidth val="164"/>
        <c:overlap val="-22"/>
        <c:axId val="1307155424"/>
        <c:axId val="1216507344"/>
      </c:barChart>
      <c:catAx>
        <c:axId val="1307155424"/>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216507344"/>
        <c:crosses val="autoZero"/>
        <c:auto val="1"/>
        <c:lblAlgn val="ctr"/>
        <c:lblOffset val="100"/>
        <c:noMultiLvlLbl val="0"/>
      </c:catAx>
      <c:valAx>
        <c:axId val="1216507344"/>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307155424"/>
        <c:crosses val="autoZero"/>
        <c:crossBetween val="between"/>
      </c:val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8" Type="http://schemas.openxmlformats.org/officeDocument/2006/relationships/hyperlink" Target="#'Integridad- Gesti&#243;n de Conflict'!A1"/><Relationship Id="rId3" Type="http://schemas.openxmlformats.org/officeDocument/2006/relationships/hyperlink" Target="#'Componente 3  Rendici&#243;n'!A1"/><Relationship Id="rId7" Type="http://schemas.openxmlformats.org/officeDocument/2006/relationships/image" Target="../media/image1.png"/><Relationship Id="rId2" Type="http://schemas.openxmlformats.org/officeDocument/2006/relationships/hyperlink" Target="#'Componente 2 Racionalizac'!A1"/><Relationship Id="rId1" Type="http://schemas.openxmlformats.org/officeDocument/2006/relationships/hyperlink" Target="#'Componente 1 Riesgos'!A1"/><Relationship Id="rId6" Type="http://schemas.openxmlformats.org/officeDocument/2006/relationships/hyperlink" Target="#'MAPA RIESGOS UAEOS'!A1"/><Relationship Id="rId5" Type="http://schemas.openxmlformats.org/officeDocument/2006/relationships/hyperlink" Target="#'Componente 5  Transparencia '!A1"/><Relationship Id="rId10" Type="http://schemas.openxmlformats.org/officeDocument/2006/relationships/image" Target="../media/image3.png"/><Relationship Id="rId4" Type="http://schemas.openxmlformats.org/officeDocument/2006/relationships/hyperlink" Target="#'Componente 4  Atenci&#243;n al Ciuda'!A1"/><Relationship Id="rId9" Type="http://schemas.openxmlformats.org/officeDocument/2006/relationships/image" Target="../media/image2.png"/></Relationships>
</file>

<file path=xl/drawings/_rels/drawing10.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hyperlink" Target="#PAAC!A1"/></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4.png"/><Relationship Id="rId1" Type="http://schemas.openxmlformats.org/officeDocument/2006/relationships/hyperlink" Target="#PAAC!A1"/></Relationships>
</file>

<file path=xl/drawings/_rels/drawing3.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hyperlink" Target="#PAAC!A1"/></Relationships>
</file>

<file path=xl/drawings/_rels/drawing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PAAC!A1"/><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6.png"/><Relationship Id="rId1" Type="http://schemas.openxmlformats.org/officeDocument/2006/relationships/hyperlink" Target="#PAAC!A1"/></Relationships>
</file>

<file path=xl/drawings/_rels/drawing6.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PAAC!A1"/><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6.png"/><Relationship Id="rId1" Type="http://schemas.openxmlformats.org/officeDocument/2006/relationships/hyperlink" Target="#PAAC!A1"/></Relationships>
</file>

<file path=xl/drawings/_rels/drawing8.xml.rels><?xml version="1.0" encoding="UTF-8" standalone="yes"?>
<Relationships xmlns="http://schemas.openxmlformats.org/package/2006/relationships"><Relationship Id="rId1" Type="http://schemas.openxmlformats.org/officeDocument/2006/relationships/chart" Target="../charts/chart1.xml"/></Relationships>
</file>

<file path=xl/drawings/_rels/drawing9.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PAAC!A1"/><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9</xdr:col>
      <xdr:colOff>781048</xdr:colOff>
      <xdr:row>8</xdr:row>
      <xdr:rowOff>64294</xdr:rowOff>
    </xdr:from>
    <xdr:to>
      <xdr:col>15</xdr:col>
      <xdr:colOff>295275</xdr:colOff>
      <xdr:row>10</xdr:row>
      <xdr:rowOff>159543</xdr:rowOff>
    </xdr:to>
    <xdr:sp macro="" textlink="">
      <xdr:nvSpPr>
        <xdr:cNvPr id="4" name="Rectángulo: esquinas redondeadas 3">
          <a:hlinkClick xmlns:r="http://schemas.openxmlformats.org/officeDocument/2006/relationships" r:id="rId1"/>
          <a:extLst>
            <a:ext uri="{FF2B5EF4-FFF2-40B4-BE49-F238E27FC236}">
              <a16:creationId xmlns:a16="http://schemas.microsoft.com/office/drawing/2014/main" id="{00000000-0008-0000-0000-000004000000}"/>
            </a:ext>
          </a:extLst>
        </xdr:cNvPr>
        <xdr:cNvSpPr/>
      </xdr:nvSpPr>
      <xdr:spPr>
        <a:xfrm>
          <a:off x="7639048" y="2912269"/>
          <a:ext cx="4981577" cy="590549"/>
        </a:xfrm>
        <a:prstGeom prst="roundRect">
          <a:avLst/>
        </a:prstGeom>
        <a:solidFill>
          <a:schemeClr val="accent1">
            <a:lumMod val="75000"/>
          </a:schemeClr>
        </a:solidFill>
        <a:ln>
          <a:solidFill>
            <a:schemeClr val="accent1">
              <a:lumMod val="75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t>1. Gestión del Riesgo de Corrupción- Mapa de Riesgo de Corrupción </a:t>
          </a:r>
        </a:p>
      </xdr:txBody>
    </xdr:sp>
    <xdr:clientData/>
  </xdr:twoCellAnchor>
  <xdr:twoCellAnchor>
    <xdr:from>
      <xdr:col>9</xdr:col>
      <xdr:colOff>735278</xdr:colOff>
      <xdr:row>11</xdr:row>
      <xdr:rowOff>178592</xdr:rowOff>
    </xdr:from>
    <xdr:to>
      <xdr:col>15</xdr:col>
      <xdr:colOff>280459</xdr:colOff>
      <xdr:row>15</xdr:row>
      <xdr:rowOff>95249</xdr:rowOff>
    </xdr:to>
    <xdr:sp macro="" textlink="">
      <xdr:nvSpPr>
        <xdr:cNvPr id="5" name="Rectángulo: esquinas redondeadas 4">
          <a:hlinkClick xmlns:r="http://schemas.openxmlformats.org/officeDocument/2006/relationships" r:id="rId2"/>
          <a:extLst>
            <a:ext uri="{FF2B5EF4-FFF2-40B4-BE49-F238E27FC236}">
              <a16:creationId xmlns:a16="http://schemas.microsoft.com/office/drawing/2014/main" id="{00000000-0008-0000-0000-000005000000}"/>
            </a:ext>
          </a:extLst>
        </xdr:cNvPr>
        <xdr:cNvSpPr/>
      </xdr:nvSpPr>
      <xdr:spPr>
        <a:xfrm>
          <a:off x="7593278" y="3712367"/>
          <a:ext cx="5012531" cy="678657"/>
        </a:xfrm>
        <a:prstGeom prst="roundRect">
          <a:avLst/>
        </a:prstGeom>
        <a:solidFill>
          <a:schemeClr val="accent1">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t>2. Estrategia de racionalización de trámites </a:t>
          </a:r>
        </a:p>
      </xdr:txBody>
    </xdr:sp>
    <xdr:clientData/>
  </xdr:twoCellAnchor>
  <xdr:twoCellAnchor>
    <xdr:from>
      <xdr:col>9</xdr:col>
      <xdr:colOff>733424</xdr:colOff>
      <xdr:row>16</xdr:row>
      <xdr:rowOff>26194</xdr:rowOff>
    </xdr:from>
    <xdr:to>
      <xdr:col>15</xdr:col>
      <xdr:colOff>314326</xdr:colOff>
      <xdr:row>19</xdr:row>
      <xdr:rowOff>92869</xdr:rowOff>
    </xdr:to>
    <xdr:sp macro="" textlink="">
      <xdr:nvSpPr>
        <xdr:cNvPr id="6" name="Rectángulo: esquinas redondeadas 5">
          <a:hlinkClick xmlns:r="http://schemas.openxmlformats.org/officeDocument/2006/relationships" r:id="rId3"/>
          <a:extLst>
            <a:ext uri="{FF2B5EF4-FFF2-40B4-BE49-F238E27FC236}">
              <a16:creationId xmlns:a16="http://schemas.microsoft.com/office/drawing/2014/main" id="{00000000-0008-0000-0000-000006000000}"/>
            </a:ext>
          </a:extLst>
        </xdr:cNvPr>
        <xdr:cNvSpPr/>
      </xdr:nvSpPr>
      <xdr:spPr>
        <a:xfrm>
          <a:off x="7591424" y="4512469"/>
          <a:ext cx="5048252" cy="638175"/>
        </a:xfrm>
        <a:prstGeom prst="roundRect">
          <a:avLst/>
        </a:prstGeom>
        <a:solidFill>
          <a:schemeClr val="accent1">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t>3. Estrategia de rendición de cuentas </a:t>
          </a:r>
        </a:p>
      </xdr:txBody>
    </xdr:sp>
    <xdr:clientData/>
  </xdr:twoCellAnchor>
  <xdr:twoCellAnchor>
    <xdr:from>
      <xdr:col>9</xdr:col>
      <xdr:colOff>752474</xdr:colOff>
      <xdr:row>20</xdr:row>
      <xdr:rowOff>107157</xdr:rowOff>
    </xdr:from>
    <xdr:to>
      <xdr:col>15</xdr:col>
      <xdr:colOff>304800</xdr:colOff>
      <xdr:row>24</xdr:row>
      <xdr:rowOff>11906</xdr:rowOff>
    </xdr:to>
    <xdr:sp macro="" textlink="">
      <xdr:nvSpPr>
        <xdr:cNvPr id="7" name="Rectángulo: esquinas redondeadas 6">
          <a:hlinkClick xmlns:r="http://schemas.openxmlformats.org/officeDocument/2006/relationships" r:id="rId4"/>
          <a:extLst>
            <a:ext uri="{FF2B5EF4-FFF2-40B4-BE49-F238E27FC236}">
              <a16:creationId xmlns:a16="http://schemas.microsoft.com/office/drawing/2014/main" id="{00000000-0008-0000-0000-000007000000}"/>
            </a:ext>
          </a:extLst>
        </xdr:cNvPr>
        <xdr:cNvSpPr/>
      </xdr:nvSpPr>
      <xdr:spPr>
        <a:xfrm>
          <a:off x="7610474" y="5355432"/>
          <a:ext cx="5019676" cy="666749"/>
        </a:xfrm>
        <a:prstGeom prst="roundRect">
          <a:avLst/>
        </a:prstGeom>
        <a:solidFill>
          <a:schemeClr val="accent1">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t>4. Mecanismos para mejorar la Atención al ciudadano</a:t>
          </a:r>
        </a:p>
      </xdr:txBody>
    </xdr:sp>
    <xdr:clientData/>
  </xdr:twoCellAnchor>
  <xdr:twoCellAnchor>
    <xdr:from>
      <xdr:col>9</xdr:col>
      <xdr:colOff>767553</xdr:colOff>
      <xdr:row>25</xdr:row>
      <xdr:rowOff>30691</xdr:rowOff>
    </xdr:from>
    <xdr:to>
      <xdr:col>15</xdr:col>
      <xdr:colOff>288925</xdr:colOff>
      <xdr:row>29</xdr:row>
      <xdr:rowOff>14022</xdr:rowOff>
    </xdr:to>
    <xdr:sp macro="" textlink="">
      <xdr:nvSpPr>
        <xdr:cNvPr id="8" name="Rectángulo: esquinas redondeadas 7">
          <a:hlinkClick xmlns:r="http://schemas.openxmlformats.org/officeDocument/2006/relationships" r:id="rId5"/>
          <a:extLst>
            <a:ext uri="{FF2B5EF4-FFF2-40B4-BE49-F238E27FC236}">
              <a16:creationId xmlns:a16="http://schemas.microsoft.com/office/drawing/2014/main" id="{00000000-0008-0000-0000-000008000000}"/>
            </a:ext>
          </a:extLst>
        </xdr:cNvPr>
        <xdr:cNvSpPr/>
      </xdr:nvSpPr>
      <xdr:spPr>
        <a:xfrm>
          <a:off x="7625553" y="6231466"/>
          <a:ext cx="4988722" cy="745331"/>
        </a:xfrm>
        <a:prstGeom prst="roundRect">
          <a:avLst/>
        </a:prstGeom>
        <a:solidFill>
          <a:schemeClr val="accent1">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200" b="1"/>
            <a:t>5</a:t>
          </a:r>
          <a:r>
            <a:rPr lang="es-CO" sz="1400" b="1"/>
            <a:t>. Mecanismos para la Transparencia y acceso a la Información </a:t>
          </a:r>
          <a:endParaRPr lang="es-CO" sz="1200" b="1"/>
        </a:p>
      </xdr:txBody>
    </xdr:sp>
    <xdr:clientData/>
  </xdr:twoCellAnchor>
  <xdr:twoCellAnchor>
    <xdr:from>
      <xdr:col>9</xdr:col>
      <xdr:colOff>904875</xdr:colOff>
      <xdr:row>34</xdr:row>
      <xdr:rowOff>166688</xdr:rowOff>
    </xdr:from>
    <xdr:to>
      <xdr:col>14</xdr:col>
      <xdr:colOff>690562</xdr:colOff>
      <xdr:row>38</xdr:row>
      <xdr:rowOff>47625</xdr:rowOff>
    </xdr:to>
    <xdr:sp macro="" textlink="">
      <xdr:nvSpPr>
        <xdr:cNvPr id="10" name="CuadroTexto 9">
          <a:hlinkClick xmlns:r="http://schemas.openxmlformats.org/officeDocument/2006/relationships" r:id="rId6"/>
          <a:extLst>
            <a:ext uri="{FF2B5EF4-FFF2-40B4-BE49-F238E27FC236}">
              <a16:creationId xmlns:a16="http://schemas.microsoft.com/office/drawing/2014/main" id="{00000000-0008-0000-0000-00000A000000}"/>
            </a:ext>
          </a:extLst>
        </xdr:cNvPr>
        <xdr:cNvSpPr txBox="1"/>
      </xdr:nvSpPr>
      <xdr:spPr>
        <a:xfrm>
          <a:off x="7762875" y="8120063"/>
          <a:ext cx="4488656" cy="642937"/>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400">
              <a:solidFill>
                <a:schemeClr val="bg1"/>
              </a:solidFill>
            </a:rPr>
            <a:t>Consulta aquí  el mapa de Riesgos 2023</a:t>
          </a:r>
        </a:p>
      </xdr:txBody>
    </xdr:sp>
    <xdr:clientData/>
  </xdr:twoCellAnchor>
  <xdr:twoCellAnchor>
    <xdr:from>
      <xdr:col>15</xdr:col>
      <xdr:colOff>370283</xdr:colOff>
      <xdr:row>12</xdr:row>
      <xdr:rowOff>54768</xdr:rowOff>
    </xdr:from>
    <xdr:to>
      <xdr:col>15</xdr:col>
      <xdr:colOff>3107531</xdr:colOff>
      <xdr:row>23</xdr:row>
      <xdr:rowOff>154781</xdr:rowOff>
    </xdr:to>
    <xdr:sp macro="" textlink="">
      <xdr:nvSpPr>
        <xdr:cNvPr id="11" name="CuadroTexto 10">
          <a:extLst>
            <a:ext uri="{FF2B5EF4-FFF2-40B4-BE49-F238E27FC236}">
              <a16:creationId xmlns:a16="http://schemas.microsoft.com/office/drawing/2014/main" id="{00000000-0008-0000-0000-00000B000000}"/>
            </a:ext>
          </a:extLst>
        </xdr:cNvPr>
        <xdr:cNvSpPr txBox="1"/>
      </xdr:nvSpPr>
      <xdr:spPr>
        <a:xfrm>
          <a:off x="12693252" y="3793331"/>
          <a:ext cx="2737248" cy="219551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CO" sz="1100"/>
        </a:p>
        <a:p>
          <a:endParaRPr lang="es-CO" sz="1100"/>
        </a:p>
        <a:p>
          <a:endParaRPr lang="es-CO" sz="1100"/>
        </a:p>
        <a:p>
          <a:endParaRPr lang="es-CO" sz="1100"/>
        </a:p>
        <a:p>
          <a:endParaRPr lang="es-CO" sz="1100"/>
        </a:p>
        <a:p>
          <a:endParaRPr lang="es-CO" sz="1100"/>
        </a:p>
        <a:p>
          <a:pPr algn="ctr"/>
          <a:r>
            <a:rPr lang="es-CO" sz="1400" b="1">
              <a:solidFill>
                <a:schemeClr val="accent5">
                  <a:lumMod val="50000"/>
                </a:schemeClr>
              </a:solidFill>
            </a:rPr>
            <a:t>Haz</a:t>
          </a:r>
          <a:r>
            <a:rPr lang="es-CO" sz="1400" b="1" baseline="0">
              <a:solidFill>
                <a:schemeClr val="accent5">
                  <a:lumMod val="50000"/>
                </a:schemeClr>
              </a:solidFill>
            </a:rPr>
            <a:t> click en cada componente </a:t>
          </a:r>
          <a:r>
            <a:rPr lang="es-CO" sz="1400" b="1" baseline="0">
              <a:solidFill>
                <a:schemeClr val="accent5">
                  <a:lumMod val="50000"/>
                </a:schemeClr>
              </a:solidFill>
              <a:effectLst/>
              <a:latin typeface="+mn-lt"/>
              <a:ea typeface="+mn-ea"/>
              <a:cs typeface="+mn-cs"/>
            </a:rPr>
            <a:t>p</a:t>
          </a:r>
          <a:r>
            <a:rPr lang="es-CO" sz="1400" b="1">
              <a:solidFill>
                <a:schemeClr val="accent5">
                  <a:lumMod val="50000"/>
                </a:schemeClr>
              </a:solidFill>
              <a:effectLst/>
              <a:latin typeface="+mn-lt"/>
              <a:ea typeface="+mn-ea"/>
              <a:cs typeface="+mn-cs"/>
            </a:rPr>
            <a:t>ara conocer el contenido </a:t>
          </a:r>
          <a:endParaRPr lang="es-CO" sz="1400" b="1">
            <a:solidFill>
              <a:schemeClr val="accent5">
                <a:lumMod val="50000"/>
              </a:schemeClr>
            </a:solidFill>
          </a:endParaRPr>
        </a:p>
      </xdr:txBody>
    </xdr:sp>
    <xdr:clientData/>
  </xdr:twoCellAnchor>
  <xdr:twoCellAnchor editAs="oneCell">
    <xdr:from>
      <xdr:col>15</xdr:col>
      <xdr:colOff>596500</xdr:colOff>
      <xdr:row>8</xdr:row>
      <xdr:rowOff>30956</xdr:rowOff>
    </xdr:from>
    <xdr:to>
      <xdr:col>15</xdr:col>
      <xdr:colOff>2414351</xdr:colOff>
      <xdr:row>12</xdr:row>
      <xdr:rowOff>166687</xdr:rowOff>
    </xdr:to>
    <xdr:pic>
      <xdr:nvPicPr>
        <xdr:cNvPr id="12" name="Imagen 11">
          <a:extLst>
            <a:ext uri="{FF2B5EF4-FFF2-40B4-BE49-F238E27FC236}">
              <a16:creationId xmlns:a16="http://schemas.microsoft.com/office/drawing/2014/main" id="{00000000-0008-0000-0000-00000C000000}"/>
            </a:ext>
          </a:extLst>
        </xdr:cNvPr>
        <xdr:cNvPicPr>
          <a:picLocks noChangeAspect="1"/>
        </xdr:cNvPicPr>
      </xdr:nvPicPr>
      <xdr:blipFill>
        <a:blip xmlns:r="http://schemas.openxmlformats.org/officeDocument/2006/relationships" r:embed="rId7"/>
        <a:stretch>
          <a:fillRect/>
        </a:stretch>
      </xdr:blipFill>
      <xdr:spPr>
        <a:xfrm>
          <a:off x="12919469" y="2888456"/>
          <a:ext cx="1817851" cy="1016794"/>
        </a:xfrm>
        <a:prstGeom prst="rect">
          <a:avLst/>
        </a:prstGeom>
      </xdr:spPr>
    </xdr:pic>
    <xdr:clientData/>
  </xdr:twoCellAnchor>
  <xdr:twoCellAnchor>
    <xdr:from>
      <xdr:col>9</xdr:col>
      <xdr:colOff>809625</xdr:colOff>
      <xdr:row>30</xdr:row>
      <xdr:rowOff>35719</xdr:rowOff>
    </xdr:from>
    <xdr:to>
      <xdr:col>15</xdr:col>
      <xdr:colOff>330997</xdr:colOff>
      <xdr:row>33</xdr:row>
      <xdr:rowOff>209550</xdr:rowOff>
    </xdr:to>
    <xdr:sp macro="" textlink="">
      <xdr:nvSpPr>
        <xdr:cNvPr id="14" name="Rectángulo: esquinas redondeadas 13">
          <a:hlinkClick xmlns:r="http://schemas.openxmlformats.org/officeDocument/2006/relationships" r:id="rId8"/>
          <a:extLst>
            <a:ext uri="{FF2B5EF4-FFF2-40B4-BE49-F238E27FC236}">
              <a16:creationId xmlns:a16="http://schemas.microsoft.com/office/drawing/2014/main" id="{00000000-0008-0000-0000-00000E000000}"/>
            </a:ext>
          </a:extLst>
        </xdr:cNvPr>
        <xdr:cNvSpPr/>
      </xdr:nvSpPr>
      <xdr:spPr>
        <a:xfrm>
          <a:off x="7667625" y="7188994"/>
          <a:ext cx="4988722" cy="745331"/>
        </a:xfrm>
        <a:prstGeom prst="roundRect">
          <a:avLst/>
        </a:prstGeom>
        <a:solidFill>
          <a:schemeClr val="accent1">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200" b="1"/>
            <a:t>6</a:t>
          </a:r>
          <a:r>
            <a:rPr lang="es-CO" sz="1400" b="1"/>
            <a:t>. Iniciativas Adicionales -Integridad- Gestión de Conflictos de Interes </a:t>
          </a:r>
          <a:endParaRPr lang="es-CO" sz="1200" b="1"/>
        </a:p>
      </xdr:txBody>
    </xdr:sp>
    <xdr:clientData/>
  </xdr:twoCellAnchor>
  <xdr:twoCellAnchor editAs="oneCell">
    <xdr:from>
      <xdr:col>1</xdr:col>
      <xdr:colOff>178594</xdr:colOff>
      <xdr:row>3</xdr:row>
      <xdr:rowOff>357186</xdr:rowOff>
    </xdr:from>
    <xdr:to>
      <xdr:col>8</xdr:col>
      <xdr:colOff>63089</xdr:colOff>
      <xdr:row>33</xdr:row>
      <xdr:rowOff>199136</xdr:rowOff>
    </xdr:to>
    <xdr:pic>
      <xdr:nvPicPr>
        <xdr:cNvPr id="2" name="Imagen 1">
          <a:extLst>
            <a:ext uri="{FF2B5EF4-FFF2-40B4-BE49-F238E27FC236}">
              <a16:creationId xmlns:a16="http://schemas.microsoft.com/office/drawing/2014/main" id="{5367EA6D-2B43-48BA-9695-1892721FDCC6}"/>
            </a:ext>
          </a:extLst>
        </xdr:cNvPr>
        <xdr:cNvPicPr>
          <a:picLocks noChangeAspect="1"/>
        </xdr:cNvPicPr>
      </xdr:nvPicPr>
      <xdr:blipFill>
        <a:blip xmlns:r="http://schemas.openxmlformats.org/officeDocument/2006/relationships" r:embed="rId9"/>
        <a:stretch>
          <a:fillRect/>
        </a:stretch>
      </xdr:blipFill>
      <xdr:spPr>
        <a:xfrm>
          <a:off x="940594" y="1345405"/>
          <a:ext cx="5218495" cy="6592794"/>
        </a:xfrm>
        <a:prstGeom prst="rect">
          <a:avLst/>
        </a:prstGeom>
      </xdr:spPr>
    </xdr:pic>
    <xdr:clientData/>
  </xdr:twoCellAnchor>
  <xdr:twoCellAnchor editAs="oneCell">
    <xdr:from>
      <xdr:col>1</xdr:col>
      <xdr:colOff>333375</xdr:colOff>
      <xdr:row>1</xdr:row>
      <xdr:rowOff>71437</xdr:rowOff>
    </xdr:from>
    <xdr:to>
      <xdr:col>6</xdr:col>
      <xdr:colOff>756051</xdr:colOff>
      <xdr:row>3</xdr:row>
      <xdr:rowOff>226218</xdr:rowOff>
    </xdr:to>
    <xdr:pic>
      <xdr:nvPicPr>
        <xdr:cNvPr id="15" name="Imagen 14">
          <a:extLst>
            <a:ext uri="{FF2B5EF4-FFF2-40B4-BE49-F238E27FC236}">
              <a16:creationId xmlns:a16="http://schemas.microsoft.com/office/drawing/2014/main" id="{CC3A09DD-4CCA-4508-8B2A-216A3AA8793B}"/>
            </a:ext>
          </a:extLst>
        </xdr:cNvPr>
        <xdr:cNvPicPr>
          <a:picLocks noChangeAspect="1"/>
        </xdr:cNvPicPr>
      </xdr:nvPicPr>
      <xdr:blipFill>
        <a:blip xmlns:r="http://schemas.openxmlformats.org/officeDocument/2006/relationships" r:embed="rId10"/>
        <a:stretch>
          <a:fillRect/>
        </a:stretch>
      </xdr:blipFill>
      <xdr:spPr>
        <a:xfrm>
          <a:off x="1095375" y="273843"/>
          <a:ext cx="4232676" cy="940594"/>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12</xdr:col>
      <xdr:colOff>219075</xdr:colOff>
      <xdr:row>2</xdr:row>
      <xdr:rowOff>9524</xdr:rowOff>
    </xdr:from>
    <xdr:to>
      <xdr:col>12</xdr:col>
      <xdr:colOff>1952625</xdr:colOff>
      <xdr:row>5</xdr:row>
      <xdr:rowOff>304800</xdr:rowOff>
    </xdr:to>
    <xdr:sp macro="" textlink="">
      <xdr:nvSpPr>
        <xdr:cNvPr id="2" name="Flecha: hacia la izquierda 1">
          <a:hlinkClick xmlns:r="http://schemas.openxmlformats.org/officeDocument/2006/relationships" r:id="rId1"/>
          <a:extLst>
            <a:ext uri="{FF2B5EF4-FFF2-40B4-BE49-F238E27FC236}">
              <a16:creationId xmlns:a16="http://schemas.microsoft.com/office/drawing/2014/main" id="{9C6C8C62-BFA5-4595-B88A-B1468F0DBEAE}"/>
            </a:ext>
          </a:extLst>
        </xdr:cNvPr>
        <xdr:cNvSpPr/>
      </xdr:nvSpPr>
      <xdr:spPr>
        <a:xfrm>
          <a:off x="11372850" y="428624"/>
          <a:ext cx="1733550" cy="1076326"/>
        </a:xfrm>
        <a:prstGeom prst="leftArrow">
          <a:avLst/>
        </a:prstGeom>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es-CO" sz="1100" b="1">
              <a:solidFill>
                <a:schemeClr val="lt1"/>
              </a:solidFill>
              <a:effectLst/>
              <a:latin typeface="+mn-lt"/>
              <a:ea typeface="+mn-ea"/>
              <a:cs typeface="+mn-cs"/>
            </a:rPr>
            <a:t>       </a:t>
          </a:r>
        </a:p>
        <a:p>
          <a:r>
            <a:rPr lang="es-CO" sz="1100" b="1">
              <a:solidFill>
                <a:schemeClr val="lt1"/>
              </a:solidFill>
              <a:effectLst/>
              <a:latin typeface="+mn-lt"/>
              <a:ea typeface="+mn-ea"/>
              <a:cs typeface="+mn-cs"/>
            </a:rPr>
            <a:t>         Volver al Menú</a:t>
          </a:r>
          <a:endParaRPr lang="es-CO" sz="1200">
            <a:effectLst/>
          </a:endParaRPr>
        </a:p>
      </xdr:txBody>
    </xdr:sp>
    <xdr:clientData/>
  </xdr:twoCellAnchor>
  <xdr:twoCellAnchor editAs="oneCell">
    <xdr:from>
      <xdr:col>12</xdr:col>
      <xdr:colOff>2257425</xdr:colOff>
      <xdr:row>1</xdr:row>
      <xdr:rowOff>200025</xdr:rowOff>
    </xdr:from>
    <xdr:to>
      <xdr:col>13</xdr:col>
      <xdr:colOff>2734</xdr:colOff>
      <xdr:row>4</xdr:row>
      <xdr:rowOff>339538</xdr:rowOff>
    </xdr:to>
    <xdr:pic>
      <xdr:nvPicPr>
        <xdr:cNvPr id="3" name="Imagen 2">
          <a:extLst>
            <a:ext uri="{FF2B5EF4-FFF2-40B4-BE49-F238E27FC236}">
              <a16:creationId xmlns:a16="http://schemas.microsoft.com/office/drawing/2014/main" id="{01F6D9EE-B875-4A68-9497-536DE34A1BA6}"/>
            </a:ext>
          </a:extLst>
        </xdr:cNvPr>
        <xdr:cNvPicPr>
          <a:picLocks noChangeAspect="1"/>
        </xdr:cNvPicPr>
      </xdr:nvPicPr>
      <xdr:blipFill>
        <a:blip xmlns:r="http://schemas.openxmlformats.org/officeDocument/2006/relationships" r:embed="rId2"/>
        <a:stretch>
          <a:fillRect/>
        </a:stretch>
      </xdr:blipFill>
      <xdr:spPr>
        <a:xfrm>
          <a:off x="13411200" y="409575"/>
          <a:ext cx="774259" cy="76816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5</xdr:col>
      <xdr:colOff>1238250</xdr:colOff>
      <xdr:row>0</xdr:row>
      <xdr:rowOff>104775</xdr:rowOff>
    </xdr:from>
    <xdr:to>
      <xdr:col>7</xdr:col>
      <xdr:colOff>228600</xdr:colOff>
      <xdr:row>3</xdr:row>
      <xdr:rowOff>171450</xdr:rowOff>
    </xdr:to>
    <xdr:sp macro="" textlink="">
      <xdr:nvSpPr>
        <xdr:cNvPr id="3" name="Flecha: hacia la izquierda 2">
          <a:hlinkClick xmlns:r="http://schemas.openxmlformats.org/officeDocument/2006/relationships" r:id="rId1"/>
          <a:extLst>
            <a:ext uri="{FF2B5EF4-FFF2-40B4-BE49-F238E27FC236}">
              <a16:creationId xmlns:a16="http://schemas.microsoft.com/office/drawing/2014/main" id="{00000000-0008-0000-0100-000003000000}"/>
            </a:ext>
          </a:extLst>
        </xdr:cNvPr>
        <xdr:cNvSpPr/>
      </xdr:nvSpPr>
      <xdr:spPr>
        <a:xfrm>
          <a:off x="8391525" y="104775"/>
          <a:ext cx="1828800" cy="638175"/>
        </a:xfrm>
        <a:prstGeom prst="leftArrow">
          <a:avLst/>
        </a:prstGeom>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es-CO" sz="1100" b="1">
              <a:solidFill>
                <a:schemeClr val="lt1"/>
              </a:solidFill>
              <a:effectLst/>
              <a:latin typeface="+mn-lt"/>
              <a:ea typeface="+mn-ea"/>
              <a:cs typeface="+mn-cs"/>
            </a:rPr>
            <a:t>Volver al Menú</a:t>
          </a:r>
          <a:endParaRPr lang="es-CO" sz="1200">
            <a:effectLst/>
          </a:endParaRPr>
        </a:p>
      </xdr:txBody>
    </xdr:sp>
    <xdr:clientData/>
  </xdr:twoCellAnchor>
  <xdr:twoCellAnchor editAs="oneCell">
    <xdr:from>
      <xdr:col>7</xdr:col>
      <xdr:colOff>389659</xdr:colOff>
      <xdr:row>0</xdr:row>
      <xdr:rowOff>138546</xdr:rowOff>
    </xdr:from>
    <xdr:to>
      <xdr:col>20</xdr:col>
      <xdr:colOff>591296</xdr:colOff>
      <xdr:row>4</xdr:row>
      <xdr:rowOff>42515</xdr:rowOff>
    </xdr:to>
    <xdr:pic>
      <xdr:nvPicPr>
        <xdr:cNvPr id="4" name="Imagen 3">
          <a:extLst>
            <a:ext uri="{FF2B5EF4-FFF2-40B4-BE49-F238E27FC236}">
              <a16:creationId xmlns:a16="http://schemas.microsoft.com/office/drawing/2014/main" id="{00000000-0008-0000-0100-000004000000}"/>
            </a:ext>
          </a:extLst>
        </xdr:cNvPr>
        <xdr:cNvPicPr>
          <a:picLocks noChangeAspect="1"/>
        </xdr:cNvPicPr>
      </xdr:nvPicPr>
      <xdr:blipFill rotWithShape="1">
        <a:blip xmlns:r="http://schemas.openxmlformats.org/officeDocument/2006/relationships" r:embed="rId2" cstate="print">
          <a:duotone>
            <a:schemeClr val="accent5">
              <a:shade val="45000"/>
              <a:satMod val="135000"/>
            </a:schemeClr>
            <a:prstClr val="white"/>
          </a:duotone>
          <a:extLst>
            <a:ext uri="{28A0092B-C50C-407E-A947-70E740481C1C}">
              <a14:useLocalDpi xmlns:a14="http://schemas.microsoft.com/office/drawing/2010/main" val="0"/>
            </a:ext>
          </a:extLst>
        </a:blip>
        <a:srcRect l="27603" t="29615"/>
        <a:stretch/>
      </xdr:blipFill>
      <xdr:spPr>
        <a:xfrm rot="20235106">
          <a:off x="10381384" y="138546"/>
          <a:ext cx="591296" cy="574860"/>
        </a:xfrm>
        <a:prstGeom prst="rect">
          <a:avLst/>
        </a:prstGeom>
      </xdr:spPr>
    </xdr:pic>
    <xdr:clientData/>
  </xdr:twoCellAnchor>
  <xdr:twoCellAnchor editAs="oneCell">
    <xdr:from>
      <xdr:col>2</xdr:col>
      <xdr:colOff>0</xdr:colOff>
      <xdr:row>22</xdr:row>
      <xdr:rowOff>0</xdr:rowOff>
    </xdr:from>
    <xdr:to>
      <xdr:col>2</xdr:col>
      <xdr:colOff>2009775</xdr:colOff>
      <xdr:row>24</xdr:row>
      <xdr:rowOff>11596</xdr:rowOff>
    </xdr:to>
    <xdr:sp macro="" textlink="">
      <xdr:nvSpPr>
        <xdr:cNvPr id="4097" name="AutoShape 1" descr="cid:7e37856a-2bea-4f3b-946d-7cd02f074f27">
          <a:extLst>
            <a:ext uri="{FF2B5EF4-FFF2-40B4-BE49-F238E27FC236}">
              <a16:creationId xmlns:a16="http://schemas.microsoft.com/office/drawing/2014/main" id="{44C09CB5-EF85-4266-8F9B-9707B2A52F5C}"/>
            </a:ext>
          </a:extLst>
        </xdr:cNvPr>
        <xdr:cNvSpPr>
          <a:spLocks noChangeAspect="1" noChangeArrowheads="1"/>
        </xdr:cNvSpPr>
      </xdr:nvSpPr>
      <xdr:spPr bwMode="auto">
        <a:xfrm>
          <a:off x="2085975" y="4467225"/>
          <a:ext cx="2009775" cy="3429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1238250</xdr:colOff>
      <xdr:row>0</xdr:row>
      <xdr:rowOff>104775</xdr:rowOff>
    </xdr:from>
    <xdr:to>
      <xdr:col>7</xdr:col>
      <xdr:colOff>228600</xdr:colOff>
      <xdr:row>3</xdr:row>
      <xdr:rowOff>171450</xdr:rowOff>
    </xdr:to>
    <xdr:sp macro="" textlink="">
      <xdr:nvSpPr>
        <xdr:cNvPr id="6" name="Flecha: hacia la izquierda 5">
          <a:hlinkClick xmlns:r="http://schemas.openxmlformats.org/officeDocument/2006/relationships" r:id="rId1"/>
          <a:extLst>
            <a:ext uri="{FF2B5EF4-FFF2-40B4-BE49-F238E27FC236}">
              <a16:creationId xmlns:a16="http://schemas.microsoft.com/office/drawing/2014/main" id="{75F9408B-AC24-4923-B2CE-07D0E5C2D699}"/>
            </a:ext>
          </a:extLst>
        </xdr:cNvPr>
        <xdr:cNvSpPr/>
      </xdr:nvSpPr>
      <xdr:spPr>
        <a:xfrm>
          <a:off x="9763125" y="104775"/>
          <a:ext cx="1828800" cy="638175"/>
        </a:xfrm>
        <a:prstGeom prst="leftArrow">
          <a:avLst/>
        </a:prstGeom>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es-CO" sz="1100" b="1">
              <a:solidFill>
                <a:schemeClr val="lt1"/>
              </a:solidFill>
              <a:effectLst/>
              <a:latin typeface="+mn-lt"/>
              <a:ea typeface="+mn-ea"/>
              <a:cs typeface="+mn-cs"/>
            </a:rPr>
            <a:t>Volver al Menú</a:t>
          </a:r>
          <a:endParaRPr lang="es-CO" sz="1200">
            <a:effectLst/>
          </a:endParaRPr>
        </a:p>
      </xdr:txBody>
    </xdr:sp>
    <xdr:clientData/>
  </xdr:twoCellAnchor>
  <xdr:twoCellAnchor editAs="oneCell">
    <xdr:from>
      <xdr:col>7</xdr:col>
      <xdr:colOff>389659</xdr:colOff>
      <xdr:row>0</xdr:row>
      <xdr:rowOff>138546</xdr:rowOff>
    </xdr:from>
    <xdr:to>
      <xdr:col>20</xdr:col>
      <xdr:colOff>591296</xdr:colOff>
      <xdr:row>4</xdr:row>
      <xdr:rowOff>42515</xdr:rowOff>
    </xdr:to>
    <xdr:pic>
      <xdr:nvPicPr>
        <xdr:cNvPr id="7" name="Imagen 6">
          <a:extLst>
            <a:ext uri="{FF2B5EF4-FFF2-40B4-BE49-F238E27FC236}">
              <a16:creationId xmlns:a16="http://schemas.microsoft.com/office/drawing/2014/main" id="{D2949AA8-6DE4-4E88-9569-EACA79DC5129}"/>
            </a:ext>
          </a:extLst>
        </xdr:cNvPr>
        <xdr:cNvPicPr>
          <a:picLocks noChangeAspect="1"/>
        </xdr:cNvPicPr>
      </xdr:nvPicPr>
      <xdr:blipFill rotWithShape="1">
        <a:blip xmlns:r="http://schemas.openxmlformats.org/officeDocument/2006/relationships" r:embed="rId2" cstate="print">
          <a:duotone>
            <a:schemeClr val="accent5">
              <a:shade val="45000"/>
              <a:satMod val="135000"/>
            </a:schemeClr>
            <a:prstClr val="white"/>
          </a:duotone>
          <a:extLst>
            <a:ext uri="{28A0092B-C50C-407E-A947-70E740481C1C}">
              <a14:useLocalDpi xmlns:a14="http://schemas.microsoft.com/office/drawing/2010/main" val="0"/>
            </a:ext>
          </a:extLst>
        </a:blip>
        <a:srcRect l="27603" t="29615"/>
        <a:stretch/>
      </xdr:blipFill>
      <xdr:spPr>
        <a:xfrm rot="20235106">
          <a:off x="11752984" y="138546"/>
          <a:ext cx="591296" cy="574860"/>
        </a:xfrm>
        <a:prstGeom prst="rect">
          <a:avLst/>
        </a:prstGeom>
      </xdr:spPr>
    </xdr:pic>
    <xdr:clientData/>
  </xdr:twoCellAnchor>
  <xdr:twoCellAnchor editAs="oneCell">
    <xdr:from>
      <xdr:col>2</xdr:col>
      <xdr:colOff>0</xdr:colOff>
      <xdr:row>14</xdr:row>
      <xdr:rowOff>0</xdr:rowOff>
    </xdr:from>
    <xdr:to>
      <xdr:col>2</xdr:col>
      <xdr:colOff>2009775</xdr:colOff>
      <xdr:row>16</xdr:row>
      <xdr:rowOff>11596</xdr:rowOff>
    </xdr:to>
    <xdr:sp macro="" textlink="">
      <xdr:nvSpPr>
        <xdr:cNvPr id="8" name="AutoShape 1" descr="cid:7e37856a-2bea-4f3b-946d-7cd02f074f27">
          <a:extLst>
            <a:ext uri="{FF2B5EF4-FFF2-40B4-BE49-F238E27FC236}">
              <a16:creationId xmlns:a16="http://schemas.microsoft.com/office/drawing/2014/main" id="{DF717798-8352-4F96-B5BB-F408A6AC4722}"/>
            </a:ext>
          </a:extLst>
        </xdr:cNvPr>
        <xdr:cNvSpPr>
          <a:spLocks noChangeAspect="1" noChangeArrowheads="1"/>
        </xdr:cNvSpPr>
      </xdr:nvSpPr>
      <xdr:spPr bwMode="auto">
        <a:xfrm>
          <a:off x="2085975" y="6877050"/>
          <a:ext cx="2009775" cy="3429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145677</xdr:colOff>
      <xdr:row>0</xdr:row>
      <xdr:rowOff>44824</xdr:rowOff>
    </xdr:from>
    <xdr:to>
      <xdr:col>2</xdr:col>
      <xdr:colOff>1288677</xdr:colOff>
      <xdr:row>4</xdr:row>
      <xdr:rowOff>91109</xdr:rowOff>
    </xdr:to>
    <xdr:pic>
      <xdr:nvPicPr>
        <xdr:cNvPr id="10" name="Imagen 9">
          <a:extLst>
            <a:ext uri="{FF2B5EF4-FFF2-40B4-BE49-F238E27FC236}">
              <a16:creationId xmlns:a16="http://schemas.microsoft.com/office/drawing/2014/main" id="{1B393A6B-2F47-4314-A302-98FF708D30E0}"/>
            </a:ext>
          </a:extLst>
        </xdr:cNvPr>
        <xdr:cNvPicPr>
          <a:picLocks noChangeAspect="1"/>
        </xdr:cNvPicPr>
      </xdr:nvPicPr>
      <xdr:blipFill>
        <a:blip xmlns:r="http://schemas.openxmlformats.org/officeDocument/2006/relationships" r:embed="rId3"/>
        <a:stretch>
          <a:fillRect/>
        </a:stretch>
      </xdr:blipFill>
      <xdr:spPr>
        <a:xfrm>
          <a:off x="145677" y="44824"/>
          <a:ext cx="3227294" cy="71717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6</xdr:col>
      <xdr:colOff>862853</xdr:colOff>
      <xdr:row>0</xdr:row>
      <xdr:rowOff>111332</xdr:rowOff>
    </xdr:from>
    <xdr:to>
      <xdr:col>7</xdr:col>
      <xdr:colOff>779318</xdr:colOff>
      <xdr:row>2</xdr:row>
      <xdr:rowOff>655617</xdr:rowOff>
    </xdr:to>
    <xdr:sp macro="" textlink="">
      <xdr:nvSpPr>
        <xdr:cNvPr id="3" name="Flecha: hacia la izquierda 2">
          <a:hlinkClick xmlns:r="http://schemas.openxmlformats.org/officeDocument/2006/relationships" r:id="rId1"/>
          <a:extLst>
            <a:ext uri="{FF2B5EF4-FFF2-40B4-BE49-F238E27FC236}">
              <a16:creationId xmlns:a16="http://schemas.microsoft.com/office/drawing/2014/main" id="{00000000-0008-0000-0200-000003000000}"/>
            </a:ext>
          </a:extLst>
        </xdr:cNvPr>
        <xdr:cNvSpPr/>
      </xdr:nvSpPr>
      <xdr:spPr>
        <a:xfrm>
          <a:off x="12068735" y="111332"/>
          <a:ext cx="1731818" cy="858050"/>
        </a:xfrm>
        <a:prstGeom prst="leftArrow">
          <a:avLst/>
        </a:prstGeom>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1600" b="1"/>
            <a:t>Volver</a:t>
          </a:r>
          <a:r>
            <a:rPr lang="es-CO" sz="1600" b="1" baseline="0"/>
            <a:t> al Menú </a:t>
          </a:r>
          <a:endParaRPr lang="es-CO" sz="1600" b="1"/>
        </a:p>
      </xdr:txBody>
    </xdr:sp>
    <xdr:clientData/>
  </xdr:twoCellAnchor>
  <xdr:twoCellAnchor editAs="oneCell">
    <xdr:from>
      <xdr:col>7</xdr:col>
      <xdr:colOff>940131</xdr:colOff>
      <xdr:row>1</xdr:row>
      <xdr:rowOff>49481</xdr:rowOff>
    </xdr:from>
    <xdr:to>
      <xdr:col>8</xdr:col>
      <xdr:colOff>211534</xdr:colOff>
      <xdr:row>2</xdr:row>
      <xdr:rowOff>463530</xdr:rowOff>
    </xdr:to>
    <xdr:pic>
      <xdr:nvPicPr>
        <xdr:cNvPr id="4" name="Imagen 3">
          <a:extLst>
            <a:ext uri="{FF2B5EF4-FFF2-40B4-BE49-F238E27FC236}">
              <a16:creationId xmlns:a16="http://schemas.microsoft.com/office/drawing/2014/main" id="{00000000-0008-0000-0200-000004000000}"/>
            </a:ext>
          </a:extLst>
        </xdr:cNvPr>
        <xdr:cNvPicPr>
          <a:picLocks noChangeAspect="1"/>
        </xdr:cNvPicPr>
      </xdr:nvPicPr>
      <xdr:blipFill rotWithShape="1">
        <a:blip xmlns:r="http://schemas.openxmlformats.org/officeDocument/2006/relationships" r:embed="rId2" cstate="print">
          <a:duotone>
            <a:schemeClr val="accent5">
              <a:shade val="45000"/>
              <a:satMod val="135000"/>
            </a:schemeClr>
            <a:prstClr val="white"/>
          </a:duotone>
          <a:extLst>
            <a:ext uri="{28A0092B-C50C-407E-A947-70E740481C1C}">
              <a14:useLocalDpi xmlns:a14="http://schemas.microsoft.com/office/drawing/2010/main" val="0"/>
            </a:ext>
          </a:extLst>
        </a:blip>
        <a:srcRect l="27603" t="29615"/>
        <a:stretch/>
      </xdr:blipFill>
      <xdr:spPr>
        <a:xfrm rot="20235106">
          <a:off x="18180381" y="211406"/>
          <a:ext cx="591296" cy="575974"/>
        </a:xfrm>
        <a:prstGeom prst="rect">
          <a:avLst/>
        </a:prstGeom>
      </xdr:spPr>
    </xdr:pic>
    <xdr:clientData/>
  </xdr:twoCellAnchor>
  <xdr:twoCellAnchor editAs="oneCell">
    <xdr:from>
      <xdr:col>0</xdr:col>
      <xdr:colOff>202406</xdr:colOff>
      <xdr:row>1</xdr:row>
      <xdr:rowOff>0</xdr:rowOff>
    </xdr:from>
    <xdr:to>
      <xdr:col>2</xdr:col>
      <xdr:colOff>1379595</xdr:colOff>
      <xdr:row>2</xdr:row>
      <xdr:rowOff>552703</xdr:rowOff>
    </xdr:to>
    <xdr:pic>
      <xdr:nvPicPr>
        <xdr:cNvPr id="2" name="Imagen 1">
          <a:extLst>
            <a:ext uri="{FF2B5EF4-FFF2-40B4-BE49-F238E27FC236}">
              <a16:creationId xmlns:a16="http://schemas.microsoft.com/office/drawing/2014/main" id="{783D7696-616B-4262-838F-9DAB2836CA82}"/>
            </a:ext>
          </a:extLst>
        </xdr:cNvPr>
        <xdr:cNvPicPr>
          <a:picLocks noChangeAspect="1"/>
        </xdr:cNvPicPr>
      </xdr:nvPicPr>
      <xdr:blipFill>
        <a:blip xmlns:r="http://schemas.openxmlformats.org/officeDocument/2006/relationships" r:embed="rId3"/>
        <a:stretch>
          <a:fillRect/>
        </a:stretch>
      </xdr:blipFill>
      <xdr:spPr>
        <a:xfrm>
          <a:off x="202406" y="166688"/>
          <a:ext cx="3225064" cy="71939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5</xdr:col>
      <xdr:colOff>137523</xdr:colOff>
      <xdr:row>0</xdr:row>
      <xdr:rowOff>144626</xdr:rowOff>
    </xdr:from>
    <xdr:to>
      <xdr:col>5</xdr:col>
      <xdr:colOff>542485</xdr:colOff>
      <xdr:row>2</xdr:row>
      <xdr:rowOff>116510</xdr:rowOff>
    </xdr:to>
    <xdr:pic>
      <xdr:nvPicPr>
        <xdr:cNvPr id="3" name="Imagen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cstate="print">
          <a:duotone>
            <a:schemeClr val="accent5">
              <a:shade val="45000"/>
              <a:satMod val="135000"/>
            </a:schemeClr>
            <a:prstClr val="white"/>
          </a:duotone>
          <a:extLst>
            <a:ext uri="{28A0092B-C50C-407E-A947-70E740481C1C}">
              <a14:useLocalDpi xmlns:a14="http://schemas.microsoft.com/office/drawing/2010/main" val="0"/>
            </a:ext>
          </a:extLst>
        </a:blip>
        <a:srcRect l="27603" t="29615"/>
        <a:stretch/>
      </xdr:blipFill>
      <xdr:spPr>
        <a:xfrm rot="20235106">
          <a:off x="9529173" y="144626"/>
          <a:ext cx="404962" cy="390984"/>
        </a:xfrm>
        <a:prstGeom prst="rect">
          <a:avLst/>
        </a:prstGeom>
      </xdr:spPr>
    </xdr:pic>
    <xdr:clientData/>
  </xdr:twoCellAnchor>
  <xdr:twoCellAnchor>
    <xdr:from>
      <xdr:col>4</xdr:col>
      <xdr:colOff>251732</xdr:colOff>
      <xdr:row>0</xdr:row>
      <xdr:rowOff>27215</xdr:rowOff>
    </xdr:from>
    <xdr:to>
      <xdr:col>5</xdr:col>
      <xdr:colOff>46141</xdr:colOff>
      <xdr:row>3</xdr:row>
      <xdr:rowOff>32658</xdr:rowOff>
    </xdr:to>
    <xdr:sp macro="" textlink="">
      <xdr:nvSpPr>
        <xdr:cNvPr id="4" name="Flecha: hacia la izquierda 3">
          <a:hlinkClick xmlns:r="http://schemas.openxmlformats.org/officeDocument/2006/relationships" r:id="rId2"/>
          <a:extLst>
            <a:ext uri="{FF2B5EF4-FFF2-40B4-BE49-F238E27FC236}">
              <a16:creationId xmlns:a16="http://schemas.microsoft.com/office/drawing/2014/main" id="{00000000-0008-0000-0300-000004000000}"/>
            </a:ext>
          </a:extLst>
        </xdr:cNvPr>
        <xdr:cNvSpPr/>
      </xdr:nvSpPr>
      <xdr:spPr>
        <a:xfrm>
          <a:off x="8090807" y="27215"/>
          <a:ext cx="1346984" cy="634093"/>
        </a:xfrm>
        <a:prstGeom prst="leftArrow">
          <a:avLst/>
        </a:prstGeom>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es-CO" sz="1100" b="1">
              <a:solidFill>
                <a:schemeClr val="lt1"/>
              </a:solidFill>
              <a:effectLst/>
              <a:latin typeface="+mn-lt"/>
              <a:ea typeface="+mn-ea"/>
              <a:cs typeface="+mn-cs"/>
            </a:rPr>
            <a:t>Volver al Menú</a:t>
          </a:r>
          <a:endParaRPr lang="es-CO" sz="1200">
            <a:effectLst/>
          </a:endParaRPr>
        </a:p>
      </xdr:txBody>
    </xdr:sp>
    <xdr:clientData/>
  </xdr:twoCellAnchor>
  <xdr:twoCellAnchor editAs="oneCell">
    <xdr:from>
      <xdr:col>5</xdr:col>
      <xdr:colOff>137523</xdr:colOff>
      <xdr:row>0</xdr:row>
      <xdr:rowOff>144626</xdr:rowOff>
    </xdr:from>
    <xdr:to>
      <xdr:col>5</xdr:col>
      <xdr:colOff>542485</xdr:colOff>
      <xdr:row>2</xdr:row>
      <xdr:rowOff>116510</xdr:rowOff>
    </xdr:to>
    <xdr:pic>
      <xdr:nvPicPr>
        <xdr:cNvPr id="7" name="Imagen 6">
          <a:extLst>
            <a:ext uri="{FF2B5EF4-FFF2-40B4-BE49-F238E27FC236}">
              <a16:creationId xmlns:a16="http://schemas.microsoft.com/office/drawing/2014/main" id="{35DE0E9C-F521-4729-82B5-D03EE851A296}"/>
            </a:ext>
          </a:extLst>
        </xdr:cNvPr>
        <xdr:cNvPicPr>
          <a:picLocks noChangeAspect="1"/>
        </xdr:cNvPicPr>
      </xdr:nvPicPr>
      <xdr:blipFill rotWithShape="1">
        <a:blip xmlns:r="http://schemas.openxmlformats.org/officeDocument/2006/relationships" r:embed="rId1" cstate="print">
          <a:duotone>
            <a:schemeClr val="accent5">
              <a:shade val="45000"/>
              <a:satMod val="135000"/>
            </a:schemeClr>
            <a:prstClr val="white"/>
          </a:duotone>
          <a:extLst>
            <a:ext uri="{28A0092B-C50C-407E-A947-70E740481C1C}">
              <a14:useLocalDpi xmlns:a14="http://schemas.microsoft.com/office/drawing/2010/main" val="0"/>
            </a:ext>
          </a:extLst>
        </a:blip>
        <a:srcRect l="27603" t="29615"/>
        <a:stretch/>
      </xdr:blipFill>
      <xdr:spPr>
        <a:xfrm rot="20235106">
          <a:off x="9529173" y="144626"/>
          <a:ext cx="404962" cy="390984"/>
        </a:xfrm>
        <a:prstGeom prst="rect">
          <a:avLst/>
        </a:prstGeom>
      </xdr:spPr>
    </xdr:pic>
    <xdr:clientData/>
  </xdr:twoCellAnchor>
  <xdr:twoCellAnchor>
    <xdr:from>
      <xdr:col>4</xdr:col>
      <xdr:colOff>251732</xdr:colOff>
      <xdr:row>0</xdr:row>
      <xdr:rowOff>27215</xdr:rowOff>
    </xdr:from>
    <xdr:to>
      <xdr:col>5</xdr:col>
      <xdr:colOff>46141</xdr:colOff>
      <xdr:row>3</xdr:row>
      <xdr:rowOff>32658</xdr:rowOff>
    </xdr:to>
    <xdr:sp macro="" textlink="">
      <xdr:nvSpPr>
        <xdr:cNvPr id="8" name="Flecha: hacia la izquierda 7">
          <a:hlinkClick xmlns:r="http://schemas.openxmlformats.org/officeDocument/2006/relationships" r:id="rId2"/>
          <a:extLst>
            <a:ext uri="{FF2B5EF4-FFF2-40B4-BE49-F238E27FC236}">
              <a16:creationId xmlns:a16="http://schemas.microsoft.com/office/drawing/2014/main" id="{F2BF6EA4-C5CF-43C6-A4B5-0B705B3CC70C}"/>
            </a:ext>
          </a:extLst>
        </xdr:cNvPr>
        <xdr:cNvSpPr/>
      </xdr:nvSpPr>
      <xdr:spPr>
        <a:xfrm>
          <a:off x="8090807" y="27215"/>
          <a:ext cx="1346984" cy="634093"/>
        </a:xfrm>
        <a:prstGeom prst="leftArrow">
          <a:avLst/>
        </a:prstGeom>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es-CO" sz="1100" b="1">
              <a:solidFill>
                <a:schemeClr val="lt1"/>
              </a:solidFill>
              <a:effectLst/>
              <a:latin typeface="+mn-lt"/>
              <a:ea typeface="+mn-ea"/>
              <a:cs typeface="+mn-cs"/>
            </a:rPr>
            <a:t>Volver al Menú</a:t>
          </a:r>
          <a:endParaRPr lang="es-CO" sz="1200">
            <a:effectLst/>
          </a:endParaRPr>
        </a:p>
      </xdr:txBody>
    </xdr:sp>
    <xdr:clientData/>
  </xdr:twoCellAnchor>
  <xdr:twoCellAnchor editAs="oneCell">
    <xdr:from>
      <xdr:col>0</xdr:col>
      <xdr:colOff>200025</xdr:colOff>
      <xdr:row>0</xdr:row>
      <xdr:rowOff>47625</xdr:rowOff>
    </xdr:from>
    <xdr:to>
      <xdr:col>2</xdr:col>
      <xdr:colOff>133350</xdr:colOff>
      <xdr:row>2</xdr:row>
      <xdr:rowOff>200025</xdr:rowOff>
    </xdr:to>
    <xdr:pic>
      <xdr:nvPicPr>
        <xdr:cNvPr id="9" name="Imagen 8">
          <a:extLst>
            <a:ext uri="{FF2B5EF4-FFF2-40B4-BE49-F238E27FC236}">
              <a16:creationId xmlns:a16="http://schemas.microsoft.com/office/drawing/2014/main" id="{35CEC955-A7CD-460B-A3A9-5718323C898C}"/>
            </a:ext>
          </a:extLst>
        </xdr:cNvPr>
        <xdr:cNvPicPr>
          <a:picLocks noChangeAspect="1"/>
        </xdr:cNvPicPr>
      </xdr:nvPicPr>
      <xdr:blipFill>
        <a:blip xmlns:r="http://schemas.openxmlformats.org/officeDocument/2006/relationships" r:embed="rId3"/>
        <a:stretch>
          <a:fillRect/>
        </a:stretch>
      </xdr:blipFill>
      <xdr:spPr>
        <a:xfrm>
          <a:off x="200025" y="47625"/>
          <a:ext cx="2571750" cy="5715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7</xdr:col>
      <xdr:colOff>0</xdr:colOff>
      <xdr:row>0</xdr:row>
      <xdr:rowOff>47625</xdr:rowOff>
    </xdr:from>
    <xdr:to>
      <xdr:col>7</xdr:col>
      <xdr:colOff>9525</xdr:colOff>
      <xdr:row>3</xdr:row>
      <xdr:rowOff>94383</xdr:rowOff>
    </xdr:to>
    <xdr:sp macro="" textlink="">
      <xdr:nvSpPr>
        <xdr:cNvPr id="3" name="Flecha: hacia la izquierda 2">
          <a:hlinkClick xmlns:r="http://schemas.openxmlformats.org/officeDocument/2006/relationships" r:id="rId1"/>
          <a:extLst>
            <a:ext uri="{FF2B5EF4-FFF2-40B4-BE49-F238E27FC236}">
              <a16:creationId xmlns:a16="http://schemas.microsoft.com/office/drawing/2014/main" id="{00000000-0008-0000-0400-000003000000}"/>
            </a:ext>
          </a:extLst>
        </xdr:cNvPr>
        <xdr:cNvSpPr/>
      </xdr:nvSpPr>
      <xdr:spPr>
        <a:xfrm>
          <a:off x="12912587" y="47625"/>
          <a:ext cx="9525" cy="593410"/>
        </a:xfrm>
        <a:prstGeom prst="leftArrow">
          <a:avLst/>
        </a:prstGeom>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1600" b="1"/>
            <a:t>MENÚ</a:t>
          </a:r>
        </a:p>
      </xdr:txBody>
    </xdr:sp>
    <xdr:clientData/>
  </xdr:twoCellAnchor>
  <xdr:twoCellAnchor>
    <xdr:from>
      <xdr:col>7</xdr:col>
      <xdr:colOff>0</xdr:colOff>
      <xdr:row>0</xdr:row>
      <xdr:rowOff>74840</xdr:rowOff>
    </xdr:from>
    <xdr:to>
      <xdr:col>7</xdr:col>
      <xdr:colOff>17566</xdr:colOff>
      <xdr:row>3</xdr:row>
      <xdr:rowOff>108858</xdr:rowOff>
    </xdr:to>
    <xdr:sp macro="" textlink="">
      <xdr:nvSpPr>
        <xdr:cNvPr id="5" name="Flecha: hacia la izquierda 4">
          <a:hlinkClick xmlns:r="http://schemas.openxmlformats.org/officeDocument/2006/relationships" r:id="rId1"/>
          <a:extLst>
            <a:ext uri="{FF2B5EF4-FFF2-40B4-BE49-F238E27FC236}">
              <a16:creationId xmlns:a16="http://schemas.microsoft.com/office/drawing/2014/main" id="{00000000-0008-0000-0400-000005000000}"/>
            </a:ext>
          </a:extLst>
        </xdr:cNvPr>
        <xdr:cNvSpPr/>
      </xdr:nvSpPr>
      <xdr:spPr>
        <a:xfrm>
          <a:off x="12912587" y="74840"/>
          <a:ext cx="17566" cy="580670"/>
        </a:xfrm>
        <a:prstGeom prst="leftArrow">
          <a:avLst/>
        </a:prstGeom>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es-CO" sz="1100" b="1">
              <a:solidFill>
                <a:schemeClr val="lt1"/>
              </a:solidFill>
              <a:effectLst/>
              <a:latin typeface="+mn-lt"/>
              <a:ea typeface="+mn-ea"/>
              <a:cs typeface="+mn-cs"/>
            </a:rPr>
            <a:t>Volver al Menú</a:t>
          </a:r>
          <a:endParaRPr lang="es-CO" sz="1200">
            <a:effectLst/>
          </a:endParaRPr>
        </a:p>
      </xdr:txBody>
    </xdr:sp>
    <xdr:clientData/>
  </xdr:twoCellAnchor>
  <xdr:twoCellAnchor>
    <xdr:from>
      <xdr:col>5</xdr:col>
      <xdr:colOff>753719</xdr:colOff>
      <xdr:row>0</xdr:row>
      <xdr:rowOff>0</xdr:rowOff>
    </xdr:from>
    <xdr:to>
      <xdr:col>6</xdr:col>
      <xdr:colOff>157369</xdr:colOff>
      <xdr:row>3</xdr:row>
      <xdr:rowOff>99391</xdr:rowOff>
    </xdr:to>
    <xdr:sp macro="" textlink="">
      <xdr:nvSpPr>
        <xdr:cNvPr id="7" name="Flecha: hacia la izquierda 3">
          <a:hlinkClick xmlns:r="http://schemas.openxmlformats.org/officeDocument/2006/relationships" r:id="rId1"/>
          <a:extLst>
            <a:ext uri="{FF2B5EF4-FFF2-40B4-BE49-F238E27FC236}">
              <a16:creationId xmlns:a16="http://schemas.microsoft.com/office/drawing/2014/main" id="{00000000-0008-0000-0400-000007000000}"/>
            </a:ext>
          </a:extLst>
        </xdr:cNvPr>
        <xdr:cNvSpPr/>
      </xdr:nvSpPr>
      <xdr:spPr>
        <a:xfrm>
          <a:off x="9086023" y="0"/>
          <a:ext cx="1490868" cy="646043"/>
        </a:xfrm>
        <a:prstGeom prst="leftArrow">
          <a:avLst/>
        </a:prstGeom>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es-CO" sz="1100" b="1">
              <a:solidFill>
                <a:schemeClr val="lt1"/>
              </a:solidFill>
              <a:effectLst/>
              <a:latin typeface="+mn-lt"/>
              <a:ea typeface="+mn-ea"/>
              <a:cs typeface="+mn-cs"/>
            </a:rPr>
            <a:t>Volver al Menú</a:t>
          </a:r>
          <a:endParaRPr lang="es-CO" sz="1200">
            <a:effectLst/>
          </a:endParaRPr>
        </a:p>
      </xdr:txBody>
    </xdr:sp>
    <xdr:clientData/>
  </xdr:twoCellAnchor>
  <xdr:twoCellAnchor editAs="oneCell">
    <xdr:from>
      <xdr:col>6</xdr:col>
      <xdr:colOff>422413</xdr:colOff>
      <xdr:row>0</xdr:row>
      <xdr:rowOff>74542</xdr:rowOff>
    </xdr:from>
    <xdr:to>
      <xdr:col>6</xdr:col>
      <xdr:colOff>827375</xdr:colOff>
      <xdr:row>2</xdr:row>
      <xdr:rowOff>101091</xdr:rowOff>
    </xdr:to>
    <xdr:pic>
      <xdr:nvPicPr>
        <xdr:cNvPr id="8" name="Imagen 7">
          <a:extLst>
            <a:ext uri="{FF2B5EF4-FFF2-40B4-BE49-F238E27FC236}">
              <a16:creationId xmlns:a16="http://schemas.microsoft.com/office/drawing/2014/main" id="{00000000-0008-0000-0400-000008000000}"/>
            </a:ext>
          </a:extLst>
        </xdr:cNvPr>
        <xdr:cNvPicPr>
          <a:picLocks noChangeAspect="1"/>
        </xdr:cNvPicPr>
      </xdr:nvPicPr>
      <xdr:blipFill rotWithShape="1">
        <a:blip xmlns:r="http://schemas.openxmlformats.org/officeDocument/2006/relationships" r:embed="rId2" cstate="print">
          <a:duotone>
            <a:schemeClr val="accent5">
              <a:shade val="45000"/>
              <a:satMod val="135000"/>
            </a:schemeClr>
            <a:prstClr val="white"/>
          </a:duotone>
          <a:extLst>
            <a:ext uri="{28A0092B-C50C-407E-A947-70E740481C1C}">
              <a14:useLocalDpi xmlns:a14="http://schemas.microsoft.com/office/drawing/2010/main" val="0"/>
            </a:ext>
          </a:extLst>
        </a:blip>
        <a:srcRect l="27603" t="29615"/>
        <a:stretch/>
      </xdr:blipFill>
      <xdr:spPr>
        <a:xfrm rot="20235106">
          <a:off x="10841935" y="74542"/>
          <a:ext cx="404962" cy="390984"/>
        </a:xfrm>
        <a:prstGeom prst="rect">
          <a:avLst/>
        </a:prstGeom>
      </xdr:spPr>
    </xdr:pic>
    <xdr:clientData/>
  </xdr:twoCellAnchor>
  <xdr:twoCellAnchor editAs="oneCell">
    <xdr:from>
      <xdr:col>0</xdr:col>
      <xdr:colOff>66675</xdr:colOff>
      <xdr:row>0</xdr:row>
      <xdr:rowOff>114300</xdr:rowOff>
    </xdr:from>
    <xdr:to>
      <xdr:col>2</xdr:col>
      <xdr:colOff>786664</xdr:colOff>
      <xdr:row>4</xdr:row>
      <xdr:rowOff>109790</xdr:rowOff>
    </xdr:to>
    <xdr:pic>
      <xdr:nvPicPr>
        <xdr:cNvPr id="2" name="Imagen 1">
          <a:extLst>
            <a:ext uri="{FF2B5EF4-FFF2-40B4-BE49-F238E27FC236}">
              <a16:creationId xmlns:a16="http://schemas.microsoft.com/office/drawing/2014/main" id="{3B63B9BA-7177-42A6-A0D1-41DFD94E63D5}"/>
            </a:ext>
          </a:extLst>
        </xdr:cNvPr>
        <xdr:cNvPicPr>
          <a:picLocks noChangeAspect="1"/>
        </xdr:cNvPicPr>
      </xdr:nvPicPr>
      <xdr:blipFill>
        <a:blip xmlns:r="http://schemas.openxmlformats.org/officeDocument/2006/relationships" r:embed="rId3"/>
        <a:stretch>
          <a:fillRect/>
        </a:stretch>
      </xdr:blipFill>
      <xdr:spPr>
        <a:xfrm>
          <a:off x="66675" y="114300"/>
          <a:ext cx="3225064" cy="71939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8</xdr:col>
      <xdr:colOff>470897</xdr:colOff>
      <xdr:row>0</xdr:row>
      <xdr:rowOff>128281</xdr:rowOff>
    </xdr:from>
    <xdr:to>
      <xdr:col>21</xdr:col>
      <xdr:colOff>404962</xdr:colOff>
      <xdr:row>2</xdr:row>
      <xdr:rowOff>176365</xdr:rowOff>
    </xdr:to>
    <xdr:pic>
      <xdr:nvPicPr>
        <xdr:cNvPr id="6" name="Imagen 5">
          <a:extLst>
            <a:ext uri="{FF2B5EF4-FFF2-40B4-BE49-F238E27FC236}">
              <a16:creationId xmlns:a16="http://schemas.microsoft.com/office/drawing/2014/main" id="{00000000-0008-0000-0500-000006000000}"/>
            </a:ext>
          </a:extLst>
        </xdr:cNvPr>
        <xdr:cNvPicPr>
          <a:picLocks noChangeAspect="1"/>
        </xdr:cNvPicPr>
      </xdr:nvPicPr>
      <xdr:blipFill rotWithShape="1">
        <a:blip xmlns:r="http://schemas.openxmlformats.org/officeDocument/2006/relationships" r:embed="rId1" cstate="print">
          <a:duotone>
            <a:schemeClr val="accent5">
              <a:shade val="45000"/>
              <a:satMod val="135000"/>
            </a:schemeClr>
            <a:prstClr val="white"/>
          </a:duotone>
          <a:extLst>
            <a:ext uri="{28A0092B-C50C-407E-A947-70E740481C1C}">
              <a14:useLocalDpi xmlns:a14="http://schemas.microsoft.com/office/drawing/2010/main" val="0"/>
            </a:ext>
          </a:extLst>
        </a:blip>
        <a:srcRect l="27603" t="29615"/>
        <a:stretch/>
      </xdr:blipFill>
      <xdr:spPr>
        <a:xfrm rot="20235106">
          <a:off x="13043897" y="128281"/>
          <a:ext cx="404962" cy="429084"/>
        </a:xfrm>
        <a:prstGeom prst="rect">
          <a:avLst/>
        </a:prstGeom>
      </xdr:spPr>
    </xdr:pic>
    <xdr:clientData/>
  </xdr:twoCellAnchor>
  <xdr:twoCellAnchor>
    <xdr:from>
      <xdr:col>6</xdr:col>
      <xdr:colOff>1013732</xdr:colOff>
      <xdr:row>0</xdr:row>
      <xdr:rowOff>65315</xdr:rowOff>
    </xdr:from>
    <xdr:to>
      <xdr:col>8</xdr:col>
      <xdr:colOff>312841</xdr:colOff>
      <xdr:row>3</xdr:row>
      <xdr:rowOff>70758</xdr:rowOff>
    </xdr:to>
    <xdr:sp macro="" textlink="">
      <xdr:nvSpPr>
        <xdr:cNvPr id="7" name="Flecha: hacia la izquierda 6">
          <a:hlinkClick xmlns:r="http://schemas.openxmlformats.org/officeDocument/2006/relationships" r:id="rId2"/>
          <a:extLst>
            <a:ext uri="{FF2B5EF4-FFF2-40B4-BE49-F238E27FC236}">
              <a16:creationId xmlns:a16="http://schemas.microsoft.com/office/drawing/2014/main" id="{00000000-0008-0000-0500-000007000000}"/>
            </a:ext>
          </a:extLst>
        </xdr:cNvPr>
        <xdr:cNvSpPr/>
      </xdr:nvSpPr>
      <xdr:spPr>
        <a:xfrm>
          <a:off x="11062607" y="65315"/>
          <a:ext cx="1823234" cy="634093"/>
        </a:xfrm>
        <a:prstGeom prst="leftArrow">
          <a:avLst/>
        </a:prstGeom>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es-CO" sz="1100" b="1">
              <a:solidFill>
                <a:schemeClr val="lt1"/>
              </a:solidFill>
              <a:effectLst/>
              <a:latin typeface="+mn-lt"/>
              <a:ea typeface="+mn-ea"/>
              <a:cs typeface="+mn-cs"/>
            </a:rPr>
            <a:t>Volver al Menú</a:t>
          </a:r>
          <a:endParaRPr lang="es-CO" sz="1200">
            <a:effectLst/>
          </a:endParaRPr>
        </a:p>
      </xdr:txBody>
    </xdr:sp>
    <xdr:clientData/>
  </xdr:twoCellAnchor>
  <xdr:twoCellAnchor editAs="oneCell">
    <xdr:from>
      <xdr:col>8</xdr:col>
      <xdr:colOff>470897</xdr:colOff>
      <xdr:row>0</xdr:row>
      <xdr:rowOff>128281</xdr:rowOff>
    </xdr:from>
    <xdr:to>
      <xdr:col>21</xdr:col>
      <xdr:colOff>404962</xdr:colOff>
      <xdr:row>2</xdr:row>
      <xdr:rowOff>176365</xdr:rowOff>
    </xdr:to>
    <xdr:pic>
      <xdr:nvPicPr>
        <xdr:cNvPr id="5" name="Imagen 4">
          <a:extLst>
            <a:ext uri="{FF2B5EF4-FFF2-40B4-BE49-F238E27FC236}">
              <a16:creationId xmlns:a16="http://schemas.microsoft.com/office/drawing/2014/main" id="{BE39B0A2-5608-4169-98BA-D8890F8FBAAF}"/>
            </a:ext>
          </a:extLst>
        </xdr:cNvPr>
        <xdr:cNvPicPr>
          <a:picLocks noChangeAspect="1"/>
        </xdr:cNvPicPr>
      </xdr:nvPicPr>
      <xdr:blipFill rotWithShape="1">
        <a:blip xmlns:r="http://schemas.openxmlformats.org/officeDocument/2006/relationships" r:embed="rId1" cstate="print">
          <a:duotone>
            <a:schemeClr val="accent5">
              <a:shade val="45000"/>
              <a:satMod val="135000"/>
            </a:schemeClr>
            <a:prstClr val="white"/>
          </a:duotone>
          <a:extLst>
            <a:ext uri="{28A0092B-C50C-407E-A947-70E740481C1C}">
              <a14:useLocalDpi xmlns:a14="http://schemas.microsoft.com/office/drawing/2010/main" val="0"/>
            </a:ext>
          </a:extLst>
        </a:blip>
        <a:srcRect l="27603" t="29615"/>
        <a:stretch/>
      </xdr:blipFill>
      <xdr:spPr>
        <a:xfrm rot="20235106">
          <a:off x="18806522" y="128281"/>
          <a:ext cx="404962" cy="467184"/>
        </a:xfrm>
        <a:prstGeom prst="rect">
          <a:avLst/>
        </a:prstGeom>
      </xdr:spPr>
    </xdr:pic>
    <xdr:clientData/>
  </xdr:twoCellAnchor>
  <xdr:twoCellAnchor>
    <xdr:from>
      <xdr:col>6</xdr:col>
      <xdr:colOff>1013732</xdr:colOff>
      <xdr:row>0</xdr:row>
      <xdr:rowOff>65315</xdr:rowOff>
    </xdr:from>
    <xdr:to>
      <xdr:col>8</xdr:col>
      <xdr:colOff>312841</xdr:colOff>
      <xdr:row>3</xdr:row>
      <xdr:rowOff>70758</xdr:rowOff>
    </xdr:to>
    <xdr:sp macro="" textlink="">
      <xdr:nvSpPr>
        <xdr:cNvPr id="9" name="Flecha: hacia la izquierda 8">
          <a:hlinkClick xmlns:r="http://schemas.openxmlformats.org/officeDocument/2006/relationships" r:id="rId2"/>
          <a:extLst>
            <a:ext uri="{FF2B5EF4-FFF2-40B4-BE49-F238E27FC236}">
              <a16:creationId xmlns:a16="http://schemas.microsoft.com/office/drawing/2014/main" id="{CA4FD292-0391-4892-8BDB-91FC414E1226}"/>
            </a:ext>
          </a:extLst>
        </xdr:cNvPr>
        <xdr:cNvSpPr/>
      </xdr:nvSpPr>
      <xdr:spPr>
        <a:xfrm>
          <a:off x="15796532" y="65315"/>
          <a:ext cx="2851934" cy="634093"/>
        </a:xfrm>
        <a:prstGeom prst="leftArrow">
          <a:avLst/>
        </a:prstGeom>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es-CO" sz="1100" b="1">
              <a:solidFill>
                <a:schemeClr val="lt1"/>
              </a:solidFill>
              <a:effectLst/>
              <a:latin typeface="+mn-lt"/>
              <a:ea typeface="+mn-ea"/>
              <a:cs typeface="+mn-cs"/>
            </a:rPr>
            <a:t>Volver al Menú</a:t>
          </a:r>
          <a:endParaRPr lang="es-CO" sz="1200">
            <a:effectLst/>
          </a:endParaRPr>
        </a:p>
      </xdr:txBody>
    </xdr:sp>
    <xdr:clientData/>
  </xdr:twoCellAnchor>
  <xdr:twoCellAnchor editAs="oneCell">
    <xdr:from>
      <xdr:col>0</xdr:col>
      <xdr:colOff>57150</xdr:colOff>
      <xdr:row>0</xdr:row>
      <xdr:rowOff>47625</xdr:rowOff>
    </xdr:from>
    <xdr:to>
      <xdr:col>2</xdr:col>
      <xdr:colOff>491389</xdr:colOff>
      <xdr:row>3</xdr:row>
      <xdr:rowOff>138365</xdr:rowOff>
    </xdr:to>
    <xdr:pic>
      <xdr:nvPicPr>
        <xdr:cNvPr id="2" name="Imagen 1">
          <a:extLst>
            <a:ext uri="{FF2B5EF4-FFF2-40B4-BE49-F238E27FC236}">
              <a16:creationId xmlns:a16="http://schemas.microsoft.com/office/drawing/2014/main" id="{D1178BA0-A22B-46B8-89ED-F4A828E47D2B}"/>
            </a:ext>
          </a:extLst>
        </xdr:cNvPr>
        <xdr:cNvPicPr>
          <a:picLocks noChangeAspect="1"/>
        </xdr:cNvPicPr>
      </xdr:nvPicPr>
      <xdr:blipFill>
        <a:blip xmlns:r="http://schemas.openxmlformats.org/officeDocument/2006/relationships" r:embed="rId3"/>
        <a:stretch>
          <a:fillRect/>
        </a:stretch>
      </xdr:blipFill>
      <xdr:spPr>
        <a:xfrm>
          <a:off x="57150" y="47625"/>
          <a:ext cx="3225064" cy="71939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11</xdr:col>
      <xdr:colOff>83344</xdr:colOff>
      <xdr:row>0</xdr:row>
      <xdr:rowOff>0</xdr:rowOff>
    </xdr:from>
    <xdr:to>
      <xdr:col>13</xdr:col>
      <xdr:colOff>131535</xdr:colOff>
      <xdr:row>0</xdr:row>
      <xdr:rowOff>738187</xdr:rowOff>
    </xdr:to>
    <xdr:sp macro="" textlink="">
      <xdr:nvSpPr>
        <xdr:cNvPr id="2" name="Flecha: hacia la izquierda 1">
          <a:hlinkClick xmlns:r="http://schemas.openxmlformats.org/officeDocument/2006/relationships" r:id="rId1"/>
          <a:extLst>
            <a:ext uri="{FF2B5EF4-FFF2-40B4-BE49-F238E27FC236}">
              <a16:creationId xmlns:a16="http://schemas.microsoft.com/office/drawing/2014/main" id="{00000000-0008-0000-0600-000002000000}"/>
            </a:ext>
          </a:extLst>
        </xdr:cNvPr>
        <xdr:cNvSpPr/>
      </xdr:nvSpPr>
      <xdr:spPr>
        <a:xfrm>
          <a:off x="14408944" y="0"/>
          <a:ext cx="1391216" cy="738187"/>
        </a:xfrm>
        <a:prstGeom prst="leftArrow">
          <a:avLst/>
        </a:prstGeom>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1200" b="1"/>
            <a:t>Volver al Menú</a:t>
          </a:r>
        </a:p>
      </xdr:txBody>
    </xdr:sp>
    <xdr:clientData/>
  </xdr:twoCellAnchor>
  <xdr:twoCellAnchor editAs="oneCell">
    <xdr:from>
      <xdr:col>13</xdr:col>
      <xdr:colOff>404813</xdr:colOff>
      <xdr:row>0</xdr:row>
      <xdr:rowOff>190501</xdr:rowOff>
    </xdr:from>
    <xdr:to>
      <xdr:col>21</xdr:col>
      <xdr:colOff>157830</xdr:colOff>
      <xdr:row>0</xdr:row>
      <xdr:rowOff>581485</xdr:rowOff>
    </xdr:to>
    <xdr:pic>
      <xdr:nvPicPr>
        <xdr:cNvPr id="4" name="Imagen 3">
          <a:extLst>
            <a:ext uri="{FF2B5EF4-FFF2-40B4-BE49-F238E27FC236}">
              <a16:creationId xmlns:a16="http://schemas.microsoft.com/office/drawing/2014/main" id="{00000000-0008-0000-0600-000004000000}"/>
            </a:ext>
          </a:extLst>
        </xdr:cNvPr>
        <xdr:cNvPicPr>
          <a:picLocks noChangeAspect="1"/>
        </xdr:cNvPicPr>
      </xdr:nvPicPr>
      <xdr:blipFill rotWithShape="1">
        <a:blip xmlns:r="http://schemas.openxmlformats.org/officeDocument/2006/relationships" r:embed="rId2" cstate="print">
          <a:duotone>
            <a:schemeClr val="accent5">
              <a:shade val="45000"/>
              <a:satMod val="135000"/>
            </a:schemeClr>
            <a:prstClr val="white"/>
          </a:duotone>
          <a:extLst>
            <a:ext uri="{28A0092B-C50C-407E-A947-70E740481C1C}">
              <a14:useLocalDpi xmlns:a14="http://schemas.microsoft.com/office/drawing/2010/main" val="0"/>
            </a:ext>
          </a:extLst>
        </a:blip>
        <a:srcRect l="27603" t="29615"/>
        <a:stretch/>
      </xdr:blipFill>
      <xdr:spPr>
        <a:xfrm rot="20235106">
          <a:off x="16097251" y="190501"/>
          <a:ext cx="404962" cy="390984"/>
        </a:xfrm>
        <a:prstGeom prst="rect">
          <a:avLst/>
        </a:prstGeom>
      </xdr:spPr>
    </xdr:pic>
    <xdr:clientData/>
  </xdr:twoCellAnchor>
  <xdr:twoCellAnchor>
    <xdr:from>
      <xdr:col>11</xdr:col>
      <xdr:colOff>83344</xdr:colOff>
      <xdr:row>0</xdr:row>
      <xdr:rowOff>0</xdr:rowOff>
    </xdr:from>
    <xdr:to>
      <xdr:col>13</xdr:col>
      <xdr:colOff>131535</xdr:colOff>
      <xdr:row>0</xdr:row>
      <xdr:rowOff>738187</xdr:rowOff>
    </xdr:to>
    <xdr:sp macro="" textlink="">
      <xdr:nvSpPr>
        <xdr:cNvPr id="6" name="Flecha: hacia la izquierda 5">
          <a:hlinkClick xmlns:r="http://schemas.openxmlformats.org/officeDocument/2006/relationships" r:id="rId1"/>
          <a:extLst>
            <a:ext uri="{FF2B5EF4-FFF2-40B4-BE49-F238E27FC236}">
              <a16:creationId xmlns:a16="http://schemas.microsoft.com/office/drawing/2014/main" id="{4D620000-1FB4-4B61-A9A0-5626289FB007}"/>
            </a:ext>
          </a:extLst>
        </xdr:cNvPr>
        <xdr:cNvSpPr/>
      </xdr:nvSpPr>
      <xdr:spPr>
        <a:xfrm>
          <a:off x="14789944" y="0"/>
          <a:ext cx="1391216" cy="738187"/>
        </a:xfrm>
        <a:prstGeom prst="leftArrow">
          <a:avLst/>
        </a:prstGeom>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1200" b="1"/>
            <a:t>Volver al Menú</a:t>
          </a:r>
        </a:p>
      </xdr:txBody>
    </xdr:sp>
    <xdr:clientData/>
  </xdr:twoCellAnchor>
  <xdr:twoCellAnchor editAs="oneCell">
    <xdr:from>
      <xdr:col>13</xdr:col>
      <xdr:colOff>404813</xdr:colOff>
      <xdr:row>0</xdr:row>
      <xdr:rowOff>190501</xdr:rowOff>
    </xdr:from>
    <xdr:to>
      <xdr:col>21</xdr:col>
      <xdr:colOff>157830</xdr:colOff>
      <xdr:row>0</xdr:row>
      <xdr:rowOff>581485</xdr:rowOff>
    </xdr:to>
    <xdr:pic>
      <xdr:nvPicPr>
        <xdr:cNvPr id="7" name="Imagen 6">
          <a:extLst>
            <a:ext uri="{FF2B5EF4-FFF2-40B4-BE49-F238E27FC236}">
              <a16:creationId xmlns:a16="http://schemas.microsoft.com/office/drawing/2014/main" id="{5F3A3A62-8A45-4FD2-9327-55FC0C4EFC5A}"/>
            </a:ext>
          </a:extLst>
        </xdr:cNvPr>
        <xdr:cNvPicPr>
          <a:picLocks noChangeAspect="1"/>
        </xdr:cNvPicPr>
      </xdr:nvPicPr>
      <xdr:blipFill rotWithShape="1">
        <a:blip xmlns:r="http://schemas.openxmlformats.org/officeDocument/2006/relationships" r:embed="rId2" cstate="print">
          <a:duotone>
            <a:schemeClr val="accent5">
              <a:shade val="45000"/>
              <a:satMod val="135000"/>
            </a:schemeClr>
            <a:prstClr val="white"/>
          </a:duotone>
          <a:extLst>
            <a:ext uri="{28A0092B-C50C-407E-A947-70E740481C1C}">
              <a14:useLocalDpi xmlns:a14="http://schemas.microsoft.com/office/drawing/2010/main" val="0"/>
            </a:ext>
          </a:extLst>
        </a:blip>
        <a:srcRect l="27603" t="29615"/>
        <a:stretch/>
      </xdr:blipFill>
      <xdr:spPr>
        <a:xfrm rot="20235106">
          <a:off x="16454438" y="190501"/>
          <a:ext cx="407344" cy="390984"/>
        </a:xfrm>
        <a:prstGeom prst="rect">
          <a:avLst/>
        </a:prstGeom>
      </xdr:spPr>
    </xdr:pic>
    <xdr:clientData/>
  </xdr:twoCellAnchor>
  <xdr:twoCellAnchor editAs="oneCell">
    <xdr:from>
      <xdr:col>0</xdr:col>
      <xdr:colOff>103909</xdr:colOff>
      <xdr:row>0</xdr:row>
      <xdr:rowOff>164523</xdr:rowOff>
    </xdr:from>
    <xdr:to>
      <xdr:col>2</xdr:col>
      <xdr:colOff>861132</xdr:colOff>
      <xdr:row>0</xdr:row>
      <xdr:rowOff>883913</xdr:rowOff>
    </xdr:to>
    <xdr:pic>
      <xdr:nvPicPr>
        <xdr:cNvPr id="3" name="Imagen 2">
          <a:extLst>
            <a:ext uri="{FF2B5EF4-FFF2-40B4-BE49-F238E27FC236}">
              <a16:creationId xmlns:a16="http://schemas.microsoft.com/office/drawing/2014/main" id="{8EE06113-E0AD-4020-BD16-DDCD6FE4318B}"/>
            </a:ext>
          </a:extLst>
        </xdr:cNvPr>
        <xdr:cNvPicPr>
          <a:picLocks noChangeAspect="1"/>
        </xdr:cNvPicPr>
      </xdr:nvPicPr>
      <xdr:blipFill>
        <a:blip xmlns:r="http://schemas.openxmlformats.org/officeDocument/2006/relationships" r:embed="rId3"/>
        <a:stretch>
          <a:fillRect/>
        </a:stretch>
      </xdr:blipFill>
      <xdr:spPr>
        <a:xfrm>
          <a:off x="103909" y="164523"/>
          <a:ext cx="3225064" cy="71939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7</xdr:col>
      <xdr:colOff>190499</xdr:colOff>
      <xdr:row>3</xdr:row>
      <xdr:rowOff>80962</xdr:rowOff>
    </xdr:from>
    <xdr:to>
      <xdr:col>14</xdr:col>
      <xdr:colOff>504824</xdr:colOff>
      <xdr:row>17</xdr:row>
      <xdr:rowOff>157162</xdr:rowOff>
    </xdr:to>
    <xdr:graphicFrame macro="">
      <xdr:nvGraphicFramePr>
        <xdr:cNvPr id="2" name="Gráfico 1">
          <a:extLst>
            <a:ext uri="{FF2B5EF4-FFF2-40B4-BE49-F238E27FC236}">
              <a16:creationId xmlns:a16="http://schemas.microsoft.com/office/drawing/2014/main" id="{41FCD904-EA0E-445A-AA9A-A24BB13BC69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editAs="oneCell">
    <xdr:from>
      <xdr:col>12</xdr:col>
      <xdr:colOff>389659</xdr:colOff>
      <xdr:row>0</xdr:row>
      <xdr:rowOff>138546</xdr:rowOff>
    </xdr:from>
    <xdr:to>
      <xdr:col>13</xdr:col>
      <xdr:colOff>142754</xdr:colOff>
      <xdr:row>1</xdr:row>
      <xdr:rowOff>122856</xdr:rowOff>
    </xdr:to>
    <xdr:pic>
      <xdr:nvPicPr>
        <xdr:cNvPr id="4" name="Imagen 3">
          <a:extLst>
            <a:ext uri="{FF2B5EF4-FFF2-40B4-BE49-F238E27FC236}">
              <a16:creationId xmlns:a16="http://schemas.microsoft.com/office/drawing/2014/main" id="{6DDB9BE9-2FC1-42BF-BD3B-ED6109B1F57C}"/>
            </a:ext>
          </a:extLst>
        </xdr:cNvPr>
        <xdr:cNvPicPr>
          <a:picLocks noChangeAspect="1"/>
        </xdr:cNvPicPr>
      </xdr:nvPicPr>
      <xdr:blipFill rotWithShape="1">
        <a:blip xmlns:r="http://schemas.openxmlformats.org/officeDocument/2006/relationships" r:embed="rId1" cstate="print">
          <a:duotone>
            <a:schemeClr val="accent5">
              <a:shade val="45000"/>
              <a:satMod val="135000"/>
            </a:schemeClr>
            <a:prstClr val="white"/>
          </a:duotone>
          <a:extLst>
            <a:ext uri="{28A0092B-C50C-407E-A947-70E740481C1C}">
              <a14:useLocalDpi xmlns:a14="http://schemas.microsoft.com/office/drawing/2010/main" val="0"/>
            </a:ext>
          </a:extLst>
        </a:blip>
        <a:srcRect l="27603" t="29615"/>
        <a:stretch/>
      </xdr:blipFill>
      <xdr:spPr>
        <a:xfrm rot="20235106">
          <a:off x="11752984" y="138546"/>
          <a:ext cx="591296" cy="574860"/>
        </a:xfrm>
        <a:prstGeom prst="rect">
          <a:avLst/>
        </a:prstGeom>
      </xdr:spPr>
    </xdr:pic>
    <xdr:clientData/>
  </xdr:twoCellAnchor>
  <xdr:twoCellAnchor>
    <xdr:from>
      <xdr:col>8</xdr:col>
      <xdr:colOff>793751</xdr:colOff>
      <xdr:row>0</xdr:row>
      <xdr:rowOff>189442</xdr:rowOff>
    </xdr:from>
    <xdr:to>
      <xdr:col>11</xdr:col>
      <xdr:colOff>789518</xdr:colOff>
      <xdr:row>2</xdr:row>
      <xdr:rowOff>211667</xdr:rowOff>
    </xdr:to>
    <xdr:sp macro="" textlink="">
      <xdr:nvSpPr>
        <xdr:cNvPr id="5" name="Flecha: hacia la izquierda 4">
          <a:hlinkClick xmlns:r="http://schemas.openxmlformats.org/officeDocument/2006/relationships" r:id="rId2"/>
          <a:extLst>
            <a:ext uri="{FF2B5EF4-FFF2-40B4-BE49-F238E27FC236}">
              <a16:creationId xmlns:a16="http://schemas.microsoft.com/office/drawing/2014/main" id="{1FD0D2B2-71F2-475A-A1ED-BB9B3FBA6D33}"/>
            </a:ext>
          </a:extLst>
        </xdr:cNvPr>
        <xdr:cNvSpPr/>
      </xdr:nvSpPr>
      <xdr:spPr>
        <a:xfrm>
          <a:off x="12192001" y="189442"/>
          <a:ext cx="2165350" cy="1112308"/>
        </a:xfrm>
        <a:prstGeom prst="leftArrow">
          <a:avLst/>
        </a:prstGeom>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es-CO" sz="1100" b="1">
              <a:solidFill>
                <a:schemeClr val="lt1"/>
              </a:solidFill>
              <a:effectLst/>
              <a:latin typeface="+mn-lt"/>
              <a:ea typeface="+mn-ea"/>
              <a:cs typeface="+mn-cs"/>
            </a:rPr>
            <a:t>       </a:t>
          </a:r>
        </a:p>
        <a:p>
          <a:r>
            <a:rPr lang="es-CO" sz="1100" b="1">
              <a:solidFill>
                <a:schemeClr val="lt1"/>
              </a:solidFill>
              <a:effectLst/>
              <a:latin typeface="+mn-lt"/>
              <a:ea typeface="+mn-ea"/>
              <a:cs typeface="+mn-cs"/>
            </a:rPr>
            <a:t>         Volver al Menú</a:t>
          </a:r>
          <a:endParaRPr lang="es-CO" sz="1200">
            <a:effectLst/>
          </a:endParaRPr>
        </a:p>
      </xdr:txBody>
    </xdr:sp>
    <xdr:clientData/>
  </xdr:twoCellAnchor>
  <xdr:twoCellAnchor editAs="oneCell">
    <xdr:from>
      <xdr:col>6</xdr:col>
      <xdr:colOff>0</xdr:colOff>
      <xdr:row>0</xdr:row>
      <xdr:rowOff>138546</xdr:rowOff>
    </xdr:from>
    <xdr:to>
      <xdr:col>6</xdr:col>
      <xdr:colOff>589179</xdr:colOff>
      <xdr:row>1</xdr:row>
      <xdr:rowOff>122856</xdr:rowOff>
    </xdr:to>
    <xdr:pic>
      <xdr:nvPicPr>
        <xdr:cNvPr id="6" name="Imagen 5">
          <a:extLst>
            <a:ext uri="{FF2B5EF4-FFF2-40B4-BE49-F238E27FC236}">
              <a16:creationId xmlns:a16="http://schemas.microsoft.com/office/drawing/2014/main" id="{5E0F73FC-3A4F-4FD6-8C55-34B524F10030}"/>
            </a:ext>
          </a:extLst>
        </xdr:cNvPr>
        <xdr:cNvPicPr>
          <a:picLocks noChangeAspect="1"/>
        </xdr:cNvPicPr>
      </xdr:nvPicPr>
      <xdr:blipFill rotWithShape="1">
        <a:blip xmlns:r="http://schemas.openxmlformats.org/officeDocument/2006/relationships" r:embed="rId1" cstate="print">
          <a:duotone>
            <a:schemeClr val="accent5">
              <a:shade val="45000"/>
              <a:satMod val="135000"/>
            </a:schemeClr>
            <a:prstClr val="white"/>
          </a:duotone>
          <a:extLst>
            <a:ext uri="{28A0092B-C50C-407E-A947-70E740481C1C}">
              <a14:useLocalDpi xmlns:a14="http://schemas.microsoft.com/office/drawing/2010/main" val="0"/>
            </a:ext>
          </a:extLst>
        </a:blip>
        <a:srcRect l="27603" t="29615"/>
        <a:stretch/>
      </xdr:blipFill>
      <xdr:spPr>
        <a:xfrm rot="20235106">
          <a:off x="9175750" y="138546"/>
          <a:ext cx="589179" cy="576977"/>
        </a:xfrm>
        <a:prstGeom prst="rect">
          <a:avLst/>
        </a:prstGeom>
      </xdr:spPr>
    </xdr:pic>
    <xdr:clientData/>
  </xdr:twoCellAnchor>
  <xdr:twoCellAnchor editAs="oneCell">
    <xdr:from>
      <xdr:col>0</xdr:col>
      <xdr:colOff>116416</xdr:colOff>
      <xdr:row>0</xdr:row>
      <xdr:rowOff>116416</xdr:rowOff>
    </xdr:from>
    <xdr:to>
      <xdr:col>4</xdr:col>
      <xdr:colOff>1063626</xdr:colOff>
      <xdr:row>2</xdr:row>
      <xdr:rowOff>116416</xdr:rowOff>
    </xdr:to>
    <xdr:pic>
      <xdr:nvPicPr>
        <xdr:cNvPr id="7" name="Imagen 6">
          <a:extLst>
            <a:ext uri="{FF2B5EF4-FFF2-40B4-BE49-F238E27FC236}">
              <a16:creationId xmlns:a16="http://schemas.microsoft.com/office/drawing/2014/main" id="{5CD9A12F-9CE4-4230-AFEA-E713576D2781}"/>
            </a:ext>
          </a:extLst>
        </xdr:cNvPr>
        <xdr:cNvPicPr>
          <a:picLocks noChangeAspect="1"/>
        </xdr:cNvPicPr>
      </xdr:nvPicPr>
      <xdr:blipFill>
        <a:blip xmlns:r="http://schemas.openxmlformats.org/officeDocument/2006/relationships" r:embed="rId3"/>
        <a:stretch>
          <a:fillRect/>
        </a:stretch>
      </xdr:blipFill>
      <xdr:spPr>
        <a:xfrm>
          <a:off x="116416" y="116416"/>
          <a:ext cx="4905377" cy="109008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erverfile\Educacion$\GESTION%202017\1.%20Pensamiento%20y%20Direccionamiento\Plan%20Anticorrupci&#243;n\Componentes%20PAyAtC\2%20-%20Racionalizaci&#243;n%20tr&#225;mites.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E:\UAEOS\TRABAJO%20EN%20CASA\MAPAS%20DE%20RIESGOS\RIESGOS%202021\MAPAS%20DE%20RIESGOS%20DE%20PROCESO%202021\MAPAS%20DE%20RIESGOS%20GUIA%202021\MAPA_RIESGOS_G_MEJORAMIENTO_UAEOS_2021.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E:\UAEOS\TRABAJO%20EN%20CASA\MAPAS%20DE%20RIESGOS\RIESGOS%202021\MAPAS%20DE%20RIESGOS%20DE%20PROCESO%202021\MAPAS%20DE%20RIESGOS%20GUIA%202021\MAPA_RIESGOS_G_CONTRACTUAL%20%20JURIDICA_UAEOS_2021.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E:\UAEOS\TRABAJO%20EN%20CASA\MAPAS%20DE%20RIESGOS\RIESGOS%202021\MAPAS%20DE%20RIESGOS%20DE%20PROCESO%202021\MAPAS%20DE%20RIESGOS%20GUIA%202021\MAPA_RIESGOS_G_INFORMATICA_UAEOS_2021.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Users\Jorge\Documents\UAEOS\TRABAJO%20EN%20CASA\MAPAS%20DE%20RIESGOS\RIESGOS%202021\MAPAS%20DE%20RIESGOS%20DE%20PROCESO%202021\MAPAS%20DE%20RIESGOS%20GUIA%202021\MAPA_RIESGOS_G_CONOCIMIENTO_CIUDADANO_UAEOS.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E:\UAEOS\TRABAJO%20EN%20CASA\MAPAS%20DE%20RIESGOS\RIESGOS%202021\MAPAS%20DE%20RIESGOS%20DE%20PROCESO%202021\MAPAS%20DE%20RIESGOS%20GUIA%202021\MAPA_RIESGOS_COMUNICACION_PRENSA_UAEOS_2021.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E:\UAEOS\TRABAJO%20EN%20CASA\MAPAS%20DE%20RIESGOS\RIESGOS%202021\MAPAS%20DE%20RIESGOS%20DE%20PROCESO%202021\MAPAS%20DE%20RIESGOS%20GUIA%202021\2020-11-10_Propuesta_Mapa_riesgos_RH_UAEOS.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E:\UAEOS\TRABAJO%20EN%20CASA\MAPAS%20DE%20RIESGOS\RIESGOS%202021\MAPAS%20DE%20RIESGOS%20DE%20PROCESO%202021\MAPAS%20DE%20RIESGOS%20GUIA%202021\MAPA_RIESGOS_SEGUIMIENTO%20Y%20MEDICION_UAEOS_2021.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E:\UAEOS\TRABAJO%20EN%20CASA\MAPAS%20DE%20RIESGOS\RIESGOS%202021\MAPAS%20DE%20RIESGOS%20DE%20PROCESO%202021\MAPAS%20DE%20RIESGOS%20GUIA%202021\MAPA_RIESGOS_PROGRAMAS%20Y%20PROYECTOS_UAEOS_2021.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Users\jorge\Documents\UAEOS\TRABAJO%20EN%20CASA\MAPAS%20DE%20RIESGOS\RIESGOS%202022\MAPA%20RIESGOS%20SEGURIDAD%20DE%20LA%20INFORMACION%202022\Mapa%20riesgos%20seguridad%20digital_final.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Documents%20and%20Settings\mprada\Configuraci&#243;n%20local\Archivos%20temporales%20de%20Internet\Content.Outlook\U0N9MWXX\Estrategias%20de%20racionalizaci&#243;n%20de%20tr&#225;mites%20naci&#243;n%2017Jun.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W:\GESTION%202018\1.%20Pensamiento%20y%20Direccionamiento\Plan%20Anticorrupci&#243;n\Documento%20Definitivo\Racionalizaci&#243;n%20tr&#225;mites%202018.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GESTION%202017\1.%20Pensamiento%20y%20Direccionamiento\Plan%20Anticorrupci&#243;n\Componentes%20PAyAtC\2%20-%20Racionalizaci&#243;n%20tr&#225;mites.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Z:\GESTION%202023\1.%20Pensamiento%20y%20Direccionamiento%20Estrategico\Planes%20integrados\Definitivos\MAPA%20RIESGOS%20UAEOS%202023.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d.docs.live.net/UAEOS/TRABAJO%20EN%20CASA/MAPAS%20DE%20RIESGOS/RIESGOS%202021/MAPAS%20DE%20RIESGOS%20DE%20PROCESO%202021/MAPAS%20DE%20RIESGOS%20GUIA%202021/MAPA_RIESGOS_FOMENTO_ORGA_SOLIDARIAS_UAEOS_2021.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GESTION%202023\1.%20Pensamiento%20y%20Direccionamiento%20Estrategico\Planes%20integrados\Definitivos\MAPA%20RIESGOS%20UAEOS%202023.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UAEOS\TRABAJO%20EN%20CASA\MAPAS%20DE%20RIESGOS\RIESGOS%202021\MAPAS%20DE%20RIESGOS%20DE%20PROCESO%202021\MAPAS%20DE%20RIESGOS%20GUIA%202021\MAPA_RIESGOS_PROGRAMAS%20Y%20PROYECTOS_UAEOS_2021.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E:\UAEOS\TRABAJO%20EN%20CASA\MAPAS%20DE%20RIESGOS\RIESGOS%202021\MAPAS%20DE%20RIESGOS%20DE%20PROCESO%202021\MAPAS%20DE%20RIESGOS%20GUIA%202021\MAPA_RIESGOS_G_OCI_UAEO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ESTRATEGIAS DE RACIONALIZACION"/>
      <sheetName val="CADENA DE TRÁMITES"/>
      <sheetName val="TABLA"/>
      <sheetName val="Tablas instituciones"/>
      <sheetName val="Hoja1"/>
    </sheetNames>
    <sheetDataSet>
      <sheetData sheetId="0" refreshError="1"/>
      <sheetData sheetId="1"/>
      <sheetData sheetId="2" refreshError="1"/>
      <sheetData sheetId="3">
        <row r="2">
          <cell r="B2" t="str">
            <v>Agricultura y Desarrollo Rural</v>
          </cell>
          <cell r="C2" t="str">
            <v>Central</v>
          </cell>
          <cell r="E2">
            <v>2015</v>
          </cell>
          <cell r="G2" t="str">
            <v>Normativas</v>
          </cell>
          <cell r="Q2" t="str">
            <v>SI</v>
          </cell>
        </row>
        <row r="3">
          <cell r="A3" t="str">
            <v>Nacional</v>
          </cell>
          <cell r="B3" t="str">
            <v>Ambiente y Desarrollo Sostenible</v>
          </cell>
          <cell r="C3" t="str">
            <v>Descentralizado</v>
          </cell>
          <cell r="E3">
            <v>2016</v>
          </cell>
          <cell r="G3" t="str">
            <v>Administrativas</v>
          </cell>
          <cell r="Q3" t="str">
            <v>NO</v>
          </cell>
        </row>
        <row r="4">
          <cell r="A4" t="str">
            <v>Territorial</v>
          </cell>
          <cell r="B4" t="str">
            <v>Ciencia, Tecnología e innovación</v>
          </cell>
          <cell r="E4">
            <v>2017</v>
          </cell>
          <cell r="G4" t="str">
            <v>Tecnologicas</v>
          </cell>
        </row>
        <row r="5">
          <cell r="B5" t="str">
            <v>Comercio, Industria y Turismo</v>
          </cell>
          <cell r="E5">
            <v>2018</v>
          </cell>
        </row>
        <row r="6">
          <cell r="B6" t="str">
            <v>Cultura</v>
          </cell>
          <cell r="E6">
            <v>2019</v>
          </cell>
        </row>
        <row r="7">
          <cell r="B7" t="str">
            <v>Defensa</v>
          </cell>
          <cell r="E7">
            <v>2020</v>
          </cell>
        </row>
        <row r="8">
          <cell r="B8" t="str">
            <v>Del Deporte, la Recreación, la Actividad Física y el Aprovechamiento del Tiempo Libre</v>
          </cell>
        </row>
        <row r="9">
          <cell r="B9" t="str">
            <v>Educación</v>
          </cell>
        </row>
        <row r="10">
          <cell r="B10" t="str">
            <v>Estadísticas</v>
          </cell>
        </row>
        <row r="11">
          <cell r="B11" t="str">
            <v>Función Pública</v>
          </cell>
        </row>
        <row r="12">
          <cell r="B12" t="str">
            <v>Hacienda y Crédito Público</v>
          </cell>
        </row>
        <row r="13">
          <cell r="B13" t="str">
            <v>Inclusión Social y Reconciliación</v>
          </cell>
        </row>
        <row r="15">
          <cell r="B15" t="str">
            <v>Inteligencia Estratégica y Contrainteligencia</v>
          </cell>
        </row>
        <row r="16">
          <cell r="B16" t="str">
            <v>Interior</v>
          </cell>
        </row>
        <row r="17">
          <cell r="B17" t="str">
            <v>Justicia y del Derecho</v>
          </cell>
        </row>
        <row r="18">
          <cell r="B18" t="str">
            <v>Minas y Energía</v>
          </cell>
        </row>
        <row r="19">
          <cell r="B19" t="str">
            <v>Planeación</v>
          </cell>
        </row>
        <row r="20">
          <cell r="B20" t="str">
            <v>Presidencia de la República</v>
          </cell>
        </row>
        <row r="21">
          <cell r="B21" t="str">
            <v>Relaciones Exteriores</v>
          </cell>
        </row>
        <row r="22">
          <cell r="B22" t="str">
            <v>Salud y Protección Social</v>
          </cell>
        </row>
        <row r="23">
          <cell r="B23" t="str">
            <v>Tecnologías de la Información y las Comunicaciones</v>
          </cell>
        </row>
        <row r="24">
          <cell r="B24" t="str">
            <v>Trabajo</v>
          </cell>
        </row>
        <row r="25">
          <cell r="B25" t="str">
            <v>Transporte</v>
          </cell>
        </row>
        <row r="26">
          <cell r="B26" t="str">
            <v>Vivienda Ciudad y Territorio</v>
          </cell>
        </row>
      </sheetData>
      <sheetData sheetId="4">
        <row r="2">
          <cell r="D2" t="str">
            <v>Autoridad Nacional de Licencias Ambientales</v>
          </cell>
        </row>
        <row r="3">
          <cell r="D3" t="str">
            <v>Instituto Amazónico de Investigaciones Científicas</v>
          </cell>
        </row>
        <row r="4">
          <cell r="D4" t="str">
            <v>Instituto de Hidrología, Meteorología y Estudios Ambientales</v>
          </cell>
        </row>
        <row r="5">
          <cell r="D5" t="str">
            <v>Instituto de Investigación de Recursos Biológicos Alexander Von Humboldt</v>
          </cell>
        </row>
        <row r="6">
          <cell r="D6" t="str">
            <v>Instituto de Investigaciones Ambientales del Pacífico John Von Neumann</v>
          </cell>
        </row>
        <row r="7">
          <cell r="D7" t="str">
            <v>Instituto de Investigaciones Marinas y Costeras José Benito Vives de Andréis</v>
          </cell>
        </row>
        <row r="8">
          <cell r="D8" t="str">
            <v>Ministerio de Ambiente y Desarrollo Sostenible</v>
          </cell>
        </row>
        <row r="9">
          <cell r="D9" t="str">
            <v>Parques Nacionales Naturales de Colombia</v>
          </cell>
        </row>
      </sheetData>
      <sheetData sheetId="5"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servaciones caracterizacion"/>
      <sheetName val="Factores Riesgo"/>
      <sheetName val="Clasificacion riesgo"/>
      <sheetName val="Hoja1"/>
      <sheetName val="Mapa riesgos propuesto"/>
      <sheetName val="Mapa de Riesgo"/>
      <sheetName val="Tabla probabiidad"/>
      <sheetName val="Tabla impacto"/>
      <sheetName val="Matriz calor_RI"/>
      <sheetName val="Matriz calor RR"/>
      <sheetName val="Tabla Valoración Controles"/>
      <sheetName val="Atributos controles"/>
      <sheetName val="ValoraciónControles "/>
      <sheetName val="Calculos Control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servaciones caracterizacion"/>
      <sheetName val="Factores Riesgo"/>
      <sheetName val="Clasificacion riesgo"/>
      <sheetName val="MR G CONTRACTUAL"/>
      <sheetName val="Hoja1"/>
      <sheetName val="MR G JURÍDICA"/>
      <sheetName val="Mapa de Riesgo"/>
      <sheetName val="Tabla probabiidad"/>
      <sheetName val="Tabla impacto"/>
      <sheetName val="CRITERIO CAL IMPACTO CORRUPCIÓN"/>
      <sheetName val="Matriz calor_RI"/>
      <sheetName val="Matriz calor RR"/>
      <sheetName val="Tabla Valoración Controles"/>
      <sheetName val="Atributos controles"/>
      <sheetName val="ValoraciónControles Contractual"/>
      <sheetName val="Calculo Controles G Contractual"/>
      <sheetName val="ValoraciónControles Jurídica"/>
      <sheetName val="Calculos Controles Jurídica"/>
    </sheetNames>
    <sheetDataSet>
      <sheetData sheetId="0"/>
      <sheetData sheetId="1"/>
      <sheetData sheetId="2"/>
      <sheetData sheetId="3"/>
      <sheetData sheetId="4"/>
      <sheetData sheetId="5">
        <row r="13">
          <cell r="F13" t="str">
            <v>Posibilidad de perdida reputacional, debido a vinculos de parentesco, cosanguineo, civil, o legal entre un apoderado judicial y la parte demandante o demandada en acciones que insidan directamente en su configuración.</v>
          </cell>
        </row>
      </sheetData>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servaciones caracterizacion"/>
      <sheetName val="Factores Riesgo"/>
      <sheetName val="Clasificacion riesgo"/>
      <sheetName val="Hoja1"/>
      <sheetName val="MAPA DE RIESGOS CPR"/>
      <sheetName val="Mapa de Riesgo"/>
      <sheetName val="Tabla probabiidad"/>
      <sheetName val="Tabla impacto"/>
      <sheetName val="Matriz calor_RI"/>
      <sheetName val="Matriz calor RR"/>
      <sheetName val="Tabla Valoración Controles"/>
      <sheetName val="Atributos controles"/>
      <sheetName val="ValoraciónControles "/>
      <sheetName val="Calculos Control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servaciones caracterizacion"/>
      <sheetName val="Factores Riesgo"/>
      <sheetName val="Clasificacion riesgo"/>
      <sheetName val="Hoja1"/>
      <sheetName val="MAPA RIESGOS G CONOCIMIENTO"/>
      <sheetName val="MAPA RIESGOS SER CIUDADANO"/>
      <sheetName val="Tabla probabiidad"/>
      <sheetName val="CRITERIO CAL IMPACTO CORRUPCIÓN"/>
      <sheetName val="Tabla impacto"/>
      <sheetName val="Matriz calor_RI"/>
      <sheetName val="Matriz calor RR"/>
      <sheetName val="Controles"/>
      <sheetName val="Atributos controles"/>
      <sheetName val="ValoraciónControles"/>
      <sheetName val="Calculos Controles Document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servaciones caracterizacion"/>
      <sheetName val="Factores Riesgo"/>
      <sheetName val="Clasificacion riesgo"/>
      <sheetName val="Hoja1"/>
      <sheetName val="Mapa riesgos propuesto"/>
      <sheetName val="Mapa de Riesgo"/>
      <sheetName val="Tabla probabiidad"/>
      <sheetName val="Tabla impacto"/>
      <sheetName val="CRITERIO CAL IMPACTO CORRUPCIÓN"/>
      <sheetName val="Matriz calor_RI"/>
      <sheetName val="Matriz calor RR"/>
      <sheetName val="Tabla Valoración Controles"/>
      <sheetName val="Atributos controles"/>
      <sheetName val="ValoraciónControles "/>
      <sheetName val="Calculos Control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servaciones caracterizacion"/>
      <sheetName val="Factores Riesgo"/>
      <sheetName val="Clasificacion riesgo"/>
      <sheetName val="Hoja1"/>
      <sheetName val="MAPA RIESGOS PROPUESTO"/>
      <sheetName val="Tabla probabiidad"/>
      <sheetName val="Tabla impacto"/>
      <sheetName val="Matriz calor_RI"/>
      <sheetName val="Matriz calor RR"/>
      <sheetName val="Controles"/>
      <sheetName val="Atributos controles"/>
      <sheetName val="ValoraciónControles "/>
      <sheetName val="Calculos Control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servaciones caracterizacion"/>
      <sheetName val="Factores Riesgo"/>
      <sheetName val="Clasificacion riesgo"/>
      <sheetName val="Hoja1"/>
      <sheetName val="Mapa riesgos propuesto"/>
      <sheetName val="Mapa de Riesgo"/>
      <sheetName val="Tabla probabiidad"/>
      <sheetName val="Tabla impacto"/>
      <sheetName val="Matriz calor_RI"/>
      <sheetName val="Matriz calor RR"/>
      <sheetName val="Tabla Valoración Controles"/>
      <sheetName val="Atributos controles"/>
      <sheetName val="ValoraciónControles "/>
      <sheetName val="Calculos Control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servaciones caracterizacion"/>
      <sheetName val="Factores Riesgo"/>
      <sheetName val="Clasificacion riesgo"/>
      <sheetName val="Hoja1"/>
      <sheetName val="Mapa riesgos propuesto"/>
      <sheetName val="Mapa de Riesgo"/>
      <sheetName val="Tabla probabiidad"/>
      <sheetName val="Tabla impacto"/>
      <sheetName val="Matriz calor_RI"/>
      <sheetName val="Matriz calor RR"/>
      <sheetName val="Tabla Valoración Controles"/>
      <sheetName val="Atributos controles"/>
      <sheetName val="ValoraciónControles "/>
      <sheetName val="Calculos Control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MAPA RIESGOS SEGURIDAD"/>
      <sheetName val="ValoraciónControles"/>
      <sheetName val="Tabla probabiidad"/>
      <sheetName val="Tabla impacto"/>
      <sheetName val="Matriz calor_RI"/>
      <sheetName val="Matriz calor RR"/>
      <sheetName val="Controles"/>
      <sheetName val="Calculos Controles"/>
    </sheetNames>
    <sheetDataSet>
      <sheetData sheetId="0"/>
      <sheetData sheetId="1"/>
      <sheetData sheetId="2">
        <row r="14">
          <cell r="F14">
            <v>0.5</v>
          </cell>
        </row>
        <row r="29">
          <cell r="F29">
            <v>0.4</v>
          </cell>
        </row>
        <row r="44">
          <cell r="F44">
            <v>0.4</v>
          </cell>
        </row>
        <row r="59">
          <cell r="F59">
            <v>0.4</v>
          </cell>
        </row>
      </sheetData>
      <sheetData sheetId="3"/>
      <sheetData sheetId="4"/>
      <sheetData sheetId="5"/>
      <sheetData sheetId="6"/>
      <sheetData sheetId="7"/>
      <sheetData sheetId="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ESTRATEGIAS DE RACIONALIZACION"/>
      <sheetName val="CADENA DE TRÁMITES"/>
      <sheetName val="TABLA"/>
      <sheetName val="Tablas instituciones"/>
      <sheetName val="Hoja1"/>
    </sheetNames>
    <sheetDataSet>
      <sheetData sheetId="0"/>
      <sheetData sheetId="1"/>
      <sheetData sheetId="2"/>
      <sheetData sheetId="3">
        <row r="2">
          <cell r="B2" t="str">
            <v>Agricultura y Desarrollo Rural</v>
          </cell>
          <cell r="G2" t="str">
            <v>Factores Externos y/o Internos</v>
          </cell>
        </row>
        <row r="3">
          <cell r="G3" t="str">
            <v>GRAT</v>
          </cell>
        </row>
        <row r="4">
          <cell r="G4" t="str">
            <v>Cumplimiento de disposiciones legales</v>
          </cell>
        </row>
        <row r="5">
          <cell r="G5" t="str">
            <v>Iniciativa de la institución</v>
          </cell>
        </row>
      </sheetData>
      <sheetData sheetId="4">
        <row r="2">
          <cell r="D2" t="str">
            <v>Autoridad Nacional de Licencias Ambientales</v>
          </cell>
        </row>
      </sheetData>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ESTRATEGIAS DE RACIONALIZACION"/>
      <sheetName val="CADENA DE TRÁMITES"/>
      <sheetName val="TABLA"/>
      <sheetName val="Tablas instituciones"/>
      <sheetName val="Hoja1"/>
    </sheetNames>
    <sheetDataSet>
      <sheetData sheetId="0"/>
      <sheetData sheetId="1"/>
      <sheetData sheetId="2"/>
      <sheetData sheetId="3">
        <row r="2">
          <cell r="B2" t="str">
            <v>Agricultura y Desarrollo Rural</v>
          </cell>
          <cell r="C2" t="str">
            <v>Central</v>
          </cell>
          <cell r="D2" t="str">
            <v>Amazonas</v>
          </cell>
          <cell r="E2">
            <v>2015</v>
          </cell>
        </row>
        <row r="3">
          <cell r="A3" t="str">
            <v>Nacional</v>
          </cell>
          <cell r="B3" t="str">
            <v>Ambiente y Desarrollo Sostenible</v>
          </cell>
          <cell r="C3" t="str">
            <v>Descentralizado</v>
          </cell>
          <cell r="D3" t="str">
            <v>Antioquia</v>
          </cell>
          <cell r="E3">
            <v>2016</v>
          </cell>
        </row>
        <row r="4">
          <cell r="A4" t="str">
            <v>Territorial</v>
          </cell>
          <cell r="B4" t="str">
            <v>Ciencia, Tecnología e innovación</v>
          </cell>
          <cell r="D4" t="str">
            <v>Arauca</v>
          </cell>
          <cell r="E4">
            <v>2017</v>
          </cell>
        </row>
        <row r="5">
          <cell r="B5" t="str">
            <v>Comercio, Industria y Turismo</v>
          </cell>
          <cell r="D5" t="str">
            <v>Atlántico</v>
          </cell>
          <cell r="E5">
            <v>2018</v>
          </cell>
        </row>
        <row r="6">
          <cell r="B6" t="str">
            <v>Cultura</v>
          </cell>
          <cell r="D6" t="str">
            <v>Bolívar</v>
          </cell>
          <cell r="E6">
            <v>2019</v>
          </cell>
        </row>
        <row r="7">
          <cell r="B7" t="str">
            <v>Defensa</v>
          </cell>
          <cell r="D7" t="str">
            <v>Boyacá</v>
          </cell>
          <cell r="E7">
            <v>2020</v>
          </cell>
        </row>
        <row r="8">
          <cell r="B8" t="str">
            <v>Del Deporte, la Recreación, la Actividad Física y el Aprovechamiento del Tiempo Libre</v>
          </cell>
          <cell r="D8" t="str">
            <v>Caldas</v>
          </cell>
        </row>
        <row r="9">
          <cell r="B9" t="str">
            <v>Educación</v>
          </cell>
          <cell r="D9" t="str">
            <v>Caquetá</v>
          </cell>
        </row>
        <row r="10">
          <cell r="B10" t="str">
            <v>Estadísticas</v>
          </cell>
          <cell r="D10" t="str">
            <v>Casanare</v>
          </cell>
        </row>
        <row r="11">
          <cell r="B11" t="str">
            <v>Función Pública</v>
          </cell>
          <cell r="D11" t="str">
            <v>Cauca</v>
          </cell>
        </row>
        <row r="12">
          <cell r="B12" t="str">
            <v>Hacienda y Crédito Público</v>
          </cell>
          <cell r="D12" t="str">
            <v>Cesar</v>
          </cell>
        </row>
        <row r="13">
          <cell r="B13" t="str">
            <v>Inclusión Social y Reconciliación</v>
          </cell>
          <cell r="D13" t="str">
            <v>Choco</v>
          </cell>
        </row>
        <row r="14">
          <cell r="B14">
            <v>0</v>
          </cell>
          <cell r="D14" t="str">
            <v>Córdoba</v>
          </cell>
        </row>
        <row r="15">
          <cell r="B15" t="str">
            <v>Inteligencia Estratégica y Contrainteligencia</v>
          </cell>
          <cell r="D15" t="str">
            <v>Cundinamarca</v>
          </cell>
        </row>
        <row r="16">
          <cell r="B16" t="str">
            <v>Interior</v>
          </cell>
          <cell r="D16" t="str">
            <v>Guainía</v>
          </cell>
        </row>
        <row r="17">
          <cell r="B17" t="str">
            <v>Justicia y del Derecho</v>
          </cell>
          <cell r="D17" t="str">
            <v>Guaviare</v>
          </cell>
        </row>
        <row r="18">
          <cell r="B18" t="str">
            <v>Minas y Energía</v>
          </cell>
          <cell r="D18" t="str">
            <v>Huila</v>
          </cell>
        </row>
        <row r="19">
          <cell r="B19" t="str">
            <v>Planeación</v>
          </cell>
          <cell r="D19" t="str">
            <v>La Guajira</v>
          </cell>
        </row>
        <row r="20">
          <cell r="B20" t="str">
            <v>Presidencia de la República</v>
          </cell>
          <cell r="D20" t="str">
            <v>Magdalena</v>
          </cell>
        </row>
        <row r="21">
          <cell r="B21" t="str">
            <v>Relaciones Exteriores</v>
          </cell>
          <cell r="D21" t="str">
            <v>Meta</v>
          </cell>
        </row>
        <row r="22">
          <cell r="B22" t="str">
            <v>Salud y Protección Social</v>
          </cell>
          <cell r="D22" t="str">
            <v>Nariño</v>
          </cell>
        </row>
        <row r="23">
          <cell r="B23" t="str">
            <v>Tecnologías de la Información y las Comunicaciones</v>
          </cell>
          <cell r="D23" t="str">
            <v>Norte de Santander</v>
          </cell>
        </row>
        <row r="24">
          <cell r="B24" t="str">
            <v>Trabajo</v>
          </cell>
          <cell r="D24" t="str">
            <v>Putumayo</v>
          </cell>
        </row>
        <row r="25">
          <cell r="B25" t="str">
            <v>Transporte</v>
          </cell>
          <cell r="D25" t="str">
            <v>Quindío</v>
          </cell>
        </row>
        <row r="26">
          <cell r="B26" t="str">
            <v>Vivienda Ciudad y Territorio</v>
          </cell>
          <cell r="D26" t="str">
            <v>Risaralda</v>
          </cell>
        </row>
        <row r="27">
          <cell r="D27" t="str">
            <v>San Andrés y Providencia</v>
          </cell>
        </row>
        <row r="28">
          <cell r="D28" t="str">
            <v>Santander</v>
          </cell>
        </row>
        <row r="29">
          <cell r="D29" t="str">
            <v>Sucre</v>
          </cell>
        </row>
        <row r="30">
          <cell r="D30" t="str">
            <v>Tolima</v>
          </cell>
        </row>
        <row r="31">
          <cell r="D31" t="str">
            <v>Valle del Cauca</v>
          </cell>
        </row>
        <row r="32">
          <cell r="D32" t="str">
            <v>Vaupes</v>
          </cell>
        </row>
        <row r="33">
          <cell r="D33" t="str">
            <v>Vichada</v>
          </cell>
        </row>
        <row r="34">
          <cell r="D34" t="str">
            <v>Bogotá D.C</v>
          </cell>
        </row>
        <row r="36">
          <cell r="D36">
            <v>0</v>
          </cell>
        </row>
      </sheetData>
      <sheetData sheetId="4">
        <row r="2">
          <cell r="D2" t="str">
            <v>Autoridad Nacional de Licencias Ambientales</v>
          </cell>
        </row>
      </sheetData>
      <sheetData sheetId="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ESTRATEGIAS DE RACIONALIZACION"/>
      <sheetName val="CADENA DE TRÁMITES"/>
      <sheetName val="TABLA"/>
      <sheetName val="Tablas instituciones"/>
      <sheetName val="Hoja1"/>
    </sheetNames>
    <sheetDataSet>
      <sheetData sheetId="0" refreshError="1"/>
      <sheetData sheetId="1"/>
      <sheetData sheetId="2" refreshError="1"/>
      <sheetData sheetId="3">
        <row r="2">
          <cell r="B2" t="str">
            <v>Agricultura y Desarrollo Rural</v>
          </cell>
        </row>
      </sheetData>
      <sheetData sheetId="4">
        <row r="2">
          <cell r="D2" t="str">
            <v>Autoridad Nacional de Licencias Ambientales</v>
          </cell>
        </row>
        <row r="3">
          <cell r="D3" t="str">
            <v>Instituto Amazónico de Investigaciones Científicas</v>
          </cell>
        </row>
        <row r="4">
          <cell r="D4" t="str">
            <v>Instituto de Hidrología, Meteorología y Estudios Ambientales</v>
          </cell>
        </row>
        <row r="5">
          <cell r="D5" t="str">
            <v>Instituto de Investigación de Recursos Biológicos Alexander Von Humboldt</v>
          </cell>
        </row>
        <row r="6">
          <cell r="D6" t="str">
            <v>Instituto de Investigaciones Ambientales del Pacífico John Von Neumann</v>
          </cell>
        </row>
        <row r="7">
          <cell r="D7" t="str">
            <v>Instituto de Investigaciones Marinas y Costeras José Benito Vives de Andréis</v>
          </cell>
        </row>
        <row r="8">
          <cell r="D8" t="str">
            <v>Ministerio de Ambiente y Desarrollo Sostenible</v>
          </cell>
        </row>
        <row r="9">
          <cell r="D9" t="str">
            <v>Parques Nacionales Naturales de Colombia</v>
          </cell>
        </row>
      </sheetData>
      <sheetData sheetId="5"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servaciones caracterizacion"/>
      <sheetName val="Factores Riesgo"/>
      <sheetName val="Clasificacion riesgo"/>
      <sheetName val="Hoja1"/>
      <sheetName val="MAPA RIESGOS UAEOS"/>
      <sheetName val="Mapa de Riesgo"/>
      <sheetName val="MAPA RIESGOS SEGURIDAD"/>
      <sheetName val="MAPA RIESGOS SEGURIDAD DIGITAL"/>
      <sheetName val="Tabla probabiidad"/>
      <sheetName val="Tabla impacto"/>
      <sheetName val="Matriz calor_RI"/>
      <sheetName val="Matriz calor RR"/>
      <sheetName val="Tabla Valoración Controles"/>
      <sheetName val="Atributos controles"/>
      <sheetName val="ValoraciónControles "/>
      <sheetName val="RESUMEN 1"/>
      <sheetName val="RESUMEN 2"/>
      <sheetName val="Calculos Control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6">
          <cell r="C6">
            <v>0.12</v>
          </cell>
        </row>
        <row r="15">
          <cell r="C15">
            <v>0.12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servaciones caracterizacion"/>
      <sheetName val="Factores Riesgo"/>
      <sheetName val="Clasificacion riesgo"/>
      <sheetName val="Hoja1"/>
      <sheetName val="MAPA RIESGOS FOMENTO"/>
      <sheetName val="Tabla probabiidad"/>
      <sheetName val="CRITERIO CAL IMPACTO CORRUPCIÓN"/>
      <sheetName val="Tabla impacto"/>
      <sheetName val="Matriz calor_RI"/>
      <sheetName val="Matriz calor RR"/>
      <sheetName val="Controles"/>
      <sheetName val="Atributos controles"/>
      <sheetName val="ValoraciónControles Fomento"/>
      <sheetName val="Calculos Controles Foment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a probabiidad"/>
    </sheetNames>
    <sheetDataSet>
      <sheetData sheetId="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a probabiidad"/>
    </sheetNames>
    <sheetDataSet>
      <sheetData sheetId="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servaciones caracterizacion"/>
      <sheetName val="Factores Riesgo"/>
      <sheetName val="Clasificacion riesgo"/>
      <sheetName val="Hoja1"/>
      <sheetName val="CONTROL DE LA EVALUACIÓN"/>
      <sheetName val="Tabla probabiidad"/>
      <sheetName val="CRITERIO CAL IMPACTO CORRUPCIÓN"/>
      <sheetName val="Tabla impacto"/>
      <sheetName val="Matriz calor_RI"/>
      <sheetName val="Matriz calor RR"/>
      <sheetName val="Controles"/>
      <sheetName val="Atributos controles"/>
      <sheetName val="ValoraciónControles OCI"/>
      <sheetName val="Calculos OCI"/>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www.unidadsolidaria.gov.co/Planeaci%C3%B3n-gesti%C3%B3n-y-control/Planeaci%C3%B3n/Planes/Planes-de-Acci%C3%B3n-anuales-vigencia-2023" TargetMode="External"/><Relationship Id="rId1" Type="http://schemas.openxmlformats.org/officeDocument/2006/relationships/hyperlink" Target="https://www.unidadsolidaria.gov.co/Planeaci%C3%B3n-gesti%C3%B3n-y-control/Planeaci%C3%B3n/Planes/Planes-de-Acci%C3%B3n-anuales-vigencia-2023"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mailto:rolfi.serrano@unidadsolidaria.gov.co"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9.xml"/><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T40"/>
  <sheetViews>
    <sheetView showGridLines="0" tabSelected="1" zoomScale="80" zoomScaleNormal="80" zoomScaleSheetLayoutView="80" zoomScalePageLayoutView="70" workbookViewId="0">
      <selection activeCell="P6" sqref="P6"/>
    </sheetView>
  </sheetViews>
  <sheetFormatPr baseColWidth="10" defaultColWidth="11.42578125" defaultRowHeight="15" x14ac:dyDescent="0.25"/>
  <cols>
    <col min="10" max="10" width="24.85546875" customWidth="1"/>
    <col min="16" max="16" width="51.5703125" customWidth="1"/>
    <col min="17" max="57" width="11.42578125" customWidth="1"/>
    <col min="58" max="58" width="0.140625" customWidth="1"/>
    <col min="59" max="89" width="11.42578125" customWidth="1"/>
    <col min="90" max="90" width="0.28515625" customWidth="1"/>
    <col min="91" max="97" width="11.42578125" customWidth="1"/>
    <col min="98" max="98" width="0.85546875" customWidth="1"/>
    <col min="99" max="113" width="11.42578125" customWidth="1"/>
  </cols>
  <sheetData>
    <row r="1" spans="1:16" ht="15.75" thickTop="1" x14ac:dyDescent="0.25">
      <c r="A1" s="25"/>
      <c r="B1" s="26"/>
      <c r="C1" s="26"/>
      <c r="D1" s="26"/>
      <c r="E1" s="26"/>
      <c r="F1" s="26"/>
      <c r="G1" s="26"/>
      <c r="H1" s="27"/>
      <c r="I1" s="28"/>
      <c r="J1" s="28"/>
      <c r="K1" s="28"/>
      <c r="L1" s="28"/>
      <c r="M1" s="28"/>
      <c r="N1" s="28"/>
      <c r="O1" s="28"/>
      <c r="P1" s="29"/>
    </row>
    <row r="2" spans="1:16" ht="30.75" customHeight="1" x14ac:dyDescent="0.25">
      <c r="A2" s="30"/>
      <c r="B2" s="31"/>
      <c r="C2" s="31"/>
      <c r="D2" s="31"/>
      <c r="E2" s="31"/>
      <c r="F2" s="31"/>
      <c r="G2" s="31"/>
      <c r="H2" s="32"/>
      <c r="I2" s="33"/>
      <c r="J2" s="33"/>
      <c r="K2" s="33"/>
      <c r="L2" s="33"/>
      <c r="M2" s="33"/>
      <c r="N2" s="33"/>
      <c r="O2" s="33"/>
      <c r="P2" s="34"/>
    </row>
    <row r="3" spans="1:16" ht="30.75" customHeight="1" x14ac:dyDescent="0.25">
      <c r="A3" s="30"/>
      <c r="B3" s="31"/>
      <c r="C3" s="31"/>
      <c r="D3" s="31"/>
      <c r="E3" s="31"/>
      <c r="F3" s="31"/>
      <c r="G3" s="31"/>
      <c r="H3" s="32"/>
      <c r="I3" s="33"/>
      <c r="J3" s="33"/>
      <c r="K3" s="33"/>
      <c r="L3" s="33"/>
      <c r="M3" s="33"/>
      <c r="N3" s="33"/>
      <c r="O3" s="33"/>
      <c r="P3" s="34"/>
    </row>
    <row r="4" spans="1:16" ht="72.75" customHeight="1" x14ac:dyDescent="0.25">
      <c r="A4" s="30"/>
      <c r="B4" s="31"/>
      <c r="C4" s="31"/>
      <c r="D4" s="31"/>
      <c r="E4" s="31"/>
      <c r="F4" s="31"/>
      <c r="G4" s="31"/>
      <c r="H4" s="31"/>
      <c r="I4" s="445" t="s">
        <v>0</v>
      </c>
      <c r="J4" s="445"/>
      <c r="K4" s="445"/>
      <c r="L4" s="445"/>
      <c r="M4" s="445"/>
      <c r="N4" s="445"/>
      <c r="O4" s="445"/>
      <c r="P4" s="446"/>
    </row>
    <row r="5" spans="1:16" x14ac:dyDescent="0.25">
      <c r="A5" s="30"/>
      <c r="B5" s="31"/>
      <c r="C5" s="31"/>
      <c r="D5" s="31"/>
      <c r="E5" s="31"/>
      <c r="F5" s="31"/>
      <c r="G5" s="31"/>
      <c r="H5" s="32"/>
      <c r="I5" s="33"/>
      <c r="J5" s="33"/>
      <c r="K5" s="33"/>
      <c r="L5" s="33"/>
      <c r="M5" s="33"/>
      <c r="N5" s="33"/>
      <c r="O5" s="33"/>
      <c r="P5" s="34"/>
    </row>
    <row r="6" spans="1:16" ht="21" x14ac:dyDescent="0.25">
      <c r="A6" s="30"/>
      <c r="B6" s="31"/>
      <c r="C6" s="450"/>
      <c r="D6" s="451"/>
      <c r="E6" s="451"/>
      <c r="F6" s="451"/>
      <c r="G6" s="451"/>
      <c r="H6" s="452"/>
      <c r="I6" s="33"/>
      <c r="J6" s="31"/>
      <c r="K6" s="33"/>
      <c r="L6" s="33"/>
      <c r="M6" s="33"/>
      <c r="N6" s="33"/>
      <c r="O6" s="35"/>
      <c r="P6" s="34"/>
    </row>
    <row r="7" spans="1:16" x14ac:dyDescent="0.25">
      <c r="A7" s="30"/>
      <c r="B7" s="31"/>
      <c r="C7" s="453"/>
      <c r="D7" s="451"/>
      <c r="E7" s="451"/>
      <c r="F7" s="451"/>
      <c r="G7" s="451"/>
      <c r="H7" s="452"/>
      <c r="I7" s="33"/>
      <c r="J7" s="36"/>
      <c r="K7" s="37"/>
      <c r="L7" s="37"/>
      <c r="M7" s="37"/>
      <c r="N7" s="37"/>
      <c r="O7" s="37"/>
      <c r="P7" s="38"/>
    </row>
    <row r="8" spans="1:16" ht="23.25" x14ac:dyDescent="0.25">
      <c r="A8" s="30"/>
      <c r="B8" s="31"/>
      <c r="C8" s="453"/>
      <c r="D8" s="451"/>
      <c r="E8" s="451"/>
      <c r="F8" s="451"/>
      <c r="G8" s="451"/>
      <c r="H8" s="452"/>
      <c r="I8" s="33"/>
      <c r="J8" s="447" t="s">
        <v>1</v>
      </c>
      <c r="K8" s="447"/>
      <c r="L8" s="447"/>
      <c r="M8" s="37"/>
      <c r="N8" s="37"/>
      <c r="O8" s="37"/>
      <c r="P8" s="38"/>
    </row>
    <row r="9" spans="1:16" ht="24" customHeight="1" x14ac:dyDescent="0.25">
      <c r="A9" s="30"/>
      <c r="B9" s="31"/>
      <c r="C9" s="453"/>
      <c r="D9" s="451"/>
      <c r="E9" s="451"/>
      <c r="F9" s="451"/>
      <c r="G9" s="451"/>
      <c r="H9" s="452"/>
      <c r="I9" s="33"/>
      <c r="J9" s="37"/>
      <c r="K9" s="37"/>
      <c r="L9" s="31"/>
      <c r="M9" s="37"/>
      <c r="N9" s="37"/>
      <c r="O9" s="31"/>
      <c r="P9" s="38"/>
    </row>
    <row r="10" spans="1:16" x14ac:dyDescent="0.25">
      <c r="A10" s="30"/>
      <c r="B10" s="31"/>
      <c r="C10" s="453"/>
      <c r="D10" s="451"/>
      <c r="E10" s="451"/>
      <c r="F10" s="451"/>
      <c r="G10" s="451"/>
      <c r="H10" s="452"/>
      <c r="I10" s="33"/>
      <c r="J10" s="37"/>
      <c r="K10" s="37"/>
      <c r="L10" s="37"/>
      <c r="M10" s="37"/>
      <c r="N10" s="37"/>
      <c r="O10" s="37"/>
      <c r="P10" s="38"/>
    </row>
    <row r="11" spans="1:16" x14ac:dyDescent="0.25">
      <c r="A11" s="30"/>
      <c r="B11" s="31"/>
      <c r="C11" s="453"/>
      <c r="D11" s="451"/>
      <c r="E11" s="451"/>
      <c r="F11" s="451"/>
      <c r="G11" s="451"/>
      <c r="H11" s="452"/>
      <c r="I11" s="33"/>
      <c r="J11" s="37"/>
      <c r="K11" s="37"/>
      <c r="L11" s="37"/>
      <c r="M11" s="37"/>
      <c r="N11" s="37"/>
      <c r="O11" s="37"/>
      <c r="P11" s="38"/>
    </row>
    <row r="12" spans="1:16" x14ac:dyDescent="0.25">
      <c r="A12" s="30"/>
      <c r="B12" s="31"/>
      <c r="C12" s="453"/>
      <c r="D12" s="451"/>
      <c r="E12" s="451"/>
      <c r="F12" s="451"/>
      <c r="G12" s="451"/>
      <c r="H12" s="452"/>
      <c r="I12" s="33"/>
      <c r="J12" s="37"/>
      <c r="K12" s="37"/>
      <c r="L12" s="37"/>
      <c r="M12" s="37"/>
      <c r="N12" s="37"/>
      <c r="O12" s="37"/>
      <c r="P12" s="38"/>
    </row>
    <row r="13" spans="1:16" x14ac:dyDescent="0.25">
      <c r="A13" s="30"/>
      <c r="B13" s="31"/>
      <c r="C13" s="453"/>
      <c r="D13" s="451"/>
      <c r="E13" s="451"/>
      <c r="F13" s="451"/>
      <c r="G13" s="451"/>
      <c r="H13" s="452"/>
      <c r="I13" s="33"/>
      <c r="J13" s="37"/>
      <c r="K13" s="37"/>
      <c r="L13" s="37"/>
      <c r="M13" s="37"/>
      <c r="N13" s="37"/>
      <c r="O13" s="37"/>
      <c r="P13" s="38"/>
    </row>
    <row r="14" spans="1:16" x14ac:dyDescent="0.25">
      <c r="A14" s="30"/>
      <c r="B14" s="31"/>
      <c r="C14" s="453"/>
      <c r="D14" s="451"/>
      <c r="E14" s="451"/>
      <c r="F14" s="451"/>
      <c r="G14" s="451"/>
      <c r="H14" s="452"/>
      <c r="I14" s="33"/>
      <c r="J14" s="31"/>
      <c r="K14" s="31"/>
      <c r="L14" s="31"/>
      <c r="M14" s="31"/>
      <c r="N14" s="37"/>
      <c r="O14" s="37"/>
      <c r="P14" s="38"/>
    </row>
    <row r="15" spans="1:16" x14ac:dyDescent="0.25">
      <c r="A15" s="30"/>
      <c r="B15" s="31"/>
      <c r="C15" s="453"/>
      <c r="D15" s="451"/>
      <c r="E15" s="451"/>
      <c r="F15" s="451"/>
      <c r="G15" s="451"/>
      <c r="H15" s="452"/>
      <c r="I15" s="33"/>
      <c r="J15" s="31"/>
      <c r="K15" s="31"/>
      <c r="L15" s="31"/>
      <c r="M15" s="31"/>
      <c r="N15" s="37"/>
      <c r="O15" s="37"/>
      <c r="P15" s="38"/>
    </row>
    <row r="16" spans="1:16" x14ac:dyDescent="0.25">
      <c r="A16" s="30"/>
      <c r="B16" s="31"/>
      <c r="C16" s="453"/>
      <c r="D16" s="451"/>
      <c r="E16" s="451"/>
      <c r="F16" s="451"/>
      <c r="G16" s="451"/>
      <c r="H16" s="452"/>
      <c r="I16" s="33"/>
      <c r="J16" s="39"/>
      <c r="K16" s="31"/>
      <c r="L16" s="31"/>
      <c r="M16" s="31"/>
      <c r="N16" s="37"/>
      <c r="O16" s="37"/>
      <c r="P16" s="38"/>
    </row>
    <row r="17" spans="1:20" x14ac:dyDescent="0.25">
      <c r="A17" s="30"/>
      <c r="B17" s="31"/>
      <c r="C17" s="453"/>
      <c r="D17" s="451"/>
      <c r="E17" s="451"/>
      <c r="F17" s="451"/>
      <c r="G17" s="451"/>
      <c r="H17" s="452"/>
      <c r="I17" s="33"/>
      <c r="J17" s="31"/>
      <c r="K17" s="31"/>
      <c r="L17" s="31"/>
      <c r="M17" s="31"/>
      <c r="N17" s="37"/>
      <c r="O17" s="37"/>
      <c r="P17" s="38"/>
    </row>
    <row r="18" spans="1:20" x14ac:dyDescent="0.25">
      <c r="A18" s="30"/>
      <c r="B18" s="31"/>
      <c r="C18" s="453"/>
      <c r="D18" s="451"/>
      <c r="E18" s="451"/>
      <c r="F18" s="451"/>
      <c r="G18" s="451"/>
      <c r="H18" s="452"/>
      <c r="I18" s="33"/>
      <c r="J18" s="37"/>
      <c r="K18" s="37"/>
      <c r="L18" s="37"/>
      <c r="M18" s="37"/>
      <c r="N18" s="37"/>
      <c r="O18" s="37"/>
      <c r="P18" s="38"/>
    </row>
    <row r="19" spans="1:20" x14ac:dyDescent="0.25">
      <c r="A19" s="30"/>
      <c r="B19" s="31"/>
      <c r="C19" s="453"/>
      <c r="D19" s="451"/>
      <c r="E19" s="451"/>
      <c r="F19" s="451"/>
      <c r="G19" s="451"/>
      <c r="H19" s="452"/>
      <c r="I19" s="33"/>
      <c r="J19" s="37"/>
      <c r="K19" s="37"/>
      <c r="L19" s="37"/>
      <c r="M19" s="37"/>
      <c r="N19" s="37"/>
      <c r="O19" s="37"/>
      <c r="P19" s="38"/>
    </row>
    <row r="20" spans="1:20" x14ac:dyDescent="0.25">
      <c r="A20" s="30"/>
      <c r="B20" s="31"/>
      <c r="C20" s="453"/>
      <c r="D20" s="451"/>
      <c r="E20" s="451"/>
      <c r="F20" s="451"/>
      <c r="G20" s="451"/>
      <c r="H20" s="452"/>
      <c r="I20" s="33"/>
      <c r="J20" s="37"/>
      <c r="K20" s="37"/>
      <c r="L20" s="37"/>
      <c r="M20" s="37"/>
      <c r="N20" s="37"/>
      <c r="O20" s="37"/>
      <c r="P20" s="38"/>
    </row>
    <row r="21" spans="1:20" x14ac:dyDescent="0.25">
      <c r="A21" s="30"/>
      <c r="B21" s="31"/>
      <c r="C21" s="453"/>
      <c r="D21" s="451"/>
      <c r="E21" s="451"/>
      <c r="F21" s="451"/>
      <c r="G21" s="451"/>
      <c r="H21" s="452"/>
      <c r="I21" s="33"/>
      <c r="J21" s="37"/>
      <c r="K21" s="37"/>
      <c r="L21" s="37"/>
      <c r="M21" s="37"/>
      <c r="N21" s="37"/>
      <c r="O21" s="37"/>
      <c r="P21" s="38"/>
    </row>
    <row r="22" spans="1:20" x14ac:dyDescent="0.25">
      <c r="A22" s="30"/>
      <c r="B22" s="31"/>
      <c r="C22" s="31"/>
      <c r="D22" s="31"/>
      <c r="E22" s="31"/>
      <c r="F22" s="31"/>
      <c r="G22" s="31"/>
      <c r="H22" s="32"/>
      <c r="I22" s="33"/>
      <c r="J22" s="37"/>
      <c r="K22" s="37"/>
      <c r="L22" s="37"/>
      <c r="M22" s="37"/>
      <c r="N22" s="37"/>
      <c r="O22" s="37"/>
      <c r="P22" s="38"/>
    </row>
    <row r="23" spans="1:20" x14ac:dyDescent="0.25">
      <c r="A23" s="30"/>
      <c r="B23" s="31"/>
      <c r="C23" s="31"/>
      <c r="D23" s="31"/>
      <c r="E23" s="31"/>
      <c r="F23" s="31"/>
      <c r="G23" s="31"/>
      <c r="H23" s="32"/>
      <c r="I23" s="33"/>
      <c r="J23" s="37"/>
      <c r="K23" s="37"/>
      <c r="L23" s="37"/>
      <c r="M23" s="37"/>
      <c r="N23" s="37"/>
      <c r="O23" s="37"/>
      <c r="P23" s="38"/>
    </row>
    <row r="24" spans="1:20" x14ac:dyDescent="0.25">
      <c r="A24" s="30"/>
      <c r="B24" s="31"/>
      <c r="C24" s="31"/>
      <c r="D24" s="31"/>
      <c r="E24" s="31"/>
      <c r="F24" s="31"/>
      <c r="G24" s="31"/>
      <c r="H24" s="32"/>
      <c r="I24" s="33"/>
      <c r="J24" s="37"/>
      <c r="K24" s="37"/>
      <c r="L24" s="37"/>
      <c r="M24" s="37"/>
      <c r="N24" s="37"/>
      <c r="O24" s="37"/>
      <c r="P24" s="38"/>
    </row>
    <row r="25" spans="1:20" x14ac:dyDescent="0.25">
      <c r="A25" s="30"/>
      <c r="B25" s="31"/>
      <c r="C25" s="31"/>
      <c r="D25" s="31"/>
      <c r="E25" s="31"/>
      <c r="F25" s="31"/>
      <c r="G25" s="31"/>
      <c r="H25" s="32"/>
      <c r="I25" s="33"/>
      <c r="J25" s="33"/>
      <c r="K25" s="33"/>
      <c r="L25" s="33"/>
      <c r="M25" s="33"/>
      <c r="N25" s="33"/>
      <c r="O25" s="33"/>
      <c r="P25" s="34"/>
    </row>
    <row r="26" spans="1:20" x14ac:dyDescent="0.25">
      <c r="A26" s="30"/>
      <c r="B26" s="31"/>
      <c r="C26" s="31"/>
      <c r="D26" s="31"/>
      <c r="E26" s="31"/>
      <c r="F26" s="31"/>
      <c r="G26" s="31"/>
      <c r="H26" s="32"/>
      <c r="I26" s="33"/>
      <c r="J26" s="33"/>
      <c r="K26" s="33"/>
      <c r="L26" s="33"/>
      <c r="M26" s="33"/>
      <c r="N26" s="33"/>
      <c r="O26" s="33"/>
      <c r="P26" s="34"/>
    </row>
    <row r="27" spans="1:20" x14ac:dyDescent="0.25">
      <c r="A27" s="30"/>
      <c r="B27" s="31"/>
      <c r="C27" s="31"/>
      <c r="D27" s="31"/>
      <c r="E27" s="31"/>
      <c r="F27" s="31"/>
      <c r="G27" s="31"/>
      <c r="H27" s="32"/>
      <c r="I27" s="33"/>
      <c r="J27" s="33"/>
      <c r="K27" s="33"/>
      <c r="L27" s="33"/>
      <c r="M27" s="33"/>
      <c r="N27" s="33"/>
      <c r="O27" s="33"/>
      <c r="P27" s="34"/>
      <c r="T27" s="40"/>
    </row>
    <row r="28" spans="1:20" x14ac:dyDescent="0.25">
      <c r="A28" s="30"/>
      <c r="B28" s="31"/>
      <c r="C28" s="31"/>
      <c r="D28" s="31"/>
      <c r="E28" s="31"/>
      <c r="F28" s="31"/>
      <c r="G28" s="31"/>
      <c r="H28" s="32"/>
      <c r="I28" s="33"/>
      <c r="J28" s="33"/>
      <c r="K28" s="33"/>
      <c r="L28" s="33"/>
      <c r="M28" s="33"/>
      <c r="N28" s="33"/>
      <c r="O28" s="33"/>
      <c r="P28" s="34"/>
    </row>
    <row r="29" spans="1:20" x14ac:dyDescent="0.25">
      <c r="A29" s="30"/>
      <c r="B29" s="31"/>
      <c r="C29" s="31"/>
      <c r="D29" s="31"/>
      <c r="E29" s="31"/>
      <c r="F29" s="31"/>
      <c r="G29" s="31"/>
      <c r="H29" s="32"/>
      <c r="I29" s="33"/>
      <c r="J29" s="33"/>
      <c r="K29" s="33"/>
      <c r="L29" s="33"/>
      <c r="M29" s="33"/>
      <c r="N29" s="33"/>
      <c r="O29" s="33"/>
      <c r="P29" s="34"/>
    </row>
    <row r="30" spans="1:20" x14ac:dyDescent="0.25">
      <c r="A30" s="30"/>
      <c r="B30" s="31"/>
      <c r="C30" s="31"/>
      <c r="D30" s="31"/>
      <c r="E30" s="31"/>
      <c r="F30" s="31"/>
      <c r="G30" s="31"/>
      <c r="H30" s="32"/>
      <c r="I30" s="33"/>
      <c r="J30" s="33"/>
      <c r="K30" s="33"/>
      <c r="L30" s="33"/>
      <c r="M30" s="33"/>
      <c r="N30" s="33"/>
      <c r="O30" s="33"/>
      <c r="P30" s="34"/>
    </row>
    <row r="31" spans="1:20" x14ac:dyDescent="0.25">
      <c r="A31" s="30"/>
      <c r="B31" s="31"/>
      <c r="C31" s="31"/>
      <c r="D31" s="31"/>
      <c r="E31" s="31"/>
      <c r="F31" s="31"/>
      <c r="G31" s="31"/>
      <c r="H31" s="32"/>
      <c r="I31" s="33"/>
      <c r="J31" s="33"/>
      <c r="K31" s="33"/>
      <c r="L31" s="33"/>
      <c r="M31" s="33"/>
      <c r="N31" s="33"/>
      <c r="O31" s="33"/>
      <c r="P31" s="34"/>
    </row>
    <row r="32" spans="1:20" x14ac:dyDescent="0.25">
      <c r="A32" s="30"/>
      <c r="B32" s="31"/>
      <c r="C32" s="31"/>
      <c r="D32" s="31"/>
      <c r="E32" s="31"/>
      <c r="F32" s="31"/>
      <c r="G32" s="31"/>
      <c r="H32" s="32"/>
      <c r="I32" s="33"/>
      <c r="J32" s="33"/>
      <c r="K32" s="33"/>
      <c r="L32" s="33"/>
      <c r="M32" s="33"/>
      <c r="N32" s="33"/>
      <c r="O32" s="33"/>
      <c r="P32" s="34"/>
    </row>
    <row r="33" spans="1:16" x14ac:dyDescent="0.25">
      <c r="A33" s="30"/>
      <c r="B33" s="31"/>
      <c r="C33" s="31"/>
      <c r="D33" s="31"/>
      <c r="E33" s="31"/>
      <c r="F33" s="31"/>
      <c r="G33" s="31"/>
      <c r="H33" s="32"/>
      <c r="I33" s="33"/>
      <c r="J33" s="33"/>
      <c r="K33" s="33"/>
      <c r="L33" s="33"/>
      <c r="M33" s="33"/>
      <c r="N33" s="33"/>
      <c r="O33" s="33"/>
      <c r="P33" s="34"/>
    </row>
    <row r="34" spans="1:16" ht="16.5" x14ac:dyDescent="0.25">
      <c r="A34" s="30"/>
      <c r="B34" s="31"/>
      <c r="C34" s="31"/>
      <c r="D34" s="31"/>
      <c r="E34" s="31"/>
      <c r="F34" s="31"/>
      <c r="G34" s="31"/>
      <c r="H34" s="32"/>
      <c r="I34" s="33"/>
      <c r="J34" s="33"/>
      <c r="K34" s="448"/>
      <c r="L34" s="448"/>
      <c r="M34" s="448"/>
      <c r="N34" s="448"/>
      <c r="O34" s="448"/>
      <c r="P34" s="449"/>
    </row>
    <row r="35" spans="1:16" x14ac:dyDescent="0.25">
      <c r="A35" s="30"/>
      <c r="B35" s="31"/>
      <c r="C35" s="31"/>
      <c r="D35" s="31"/>
      <c r="E35" s="31"/>
      <c r="F35" s="31"/>
      <c r="G35" s="31"/>
      <c r="H35" s="32"/>
      <c r="I35" s="33"/>
      <c r="J35" s="33"/>
      <c r="K35" s="33"/>
      <c r="L35" s="33"/>
      <c r="M35" s="33"/>
      <c r="N35" s="33"/>
      <c r="O35" s="33"/>
      <c r="P35" s="34"/>
    </row>
    <row r="36" spans="1:16" x14ac:dyDescent="0.25">
      <c r="A36" s="30"/>
      <c r="B36" s="31"/>
      <c r="C36" s="31"/>
      <c r="D36" s="31"/>
      <c r="E36" s="31"/>
      <c r="F36" s="31"/>
      <c r="G36" s="86"/>
      <c r="H36" s="89"/>
      <c r="I36" s="87"/>
      <c r="J36" s="33"/>
      <c r="K36" s="33"/>
      <c r="L36" s="33"/>
      <c r="M36" s="33"/>
      <c r="N36" s="33"/>
      <c r="O36" s="33"/>
      <c r="P36" s="34"/>
    </row>
    <row r="37" spans="1:16" x14ac:dyDescent="0.25">
      <c r="A37" s="30"/>
      <c r="B37" s="31"/>
      <c r="C37" s="31"/>
      <c r="D37" s="31"/>
      <c r="E37" s="31"/>
      <c r="F37" s="31"/>
      <c r="G37" s="86"/>
      <c r="I37" s="88"/>
      <c r="J37" s="31"/>
      <c r="K37" s="31"/>
      <c r="L37" s="31"/>
      <c r="M37" s="31"/>
      <c r="N37" s="31"/>
      <c r="O37" s="31"/>
      <c r="P37" s="41"/>
    </row>
    <row r="38" spans="1:16" x14ac:dyDescent="0.25">
      <c r="A38" s="30"/>
      <c r="B38" s="31"/>
      <c r="C38" s="31"/>
      <c r="D38" s="31"/>
      <c r="E38" s="31"/>
      <c r="F38" s="31"/>
      <c r="G38" s="86"/>
      <c r="I38" s="88"/>
      <c r="J38" s="31"/>
      <c r="K38" s="31"/>
      <c r="L38" s="31"/>
      <c r="M38" s="31"/>
      <c r="N38" s="31"/>
      <c r="O38" s="31"/>
      <c r="P38" s="41"/>
    </row>
    <row r="39" spans="1:16" ht="15.75" thickBot="1" x14ac:dyDescent="0.3">
      <c r="A39" s="42"/>
      <c r="B39" s="43"/>
      <c r="C39" s="43"/>
      <c r="D39" s="43"/>
      <c r="E39" s="43"/>
      <c r="F39" s="43"/>
      <c r="G39" s="43"/>
      <c r="H39" s="43"/>
      <c r="I39" s="43"/>
      <c r="J39" s="43"/>
      <c r="K39" s="43"/>
      <c r="L39" s="43"/>
      <c r="M39" s="43"/>
      <c r="N39" s="43"/>
      <c r="O39" s="43"/>
      <c r="P39" s="44"/>
    </row>
    <row r="40" spans="1:16" ht="15.75" thickTop="1" x14ac:dyDescent="0.25">
      <c r="A40" s="45" t="s">
        <v>2</v>
      </c>
      <c r="B40" s="46"/>
    </row>
  </sheetData>
  <mergeCells count="4">
    <mergeCell ref="I4:P4"/>
    <mergeCell ref="J8:L8"/>
    <mergeCell ref="K34:P34"/>
    <mergeCell ref="C6:H21"/>
  </mergeCells>
  <pageMargins left="0.70866141732283472" right="0.70866141732283472" top="0.74803149606299213" bottom="0.74803149606299213" header="0.31496062992125984" footer="0.31496062992125984"/>
  <pageSetup paperSize="5" scale="38" orientation="portrait" horizontalDpi="4294967294" verticalDpi="4294967294"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9784EE-226E-4D1A-AA54-FCCE757B2DC1}">
  <sheetPr>
    <tabColor rgb="FF0070C0"/>
  </sheetPr>
  <dimension ref="A1:AP59"/>
  <sheetViews>
    <sheetView zoomScaleNormal="100" workbookViewId="0">
      <selection activeCell="P5" sqref="P5"/>
    </sheetView>
  </sheetViews>
  <sheetFormatPr baseColWidth="10" defaultColWidth="11.42578125" defaultRowHeight="16.5" x14ac:dyDescent="0.3"/>
  <cols>
    <col min="1" max="1" width="4" style="205" bestFit="1" customWidth="1"/>
    <col min="2" max="2" width="18.42578125" style="205" customWidth="1"/>
    <col min="3" max="3" width="20.42578125" style="205" customWidth="1"/>
    <col min="4" max="4" width="17.85546875" style="205" customWidth="1"/>
    <col min="5" max="5" width="22.5703125" style="2" customWidth="1"/>
    <col min="6" max="6" width="18.42578125" style="206" customWidth="1"/>
    <col min="7" max="7" width="13.42578125" style="2" customWidth="1"/>
    <col min="8" max="8" width="9" style="2" customWidth="1"/>
    <col min="9" max="9" width="13.42578125" style="2" customWidth="1"/>
    <col min="10" max="10" width="7" style="2" customWidth="1"/>
    <col min="11" max="11" width="14.85546875" style="2" customWidth="1"/>
    <col min="12" max="12" width="7.85546875" style="2" customWidth="1"/>
    <col min="13" max="13" width="45.42578125" style="2" customWidth="1"/>
    <col min="14" max="14" width="7.140625" style="2" bestFit="1" customWidth="1"/>
    <col min="15" max="15" width="7.42578125" style="2" customWidth="1"/>
    <col min="16" max="16" width="6.85546875" style="2" customWidth="1"/>
    <col min="17" max="18" width="5" style="2" customWidth="1"/>
    <col min="19" max="19" width="7.140625" style="2" customWidth="1"/>
    <col min="20" max="20" width="6.5703125" style="2" customWidth="1"/>
    <col min="21" max="21" width="6.42578125" style="2" customWidth="1"/>
    <col min="22" max="22" width="8.85546875" style="2" customWidth="1"/>
    <col min="23" max="23" width="6.42578125" style="2" customWidth="1"/>
    <col min="24" max="24" width="8.85546875" style="2" customWidth="1"/>
    <col min="25" max="25" width="6.85546875" style="2" customWidth="1"/>
    <col min="26" max="26" width="9.5703125" style="2" customWidth="1"/>
    <col min="27" max="27" width="7.42578125" style="2" customWidth="1"/>
    <col min="28" max="28" width="43.85546875" style="2" customWidth="1"/>
    <col min="29" max="29" width="48" style="2" customWidth="1"/>
    <col min="30" max="30" width="18.85546875" style="2" customWidth="1"/>
    <col min="31" max="31" width="19.42578125" style="2" customWidth="1"/>
    <col min="32" max="32" width="18.42578125" style="206" customWidth="1"/>
    <col min="33" max="33" width="18.42578125" style="2" customWidth="1"/>
    <col min="34" max="34" width="21" style="2" customWidth="1"/>
    <col min="35" max="16384" width="11.42578125" style="2"/>
  </cols>
  <sheetData>
    <row r="1" spans="1:42" x14ac:dyDescent="0.3">
      <c r="A1" s="630" t="s">
        <v>760</v>
      </c>
      <c r="B1" s="630"/>
      <c r="C1" s="630"/>
      <c r="D1" s="630"/>
      <c r="E1" s="630"/>
      <c r="F1" s="630"/>
      <c r="G1" s="630"/>
      <c r="H1" s="630"/>
      <c r="I1" s="630"/>
      <c r="J1" s="630"/>
      <c r="K1" s="630"/>
      <c r="L1" s="630"/>
    </row>
    <row r="2" spans="1:42" x14ac:dyDescent="0.3">
      <c r="A2" s="630"/>
      <c r="B2" s="630"/>
      <c r="C2" s="630"/>
      <c r="D2" s="630"/>
      <c r="E2" s="630"/>
      <c r="F2" s="630"/>
      <c r="G2" s="630"/>
      <c r="H2" s="630"/>
      <c r="I2" s="630"/>
      <c r="J2" s="630"/>
      <c r="K2" s="630"/>
      <c r="L2" s="630"/>
    </row>
    <row r="3" spans="1:42" x14ac:dyDescent="0.3">
      <c r="A3" s="670"/>
      <c r="B3" s="670"/>
      <c r="C3" s="670"/>
      <c r="D3" s="670"/>
      <c r="E3" s="670"/>
      <c r="F3" s="670"/>
      <c r="G3" s="670"/>
      <c r="H3" s="670"/>
      <c r="I3" s="670"/>
      <c r="J3" s="670"/>
      <c r="K3" s="670"/>
      <c r="L3" s="670"/>
    </row>
    <row r="4" spans="1:42" x14ac:dyDescent="0.3">
      <c r="A4" s="322" t="s">
        <v>320</v>
      </c>
      <c r="B4" s="323"/>
      <c r="C4" s="207" t="s">
        <v>761</v>
      </c>
      <c r="D4" s="208"/>
      <c r="E4" s="208"/>
      <c r="F4" s="209"/>
      <c r="G4" s="209"/>
      <c r="H4" s="209"/>
      <c r="I4" s="209"/>
      <c r="J4" s="209"/>
      <c r="K4" s="209"/>
      <c r="L4" s="211"/>
      <c r="M4" s="103"/>
      <c r="N4" s="103"/>
      <c r="O4" s="103"/>
      <c r="P4" s="103"/>
      <c r="Q4" s="103"/>
      <c r="R4" s="103"/>
      <c r="S4" s="103"/>
      <c r="T4" s="103"/>
      <c r="U4" s="103"/>
      <c r="V4" s="103"/>
      <c r="W4" s="103"/>
      <c r="X4" s="103"/>
      <c r="Y4" s="103"/>
      <c r="Z4" s="103"/>
      <c r="AA4" s="103"/>
      <c r="AB4" s="103"/>
      <c r="AC4" s="103"/>
      <c r="AD4" s="103"/>
      <c r="AE4" s="103"/>
      <c r="AF4" s="202"/>
      <c r="AG4" s="103"/>
      <c r="AH4" s="103"/>
    </row>
    <row r="5" spans="1:42" ht="29.1" customHeight="1" x14ac:dyDescent="0.3">
      <c r="A5" s="561" t="s">
        <v>322</v>
      </c>
      <c r="B5" s="563"/>
      <c r="C5" s="564" t="s">
        <v>762</v>
      </c>
      <c r="D5" s="565"/>
      <c r="E5" s="565"/>
      <c r="F5" s="565"/>
      <c r="G5" s="565"/>
      <c r="H5" s="565"/>
      <c r="I5" s="565"/>
      <c r="J5" s="565"/>
      <c r="K5" s="565"/>
      <c r="L5" s="566"/>
      <c r="M5" s="103"/>
      <c r="N5" s="103"/>
      <c r="O5" s="103"/>
      <c r="P5" s="103"/>
      <c r="Q5" s="103"/>
      <c r="R5" s="103"/>
      <c r="S5" s="103"/>
      <c r="T5" s="103"/>
      <c r="U5" s="103"/>
      <c r="V5" s="103"/>
      <c r="W5" s="103"/>
      <c r="X5" s="103"/>
      <c r="Y5" s="103"/>
      <c r="Z5" s="103"/>
      <c r="AA5" s="103"/>
      <c r="AB5" s="103"/>
      <c r="AC5" s="103"/>
      <c r="AD5" s="103"/>
      <c r="AE5" s="103"/>
      <c r="AF5" s="202"/>
      <c r="AG5" s="103"/>
      <c r="AH5" s="103"/>
    </row>
    <row r="6" spans="1:42" ht="32.25" customHeight="1" x14ac:dyDescent="0.3">
      <c r="A6" s="561" t="s">
        <v>324</v>
      </c>
      <c r="B6" s="563"/>
      <c r="C6" s="564" t="s">
        <v>763</v>
      </c>
      <c r="D6" s="565"/>
      <c r="E6" s="565"/>
      <c r="F6" s="565"/>
      <c r="G6" s="565"/>
      <c r="H6" s="565"/>
      <c r="I6" s="565"/>
      <c r="J6" s="565"/>
      <c r="K6" s="565"/>
      <c r="L6" s="566"/>
      <c r="M6" s="103"/>
      <c r="N6" s="103"/>
      <c r="O6" s="103"/>
      <c r="P6" s="103"/>
      <c r="Q6" s="103"/>
      <c r="R6" s="103"/>
      <c r="S6" s="103"/>
      <c r="T6" s="103"/>
      <c r="U6" s="103"/>
      <c r="V6" s="103"/>
      <c r="W6" s="103"/>
      <c r="X6" s="103"/>
      <c r="Y6" s="103"/>
      <c r="Z6" s="103"/>
      <c r="AA6" s="103"/>
      <c r="AB6" s="103"/>
      <c r="AC6" s="103"/>
      <c r="AD6" s="103"/>
      <c r="AE6" s="103"/>
      <c r="AF6" s="202"/>
      <c r="AG6" s="103"/>
      <c r="AH6" s="103"/>
    </row>
    <row r="7" spans="1:42" ht="16.5" customHeight="1" x14ac:dyDescent="0.3">
      <c r="A7" s="577" t="s">
        <v>331</v>
      </c>
      <c r="B7" s="579" t="s">
        <v>764</v>
      </c>
      <c r="C7" s="573" t="s">
        <v>765</v>
      </c>
      <c r="D7" s="573" t="s">
        <v>356</v>
      </c>
      <c r="E7" s="580" t="s">
        <v>766</v>
      </c>
      <c r="F7" s="581" t="s">
        <v>767</v>
      </c>
      <c r="G7" s="582" t="s">
        <v>338</v>
      </c>
      <c r="H7" s="572" t="s">
        <v>339</v>
      </c>
      <c r="I7" s="601" t="s">
        <v>340</v>
      </c>
      <c r="J7" s="572" t="s">
        <v>339</v>
      </c>
      <c r="K7" s="573" t="s">
        <v>341</v>
      </c>
      <c r="L7" s="575" t="s">
        <v>342</v>
      </c>
      <c r="M7" s="574" t="s">
        <v>768</v>
      </c>
      <c r="N7" s="574" t="s">
        <v>344</v>
      </c>
      <c r="O7" s="574"/>
      <c r="P7" s="594" t="s">
        <v>345</v>
      </c>
      <c r="Q7" s="595"/>
      <c r="R7" s="595"/>
      <c r="S7" s="595"/>
      <c r="T7" s="595"/>
      <c r="U7" s="596"/>
      <c r="V7" s="597" t="s">
        <v>769</v>
      </c>
      <c r="W7" s="640"/>
      <c r="X7" s="597" t="s">
        <v>770</v>
      </c>
      <c r="Y7" s="640"/>
      <c r="Z7" s="593" t="s">
        <v>348</v>
      </c>
      <c r="AA7" s="575" t="s">
        <v>349</v>
      </c>
      <c r="AB7" s="574" t="s">
        <v>771</v>
      </c>
      <c r="AC7" s="574" t="s">
        <v>330</v>
      </c>
      <c r="AD7" s="574" t="s">
        <v>13</v>
      </c>
      <c r="AE7" s="574" t="s">
        <v>350</v>
      </c>
      <c r="AF7" s="574" t="s">
        <v>351</v>
      </c>
      <c r="AG7" s="574" t="s">
        <v>352</v>
      </c>
      <c r="AH7" s="574" t="s">
        <v>353</v>
      </c>
    </row>
    <row r="8" spans="1:42" s="217" customFormat="1" ht="78.75" customHeight="1" x14ac:dyDescent="0.25">
      <c r="A8" s="578"/>
      <c r="B8" s="579"/>
      <c r="C8" s="574"/>
      <c r="D8" s="574"/>
      <c r="E8" s="579"/>
      <c r="F8" s="573"/>
      <c r="G8" s="573"/>
      <c r="H8" s="569"/>
      <c r="I8" s="569"/>
      <c r="J8" s="569"/>
      <c r="K8" s="574"/>
      <c r="L8" s="576"/>
      <c r="M8" s="574"/>
      <c r="N8" s="214" t="s">
        <v>355</v>
      </c>
      <c r="O8" s="214" t="s">
        <v>332</v>
      </c>
      <c r="P8" s="215" t="s">
        <v>356</v>
      </c>
      <c r="Q8" s="215" t="s">
        <v>357</v>
      </c>
      <c r="R8" s="215" t="s">
        <v>358</v>
      </c>
      <c r="S8" s="215" t="s">
        <v>359</v>
      </c>
      <c r="T8" s="215" t="s">
        <v>360</v>
      </c>
      <c r="U8" s="215" t="s">
        <v>361</v>
      </c>
      <c r="V8" s="598"/>
      <c r="W8" s="641"/>
      <c r="X8" s="598"/>
      <c r="Y8" s="641"/>
      <c r="Z8" s="593"/>
      <c r="AA8" s="576"/>
      <c r="AB8" s="574"/>
      <c r="AC8" s="574"/>
      <c r="AD8" s="574"/>
      <c r="AE8" s="574"/>
      <c r="AF8" s="574"/>
      <c r="AG8" s="574"/>
      <c r="AH8" s="574"/>
      <c r="AI8" s="216"/>
      <c r="AJ8" s="216"/>
      <c r="AK8" s="216"/>
      <c r="AL8" s="216"/>
      <c r="AM8" s="216"/>
      <c r="AN8" s="216"/>
      <c r="AO8" s="216"/>
      <c r="AP8" s="216"/>
    </row>
    <row r="9" spans="1:42" s="237" customFormat="1" ht="117.6" customHeight="1" x14ac:dyDescent="0.25">
      <c r="A9" s="583">
        <v>1</v>
      </c>
      <c r="B9" s="591" t="s">
        <v>772</v>
      </c>
      <c r="C9" s="662" t="s">
        <v>773</v>
      </c>
      <c r="D9" s="589" t="s">
        <v>774</v>
      </c>
      <c r="E9" s="589" t="s">
        <v>775</v>
      </c>
      <c r="F9" s="234" t="s">
        <v>776</v>
      </c>
      <c r="G9" s="636" t="s">
        <v>368</v>
      </c>
      <c r="H9" s="608">
        <f t="shared" ref="H9" si="0">IF(G9="MUY BAJA",20%,IF(G9="BAJA",40%,IF(G9="MEDIA",60%,IF(G9="ALTA",80%,IF(G9="MUY ALTA",100%,IF(G9="",""))))))</f>
        <v>0.2</v>
      </c>
      <c r="I9" s="655" t="s">
        <v>399</v>
      </c>
      <c r="J9" s="608">
        <f>IF(I9="LEVE",20%,IF(I9="MENOR",40%,IF(I9="MODERADO",60%,IF(I9="MAYOR",80%,IF(I9="CATASTROFICO",100%,IF(G9="",""))))))</f>
        <v>0.8</v>
      </c>
      <c r="K9" s="656" t="s">
        <v>400</v>
      </c>
      <c r="L9" s="226" t="s">
        <v>777</v>
      </c>
      <c r="M9" s="234" t="s">
        <v>778</v>
      </c>
      <c r="N9" s="234" t="s">
        <v>372</v>
      </c>
      <c r="O9" s="226" t="s">
        <v>372</v>
      </c>
      <c r="P9" s="229" t="s">
        <v>373</v>
      </c>
      <c r="Q9" s="229" t="s">
        <v>657</v>
      </c>
      <c r="R9" s="249">
        <f>[18]ValoraciónControles!F14</f>
        <v>0.5</v>
      </c>
      <c r="S9" s="229" t="s">
        <v>580</v>
      </c>
      <c r="T9" s="229" t="s">
        <v>376</v>
      </c>
      <c r="U9" s="229" t="s">
        <v>377</v>
      </c>
      <c r="V9" s="659" t="s">
        <v>368</v>
      </c>
      <c r="W9" s="223">
        <v>0.1</v>
      </c>
      <c r="X9" s="642" t="s">
        <v>399</v>
      </c>
      <c r="Y9" s="223">
        <f>IF(X9="LEVE",20%,IF(X9="MENOR",40%,IF(X9="MODERADO",60%,IF(X9="MAYOR",80%,IF(X9="CATASTROFICO",100%,IF(X9="",""))))))</f>
        <v>0.8</v>
      </c>
      <c r="Z9" s="645" t="s">
        <v>400</v>
      </c>
      <c r="AA9" s="232" t="s">
        <v>378</v>
      </c>
      <c r="AB9" s="227" t="s">
        <v>779</v>
      </c>
      <c r="AC9" s="227" t="s">
        <v>780</v>
      </c>
      <c r="AD9" s="234" t="s">
        <v>621</v>
      </c>
      <c r="AE9" s="313">
        <v>44774</v>
      </c>
      <c r="AF9" s="314" t="s">
        <v>71</v>
      </c>
      <c r="AG9" s="236"/>
      <c r="AH9" s="226"/>
    </row>
    <row r="10" spans="1:42" ht="114.75" x14ac:dyDescent="0.3">
      <c r="A10" s="654"/>
      <c r="B10" s="616"/>
      <c r="C10" s="663"/>
      <c r="D10" s="635"/>
      <c r="E10" s="635"/>
      <c r="F10" s="589" t="s">
        <v>781</v>
      </c>
      <c r="G10" s="637"/>
      <c r="H10" s="639"/>
      <c r="I10" s="652"/>
      <c r="J10" s="639"/>
      <c r="K10" s="657"/>
      <c r="L10" s="226" t="s">
        <v>782</v>
      </c>
      <c r="M10" s="241" t="s">
        <v>783</v>
      </c>
      <c r="N10" s="226" t="s">
        <v>372</v>
      </c>
      <c r="O10" s="226" t="s">
        <v>372</v>
      </c>
      <c r="P10" s="229" t="s">
        <v>373</v>
      </c>
      <c r="Q10" s="229" t="s">
        <v>374</v>
      </c>
      <c r="R10" s="249">
        <f>[18]ValoraciónControles!F29</f>
        <v>0.4</v>
      </c>
      <c r="S10" s="229" t="s">
        <v>375</v>
      </c>
      <c r="T10" s="229" t="s">
        <v>376</v>
      </c>
      <c r="U10" s="229" t="s">
        <v>402</v>
      </c>
      <c r="V10" s="660"/>
      <c r="W10" s="223">
        <v>0.04</v>
      </c>
      <c r="X10" s="643"/>
      <c r="Y10" s="223">
        <v>0.8</v>
      </c>
      <c r="Z10" s="646"/>
      <c r="AA10" s="232" t="s">
        <v>378</v>
      </c>
      <c r="AB10" s="227" t="s">
        <v>784</v>
      </c>
      <c r="AC10" s="227" t="s">
        <v>785</v>
      </c>
      <c r="AD10" s="234" t="s">
        <v>786</v>
      </c>
      <c r="AE10" s="313">
        <v>44774</v>
      </c>
      <c r="AF10" s="314" t="s">
        <v>71</v>
      </c>
      <c r="AG10" s="226"/>
      <c r="AH10" s="226"/>
    </row>
    <row r="11" spans="1:42" ht="104.45" customHeight="1" x14ac:dyDescent="0.3">
      <c r="A11" s="654"/>
      <c r="B11" s="616"/>
      <c r="C11" s="663"/>
      <c r="D11" s="635"/>
      <c r="E11" s="635"/>
      <c r="F11" s="590"/>
      <c r="G11" s="637"/>
      <c r="H11" s="639"/>
      <c r="I11" s="652"/>
      <c r="J11" s="639"/>
      <c r="K11" s="657"/>
      <c r="L11" s="226" t="s">
        <v>787</v>
      </c>
      <c r="M11" s="241" t="s">
        <v>788</v>
      </c>
      <c r="N11" s="226" t="s">
        <v>372</v>
      </c>
      <c r="O11" s="226" t="s">
        <v>372</v>
      </c>
      <c r="P11" s="229" t="s">
        <v>373</v>
      </c>
      <c r="Q11" s="229" t="s">
        <v>374</v>
      </c>
      <c r="R11" s="249">
        <v>0.4</v>
      </c>
      <c r="S11" s="229" t="s">
        <v>580</v>
      </c>
      <c r="T11" s="229" t="s">
        <v>376</v>
      </c>
      <c r="U11" s="229" t="s">
        <v>789</v>
      </c>
      <c r="V11" s="660"/>
      <c r="W11" s="223">
        <v>1.6E-2</v>
      </c>
      <c r="X11" s="643"/>
      <c r="Y11" s="223">
        <v>0.8</v>
      </c>
      <c r="Z11" s="646"/>
      <c r="AA11" s="232" t="s">
        <v>378</v>
      </c>
      <c r="AB11" s="227" t="s">
        <v>790</v>
      </c>
      <c r="AC11" s="227" t="s">
        <v>791</v>
      </c>
      <c r="AD11" s="234" t="s">
        <v>621</v>
      </c>
      <c r="AE11" s="313">
        <v>44774</v>
      </c>
      <c r="AF11" s="234" t="s">
        <v>792</v>
      </c>
      <c r="AG11" s="226"/>
      <c r="AH11" s="226"/>
    </row>
    <row r="12" spans="1:42" ht="127.5" x14ac:dyDescent="0.3">
      <c r="A12" s="654"/>
      <c r="B12" s="616"/>
      <c r="C12" s="663"/>
      <c r="D12" s="635"/>
      <c r="E12" s="635"/>
      <c r="F12" s="234" t="s">
        <v>793</v>
      </c>
      <c r="G12" s="637"/>
      <c r="H12" s="639"/>
      <c r="I12" s="652"/>
      <c r="J12" s="639"/>
      <c r="K12" s="657"/>
      <c r="L12" s="226" t="s">
        <v>794</v>
      </c>
      <c r="M12" s="241" t="s">
        <v>795</v>
      </c>
      <c r="N12" s="226" t="s">
        <v>372</v>
      </c>
      <c r="O12" s="226" t="s">
        <v>372</v>
      </c>
      <c r="P12" s="229" t="s">
        <v>373</v>
      </c>
      <c r="Q12" s="229" t="s">
        <v>374</v>
      </c>
      <c r="R12" s="249">
        <f>[18]ValoraciónControles!F44</f>
        <v>0.4</v>
      </c>
      <c r="S12" s="229" t="s">
        <v>375</v>
      </c>
      <c r="T12" s="229" t="s">
        <v>376</v>
      </c>
      <c r="U12" s="229" t="s">
        <v>402</v>
      </c>
      <c r="V12" s="660"/>
      <c r="W12" s="203">
        <v>8.0000000000000002E-3</v>
      </c>
      <c r="X12" s="643"/>
      <c r="Y12" s="223">
        <v>0.8</v>
      </c>
      <c r="Z12" s="646"/>
      <c r="AA12" s="232" t="s">
        <v>378</v>
      </c>
      <c r="AB12" s="227" t="s">
        <v>796</v>
      </c>
      <c r="AC12" s="227" t="s">
        <v>797</v>
      </c>
      <c r="AD12" s="234" t="s">
        <v>659</v>
      </c>
      <c r="AE12" s="313">
        <v>44774</v>
      </c>
      <c r="AF12" s="314" t="s">
        <v>792</v>
      </c>
      <c r="AG12" s="226"/>
      <c r="AH12" s="226"/>
    </row>
    <row r="13" spans="1:42" ht="140.25" x14ac:dyDescent="0.3">
      <c r="A13" s="654"/>
      <c r="B13" s="616"/>
      <c r="C13" s="663"/>
      <c r="D13" s="635"/>
      <c r="E13" s="635"/>
      <c r="F13" s="315" t="s">
        <v>798</v>
      </c>
      <c r="G13" s="637"/>
      <c r="H13" s="639"/>
      <c r="I13" s="652"/>
      <c r="J13" s="639"/>
      <c r="K13" s="657"/>
      <c r="L13" s="236" t="s">
        <v>799</v>
      </c>
      <c r="M13" s="256" t="s">
        <v>800</v>
      </c>
      <c r="N13" s="256" t="s">
        <v>372</v>
      </c>
      <c r="O13" s="236" t="s">
        <v>372</v>
      </c>
      <c r="P13" s="229" t="s">
        <v>373</v>
      </c>
      <c r="Q13" s="229" t="s">
        <v>374</v>
      </c>
      <c r="R13" s="249">
        <f>[18]ValoraciónControles!F59</f>
        <v>0.4</v>
      </c>
      <c r="S13" s="229" t="s">
        <v>375</v>
      </c>
      <c r="T13" s="229" t="s">
        <v>376</v>
      </c>
      <c r="U13" s="229" t="s">
        <v>377</v>
      </c>
      <c r="V13" s="660"/>
      <c r="W13" s="223">
        <v>4.0000000000000001E-3</v>
      </c>
      <c r="X13" s="643"/>
      <c r="Y13" s="223">
        <v>0.8</v>
      </c>
      <c r="Z13" s="646"/>
      <c r="AA13" s="232" t="s">
        <v>378</v>
      </c>
      <c r="AB13" s="227" t="s">
        <v>801</v>
      </c>
      <c r="AC13" s="227" t="s">
        <v>802</v>
      </c>
      <c r="AD13" s="234" t="s">
        <v>803</v>
      </c>
      <c r="AE13" s="313">
        <v>44774</v>
      </c>
      <c r="AF13" s="314" t="s">
        <v>792</v>
      </c>
      <c r="AG13" s="236"/>
      <c r="AH13" s="236"/>
    </row>
    <row r="14" spans="1:42" ht="76.5" x14ac:dyDescent="0.3">
      <c r="A14" s="584"/>
      <c r="B14" s="592"/>
      <c r="C14" s="664"/>
      <c r="D14" s="590"/>
      <c r="E14" s="590"/>
      <c r="F14" s="315" t="s">
        <v>804</v>
      </c>
      <c r="G14" s="638"/>
      <c r="H14" s="609"/>
      <c r="I14" s="653"/>
      <c r="J14" s="609"/>
      <c r="K14" s="658"/>
      <c r="L14" s="236" t="s">
        <v>805</v>
      </c>
      <c r="M14" s="256" t="s">
        <v>806</v>
      </c>
      <c r="N14" s="236" t="s">
        <v>372</v>
      </c>
      <c r="O14" s="236" t="s">
        <v>372</v>
      </c>
      <c r="P14" s="229" t="s">
        <v>373</v>
      </c>
      <c r="Q14" s="229" t="s">
        <v>374</v>
      </c>
      <c r="R14" s="204">
        <v>0.4</v>
      </c>
      <c r="S14" s="229" t="s">
        <v>375</v>
      </c>
      <c r="T14" s="229" t="s">
        <v>376</v>
      </c>
      <c r="U14" s="229" t="s">
        <v>377</v>
      </c>
      <c r="V14" s="661"/>
      <c r="W14" s="223">
        <v>0</v>
      </c>
      <c r="X14" s="644"/>
      <c r="Y14" s="223">
        <v>0.8</v>
      </c>
      <c r="Z14" s="647"/>
      <c r="AA14" s="232" t="s">
        <v>378</v>
      </c>
      <c r="AB14" s="227" t="s">
        <v>807</v>
      </c>
      <c r="AC14" s="227" t="s">
        <v>808</v>
      </c>
      <c r="AD14" s="234" t="s">
        <v>643</v>
      </c>
      <c r="AE14" s="313">
        <v>44774</v>
      </c>
      <c r="AF14" s="234" t="s">
        <v>71</v>
      </c>
      <c r="AG14" s="236"/>
      <c r="AH14" s="236"/>
    </row>
    <row r="15" spans="1:42" ht="114.75" x14ac:dyDescent="0.3">
      <c r="A15" s="583">
        <v>2</v>
      </c>
      <c r="B15" s="591" t="s">
        <v>809</v>
      </c>
      <c r="C15" s="591" t="s">
        <v>810</v>
      </c>
      <c r="D15" s="589" t="s">
        <v>774</v>
      </c>
      <c r="E15" s="589" t="s">
        <v>811</v>
      </c>
      <c r="F15" s="315" t="s">
        <v>812</v>
      </c>
      <c r="G15" s="651" t="s">
        <v>387</v>
      </c>
      <c r="H15" s="608">
        <f t="shared" ref="H15" si="1">IF(G15="MUY BAJA",20%,IF(G15="BAJA",40%,IF(G15="MEDIA",60%,IF(G15="ALTA",80%,IF(G15="MUY ALTA",100%,IF(G15="",""))))))</f>
        <v>0.4</v>
      </c>
      <c r="I15" s="665" t="s">
        <v>388</v>
      </c>
      <c r="J15" s="608">
        <f t="shared" ref="J15" si="2">IF(I15="LEVE",20%,IF(I15="MENOR",40%,IF(I15="MODERADO",60%,IF(I15="MAYOR",80%,IF(I15="CATASTROFICO",100%,IF(G15="",""))))))</f>
        <v>0.6</v>
      </c>
      <c r="K15" s="648" t="s">
        <v>388</v>
      </c>
      <c r="L15" s="226" t="s">
        <v>782</v>
      </c>
      <c r="M15" s="241" t="s">
        <v>813</v>
      </c>
      <c r="N15" s="236" t="s">
        <v>372</v>
      </c>
      <c r="O15" s="236" t="s">
        <v>372</v>
      </c>
      <c r="P15" s="229" t="s">
        <v>373</v>
      </c>
      <c r="Q15" s="229" t="s">
        <v>657</v>
      </c>
      <c r="R15" s="261">
        <v>0.5</v>
      </c>
      <c r="S15" s="229" t="s">
        <v>375</v>
      </c>
      <c r="T15" s="229" t="s">
        <v>376</v>
      </c>
      <c r="U15" s="229" t="s">
        <v>377</v>
      </c>
      <c r="V15" s="651" t="s">
        <v>368</v>
      </c>
      <c r="W15" s="268">
        <v>0.2</v>
      </c>
      <c r="X15" s="651" t="s">
        <v>388</v>
      </c>
      <c r="Y15" s="223">
        <f t="shared" ref="Y15" si="3">IF(X15="LEVE",20%,IF(X15="MENOR",40%,IF(X15="MODERADO",60%,IF(X15="MAYOR",80%,IF(X15="CATASTROFICO",100%,IF(X15="",""))))))</f>
        <v>0.6</v>
      </c>
      <c r="Z15" s="645" t="s">
        <v>388</v>
      </c>
      <c r="AA15" s="232" t="s">
        <v>378</v>
      </c>
      <c r="AB15" s="227" t="s">
        <v>784</v>
      </c>
      <c r="AC15" s="227" t="s">
        <v>785</v>
      </c>
      <c r="AD15" s="234" t="s">
        <v>786</v>
      </c>
      <c r="AE15" s="313">
        <v>44774</v>
      </c>
      <c r="AF15" s="234" t="s">
        <v>814</v>
      </c>
      <c r="AG15" s="236"/>
      <c r="AH15" s="236"/>
    </row>
    <row r="16" spans="1:42" ht="140.25" x14ac:dyDescent="0.3">
      <c r="A16" s="654"/>
      <c r="B16" s="616"/>
      <c r="C16" s="616"/>
      <c r="D16" s="635"/>
      <c r="E16" s="635"/>
      <c r="F16" s="234" t="s">
        <v>815</v>
      </c>
      <c r="G16" s="652"/>
      <c r="H16" s="639"/>
      <c r="I16" s="666"/>
      <c r="J16" s="639"/>
      <c r="K16" s="649"/>
      <c r="L16" s="205" t="s">
        <v>816</v>
      </c>
      <c r="M16" s="236" t="s">
        <v>817</v>
      </c>
      <c r="N16" s="236" t="s">
        <v>372</v>
      </c>
      <c r="O16" s="236" t="s">
        <v>372</v>
      </c>
      <c r="P16" s="229" t="s">
        <v>373</v>
      </c>
      <c r="Q16" s="229" t="s">
        <v>374</v>
      </c>
      <c r="R16" s="204">
        <v>0.4</v>
      </c>
      <c r="S16" s="229" t="s">
        <v>580</v>
      </c>
      <c r="T16" s="229" t="s">
        <v>376</v>
      </c>
      <c r="U16" s="229" t="s">
        <v>402</v>
      </c>
      <c r="V16" s="652"/>
      <c r="W16" s="268">
        <v>0.2</v>
      </c>
      <c r="X16" s="652"/>
      <c r="Y16" s="223">
        <v>0.6</v>
      </c>
      <c r="Z16" s="646"/>
      <c r="AA16" s="232" t="s">
        <v>378</v>
      </c>
      <c r="AB16" s="227" t="s">
        <v>818</v>
      </c>
      <c r="AC16" s="227" t="s">
        <v>819</v>
      </c>
      <c r="AD16" s="234" t="s">
        <v>621</v>
      </c>
      <c r="AE16" s="313">
        <v>44774</v>
      </c>
      <c r="AF16" s="234" t="s">
        <v>820</v>
      </c>
      <c r="AG16" s="236"/>
      <c r="AH16" s="236"/>
    </row>
    <row r="17" spans="1:34" ht="48.95" customHeight="1" x14ac:dyDescent="0.3">
      <c r="A17" s="654"/>
      <c r="B17" s="616"/>
      <c r="C17" s="616"/>
      <c r="D17" s="635"/>
      <c r="E17" s="635"/>
      <c r="F17" s="234" t="s">
        <v>821</v>
      </c>
      <c r="G17" s="652"/>
      <c r="H17" s="639"/>
      <c r="I17" s="666"/>
      <c r="J17" s="639"/>
      <c r="K17" s="649"/>
      <c r="L17" s="236" t="s">
        <v>782</v>
      </c>
      <c r="M17" s="236" t="s">
        <v>822</v>
      </c>
      <c r="N17" s="236" t="s">
        <v>372</v>
      </c>
      <c r="O17" s="236" t="s">
        <v>372</v>
      </c>
      <c r="P17" s="229" t="s">
        <v>373</v>
      </c>
      <c r="Q17" s="229" t="s">
        <v>374</v>
      </c>
      <c r="R17" s="261">
        <v>0.4</v>
      </c>
      <c r="S17" s="229" t="s">
        <v>375</v>
      </c>
      <c r="T17" s="229" t="s">
        <v>376</v>
      </c>
      <c r="U17" s="229" t="s">
        <v>402</v>
      </c>
      <c r="V17" s="652"/>
      <c r="W17" s="268">
        <v>0.12</v>
      </c>
      <c r="X17" s="652"/>
      <c r="Y17" s="223">
        <v>0.6</v>
      </c>
      <c r="Z17" s="646"/>
      <c r="AA17" s="232" t="s">
        <v>378</v>
      </c>
      <c r="AB17" s="227" t="s">
        <v>823</v>
      </c>
      <c r="AC17" s="227" t="s">
        <v>824</v>
      </c>
      <c r="AD17" s="234" t="s">
        <v>825</v>
      </c>
      <c r="AE17" s="313">
        <v>44774</v>
      </c>
      <c r="AF17" s="234" t="s">
        <v>826</v>
      </c>
      <c r="AG17" s="236"/>
      <c r="AH17" s="236"/>
    </row>
    <row r="18" spans="1:34" ht="86.25" x14ac:dyDescent="0.3">
      <c r="A18" s="654"/>
      <c r="B18" s="616"/>
      <c r="C18" s="616"/>
      <c r="D18" s="635"/>
      <c r="E18" s="635"/>
      <c r="F18" s="234" t="s">
        <v>827</v>
      </c>
      <c r="G18" s="652"/>
      <c r="H18" s="639"/>
      <c r="I18" s="666"/>
      <c r="J18" s="639"/>
      <c r="K18" s="649"/>
      <c r="L18" s="236" t="s">
        <v>816</v>
      </c>
      <c r="M18" s="236" t="s">
        <v>817</v>
      </c>
      <c r="N18" s="236" t="s">
        <v>372</v>
      </c>
      <c r="O18" s="236" t="s">
        <v>372</v>
      </c>
      <c r="P18" s="229" t="s">
        <v>373</v>
      </c>
      <c r="Q18" s="229" t="s">
        <v>374</v>
      </c>
      <c r="R18" s="261">
        <v>0.4</v>
      </c>
      <c r="S18" s="229" t="s">
        <v>580</v>
      </c>
      <c r="T18" s="229" t="s">
        <v>376</v>
      </c>
      <c r="U18" s="229" t="s">
        <v>402</v>
      </c>
      <c r="V18" s="652"/>
      <c r="W18" s="268">
        <v>7.1999999999999995E-2</v>
      </c>
      <c r="X18" s="652"/>
      <c r="Y18" s="223">
        <v>0.6</v>
      </c>
      <c r="Z18" s="646"/>
      <c r="AA18" s="232" t="s">
        <v>378</v>
      </c>
      <c r="AB18" s="227" t="s">
        <v>828</v>
      </c>
      <c r="AC18" s="227" t="s">
        <v>829</v>
      </c>
      <c r="AD18" s="234" t="s">
        <v>830</v>
      </c>
      <c r="AE18" s="313">
        <v>44774</v>
      </c>
      <c r="AF18" s="234" t="s">
        <v>71</v>
      </c>
      <c r="AG18" s="236"/>
      <c r="AH18" s="236"/>
    </row>
    <row r="19" spans="1:34" ht="51.95" customHeight="1" x14ac:dyDescent="0.3">
      <c r="A19" s="654"/>
      <c r="B19" s="616"/>
      <c r="C19" s="616"/>
      <c r="D19" s="635"/>
      <c r="E19" s="635"/>
      <c r="F19" s="220" t="s">
        <v>831</v>
      </c>
      <c r="G19" s="652"/>
      <c r="H19" s="639"/>
      <c r="I19" s="666"/>
      <c r="J19" s="639"/>
      <c r="K19" s="649"/>
      <c r="L19" s="236" t="s">
        <v>777</v>
      </c>
      <c r="M19" s="316" t="s">
        <v>832</v>
      </c>
      <c r="N19" s="236" t="s">
        <v>372</v>
      </c>
      <c r="O19" s="236" t="s">
        <v>372</v>
      </c>
      <c r="P19" s="229" t="s">
        <v>373</v>
      </c>
      <c r="Q19" s="229" t="s">
        <v>657</v>
      </c>
      <c r="R19" s="261">
        <v>0.5</v>
      </c>
      <c r="S19" s="229" t="s">
        <v>580</v>
      </c>
      <c r="T19" s="229" t="s">
        <v>376</v>
      </c>
      <c r="U19" s="229" t="s">
        <v>402</v>
      </c>
      <c r="V19" s="652"/>
      <c r="W19" s="317">
        <v>7.1639999999999996E-4</v>
      </c>
      <c r="X19" s="652"/>
      <c r="Y19" s="223">
        <v>0.6</v>
      </c>
      <c r="Z19" s="646"/>
      <c r="AA19" s="232" t="s">
        <v>378</v>
      </c>
      <c r="AB19" s="227" t="s">
        <v>833</v>
      </c>
      <c r="AC19" s="227" t="s">
        <v>834</v>
      </c>
      <c r="AD19" s="234" t="s">
        <v>621</v>
      </c>
      <c r="AE19" s="313">
        <v>44774</v>
      </c>
      <c r="AF19" s="234" t="s">
        <v>792</v>
      </c>
      <c r="AG19" s="236"/>
      <c r="AH19" s="236"/>
    </row>
    <row r="20" spans="1:34" ht="86.25" x14ac:dyDescent="0.3">
      <c r="A20" s="654"/>
      <c r="B20" s="616"/>
      <c r="C20" s="616"/>
      <c r="D20" s="635"/>
      <c r="E20" s="635"/>
      <c r="F20" s="589" t="s">
        <v>835</v>
      </c>
      <c r="G20" s="652"/>
      <c r="H20" s="639"/>
      <c r="I20" s="666"/>
      <c r="J20" s="639"/>
      <c r="K20" s="649"/>
      <c r="L20" s="236" t="s">
        <v>836</v>
      </c>
      <c r="M20" s="236" t="s">
        <v>837</v>
      </c>
      <c r="N20" s="236" t="s">
        <v>372</v>
      </c>
      <c r="O20" s="236" t="s">
        <v>372</v>
      </c>
      <c r="P20" s="229" t="s">
        <v>373</v>
      </c>
      <c r="Q20" s="229" t="s">
        <v>657</v>
      </c>
      <c r="R20" s="261">
        <v>0.5</v>
      </c>
      <c r="S20" s="229" t="s">
        <v>580</v>
      </c>
      <c r="T20" s="229" t="s">
        <v>376</v>
      </c>
      <c r="U20" s="229" t="s">
        <v>402</v>
      </c>
      <c r="V20" s="652"/>
      <c r="W20" s="268">
        <v>0</v>
      </c>
      <c r="X20" s="652"/>
      <c r="Y20" s="223">
        <v>0.6</v>
      </c>
      <c r="Z20" s="646"/>
      <c r="AA20" s="232" t="s">
        <v>378</v>
      </c>
      <c r="AB20" s="227" t="s">
        <v>838</v>
      </c>
      <c r="AC20" s="227" t="s">
        <v>839</v>
      </c>
      <c r="AD20" s="234" t="s">
        <v>840</v>
      </c>
      <c r="AE20" s="313">
        <v>44774</v>
      </c>
      <c r="AF20" s="234" t="s">
        <v>71</v>
      </c>
      <c r="AG20" s="236"/>
      <c r="AH20" s="236"/>
    </row>
    <row r="21" spans="1:34" ht="114.75" x14ac:dyDescent="0.3">
      <c r="A21" s="584"/>
      <c r="B21" s="592"/>
      <c r="C21" s="592"/>
      <c r="D21" s="590"/>
      <c r="E21" s="590"/>
      <c r="F21" s="590"/>
      <c r="G21" s="653"/>
      <c r="H21" s="609"/>
      <c r="I21" s="667"/>
      <c r="J21" s="609"/>
      <c r="K21" s="650"/>
      <c r="L21" s="236" t="s">
        <v>805</v>
      </c>
      <c r="M21" s="236" t="s">
        <v>806</v>
      </c>
      <c r="N21" s="236" t="s">
        <v>372</v>
      </c>
      <c r="O21" s="236" t="s">
        <v>372</v>
      </c>
      <c r="P21" s="229" t="s">
        <v>373</v>
      </c>
      <c r="Q21" s="229" t="s">
        <v>374</v>
      </c>
      <c r="R21" s="261">
        <v>0.4</v>
      </c>
      <c r="S21" s="229" t="s">
        <v>580</v>
      </c>
      <c r="T21" s="229" t="s">
        <v>376</v>
      </c>
      <c r="U21" s="229" t="s">
        <v>402</v>
      </c>
      <c r="V21" s="653"/>
      <c r="W21" s="268">
        <v>0</v>
      </c>
      <c r="X21" s="653"/>
      <c r="Y21" s="223">
        <v>0.6</v>
      </c>
      <c r="Z21" s="647"/>
      <c r="AA21" s="232" t="s">
        <v>378</v>
      </c>
      <c r="AB21" s="227" t="s">
        <v>841</v>
      </c>
      <c r="AC21" s="227" t="s">
        <v>842</v>
      </c>
      <c r="AD21" s="234" t="s">
        <v>643</v>
      </c>
      <c r="AE21" s="313">
        <v>44774</v>
      </c>
      <c r="AF21" s="234" t="s">
        <v>71</v>
      </c>
      <c r="AG21" s="236"/>
      <c r="AH21" s="236"/>
    </row>
    <row r="22" spans="1:34" ht="114.75" x14ac:dyDescent="0.3">
      <c r="A22" s="583">
        <v>3</v>
      </c>
      <c r="B22" s="591" t="s">
        <v>809</v>
      </c>
      <c r="C22" s="591" t="s">
        <v>843</v>
      </c>
      <c r="D22" s="589" t="s">
        <v>774</v>
      </c>
      <c r="E22" s="589" t="s">
        <v>844</v>
      </c>
      <c r="F22" s="315" t="s">
        <v>812</v>
      </c>
      <c r="G22" s="651" t="s">
        <v>387</v>
      </c>
      <c r="H22" s="608">
        <f t="shared" ref="H22" si="4">IF(G22="MUY BAJA",20%,IF(G22="BAJA",40%,IF(G22="MEDIA",60%,IF(G22="ALTA",80%,IF(G22="MUY ALTA",100%,IF(G22="",""))))))</f>
        <v>0.4</v>
      </c>
      <c r="I22" s="665" t="s">
        <v>388</v>
      </c>
      <c r="J22" s="608">
        <f t="shared" ref="J22" si="5">IF(I22="LEVE",20%,IF(I22="MENOR",40%,IF(I22="MODERADO",60%,IF(I22="MAYOR",80%,IF(I22="CATASTROFICO",100%,IF(G22="",""))))))</f>
        <v>0.6</v>
      </c>
      <c r="K22" s="648" t="s">
        <v>388</v>
      </c>
      <c r="L22" s="226" t="s">
        <v>782</v>
      </c>
      <c r="M22" s="241" t="s">
        <v>813</v>
      </c>
      <c r="N22" s="236" t="s">
        <v>372</v>
      </c>
      <c r="O22" s="236" t="s">
        <v>372</v>
      </c>
      <c r="P22" s="229" t="s">
        <v>373</v>
      </c>
      <c r="Q22" s="229" t="s">
        <v>657</v>
      </c>
      <c r="R22" s="204">
        <v>0.5</v>
      </c>
      <c r="S22" s="229" t="s">
        <v>580</v>
      </c>
      <c r="T22" s="229" t="s">
        <v>376</v>
      </c>
      <c r="U22" s="229" t="s">
        <v>402</v>
      </c>
      <c r="V22" s="651" t="s">
        <v>368</v>
      </c>
      <c r="W22" s="268">
        <v>0.2</v>
      </c>
      <c r="X22" s="651" t="s">
        <v>388</v>
      </c>
      <c r="Y22" s="223">
        <f t="shared" ref="Y22" si="6">IF(X22="LEVE",20%,IF(X22="MENOR",40%,IF(X22="MODERADO",60%,IF(X22="MAYOR",80%,IF(X22="CATASTROFICO",100%,IF(X22="",""))))))</f>
        <v>0.6</v>
      </c>
      <c r="Z22" s="645" t="s">
        <v>388</v>
      </c>
      <c r="AA22" s="232" t="s">
        <v>378</v>
      </c>
      <c r="AB22" s="227" t="s">
        <v>784</v>
      </c>
      <c r="AC22" s="227" t="s">
        <v>785</v>
      </c>
      <c r="AD22" s="234" t="s">
        <v>786</v>
      </c>
      <c r="AE22" s="313">
        <v>44774</v>
      </c>
      <c r="AF22" s="234" t="s">
        <v>71</v>
      </c>
      <c r="AG22" s="236"/>
      <c r="AH22" s="236"/>
    </row>
    <row r="23" spans="1:34" ht="140.25" x14ac:dyDescent="0.3">
      <c r="A23" s="654"/>
      <c r="B23" s="616"/>
      <c r="C23" s="616"/>
      <c r="D23" s="635"/>
      <c r="E23" s="635"/>
      <c r="F23" s="234" t="s">
        <v>815</v>
      </c>
      <c r="G23" s="652"/>
      <c r="H23" s="639"/>
      <c r="I23" s="666"/>
      <c r="J23" s="639"/>
      <c r="K23" s="649"/>
      <c r="L23" s="205" t="s">
        <v>816</v>
      </c>
      <c r="M23" s="236" t="s">
        <v>817</v>
      </c>
      <c r="N23" s="236" t="s">
        <v>372</v>
      </c>
      <c r="O23" s="236" t="s">
        <v>372</v>
      </c>
      <c r="P23" s="229" t="s">
        <v>373</v>
      </c>
      <c r="Q23" s="229" t="s">
        <v>657</v>
      </c>
      <c r="R23" s="261">
        <v>0.5</v>
      </c>
      <c r="S23" s="229" t="s">
        <v>580</v>
      </c>
      <c r="T23" s="229" t="s">
        <v>376</v>
      </c>
      <c r="U23" s="229" t="s">
        <v>402</v>
      </c>
      <c r="V23" s="652"/>
      <c r="W23" s="268">
        <v>0.2</v>
      </c>
      <c r="X23" s="652"/>
      <c r="Y23" s="223">
        <v>0.6</v>
      </c>
      <c r="Z23" s="646"/>
      <c r="AA23" s="232" t="s">
        <v>378</v>
      </c>
      <c r="AB23" s="227" t="s">
        <v>818</v>
      </c>
      <c r="AC23" s="227" t="s">
        <v>819</v>
      </c>
      <c r="AD23" s="234" t="s">
        <v>621</v>
      </c>
      <c r="AE23" s="313">
        <v>44774</v>
      </c>
      <c r="AF23" s="234" t="s">
        <v>820</v>
      </c>
      <c r="AG23" s="236"/>
      <c r="AH23" s="236"/>
    </row>
    <row r="24" spans="1:34" ht="86.25" x14ac:dyDescent="0.3">
      <c r="A24" s="654"/>
      <c r="B24" s="616"/>
      <c r="C24" s="616"/>
      <c r="D24" s="635"/>
      <c r="E24" s="635"/>
      <c r="F24" s="234" t="s">
        <v>821</v>
      </c>
      <c r="G24" s="652"/>
      <c r="H24" s="639"/>
      <c r="I24" s="666"/>
      <c r="J24" s="639"/>
      <c r="K24" s="649"/>
      <c r="L24" s="236" t="s">
        <v>782</v>
      </c>
      <c r="M24" s="236" t="s">
        <v>822</v>
      </c>
      <c r="N24" s="236" t="s">
        <v>372</v>
      </c>
      <c r="O24" s="236" t="s">
        <v>372</v>
      </c>
      <c r="P24" s="229" t="s">
        <v>373</v>
      </c>
      <c r="Q24" s="229" t="s">
        <v>374</v>
      </c>
      <c r="R24" s="261">
        <v>0.4</v>
      </c>
      <c r="S24" s="229" t="s">
        <v>580</v>
      </c>
      <c r="T24" s="229" t="s">
        <v>376</v>
      </c>
      <c r="U24" s="229" t="s">
        <v>402</v>
      </c>
      <c r="V24" s="652"/>
      <c r="W24" s="268">
        <v>0.12</v>
      </c>
      <c r="X24" s="652"/>
      <c r="Y24" s="223">
        <v>0.6</v>
      </c>
      <c r="Z24" s="646"/>
      <c r="AA24" s="232" t="s">
        <v>378</v>
      </c>
      <c r="AB24" s="227" t="s">
        <v>823</v>
      </c>
      <c r="AC24" s="227" t="s">
        <v>824</v>
      </c>
      <c r="AD24" s="234" t="s">
        <v>825</v>
      </c>
      <c r="AE24" s="313">
        <v>44774</v>
      </c>
      <c r="AF24" s="234" t="s">
        <v>826</v>
      </c>
      <c r="AG24" s="236"/>
      <c r="AH24" s="236"/>
    </row>
    <row r="25" spans="1:34" ht="86.25" x14ac:dyDescent="0.3">
      <c r="A25" s="654"/>
      <c r="B25" s="616"/>
      <c r="C25" s="616"/>
      <c r="D25" s="635"/>
      <c r="E25" s="635"/>
      <c r="F25" s="234" t="s">
        <v>827</v>
      </c>
      <c r="G25" s="652"/>
      <c r="H25" s="639"/>
      <c r="I25" s="666"/>
      <c r="J25" s="639"/>
      <c r="K25" s="649"/>
      <c r="L25" s="236" t="s">
        <v>816</v>
      </c>
      <c r="M25" s="236" t="s">
        <v>817</v>
      </c>
      <c r="N25" s="236" t="s">
        <v>372</v>
      </c>
      <c r="O25" s="236" t="s">
        <v>372</v>
      </c>
      <c r="P25" s="229" t="s">
        <v>373</v>
      </c>
      <c r="Q25" s="229" t="s">
        <v>374</v>
      </c>
      <c r="R25" s="261">
        <v>0.4</v>
      </c>
      <c r="S25" s="229" t="s">
        <v>580</v>
      </c>
      <c r="T25" s="229" t="s">
        <v>376</v>
      </c>
      <c r="U25" s="229" t="s">
        <v>402</v>
      </c>
      <c r="V25" s="652"/>
      <c r="W25" s="318">
        <v>7.1999999999999995E-2</v>
      </c>
      <c r="X25" s="652"/>
      <c r="Y25" s="223">
        <v>0.6</v>
      </c>
      <c r="Z25" s="646"/>
      <c r="AA25" s="232" t="s">
        <v>378</v>
      </c>
      <c r="AB25" s="227" t="s">
        <v>828</v>
      </c>
      <c r="AC25" s="227" t="s">
        <v>829</v>
      </c>
      <c r="AD25" s="234" t="s">
        <v>830</v>
      </c>
      <c r="AE25" s="313">
        <v>44774</v>
      </c>
      <c r="AF25" s="234" t="s">
        <v>71</v>
      </c>
      <c r="AG25" s="236"/>
      <c r="AH25" s="236"/>
    </row>
    <row r="26" spans="1:34" ht="86.25" x14ac:dyDescent="0.3">
      <c r="A26" s="654"/>
      <c r="B26" s="616"/>
      <c r="C26" s="616"/>
      <c r="D26" s="635"/>
      <c r="E26" s="635"/>
      <c r="F26" s="220" t="s">
        <v>831</v>
      </c>
      <c r="G26" s="652"/>
      <c r="H26" s="639"/>
      <c r="I26" s="666"/>
      <c r="J26" s="639"/>
      <c r="K26" s="649"/>
      <c r="L26" s="236" t="s">
        <v>777</v>
      </c>
      <c r="M26" s="316" t="s">
        <v>832</v>
      </c>
      <c r="N26" s="236" t="s">
        <v>372</v>
      </c>
      <c r="O26" s="236" t="s">
        <v>372</v>
      </c>
      <c r="P26" s="229" t="s">
        <v>373</v>
      </c>
      <c r="Q26" s="229" t="s">
        <v>374</v>
      </c>
      <c r="R26" s="261">
        <v>0.4</v>
      </c>
      <c r="S26" s="229" t="s">
        <v>580</v>
      </c>
      <c r="T26" s="229" t="s">
        <v>376</v>
      </c>
      <c r="U26" s="229" t="s">
        <v>402</v>
      </c>
      <c r="V26" s="652"/>
      <c r="W26" s="268">
        <v>7.1710000000000003E-4</v>
      </c>
      <c r="X26" s="652"/>
      <c r="Y26" s="223">
        <v>0.6</v>
      </c>
      <c r="Z26" s="646"/>
      <c r="AA26" s="232" t="s">
        <v>378</v>
      </c>
      <c r="AB26" s="227" t="s">
        <v>833</v>
      </c>
      <c r="AC26" s="227" t="s">
        <v>834</v>
      </c>
      <c r="AD26" s="234" t="s">
        <v>621</v>
      </c>
      <c r="AE26" s="313">
        <v>44774</v>
      </c>
      <c r="AF26" s="234" t="s">
        <v>792</v>
      </c>
      <c r="AG26" s="236"/>
      <c r="AH26" s="236"/>
    </row>
    <row r="27" spans="1:34" ht="86.25" x14ac:dyDescent="0.3">
      <c r="A27" s="654"/>
      <c r="B27" s="616"/>
      <c r="C27" s="616"/>
      <c r="D27" s="635"/>
      <c r="E27" s="635"/>
      <c r="F27" s="589" t="s">
        <v>835</v>
      </c>
      <c r="G27" s="652"/>
      <c r="H27" s="639"/>
      <c r="I27" s="666"/>
      <c r="J27" s="639"/>
      <c r="K27" s="649"/>
      <c r="L27" s="236" t="s">
        <v>845</v>
      </c>
      <c r="M27" s="236" t="s">
        <v>837</v>
      </c>
      <c r="N27" s="236" t="s">
        <v>372</v>
      </c>
      <c r="O27" s="236" t="s">
        <v>372</v>
      </c>
      <c r="P27" s="229" t="s">
        <v>373</v>
      </c>
      <c r="Q27" s="229" t="s">
        <v>657</v>
      </c>
      <c r="R27" s="261">
        <v>0.5</v>
      </c>
      <c r="S27" s="229" t="s">
        <v>580</v>
      </c>
      <c r="T27" s="229" t="s">
        <v>376</v>
      </c>
      <c r="U27" s="229" t="s">
        <v>402</v>
      </c>
      <c r="V27" s="652"/>
      <c r="W27" s="268">
        <v>0</v>
      </c>
      <c r="X27" s="652"/>
      <c r="Y27" s="223">
        <v>0.6</v>
      </c>
      <c r="Z27" s="646"/>
      <c r="AA27" s="232" t="s">
        <v>378</v>
      </c>
      <c r="AB27" s="227" t="s">
        <v>846</v>
      </c>
      <c r="AC27" s="227" t="s">
        <v>839</v>
      </c>
      <c r="AD27" s="234" t="s">
        <v>840</v>
      </c>
      <c r="AE27" s="313">
        <v>44774</v>
      </c>
      <c r="AF27" s="234" t="s">
        <v>71</v>
      </c>
      <c r="AG27" s="236"/>
      <c r="AH27" s="236"/>
    </row>
    <row r="28" spans="1:34" ht="114.75" x14ac:dyDescent="0.3">
      <c r="A28" s="584"/>
      <c r="B28" s="592"/>
      <c r="C28" s="592"/>
      <c r="D28" s="590"/>
      <c r="E28" s="590"/>
      <c r="F28" s="590"/>
      <c r="G28" s="653"/>
      <c r="H28" s="609"/>
      <c r="I28" s="667"/>
      <c r="J28" s="609"/>
      <c r="K28" s="650"/>
      <c r="L28" s="236" t="s">
        <v>847</v>
      </c>
      <c r="M28" s="236" t="s">
        <v>806</v>
      </c>
      <c r="N28" s="236" t="s">
        <v>372</v>
      </c>
      <c r="O28" s="236" t="s">
        <v>372</v>
      </c>
      <c r="P28" s="229" t="s">
        <v>373</v>
      </c>
      <c r="Q28" s="229" t="s">
        <v>374</v>
      </c>
      <c r="R28" s="261">
        <v>0.4</v>
      </c>
      <c r="S28" s="229" t="s">
        <v>580</v>
      </c>
      <c r="T28" s="229" t="s">
        <v>376</v>
      </c>
      <c r="U28" s="229" t="s">
        <v>402</v>
      </c>
      <c r="V28" s="653"/>
      <c r="W28" s="268">
        <v>0</v>
      </c>
      <c r="X28" s="653"/>
      <c r="Y28" s="223">
        <v>0.6</v>
      </c>
      <c r="Z28" s="647"/>
      <c r="AA28" s="232" t="s">
        <v>378</v>
      </c>
      <c r="AB28" s="227" t="s">
        <v>848</v>
      </c>
      <c r="AC28" s="227" t="s">
        <v>842</v>
      </c>
      <c r="AD28" s="234" t="s">
        <v>643</v>
      </c>
      <c r="AE28" s="313">
        <v>44774</v>
      </c>
      <c r="AF28" s="234" t="s">
        <v>71</v>
      </c>
      <c r="AG28" s="236"/>
      <c r="AH28" s="236"/>
    </row>
    <row r="29" spans="1:34" ht="127.5" x14ac:dyDescent="0.3">
      <c r="A29" s="583">
        <v>4</v>
      </c>
      <c r="B29" s="591" t="s">
        <v>809</v>
      </c>
      <c r="C29" s="591" t="s">
        <v>849</v>
      </c>
      <c r="D29" s="589" t="s">
        <v>774</v>
      </c>
      <c r="E29" s="589" t="s">
        <v>850</v>
      </c>
      <c r="F29" s="315" t="s">
        <v>793</v>
      </c>
      <c r="G29" s="651" t="s">
        <v>398</v>
      </c>
      <c r="H29" s="608">
        <f t="shared" ref="H29" si="7">IF(G29="MUY BAJA",20%,IF(G29="BAJA",40%,IF(G29="MEDIA",60%,IF(G29="ALTA",80%,IF(G29="MUY ALTA",100%,IF(G29="",""))))))</f>
        <v>0.6</v>
      </c>
      <c r="I29" s="668" t="s">
        <v>477</v>
      </c>
      <c r="J29" s="608">
        <f t="shared" ref="J29" si="8">IF(I29="LEVE",20%,IF(I29="MENOR",40%,IF(I29="MODERADO",60%,IF(I29="MAYOR",80%,IF(I29="CATASTROFICO",100%,IF(G29="",""))))))</f>
        <v>0.4</v>
      </c>
      <c r="K29" s="648" t="s">
        <v>388</v>
      </c>
      <c r="L29" s="236" t="s">
        <v>794</v>
      </c>
      <c r="M29" s="236" t="s">
        <v>795</v>
      </c>
      <c r="N29" s="236" t="s">
        <v>372</v>
      </c>
      <c r="O29" s="236" t="s">
        <v>372</v>
      </c>
      <c r="P29" s="229" t="s">
        <v>373</v>
      </c>
      <c r="Q29" s="229" t="s">
        <v>657</v>
      </c>
      <c r="R29" s="204">
        <v>0.5</v>
      </c>
      <c r="S29" s="229" t="s">
        <v>580</v>
      </c>
      <c r="T29" s="229" t="s">
        <v>376</v>
      </c>
      <c r="U29" s="229" t="s">
        <v>402</v>
      </c>
      <c r="V29" s="651" t="s">
        <v>387</v>
      </c>
      <c r="W29" s="268">
        <v>0.6</v>
      </c>
      <c r="X29" s="319" t="s">
        <v>477</v>
      </c>
      <c r="Y29" s="223">
        <f t="shared" ref="Y29:Y33" si="9">IF(X29="LEVE",20%,IF(X29="MENOR",40%,IF(X29="MODERADO",60%,IF(X29="MAYOR",80%,IF(X29="CATASTROFICO",100%,IF(X29="",""))))))</f>
        <v>0.4</v>
      </c>
      <c r="Z29" s="645" t="s">
        <v>388</v>
      </c>
      <c r="AA29" s="232" t="s">
        <v>378</v>
      </c>
      <c r="AB29" s="227" t="s">
        <v>851</v>
      </c>
      <c r="AC29" s="227" t="s">
        <v>797</v>
      </c>
      <c r="AD29" s="234" t="s">
        <v>659</v>
      </c>
      <c r="AE29" s="313">
        <v>44774</v>
      </c>
      <c r="AF29" s="314" t="s">
        <v>792</v>
      </c>
      <c r="AG29" s="236"/>
      <c r="AH29" s="236"/>
    </row>
    <row r="30" spans="1:34" ht="102" x14ac:dyDescent="0.3">
      <c r="A30" s="654"/>
      <c r="B30" s="616"/>
      <c r="C30" s="616"/>
      <c r="D30" s="635"/>
      <c r="E30" s="635"/>
      <c r="F30" s="234" t="s">
        <v>852</v>
      </c>
      <c r="G30" s="652"/>
      <c r="H30" s="639"/>
      <c r="I30" s="669"/>
      <c r="J30" s="639"/>
      <c r="K30" s="649"/>
      <c r="L30" s="205" t="s">
        <v>787</v>
      </c>
      <c r="M30" s="236" t="s">
        <v>788</v>
      </c>
      <c r="N30" s="236" t="s">
        <v>372</v>
      </c>
      <c r="O30" s="236" t="s">
        <v>372</v>
      </c>
      <c r="P30" s="229" t="s">
        <v>373</v>
      </c>
      <c r="Q30" s="229" t="s">
        <v>374</v>
      </c>
      <c r="R30" s="204">
        <v>0.4</v>
      </c>
      <c r="S30" s="229" t="s">
        <v>580</v>
      </c>
      <c r="T30" s="229" t="s">
        <v>376</v>
      </c>
      <c r="U30" s="229" t="s">
        <v>402</v>
      </c>
      <c r="V30" s="652"/>
      <c r="W30" s="268">
        <v>0.3</v>
      </c>
      <c r="X30" s="319" t="s">
        <v>477</v>
      </c>
      <c r="Y30" s="223">
        <f t="shared" si="9"/>
        <v>0.4</v>
      </c>
      <c r="Z30" s="646"/>
      <c r="AA30" s="232" t="s">
        <v>378</v>
      </c>
      <c r="AB30" s="227" t="s">
        <v>853</v>
      </c>
      <c r="AC30" s="227" t="s">
        <v>791</v>
      </c>
      <c r="AD30" s="234" t="s">
        <v>621</v>
      </c>
      <c r="AE30" s="313">
        <v>44774</v>
      </c>
      <c r="AF30" s="234" t="s">
        <v>792</v>
      </c>
      <c r="AG30" s="236"/>
      <c r="AH30" s="236"/>
    </row>
    <row r="31" spans="1:34" ht="127.5" x14ac:dyDescent="0.3">
      <c r="A31" s="654"/>
      <c r="B31" s="616"/>
      <c r="C31" s="616"/>
      <c r="D31" s="635"/>
      <c r="E31" s="635"/>
      <c r="F31" s="234" t="s">
        <v>854</v>
      </c>
      <c r="G31" s="652"/>
      <c r="H31" s="639"/>
      <c r="I31" s="669"/>
      <c r="J31" s="639"/>
      <c r="K31" s="649"/>
      <c r="L31" s="236" t="s">
        <v>794</v>
      </c>
      <c r="M31" s="236" t="s">
        <v>795</v>
      </c>
      <c r="N31" s="236" t="s">
        <v>372</v>
      </c>
      <c r="O31" s="236" t="s">
        <v>372</v>
      </c>
      <c r="P31" s="229" t="s">
        <v>373</v>
      </c>
      <c r="Q31" s="229" t="s">
        <v>374</v>
      </c>
      <c r="R31" s="261">
        <v>0.4</v>
      </c>
      <c r="S31" s="229" t="s">
        <v>580</v>
      </c>
      <c r="T31" s="229" t="s">
        <v>376</v>
      </c>
      <c r="U31" s="229" t="s">
        <v>402</v>
      </c>
      <c r="V31" s="652"/>
      <c r="W31" s="268">
        <v>0.18</v>
      </c>
      <c r="X31" s="319" t="s">
        <v>477</v>
      </c>
      <c r="Y31" s="223">
        <f t="shared" si="9"/>
        <v>0.4</v>
      </c>
      <c r="Z31" s="646"/>
      <c r="AA31" s="232" t="s">
        <v>378</v>
      </c>
      <c r="AB31" s="227" t="s">
        <v>851</v>
      </c>
      <c r="AC31" s="227" t="s">
        <v>797</v>
      </c>
      <c r="AD31" s="234" t="s">
        <v>659</v>
      </c>
      <c r="AE31" s="313">
        <v>44774</v>
      </c>
      <c r="AF31" s="314" t="s">
        <v>792</v>
      </c>
      <c r="AG31" s="236"/>
      <c r="AH31" s="236"/>
    </row>
    <row r="32" spans="1:34" ht="102" x14ac:dyDescent="0.3">
      <c r="A32" s="654"/>
      <c r="B32" s="616"/>
      <c r="C32" s="616"/>
      <c r="D32" s="635"/>
      <c r="E32" s="635"/>
      <c r="F32" s="234" t="s">
        <v>855</v>
      </c>
      <c r="G32" s="652"/>
      <c r="H32" s="639"/>
      <c r="I32" s="669"/>
      <c r="J32" s="639"/>
      <c r="K32" s="649"/>
      <c r="L32" s="205" t="s">
        <v>787</v>
      </c>
      <c r="M32" s="236" t="s">
        <v>788</v>
      </c>
      <c r="N32" s="236" t="s">
        <v>372</v>
      </c>
      <c r="O32" s="236" t="s">
        <v>372</v>
      </c>
      <c r="P32" s="229" t="s">
        <v>373</v>
      </c>
      <c r="Q32" s="229" t="s">
        <v>657</v>
      </c>
      <c r="R32" s="261">
        <v>0.5</v>
      </c>
      <c r="S32" s="229" t="s">
        <v>580</v>
      </c>
      <c r="T32" s="229" t="s">
        <v>376</v>
      </c>
      <c r="U32" s="229" t="s">
        <v>402</v>
      </c>
      <c r="V32" s="653"/>
      <c r="W32" s="268">
        <v>0.09</v>
      </c>
      <c r="X32" s="319" t="s">
        <v>477</v>
      </c>
      <c r="Y32" s="223">
        <f t="shared" si="9"/>
        <v>0.4</v>
      </c>
      <c r="Z32" s="647"/>
      <c r="AA32" s="232" t="s">
        <v>378</v>
      </c>
      <c r="AB32" s="227" t="s">
        <v>853</v>
      </c>
      <c r="AC32" s="227" t="s">
        <v>791</v>
      </c>
      <c r="AD32" s="234" t="s">
        <v>621</v>
      </c>
      <c r="AE32" s="313">
        <v>44774</v>
      </c>
      <c r="AF32" s="234" t="s">
        <v>792</v>
      </c>
      <c r="AG32" s="236"/>
      <c r="AH32" s="236"/>
    </row>
    <row r="33" spans="1:34" ht="86.25" x14ac:dyDescent="0.3">
      <c r="A33" s="583">
        <v>5</v>
      </c>
      <c r="B33" s="591" t="s">
        <v>809</v>
      </c>
      <c r="C33" s="591" t="s">
        <v>856</v>
      </c>
      <c r="D33" s="589" t="s">
        <v>774</v>
      </c>
      <c r="E33" s="589" t="s">
        <v>857</v>
      </c>
      <c r="F33" s="315" t="s">
        <v>858</v>
      </c>
      <c r="G33" s="651" t="s">
        <v>398</v>
      </c>
      <c r="H33" s="608">
        <f t="shared" ref="H33" si="10">IF(G33="MUY BAJA",20%,IF(G33="BAJA",40%,IF(G33="MEDIA",60%,IF(G33="ALTA",80%,IF(G33="MUY ALTA",100%,IF(G33="",""))))))</f>
        <v>0.6</v>
      </c>
      <c r="I33" s="668" t="s">
        <v>388</v>
      </c>
      <c r="J33" s="608">
        <f t="shared" ref="J33" si="11">IF(I33="LEVE",20%,IF(I33="MENOR",40%,IF(I33="MODERADO",60%,IF(I33="MAYOR",80%,IF(I33="CATASTROFICO",100%,IF(G33="",""))))))</f>
        <v>0.6</v>
      </c>
      <c r="K33" s="648" t="s">
        <v>388</v>
      </c>
      <c r="L33" s="236" t="s">
        <v>859</v>
      </c>
      <c r="M33" s="236" t="s">
        <v>860</v>
      </c>
      <c r="N33" s="236" t="s">
        <v>372</v>
      </c>
      <c r="O33" s="236" t="s">
        <v>372</v>
      </c>
      <c r="P33" s="229" t="s">
        <v>373</v>
      </c>
      <c r="Q33" s="229" t="s">
        <v>657</v>
      </c>
      <c r="R33" s="204">
        <v>0.5</v>
      </c>
      <c r="S33" s="229" t="s">
        <v>580</v>
      </c>
      <c r="T33" s="229" t="s">
        <v>376</v>
      </c>
      <c r="U33" s="229" t="s">
        <v>402</v>
      </c>
      <c r="V33" s="651" t="s">
        <v>387</v>
      </c>
      <c r="W33" s="268">
        <v>0.6</v>
      </c>
      <c r="X33" s="651" t="s">
        <v>388</v>
      </c>
      <c r="Y33" s="223">
        <f t="shared" si="9"/>
        <v>0.6</v>
      </c>
      <c r="Z33" s="645" t="s">
        <v>388</v>
      </c>
      <c r="AA33" s="232" t="s">
        <v>378</v>
      </c>
      <c r="AB33" s="227" t="s">
        <v>861</v>
      </c>
      <c r="AC33" s="227" t="s">
        <v>862</v>
      </c>
      <c r="AD33" s="234" t="s">
        <v>621</v>
      </c>
      <c r="AE33" s="313">
        <v>44774</v>
      </c>
      <c r="AF33" s="234" t="s">
        <v>792</v>
      </c>
      <c r="AG33" s="236"/>
      <c r="AH33" s="236"/>
    </row>
    <row r="34" spans="1:34" ht="102" x14ac:dyDescent="0.3">
      <c r="A34" s="654"/>
      <c r="B34" s="616"/>
      <c r="C34" s="616"/>
      <c r="D34" s="635"/>
      <c r="E34" s="635"/>
      <c r="F34" s="234" t="s">
        <v>852</v>
      </c>
      <c r="G34" s="652"/>
      <c r="H34" s="639"/>
      <c r="I34" s="669"/>
      <c r="J34" s="639"/>
      <c r="K34" s="649"/>
      <c r="L34" s="205" t="s">
        <v>863</v>
      </c>
      <c r="M34" s="236" t="s">
        <v>864</v>
      </c>
      <c r="N34" s="236" t="s">
        <v>372</v>
      </c>
      <c r="O34" s="236" t="s">
        <v>372</v>
      </c>
      <c r="P34" s="229" t="s">
        <v>373</v>
      </c>
      <c r="Q34" s="229" t="s">
        <v>374</v>
      </c>
      <c r="R34" s="204">
        <v>0.4</v>
      </c>
      <c r="S34" s="229" t="s">
        <v>375</v>
      </c>
      <c r="T34" s="229" t="s">
        <v>376</v>
      </c>
      <c r="U34" s="229" t="s">
        <v>402</v>
      </c>
      <c r="V34" s="652"/>
      <c r="W34" s="268">
        <v>0.3</v>
      </c>
      <c r="X34" s="652"/>
      <c r="Y34" s="223">
        <v>0.6</v>
      </c>
      <c r="Z34" s="646"/>
      <c r="AA34" s="232" t="s">
        <v>378</v>
      </c>
      <c r="AB34" s="227" t="s">
        <v>853</v>
      </c>
      <c r="AC34" s="227" t="s">
        <v>791</v>
      </c>
      <c r="AD34" s="234" t="s">
        <v>621</v>
      </c>
      <c r="AE34" s="313">
        <v>44774</v>
      </c>
      <c r="AF34" s="234" t="s">
        <v>792</v>
      </c>
      <c r="AG34" s="236"/>
      <c r="AH34" s="236"/>
    </row>
    <row r="35" spans="1:34" ht="86.25" x14ac:dyDescent="0.3">
      <c r="A35" s="654"/>
      <c r="B35" s="616"/>
      <c r="C35" s="616"/>
      <c r="D35" s="635"/>
      <c r="E35" s="635"/>
      <c r="F35" s="234" t="s">
        <v>865</v>
      </c>
      <c r="G35" s="652"/>
      <c r="H35" s="639"/>
      <c r="I35" s="669"/>
      <c r="J35" s="639"/>
      <c r="K35" s="649"/>
      <c r="L35" s="236" t="s">
        <v>866</v>
      </c>
      <c r="M35" s="236" t="s">
        <v>867</v>
      </c>
      <c r="N35" s="236" t="s">
        <v>372</v>
      </c>
      <c r="O35" s="236" t="s">
        <v>372</v>
      </c>
      <c r="P35" s="229" t="s">
        <v>373</v>
      </c>
      <c r="Q35" s="229" t="s">
        <v>657</v>
      </c>
      <c r="R35" s="261">
        <v>0.5</v>
      </c>
      <c r="S35" s="229" t="s">
        <v>375</v>
      </c>
      <c r="T35" s="229" t="s">
        <v>376</v>
      </c>
      <c r="U35" s="229" t="s">
        <v>402</v>
      </c>
      <c r="V35" s="652"/>
      <c r="W35" s="268">
        <v>0.15</v>
      </c>
      <c r="X35" s="652"/>
      <c r="Y35" s="223">
        <v>0.6</v>
      </c>
      <c r="Z35" s="646"/>
      <c r="AA35" s="232" t="s">
        <v>378</v>
      </c>
      <c r="AB35" s="227" t="s">
        <v>868</v>
      </c>
      <c r="AC35" s="227" t="s">
        <v>869</v>
      </c>
      <c r="AD35" s="234" t="s">
        <v>870</v>
      </c>
      <c r="AE35" s="313">
        <v>44774</v>
      </c>
      <c r="AF35" s="234"/>
      <c r="AG35" s="236"/>
      <c r="AH35" s="236"/>
    </row>
    <row r="36" spans="1:34" ht="57" customHeight="1" x14ac:dyDescent="0.3">
      <c r="A36" s="654"/>
      <c r="B36" s="616"/>
      <c r="C36" s="616"/>
      <c r="D36" s="635"/>
      <c r="E36" s="635"/>
      <c r="F36" s="234" t="s">
        <v>855</v>
      </c>
      <c r="G36" s="652"/>
      <c r="H36" s="639"/>
      <c r="I36" s="669"/>
      <c r="J36" s="639"/>
      <c r="K36" s="649"/>
      <c r="L36" s="205" t="s">
        <v>871</v>
      </c>
      <c r="M36" s="236" t="s">
        <v>872</v>
      </c>
      <c r="N36" s="236" t="s">
        <v>372</v>
      </c>
      <c r="O36" s="236" t="s">
        <v>372</v>
      </c>
      <c r="P36" s="229" t="s">
        <v>373</v>
      </c>
      <c r="Q36" s="229" t="s">
        <v>657</v>
      </c>
      <c r="R36" s="261">
        <v>0.5</v>
      </c>
      <c r="S36" s="229" t="s">
        <v>580</v>
      </c>
      <c r="T36" s="229" t="s">
        <v>376</v>
      </c>
      <c r="U36" s="229" t="s">
        <v>402</v>
      </c>
      <c r="V36" s="653"/>
      <c r="W36" s="268">
        <v>7.4999999999999997E-2</v>
      </c>
      <c r="X36" s="653"/>
      <c r="Y36" s="223">
        <v>0.6</v>
      </c>
      <c r="Z36" s="647"/>
      <c r="AA36" s="232" t="s">
        <v>378</v>
      </c>
      <c r="AB36" s="227" t="s">
        <v>873</v>
      </c>
      <c r="AC36" s="227" t="s">
        <v>874</v>
      </c>
      <c r="AD36" s="234" t="s">
        <v>621</v>
      </c>
      <c r="AE36" s="313">
        <v>44774</v>
      </c>
      <c r="AF36" s="234" t="s">
        <v>71</v>
      </c>
      <c r="AG36" s="236"/>
      <c r="AH36" s="236"/>
    </row>
    <row r="37" spans="1:34" x14ac:dyDescent="0.3">
      <c r="W37" s="320"/>
    </row>
    <row r="38" spans="1:34" x14ac:dyDescent="0.3">
      <c r="W38" s="320"/>
    </row>
    <row r="39" spans="1:34" x14ac:dyDescent="0.3">
      <c r="W39" s="320"/>
    </row>
    <row r="40" spans="1:34" x14ac:dyDescent="0.3">
      <c r="W40" s="320"/>
    </row>
    <row r="41" spans="1:34" x14ac:dyDescent="0.3">
      <c r="W41" s="320"/>
    </row>
    <row r="42" spans="1:34" x14ac:dyDescent="0.3">
      <c r="W42" s="320"/>
    </row>
    <row r="43" spans="1:34" x14ac:dyDescent="0.3">
      <c r="W43" s="320"/>
    </row>
    <row r="54" spans="7:26" ht="33" x14ac:dyDescent="0.3">
      <c r="G54" s="628" t="s">
        <v>752</v>
      </c>
      <c r="H54" s="628"/>
      <c r="I54" s="629" t="s">
        <v>753</v>
      </c>
      <c r="J54" s="629"/>
      <c r="K54" s="295" t="s">
        <v>875</v>
      </c>
      <c r="M54" s="321" t="s">
        <v>876</v>
      </c>
      <c r="V54" s="103"/>
      <c r="W54" s="320"/>
      <c r="X54" s="319"/>
      <c r="Z54" s="271"/>
    </row>
    <row r="55" spans="7:26" x14ac:dyDescent="0.3">
      <c r="G55" s="297" t="s">
        <v>368</v>
      </c>
      <c r="H55" s="298">
        <v>0.2</v>
      </c>
      <c r="I55" s="299" t="s">
        <v>454</v>
      </c>
      <c r="J55" s="298">
        <v>0.2</v>
      </c>
      <c r="K55" s="300" t="s">
        <v>439</v>
      </c>
      <c r="M55" s="124" t="s">
        <v>378</v>
      </c>
      <c r="W55" s="320"/>
    </row>
    <row r="56" spans="7:26" x14ac:dyDescent="0.3">
      <c r="G56" s="301" t="s">
        <v>387</v>
      </c>
      <c r="H56" s="298">
        <v>0.4</v>
      </c>
      <c r="I56" s="302" t="s">
        <v>477</v>
      </c>
      <c r="J56" s="298">
        <v>0.4</v>
      </c>
      <c r="K56" s="303" t="s">
        <v>388</v>
      </c>
      <c r="M56" s="124" t="s">
        <v>756</v>
      </c>
      <c r="W56" s="320"/>
    </row>
    <row r="57" spans="7:26" x14ac:dyDescent="0.3">
      <c r="G57" s="305" t="s">
        <v>398</v>
      </c>
      <c r="H57" s="298">
        <v>0.6</v>
      </c>
      <c r="I57" s="306" t="s">
        <v>388</v>
      </c>
      <c r="J57" s="298">
        <v>0.6</v>
      </c>
      <c r="K57" s="307" t="s">
        <v>400</v>
      </c>
      <c r="M57" s="124" t="s">
        <v>759</v>
      </c>
      <c r="W57" s="320"/>
    </row>
    <row r="58" spans="7:26" x14ac:dyDescent="0.3">
      <c r="G58" s="308" t="s">
        <v>462</v>
      </c>
      <c r="H58" s="298">
        <v>0.8</v>
      </c>
      <c r="I58" s="309" t="s">
        <v>399</v>
      </c>
      <c r="J58" s="298">
        <v>0.8</v>
      </c>
      <c r="K58" s="310" t="s">
        <v>370</v>
      </c>
      <c r="W58" s="320"/>
    </row>
    <row r="59" spans="7:26" x14ac:dyDescent="0.3">
      <c r="G59" s="311" t="s">
        <v>758</v>
      </c>
      <c r="H59" s="298">
        <v>1</v>
      </c>
      <c r="I59" s="312" t="s">
        <v>369</v>
      </c>
      <c r="J59" s="298">
        <v>1</v>
      </c>
      <c r="K59" s="124"/>
      <c r="W59" s="320"/>
    </row>
  </sheetData>
  <mergeCells count="100">
    <mergeCell ref="A1:L3"/>
    <mergeCell ref="K33:K36"/>
    <mergeCell ref="V33:V36"/>
    <mergeCell ref="X33:X36"/>
    <mergeCell ref="Z33:Z36"/>
    <mergeCell ref="K29:K32"/>
    <mergeCell ref="V29:V32"/>
    <mergeCell ref="F27:F28"/>
    <mergeCell ref="A29:A32"/>
    <mergeCell ref="B29:B32"/>
    <mergeCell ref="C29:C32"/>
    <mergeCell ref="D29:D32"/>
    <mergeCell ref="E29:E32"/>
    <mergeCell ref="I22:I28"/>
    <mergeCell ref="J22:J28"/>
    <mergeCell ref="K22:K28"/>
    <mergeCell ref="G54:H54"/>
    <mergeCell ref="I54:J54"/>
    <mergeCell ref="Z29:Z32"/>
    <mergeCell ref="A33:A36"/>
    <mergeCell ref="B33:B36"/>
    <mergeCell ref="C33:C36"/>
    <mergeCell ref="D33:D36"/>
    <mergeCell ref="E33:E36"/>
    <mergeCell ref="G33:G36"/>
    <mergeCell ref="H33:H36"/>
    <mergeCell ref="I33:I36"/>
    <mergeCell ref="J33:J36"/>
    <mergeCell ref="G29:G32"/>
    <mergeCell ref="H29:H32"/>
    <mergeCell ref="I29:I32"/>
    <mergeCell ref="J29:J32"/>
    <mergeCell ref="V22:V28"/>
    <mergeCell ref="X22:X28"/>
    <mergeCell ref="Z22:Z28"/>
    <mergeCell ref="X15:X21"/>
    <mergeCell ref="Z15:Z21"/>
    <mergeCell ref="F20:F21"/>
    <mergeCell ref="A22:A28"/>
    <mergeCell ref="B22:B28"/>
    <mergeCell ref="C22:C28"/>
    <mergeCell ref="D22:D28"/>
    <mergeCell ref="E22:E28"/>
    <mergeCell ref="G22:G28"/>
    <mergeCell ref="H22:H28"/>
    <mergeCell ref="G15:G21"/>
    <mergeCell ref="H15:H21"/>
    <mergeCell ref="I15:I21"/>
    <mergeCell ref="J15:J21"/>
    <mergeCell ref="K15:K21"/>
    <mergeCell ref="V15:V21"/>
    <mergeCell ref="F10:F11"/>
    <mergeCell ref="A15:A21"/>
    <mergeCell ref="B15:B21"/>
    <mergeCell ref="C15:C21"/>
    <mergeCell ref="D15:D21"/>
    <mergeCell ref="E15:E21"/>
    <mergeCell ref="I9:I14"/>
    <mergeCell ref="J9:J14"/>
    <mergeCell ref="K9:K14"/>
    <mergeCell ref="V9:V14"/>
    <mergeCell ref="A9:A14"/>
    <mergeCell ref="B9:B14"/>
    <mergeCell ref="C9:C14"/>
    <mergeCell ref="X9:X14"/>
    <mergeCell ref="Z9:Z14"/>
    <mergeCell ref="AF7:AF8"/>
    <mergeCell ref="AG7:AG8"/>
    <mergeCell ref="AH7:AH8"/>
    <mergeCell ref="AA7:AA8"/>
    <mergeCell ref="AB7:AB8"/>
    <mergeCell ref="AC7:AC8"/>
    <mergeCell ref="AD7:AD8"/>
    <mergeCell ref="AE7:AE8"/>
    <mergeCell ref="D9:D14"/>
    <mergeCell ref="E9:E14"/>
    <mergeCell ref="G9:G14"/>
    <mergeCell ref="H9:H14"/>
    <mergeCell ref="Z7:Z8"/>
    <mergeCell ref="L7:L8"/>
    <mergeCell ref="M7:M8"/>
    <mergeCell ref="N7:O7"/>
    <mergeCell ref="P7:U7"/>
    <mergeCell ref="V7:W8"/>
    <mergeCell ref="X7:Y8"/>
    <mergeCell ref="F7:F8"/>
    <mergeCell ref="G7:G8"/>
    <mergeCell ref="H7:H8"/>
    <mergeCell ref="I7:I8"/>
    <mergeCell ref="J7:J8"/>
    <mergeCell ref="K7:K8"/>
    <mergeCell ref="A5:B5"/>
    <mergeCell ref="C5:L5"/>
    <mergeCell ref="A6:B6"/>
    <mergeCell ref="C6:L6"/>
    <mergeCell ref="A7:A8"/>
    <mergeCell ref="B7:B8"/>
    <mergeCell ref="C7:C8"/>
    <mergeCell ref="D7:D8"/>
    <mergeCell ref="E7:E8"/>
  </mergeCells>
  <dataValidations count="5">
    <dataValidation type="list" allowBlank="1" showInputMessage="1" showErrorMessage="1" sqref="X54 I15:I36 I9 X9 X15 X22 X29:X33" xr:uid="{78CC85C6-FE5C-4804-892D-818B593D4CF5}">
      <formula1>$I$55:$I$59</formula1>
    </dataValidation>
    <dataValidation type="list" allowBlank="1" showInputMessage="1" showErrorMessage="1" sqref="Z54 K9 Z33 Z22 Z29 Z9 Z15" xr:uid="{07F6F5A6-B6A5-4DE7-9249-783659FACCF1}">
      <formula1>$K$55:$K$58</formula1>
    </dataValidation>
    <dataValidation type="list" allowBlank="1" showInputMessage="1" showErrorMessage="1" sqref="G9:G15 G29 G22 G33 V9 V15 V22 V29 V33" xr:uid="{30490ABE-8D6A-4F6C-B19F-95C8761D6813}">
      <formula1>$G$55:$G$59</formula1>
    </dataValidation>
    <dataValidation type="list" allowBlank="1" showInputMessage="1" showErrorMessage="1" sqref="AA9:AA36" xr:uid="{3216961A-5BEC-470C-AA87-153D6D823ED5}">
      <formula1>$M$55:$M$57</formula1>
    </dataValidation>
    <dataValidation type="list" allowBlank="1" showInputMessage="1" showErrorMessage="1" sqref="P9:Q36 S9:U36" xr:uid="{5EF646CE-BE5B-4471-9B64-F2D2DECA9CAB}">
      <formula1>#REF!</formula1>
    </dataValidation>
  </dataValidations>
  <pageMargins left="0.70866141732283472" right="0.70866141732283472" top="0.74803149606299213" bottom="0.74803149606299213" header="0.31496062992125984" footer="0.31496062992125984"/>
  <pageSetup paperSize="9" orientation="portrait" r:id="rId1"/>
  <headerFooter>
    <oddFooter xml:space="preserve">&amp;CCarrera 10ª No 15-22 PBX: 60+1 3275252 – Fax: 6013275248 Línea gratuita:018000122020
www.uaeos.gov.co  - atencionalciudadano@uaeos.gov.co
Bogotá D.C, Colombia
</oddFooter>
  </headerFooter>
  <drawing r:id="rId2"/>
  <extLst>
    <ext xmlns:x14="http://schemas.microsoft.com/office/spreadsheetml/2009/9/main" uri="{78C0D931-6437-407d-A8EE-F0AAD7539E65}">
      <x14:conditionalFormattings>
        <x14:conditionalFormatting xmlns:xm="http://schemas.microsoft.com/office/excel/2006/main">
          <x14:cfRule type="containsText" priority="1" operator="containsText" id="{D1290814-4061-46FB-AC96-906DE54EDE88}">
            <xm:f>NOT(ISERROR(SEARCH($I$58,I9)))</xm:f>
            <xm:f>$I$58</xm:f>
            <x14:dxf>
              <fill>
                <patternFill>
                  <bgColor rgb="FFFF0000"/>
                </patternFill>
              </fill>
            </x14:dxf>
          </x14:cfRule>
          <x14:cfRule type="containsText" priority="2" operator="containsText" id="{F2964B22-D229-458A-9766-124200FDDCDD}">
            <xm:f>NOT(ISERROR(SEARCH($I$57,I9)))</xm:f>
            <xm:f>$I$57</xm:f>
            <x14:dxf>
              <fill>
                <patternFill>
                  <bgColor rgb="FFFFC000"/>
                </patternFill>
              </fill>
            </x14:dxf>
          </x14:cfRule>
          <x14:cfRule type="containsText" priority="3" operator="containsText" id="{431AC001-652B-4674-B4DC-A4CF86A938E3}">
            <xm:f>NOT(ISERROR(SEARCH($I$56,I9)))</xm:f>
            <xm:f>$I$56</xm:f>
            <x14:dxf>
              <fill>
                <patternFill>
                  <bgColor rgb="FFFFFF00"/>
                </patternFill>
              </fill>
            </x14:dxf>
          </x14:cfRule>
          <x14:cfRule type="containsText" priority="4" operator="containsText" id="{74329E6D-4275-4077-8049-20FEC5300A01}">
            <xm:f>NOT(ISERROR(SEARCH($I$55,I9)))</xm:f>
            <xm:f>$I$55</xm:f>
            <x14:dxf>
              <fill>
                <patternFill>
                  <bgColor rgb="FF92D050"/>
                </patternFill>
              </fill>
            </x14:dxf>
          </x14:cfRule>
          <xm:sqref>X54 I15 X9 I22 I29 I33 X15 X22 X29:X33</xm:sqref>
        </x14:conditionalFormatting>
        <x14:conditionalFormatting xmlns:xm="http://schemas.microsoft.com/office/excel/2006/main">
          <x14:cfRule type="containsText" priority="5" operator="containsText" id="{D6E7A645-A36D-48C2-AA95-5C2F5930687D}">
            <xm:f>NOT(ISERROR(SEARCH($K$58,K9)))</xm:f>
            <xm:f>$K$58</xm:f>
            <x14:dxf>
              <fill>
                <patternFill>
                  <bgColor rgb="FFFF0000"/>
                </patternFill>
              </fill>
            </x14:dxf>
          </x14:cfRule>
          <x14:cfRule type="containsText" priority="6" operator="containsText" id="{BE5B7F87-F4F0-4BDB-97D4-B0BB60777501}">
            <xm:f>NOT(ISERROR(SEARCH($K$57,K9)))</xm:f>
            <xm:f>$K$57</xm:f>
            <x14:dxf>
              <fill>
                <patternFill>
                  <bgColor rgb="FFFFC000"/>
                </patternFill>
              </fill>
            </x14:dxf>
          </x14:cfRule>
          <x14:cfRule type="containsText" priority="7" operator="containsText" id="{4598C995-346C-49C1-932C-97CBD873FE12}">
            <xm:f>NOT(ISERROR(SEARCH($K$56,K9)))</xm:f>
            <xm:f>$K$56</xm:f>
            <x14:dxf>
              <fill>
                <patternFill>
                  <bgColor rgb="FFFFFF00"/>
                </patternFill>
              </fill>
            </x14:dxf>
          </x14:cfRule>
          <x14:cfRule type="containsText" priority="8" operator="containsText" id="{267CD196-B443-4D92-AEE4-F1D26420293D}">
            <xm:f>NOT(ISERROR(SEARCH($K$55,K9)))</xm:f>
            <xm:f>$K$55</xm:f>
            <x14:dxf>
              <fill>
                <patternFill>
                  <bgColor rgb="FF92D050"/>
                </patternFill>
              </fill>
            </x14:dxf>
          </x14:cfRule>
          <xm:sqref>Z54 K9 Z9 Z22 Z29 Z33 Z15</xm:sqref>
        </x14:conditionalFormatting>
        <x14:conditionalFormatting xmlns:xm="http://schemas.microsoft.com/office/excel/2006/main">
          <x14:cfRule type="containsText" priority="9" operator="containsText" id="{EF0DF31F-6010-48CE-8825-D48567749FA5}">
            <xm:f>NOT(ISERROR(SEARCH($I$59,I9)))</xm:f>
            <xm:f>$I$59</xm:f>
            <x14:dxf>
              <fill>
                <patternFill>
                  <bgColor rgb="FFFF0000"/>
                </patternFill>
              </fill>
            </x14:dxf>
          </x14:cfRule>
          <x14:cfRule type="containsText" priority="10" operator="containsText" id="{62A991EF-E3B7-4273-AAD6-2E83009DCAA5}">
            <xm:f>NOT(ISERROR(SEARCH($I$58,I9)))</xm:f>
            <xm:f>$I$58</xm:f>
            <x14:dxf>
              <fill>
                <patternFill>
                  <bgColor rgb="FFFFC000"/>
                </patternFill>
              </fill>
            </x14:dxf>
          </x14:cfRule>
          <x14:cfRule type="containsText" priority="11" operator="containsText" id="{72BCD18B-518B-463B-923F-2D1F835FD2ED}">
            <xm:f>NOT(ISERROR(SEARCH($I$57,I9)))</xm:f>
            <xm:f>$I$57</xm:f>
            <x14:dxf>
              <fill>
                <patternFill>
                  <bgColor rgb="FFFFFF00"/>
                </patternFill>
              </fill>
            </x14:dxf>
          </x14:cfRule>
          <x14:cfRule type="containsText" priority="12" operator="containsText" id="{53252538-B9F8-4A95-8E6A-08A4C048D074}">
            <xm:f>NOT(ISERROR(SEARCH($I$56,I9)))</xm:f>
            <xm:f>$I$56</xm:f>
            <x14:dxf>
              <fill>
                <patternFill>
                  <bgColor rgb="FF00B050"/>
                </patternFill>
              </fill>
            </x14:dxf>
          </x14:cfRule>
          <x14:cfRule type="containsText" priority="13" operator="containsText" id="{39A3ADDC-A1A1-4FD7-B8D7-039B8217D197}">
            <xm:f>NOT(ISERROR(SEARCH($I$55,I9)))</xm:f>
            <xm:f>$I$55</xm:f>
            <x14:dxf>
              <fill>
                <patternFill>
                  <bgColor rgb="FF92D050"/>
                </patternFill>
              </fill>
            </x14:dxf>
          </x14:cfRule>
          <xm:sqref>I9</xm:sqref>
        </x14:conditionalFormatting>
        <x14:conditionalFormatting xmlns:xm="http://schemas.microsoft.com/office/excel/2006/main">
          <x14:cfRule type="containsText" priority="14" operator="containsText" id="{2CF19D13-6971-410B-AB67-AF6DDEEBF653}">
            <xm:f>NOT(ISERROR(SEARCH($G$59,G9)))</xm:f>
            <xm:f>$G$59</xm:f>
            <x14:dxf>
              <fill>
                <patternFill>
                  <bgColor rgb="FFFF0000"/>
                </patternFill>
              </fill>
            </x14:dxf>
          </x14:cfRule>
          <x14:cfRule type="containsText" priority="15" operator="containsText" id="{0D20E4E5-8CA7-498F-8DF8-94D026CBCCBD}">
            <xm:f>NOT(ISERROR(SEARCH($G$58,G9)))</xm:f>
            <xm:f>$G$58</xm:f>
            <x14:dxf>
              <fill>
                <patternFill>
                  <bgColor rgb="FFFFC000"/>
                </patternFill>
              </fill>
            </x14:dxf>
          </x14:cfRule>
          <x14:cfRule type="containsText" priority="16" operator="containsText" id="{FC3242CE-F59A-4762-92EC-2BE7FA51A6F4}">
            <xm:f>NOT(ISERROR(SEARCH($G$57,G9)))</xm:f>
            <xm:f>$G$57</xm:f>
            <x14:dxf>
              <fill>
                <patternFill>
                  <bgColor rgb="FFFFFF00"/>
                </patternFill>
              </fill>
            </x14:dxf>
          </x14:cfRule>
          <x14:cfRule type="containsText" priority="17" operator="containsText" id="{8435D839-FD53-43C1-9349-BF19C4B590A3}">
            <xm:f>NOT(ISERROR(SEARCH($G$56,G9)))</xm:f>
            <xm:f>$G$56</xm:f>
            <x14:dxf>
              <fill>
                <patternFill>
                  <bgColor rgb="FF00B050"/>
                </patternFill>
              </fill>
            </x14:dxf>
          </x14:cfRule>
          <x14:cfRule type="containsText" priority="18" operator="containsText" id="{0BDF2FC9-08B2-4E78-AE64-654D3CA0C103}">
            <xm:f>NOT(ISERROR(SEARCH($G$55,G9)))</xm:f>
            <xm:f>$G$55</xm:f>
            <x14:dxf>
              <fill>
                <patternFill>
                  <bgColor rgb="FFADDB7B"/>
                </patternFill>
              </fill>
            </x14:dxf>
          </x14:cfRule>
          <xm:sqref>G9 V9 V15 V22 V29 V33</xm:sqref>
        </x14:conditionalFormatting>
        <x14:conditionalFormatting xmlns:xm="http://schemas.microsoft.com/office/excel/2006/main">
          <x14:cfRule type="containsText" priority="19" operator="containsText" id="{3B7AFC04-C152-482A-BF10-CF91F761A001}">
            <xm:f>NOT(ISERROR(SEARCH($G$59,G15)))</xm:f>
            <xm:f>$G$59</xm:f>
            <x14:dxf>
              <fill>
                <patternFill>
                  <bgColor rgb="FFFF0000"/>
                </patternFill>
              </fill>
            </x14:dxf>
          </x14:cfRule>
          <x14:cfRule type="containsText" priority="20" operator="containsText" id="{F8F63EC9-511E-4D3C-9409-0D61FD9DEF19}">
            <xm:f>NOT(ISERROR(SEARCH($G$58,G15)))</xm:f>
            <xm:f>$G$58</xm:f>
            <x14:dxf>
              <fill>
                <patternFill>
                  <bgColor rgb="FFFFC000"/>
                </patternFill>
              </fill>
            </x14:dxf>
          </x14:cfRule>
          <x14:cfRule type="containsText" priority="21" operator="containsText" id="{5CC95BF6-4C9E-475B-8CA0-7F51E8706E27}">
            <xm:f>NOT(ISERROR(SEARCH($G$57,G15)))</xm:f>
            <xm:f>$G$57</xm:f>
            <x14:dxf>
              <fill>
                <patternFill>
                  <bgColor rgb="FFFFFF00"/>
                </patternFill>
              </fill>
            </x14:dxf>
          </x14:cfRule>
          <x14:cfRule type="containsText" priority="22" operator="containsText" id="{81B4EBA2-DEBC-400E-BE57-67116A492F25}">
            <xm:f>NOT(ISERROR(SEARCH($G$56,G15)))</xm:f>
            <xm:f>$G$56</xm:f>
            <x14:dxf>
              <fill>
                <patternFill>
                  <bgColor rgb="FF00B050"/>
                </patternFill>
              </fill>
            </x14:dxf>
          </x14:cfRule>
          <x14:cfRule type="containsText" priority="23" operator="containsText" id="{4DDFB4A0-7011-409A-9AFB-7BF5A4E49DEE}">
            <xm:f>NOT(ISERROR(SEARCH($G$55,G15)))</xm:f>
            <xm:f>$G$55</xm:f>
            <x14:dxf>
              <fill>
                <patternFill>
                  <bgColor rgb="FF92D050"/>
                </patternFill>
              </fill>
            </x14:dxf>
          </x14:cfRule>
          <xm:sqref>G15 G22 G29 G33</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U15"/>
  <sheetViews>
    <sheetView zoomScale="115" zoomScaleNormal="115" workbookViewId="0">
      <selection activeCell="U13" sqref="U13"/>
    </sheetView>
  </sheetViews>
  <sheetFormatPr baseColWidth="10" defaultColWidth="11.42578125" defaultRowHeight="12.75" x14ac:dyDescent="0.2"/>
  <cols>
    <col min="1" max="1" width="23.42578125" style="385" customWidth="1"/>
    <col min="2" max="2" width="7.85546875" style="385" customWidth="1"/>
    <col min="3" max="3" width="36.42578125" style="385" customWidth="1"/>
    <col min="4" max="4" width="34.7109375" style="385" customWidth="1"/>
    <col min="5" max="5" width="25.42578125" style="385" customWidth="1"/>
    <col min="6" max="6" width="23.85546875" style="385" customWidth="1"/>
    <col min="7" max="7" width="18.7109375" style="385" customWidth="1"/>
    <col min="8" max="8" width="0" style="385" hidden="1" customWidth="1"/>
    <col min="9" max="9" width="10.7109375" style="385" hidden="1" customWidth="1"/>
    <col min="10" max="10" width="0" style="385" hidden="1" customWidth="1"/>
    <col min="11" max="11" width="10.7109375" style="385" hidden="1" customWidth="1"/>
    <col min="12" max="12" width="0" style="385" hidden="1" customWidth="1"/>
    <col min="13" max="13" width="14.140625" style="385" hidden="1" customWidth="1"/>
    <col min="14" max="14" width="0" style="385" hidden="1" customWidth="1"/>
    <col min="15" max="15" width="15.28515625" style="385" hidden="1" customWidth="1"/>
    <col min="16" max="16" width="14.42578125" style="385" hidden="1" customWidth="1"/>
    <col min="17" max="17" width="64.7109375" style="385" hidden="1" customWidth="1"/>
    <col min="18" max="18" width="47.85546875" style="385" hidden="1" customWidth="1"/>
    <col min="19" max="19" width="29" style="385" hidden="1" customWidth="1"/>
    <col min="20" max="20" width="59.28515625" style="385" hidden="1" customWidth="1"/>
    <col min="21" max="21" width="59.28515625" style="385" customWidth="1"/>
    <col min="22" max="16384" width="11.42578125" style="385"/>
  </cols>
  <sheetData>
    <row r="1" spans="1:21" x14ac:dyDescent="0.2">
      <c r="T1" s="385" t="s">
        <v>981</v>
      </c>
      <c r="U1" s="385" t="s">
        <v>981</v>
      </c>
    </row>
    <row r="4" spans="1:21" ht="13.5" thickBot="1" x14ac:dyDescent="0.25"/>
    <row r="5" spans="1:21" ht="16.5" customHeight="1" x14ac:dyDescent="0.2">
      <c r="A5" s="674" t="s">
        <v>3</v>
      </c>
      <c r="B5" s="674"/>
      <c r="C5" s="674"/>
      <c r="D5" s="674"/>
      <c r="E5" s="674"/>
      <c r="F5" s="674"/>
      <c r="G5" s="675"/>
      <c r="H5" s="544" t="s">
        <v>4</v>
      </c>
      <c r="I5" s="507"/>
      <c r="J5" s="507" t="s">
        <v>5</v>
      </c>
      <c r="K5" s="507"/>
      <c r="L5" s="507" t="s">
        <v>6</v>
      </c>
      <c r="M5" s="508"/>
      <c r="N5" s="553" t="s">
        <v>8</v>
      </c>
      <c r="O5" s="528" t="s">
        <v>305</v>
      </c>
      <c r="P5" s="692" t="s">
        <v>9</v>
      </c>
      <c r="Q5" s="528" t="s">
        <v>308</v>
      </c>
      <c r="R5" s="528" t="s">
        <v>309</v>
      </c>
      <c r="S5" s="693" t="s">
        <v>310</v>
      </c>
      <c r="T5" s="455" t="s">
        <v>1057</v>
      </c>
      <c r="U5" s="454" t="s">
        <v>1065</v>
      </c>
    </row>
    <row r="6" spans="1:21" ht="16.5" customHeight="1" x14ac:dyDescent="0.2">
      <c r="A6" s="676" t="s">
        <v>7</v>
      </c>
      <c r="B6" s="676"/>
      <c r="C6" s="676"/>
      <c r="D6" s="676"/>
      <c r="E6" s="676"/>
      <c r="F6" s="676"/>
      <c r="G6" s="677"/>
      <c r="H6" s="545"/>
      <c r="I6" s="509"/>
      <c r="J6" s="509"/>
      <c r="K6" s="509"/>
      <c r="L6" s="509"/>
      <c r="M6" s="510"/>
      <c r="N6" s="554"/>
      <c r="O6" s="529"/>
      <c r="P6" s="694"/>
      <c r="Q6" s="529"/>
      <c r="R6" s="529"/>
      <c r="S6" s="693"/>
      <c r="T6" s="455"/>
      <c r="U6" s="454"/>
    </row>
    <row r="7" spans="1:21" x14ac:dyDescent="0.2">
      <c r="A7" s="695" t="s">
        <v>10</v>
      </c>
      <c r="B7" s="676" t="s">
        <v>11</v>
      </c>
      <c r="C7" s="676"/>
      <c r="D7" s="696" t="s">
        <v>12</v>
      </c>
      <c r="E7" s="696" t="s">
        <v>13</v>
      </c>
      <c r="F7" s="695" t="s">
        <v>14</v>
      </c>
      <c r="G7" s="697" t="s">
        <v>15</v>
      </c>
      <c r="H7" s="442" t="s">
        <v>16</v>
      </c>
      <c r="I7" s="440" t="s">
        <v>17</v>
      </c>
      <c r="J7" s="440" t="s">
        <v>16</v>
      </c>
      <c r="K7" s="440" t="s">
        <v>17</v>
      </c>
      <c r="L7" s="440" t="s">
        <v>16</v>
      </c>
      <c r="M7" s="441" t="s">
        <v>17</v>
      </c>
      <c r="N7" s="698"/>
      <c r="O7" s="699"/>
      <c r="P7" s="700"/>
      <c r="Q7" s="529"/>
      <c r="R7" s="699"/>
      <c r="S7" s="693"/>
      <c r="T7" s="455"/>
      <c r="U7" s="454"/>
    </row>
    <row r="8" spans="1:21" ht="38.25" x14ac:dyDescent="0.2">
      <c r="A8" s="696" t="s">
        <v>118</v>
      </c>
      <c r="B8" s="120" t="s">
        <v>67</v>
      </c>
      <c r="C8" s="121" t="s">
        <v>119</v>
      </c>
      <c r="D8" s="352" t="s">
        <v>120</v>
      </c>
      <c r="E8" s="352" t="s">
        <v>121</v>
      </c>
      <c r="F8" s="701" t="s">
        <v>122</v>
      </c>
      <c r="G8" s="702" t="s">
        <v>123</v>
      </c>
      <c r="H8" s="362"/>
      <c r="I8" s="125"/>
      <c r="J8" s="126"/>
      <c r="K8" s="125">
        <v>1</v>
      </c>
      <c r="L8" s="126"/>
      <c r="M8" s="678"/>
      <c r="N8" s="362">
        <f t="shared" ref="N8:N14" si="0">I8+K8+M8</f>
        <v>1</v>
      </c>
      <c r="O8" s="126">
        <f>H8+J8+L8</f>
        <v>0</v>
      </c>
      <c r="P8" s="354">
        <f>O8/N8</f>
        <v>0</v>
      </c>
      <c r="Q8" s="352" t="s">
        <v>916</v>
      </c>
      <c r="R8" s="429" t="s">
        <v>1084</v>
      </c>
      <c r="S8" s="679"/>
      <c r="T8" s="386" t="s">
        <v>1058</v>
      </c>
      <c r="U8" s="386" t="s">
        <v>1135</v>
      </c>
    </row>
    <row r="9" spans="1:21" ht="93" customHeight="1" x14ac:dyDescent="0.2">
      <c r="A9" s="696" t="s">
        <v>124</v>
      </c>
      <c r="B9" s="120" t="s">
        <v>78</v>
      </c>
      <c r="C9" s="121" t="s">
        <v>125</v>
      </c>
      <c r="D9" s="352" t="s">
        <v>126</v>
      </c>
      <c r="E9" s="352" t="s">
        <v>127</v>
      </c>
      <c r="F9" s="701" t="s">
        <v>128</v>
      </c>
      <c r="G9" s="703" t="s">
        <v>129</v>
      </c>
      <c r="H9" s="362">
        <v>1</v>
      </c>
      <c r="I9" s="125">
        <v>1</v>
      </c>
      <c r="J9" s="126"/>
      <c r="K9" s="94"/>
      <c r="L9" s="126"/>
      <c r="M9" s="680"/>
      <c r="N9" s="362">
        <f t="shared" si="0"/>
        <v>1</v>
      </c>
      <c r="O9" s="126">
        <f t="shared" ref="O9:O14" si="1">H9+J9+L9</f>
        <v>1</v>
      </c>
      <c r="P9" s="354">
        <f t="shared" ref="P9:P14" si="2">O9/N9</f>
        <v>1</v>
      </c>
      <c r="Q9" s="352" t="s">
        <v>1132</v>
      </c>
      <c r="R9" s="429" t="s">
        <v>1133</v>
      </c>
      <c r="S9" s="681"/>
      <c r="T9" s="386" t="s">
        <v>969</v>
      </c>
      <c r="U9" s="386" t="s">
        <v>1134</v>
      </c>
    </row>
    <row r="10" spans="1:21" ht="63.75" x14ac:dyDescent="0.2">
      <c r="A10" s="704" t="s">
        <v>130</v>
      </c>
      <c r="B10" s="120" t="s">
        <v>131</v>
      </c>
      <c r="C10" s="121" t="s">
        <v>961</v>
      </c>
      <c r="D10" s="352" t="s">
        <v>132</v>
      </c>
      <c r="E10" s="352" t="s">
        <v>133</v>
      </c>
      <c r="F10" s="701" t="s">
        <v>128</v>
      </c>
      <c r="G10" s="702">
        <v>44956</v>
      </c>
      <c r="H10" s="369">
        <v>1</v>
      </c>
      <c r="I10" s="341">
        <v>1</v>
      </c>
      <c r="J10" s="682"/>
      <c r="K10" s="341"/>
      <c r="L10" s="682"/>
      <c r="M10" s="683"/>
      <c r="N10" s="362">
        <f t="shared" si="0"/>
        <v>1</v>
      </c>
      <c r="O10" s="126">
        <f t="shared" si="1"/>
        <v>1</v>
      </c>
      <c r="P10" s="354">
        <f t="shared" si="2"/>
        <v>1</v>
      </c>
      <c r="Q10" s="352" t="s">
        <v>917</v>
      </c>
      <c r="R10" s="429" t="s">
        <v>1085</v>
      </c>
      <c r="S10" s="681"/>
      <c r="T10" s="387" t="s">
        <v>968</v>
      </c>
      <c r="U10" s="429" t="s">
        <v>1085</v>
      </c>
    </row>
    <row r="11" spans="1:21" ht="216.75" x14ac:dyDescent="0.2">
      <c r="A11" s="705"/>
      <c r="B11" s="120">
        <v>3.2</v>
      </c>
      <c r="C11" s="121" t="s">
        <v>1171</v>
      </c>
      <c r="D11" s="352" t="s">
        <v>134</v>
      </c>
      <c r="E11" s="352" t="s">
        <v>133</v>
      </c>
      <c r="F11" s="701" t="s">
        <v>128</v>
      </c>
      <c r="G11" s="706" t="s">
        <v>135</v>
      </c>
      <c r="H11" s="369"/>
      <c r="I11" s="341"/>
      <c r="J11" s="682"/>
      <c r="K11" s="339">
        <v>0.5</v>
      </c>
      <c r="L11" s="340"/>
      <c r="M11" s="684">
        <v>0.5</v>
      </c>
      <c r="N11" s="362">
        <f t="shared" si="0"/>
        <v>1</v>
      </c>
      <c r="O11" s="126">
        <f t="shared" si="1"/>
        <v>0</v>
      </c>
      <c r="P11" s="354">
        <v>1</v>
      </c>
      <c r="Q11" s="352" t="s">
        <v>960</v>
      </c>
      <c r="R11" s="429" t="s">
        <v>1086</v>
      </c>
      <c r="S11" s="681"/>
      <c r="T11" s="386" t="s">
        <v>982</v>
      </c>
      <c r="U11" s="429" t="s">
        <v>1160</v>
      </c>
    </row>
    <row r="12" spans="1:21" ht="165.75" x14ac:dyDescent="0.2">
      <c r="A12" s="707" t="s">
        <v>136</v>
      </c>
      <c r="B12" s="120" t="s">
        <v>92</v>
      </c>
      <c r="C12" s="121" t="s">
        <v>137</v>
      </c>
      <c r="D12" s="352" t="s">
        <v>138</v>
      </c>
      <c r="E12" s="352" t="s">
        <v>139</v>
      </c>
      <c r="F12" s="708" t="s">
        <v>128</v>
      </c>
      <c r="G12" s="706" t="s">
        <v>140</v>
      </c>
      <c r="H12" s="369"/>
      <c r="I12" s="341"/>
      <c r="J12" s="682"/>
      <c r="K12" s="339">
        <v>0.5</v>
      </c>
      <c r="L12" s="340"/>
      <c r="M12" s="684">
        <v>0.5</v>
      </c>
      <c r="N12" s="362">
        <f t="shared" si="0"/>
        <v>1</v>
      </c>
      <c r="O12" s="126">
        <f t="shared" si="1"/>
        <v>0</v>
      </c>
      <c r="P12" s="354">
        <f t="shared" si="2"/>
        <v>0</v>
      </c>
      <c r="Q12" s="371" t="s">
        <v>920</v>
      </c>
      <c r="R12" s="121" t="s">
        <v>1087</v>
      </c>
      <c r="S12" s="681"/>
      <c r="T12" s="386" t="s">
        <v>983</v>
      </c>
      <c r="U12" s="429" t="s">
        <v>1173</v>
      </c>
    </row>
    <row r="13" spans="1:21" ht="80.25" customHeight="1" x14ac:dyDescent="0.2">
      <c r="A13" s="704" t="s">
        <v>141</v>
      </c>
      <c r="B13" s="120" t="s">
        <v>99</v>
      </c>
      <c r="C13" s="121" t="s">
        <v>142</v>
      </c>
      <c r="D13" s="352" t="s">
        <v>143</v>
      </c>
      <c r="E13" s="352" t="s">
        <v>144</v>
      </c>
      <c r="F13" s="701" t="s">
        <v>145</v>
      </c>
      <c r="G13" s="709" t="s">
        <v>146</v>
      </c>
      <c r="H13" s="369">
        <v>1</v>
      </c>
      <c r="I13" s="341">
        <v>1</v>
      </c>
      <c r="J13" s="682"/>
      <c r="K13" s="341">
        <v>1</v>
      </c>
      <c r="L13" s="682"/>
      <c r="M13" s="683">
        <v>1</v>
      </c>
      <c r="N13" s="362">
        <f t="shared" si="0"/>
        <v>3</v>
      </c>
      <c r="O13" s="126">
        <f t="shared" si="1"/>
        <v>1</v>
      </c>
      <c r="P13" s="354">
        <f t="shared" si="2"/>
        <v>0.33333333333333331</v>
      </c>
      <c r="Q13" s="358" t="s">
        <v>921</v>
      </c>
      <c r="R13" s="121" t="s">
        <v>1088</v>
      </c>
      <c r="S13" s="681"/>
      <c r="T13" s="386" t="s">
        <v>1060</v>
      </c>
      <c r="U13" s="386" t="s">
        <v>1136</v>
      </c>
    </row>
    <row r="14" spans="1:21" ht="156" customHeight="1" thickBot="1" x14ac:dyDescent="0.25">
      <c r="A14" s="705"/>
      <c r="B14" s="120" t="s">
        <v>147</v>
      </c>
      <c r="C14" s="121" t="s">
        <v>1172</v>
      </c>
      <c r="D14" s="352" t="s">
        <v>148</v>
      </c>
      <c r="E14" s="352" t="s">
        <v>149</v>
      </c>
      <c r="F14" s="701" t="s">
        <v>150</v>
      </c>
      <c r="G14" s="709" t="s">
        <v>151</v>
      </c>
      <c r="H14" s="685">
        <v>1</v>
      </c>
      <c r="I14" s="370">
        <v>1</v>
      </c>
      <c r="J14" s="686"/>
      <c r="K14" s="370">
        <v>1</v>
      </c>
      <c r="L14" s="686"/>
      <c r="M14" s="687">
        <v>1</v>
      </c>
      <c r="N14" s="688">
        <f t="shared" si="0"/>
        <v>3</v>
      </c>
      <c r="O14" s="126">
        <f t="shared" si="1"/>
        <v>1</v>
      </c>
      <c r="P14" s="354">
        <f t="shared" si="2"/>
        <v>0.33333333333333331</v>
      </c>
      <c r="Q14" s="352" t="s">
        <v>890</v>
      </c>
      <c r="R14" s="121" t="s">
        <v>1066</v>
      </c>
      <c r="S14" s="689"/>
      <c r="T14" s="690" t="s">
        <v>1059</v>
      </c>
      <c r="U14" s="435" t="s">
        <v>1066</v>
      </c>
    </row>
    <row r="15" spans="1:21" x14ac:dyDescent="0.2">
      <c r="P15" s="691">
        <f>AVERAGE(P8:P14)</f>
        <v>0.52380952380952384</v>
      </c>
      <c r="Q15" s="691"/>
      <c r="R15" s="691"/>
      <c r="S15" s="691"/>
    </row>
  </sheetData>
  <autoFilter ref="A7:S14" xr:uid="{EF8A90C6-E6A7-497C-80BC-0E6FB4654044}">
    <filterColumn colId="1" showButton="0"/>
  </autoFilter>
  <mergeCells count="16">
    <mergeCell ref="U5:U7"/>
    <mergeCell ref="T5:T7"/>
    <mergeCell ref="A10:A11"/>
    <mergeCell ref="A13:A14"/>
    <mergeCell ref="S5:S7"/>
    <mergeCell ref="A6:G6"/>
    <mergeCell ref="B7:C7"/>
    <mergeCell ref="A5:G5"/>
    <mergeCell ref="H5:I6"/>
    <mergeCell ref="J5:K6"/>
    <mergeCell ref="L5:M6"/>
    <mergeCell ref="Q5:Q7"/>
    <mergeCell ref="R5:R7"/>
    <mergeCell ref="O5:O7"/>
    <mergeCell ref="N5:N7"/>
    <mergeCell ref="P5:P7"/>
  </mergeCells>
  <hyperlinks>
    <hyperlink ref="R10" r:id="rId1" display="El 27 de enero se adoptó y publicó el mapa de riesgo Institucional bajo   la resolución 030 del 27 de enero de 2023._x000a__x000a_  https://www.unidadsolidaria.gov.co/Planeaci%C3%B3n-gesti%C3%B3n-y-control/Planeaci%C3%B3n/Planes/Planes-de-Acci%C3%B3n-anuales-vigencia-2023 " xr:uid="{58B1689A-429C-4A33-9DCC-80CEDA28C8B7}"/>
    <hyperlink ref="U10" r:id="rId2" display="El 27 de enero se adoptó y publicó el mapa de riesgo Institucional bajo   la resolución 030 del 27 de enero de 2023._x000a__x000a_  https://www.unidadsolidaria.gov.co/Planeaci%C3%B3n-gesti%C3%B3n-y-control/Planeaci%C3%B3n/Planes/Planes-de-Acci%C3%B3n-anuales-vigencia-2023 " xr:uid="{C1807F3A-312E-45C2-A0A5-4ED46281EB8D}"/>
  </hyperlinks>
  <pageMargins left="0.7" right="0.7" top="0.75" bottom="0.75" header="0.3" footer="0.3"/>
  <pageSetup orientation="portrait" r:id="rId3"/>
  <drawing r:id="rId4"/>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250"/>
  <sheetViews>
    <sheetView zoomScale="80" zoomScaleNormal="80" workbookViewId="0">
      <selection activeCell="C19" sqref="C19:E19"/>
    </sheetView>
  </sheetViews>
  <sheetFormatPr baseColWidth="10" defaultColWidth="11.42578125" defaultRowHeight="16.5" zeroHeight="1" x14ac:dyDescent="0.3"/>
  <cols>
    <col min="1" max="1" width="3.28515625" style="48" customWidth="1"/>
    <col min="2" max="2" width="27.5703125" style="48" customWidth="1"/>
    <col min="3" max="3" width="22.85546875" style="48" customWidth="1"/>
    <col min="4" max="4" width="26.85546875" style="48" customWidth="1"/>
    <col min="5" max="5" width="48.85546875" style="48" customWidth="1"/>
    <col min="6" max="6" width="38.42578125" style="48" customWidth="1"/>
    <col min="7" max="7" width="42.140625" style="48" customWidth="1"/>
    <col min="8" max="8" width="19.85546875" style="48" customWidth="1"/>
    <col min="9" max="9" width="13.7109375" style="48" customWidth="1"/>
    <col min="10" max="10" width="20.42578125" style="48" customWidth="1"/>
    <col min="11" max="12" width="11.42578125" style="48"/>
    <col min="13" max="13" width="16.85546875" style="48" customWidth="1"/>
    <col min="14" max="14" width="14.5703125" style="48" customWidth="1"/>
    <col min="15" max="16" width="13" style="48" customWidth="1"/>
    <col min="17" max="17" width="11.42578125" style="48" customWidth="1"/>
    <col min="18" max="18" width="23.140625" style="48" customWidth="1"/>
    <col min="19" max="19" width="16.5703125" style="48" customWidth="1"/>
    <col min="20" max="20" width="37.28515625" style="48" hidden="1" customWidth="1"/>
    <col min="21" max="22" width="33.28515625" style="48" hidden="1" customWidth="1"/>
    <col min="23" max="23" width="53.28515625" style="48" customWidth="1"/>
    <col min="24" max="16384" width="11.42578125" style="48"/>
  </cols>
  <sheetData>
    <row r="1" spans="1:24" ht="12.75" customHeight="1" x14ac:dyDescent="0.3">
      <c r="A1" s="483"/>
      <c r="B1" s="483"/>
      <c r="C1" s="483"/>
      <c r="D1" s="483"/>
      <c r="E1" s="484"/>
      <c r="F1" s="484"/>
      <c r="G1" s="484"/>
      <c r="H1" s="484"/>
      <c r="I1" s="484"/>
      <c r="J1" s="484"/>
    </row>
    <row r="2" spans="1:24" ht="12.75" customHeight="1" x14ac:dyDescent="0.3">
      <c r="A2" s="483"/>
      <c r="B2" s="483"/>
      <c r="C2" s="483"/>
      <c r="D2" s="483"/>
      <c r="E2" s="484"/>
      <c r="F2" s="484"/>
      <c r="G2" s="484"/>
      <c r="H2" s="484"/>
      <c r="I2" s="484"/>
      <c r="J2" s="484"/>
    </row>
    <row r="3" spans="1:24" ht="65.25" customHeight="1" x14ac:dyDescent="0.3">
      <c r="A3" s="483"/>
      <c r="B3" s="483"/>
      <c r="C3" s="483"/>
      <c r="D3" s="483"/>
      <c r="E3" s="484"/>
      <c r="F3" s="484"/>
      <c r="G3" s="484"/>
      <c r="H3" s="484"/>
      <c r="I3" s="484"/>
      <c r="J3" s="484"/>
    </row>
    <row r="4" spans="1:24" ht="39" customHeight="1" thickBot="1" x14ac:dyDescent="0.35">
      <c r="A4" s="460" t="s">
        <v>18</v>
      </c>
      <c r="B4" s="461"/>
      <c r="C4" s="461"/>
      <c r="D4" s="461"/>
      <c r="E4" s="461"/>
      <c r="F4" s="461"/>
      <c r="G4" s="461"/>
      <c r="H4" s="461"/>
      <c r="I4" s="461"/>
      <c r="J4" s="461"/>
      <c r="K4" s="461"/>
      <c r="L4" s="461"/>
      <c r="M4" s="461"/>
      <c r="N4" s="461"/>
      <c r="O4" s="461"/>
      <c r="P4" s="461"/>
      <c r="Q4" s="461"/>
      <c r="R4" s="461"/>
      <c r="S4" s="461"/>
      <c r="T4" s="461"/>
      <c r="U4" s="461"/>
      <c r="V4" s="461"/>
    </row>
    <row r="5" spans="1:24" ht="29.25" customHeight="1" x14ac:dyDescent="0.3">
      <c r="A5" s="80"/>
      <c r="B5" s="81" t="s">
        <v>19</v>
      </c>
      <c r="C5" s="473" t="s">
        <v>20</v>
      </c>
      <c r="D5" s="474"/>
      <c r="E5" s="475"/>
      <c r="F5" s="81"/>
      <c r="G5" s="82"/>
      <c r="H5" s="83"/>
      <c r="I5" s="83"/>
      <c r="J5" s="82"/>
      <c r="K5" s="83"/>
      <c r="L5" s="83"/>
      <c r="M5" s="83"/>
      <c r="N5" s="83"/>
      <c r="O5" s="83"/>
      <c r="P5" s="83"/>
      <c r="Q5" s="83"/>
      <c r="R5" s="83"/>
      <c r="S5" s="83"/>
      <c r="T5" s="83"/>
      <c r="U5" s="462"/>
      <c r="V5" s="463"/>
    </row>
    <row r="6" spans="1:24" ht="7.5" customHeight="1" x14ac:dyDescent="0.3">
      <c r="A6" s="51"/>
      <c r="B6" s="138"/>
      <c r="C6" s="138"/>
      <c r="D6" s="138"/>
      <c r="E6" s="138"/>
      <c r="F6" s="138"/>
      <c r="G6" s="138"/>
      <c r="H6" s="138"/>
      <c r="I6" s="138"/>
      <c r="J6" s="138"/>
      <c r="U6" s="456"/>
      <c r="V6" s="464"/>
    </row>
    <row r="7" spans="1:24" ht="18" customHeight="1" x14ac:dyDescent="0.3">
      <c r="A7" s="49"/>
      <c r="B7" s="50" t="s">
        <v>21</v>
      </c>
      <c r="C7" s="470" t="s">
        <v>22</v>
      </c>
      <c r="D7" s="471"/>
      <c r="E7" s="472"/>
      <c r="G7" s="139" t="s">
        <v>23</v>
      </c>
      <c r="H7" s="52" t="s">
        <v>24</v>
      </c>
      <c r="U7" s="456"/>
      <c r="V7" s="464"/>
    </row>
    <row r="8" spans="1:24" ht="7.5" customHeight="1" x14ac:dyDescent="0.3">
      <c r="A8" s="54"/>
      <c r="B8" s="55"/>
      <c r="C8" s="55"/>
      <c r="D8" s="55"/>
      <c r="E8" s="55"/>
      <c r="F8" s="55"/>
      <c r="G8" s="55"/>
      <c r="H8" s="55"/>
      <c r="J8" s="140"/>
      <c r="U8" s="456"/>
      <c r="V8" s="464"/>
    </row>
    <row r="9" spans="1:24" ht="18" customHeight="1" x14ac:dyDescent="0.3">
      <c r="A9" s="49"/>
      <c r="B9" s="50" t="s">
        <v>25</v>
      </c>
      <c r="C9" s="470" t="s">
        <v>26</v>
      </c>
      <c r="D9" s="471"/>
      <c r="E9" s="472"/>
      <c r="F9" s="141"/>
      <c r="G9" s="139" t="s">
        <v>27</v>
      </c>
      <c r="H9" s="56">
        <v>2023</v>
      </c>
      <c r="I9" s="141"/>
      <c r="U9" s="456"/>
      <c r="V9" s="464"/>
    </row>
    <row r="10" spans="1:24" ht="7.5" customHeight="1" x14ac:dyDescent="0.3">
      <c r="A10" s="57"/>
      <c r="B10" s="55"/>
      <c r="C10" s="55"/>
      <c r="D10" s="55"/>
      <c r="E10" s="55"/>
      <c r="F10" s="141"/>
      <c r="H10" s="139"/>
      <c r="I10" s="141"/>
      <c r="U10" s="456"/>
      <c r="V10" s="464"/>
    </row>
    <row r="11" spans="1:24" ht="18" customHeight="1" x14ac:dyDescent="0.3">
      <c r="A11" s="49"/>
      <c r="B11" s="50" t="s">
        <v>28</v>
      </c>
      <c r="C11" s="470" t="s">
        <v>29</v>
      </c>
      <c r="D11" s="471"/>
      <c r="E11" s="472"/>
      <c r="F11" s="141"/>
      <c r="H11" s="139"/>
      <c r="I11" s="141"/>
      <c r="U11" s="456"/>
      <c r="V11" s="464"/>
    </row>
    <row r="12" spans="1:24" ht="15" customHeight="1" thickBot="1" x14ac:dyDescent="0.35">
      <c r="A12" s="77"/>
      <c r="B12" s="68"/>
      <c r="C12" s="68"/>
      <c r="D12" s="68"/>
      <c r="E12" s="68"/>
      <c r="F12" s="68"/>
      <c r="G12" s="84"/>
      <c r="H12" s="67"/>
      <c r="I12" s="85"/>
      <c r="J12" s="85"/>
      <c r="K12" s="68"/>
      <c r="L12" s="68"/>
      <c r="M12" s="68"/>
      <c r="N12" s="68"/>
      <c r="O12" s="68"/>
      <c r="P12" s="68"/>
      <c r="Q12" s="68"/>
      <c r="R12" s="68"/>
      <c r="S12" s="68"/>
      <c r="T12" s="68"/>
      <c r="U12" s="465"/>
      <c r="V12" s="466"/>
    </row>
    <row r="13" spans="1:24" ht="18" customHeight="1" thickBot="1" x14ac:dyDescent="0.35">
      <c r="A13" s="467" t="s">
        <v>30</v>
      </c>
      <c r="B13" s="468"/>
      <c r="C13" s="468"/>
      <c r="D13" s="468"/>
      <c r="E13" s="468"/>
      <c r="F13" s="468"/>
      <c r="G13" s="468"/>
      <c r="H13" s="468"/>
      <c r="I13" s="468"/>
      <c r="J13" s="468"/>
      <c r="K13" s="468"/>
      <c r="L13" s="468"/>
      <c r="M13" s="468"/>
      <c r="N13" s="468"/>
      <c r="O13" s="468"/>
      <c r="P13" s="468"/>
      <c r="Q13" s="468"/>
      <c r="R13" s="468"/>
      <c r="S13" s="468"/>
      <c r="T13" s="468"/>
      <c r="U13" s="468"/>
      <c r="V13" s="468"/>
    </row>
    <row r="14" spans="1:24" ht="18" customHeight="1" x14ac:dyDescent="0.3">
      <c r="A14" s="469" t="s">
        <v>31</v>
      </c>
      <c r="B14" s="469" t="s">
        <v>32</v>
      </c>
      <c r="C14" s="469" t="s">
        <v>33</v>
      </c>
      <c r="D14" s="469" t="s">
        <v>34</v>
      </c>
      <c r="E14" s="469" t="s">
        <v>35</v>
      </c>
      <c r="F14" s="478" t="s">
        <v>36</v>
      </c>
      <c r="G14" s="469" t="s">
        <v>37</v>
      </c>
      <c r="H14" s="478" t="s">
        <v>38</v>
      </c>
      <c r="I14" s="478" t="s">
        <v>39</v>
      </c>
      <c r="J14" s="480"/>
      <c r="K14" s="481" t="s">
        <v>40</v>
      </c>
      <c r="L14" s="482"/>
      <c r="M14" s="482" t="s">
        <v>5</v>
      </c>
      <c r="N14" s="482"/>
      <c r="O14" s="482" t="s">
        <v>6</v>
      </c>
      <c r="P14" s="482"/>
      <c r="Q14" s="485" t="s">
        <v>8</v>
      </c>
      <c r="R14" s="485" t="s">
        <v>306</v>
      </c>
      <c r="S14" s="476" t="s">
        <v>41</v>
      </c>
      <c r="T14" s="476" t="s">
        <v>311</v>
      </c>
      <c r="U14" s="476" t="s">
        <v>309</v>
      </c>
      <c r="V14" s="458" t="s">
        <v>310</v>
      </c>
      <c r="W14" s="457" t="s">
        <v>1067</v>
      </c>
      <c r="X14" s="456"/>
    </row>
    <row r="15" spans="1:24" ht="33.75" thickBot="1" x14ac:dyDescent="0.35">
      <c r="A15" s="469"/>
      <c r="B15" s="469"/>
      <c r="C15" s="469"/>
      <c r="D15" s="469"/>
      <c r="E15" s="469"/>
      <c r="F15" s="479"/>
      <c r="G15" s="469"/>
      <c r="H15" s="479"/>
      <c r="I15" s="78" t="s">
        <v>42</v>
      </c>
      <c r="J15" s="79" t="s">
        <v>43</v>
      </c>
      <c r="K15" s="144" t="s">
        <v>16</v>
      </c>
      <c r="L15" s="145" t="s">
        <v>17</v>
      </c>
      <c r="M15" s="145" t="s">
        <v>16</v>
      </c>
      <c r="N15" s="145" t="s">
        <v>17</v>
      </c>
      <c r="O15" s="145" t="s">
        <v>16</v>
      </c>
      <c r="P15" s="145" t="s">
        <v>17</v>
      </c>
      <c r="Q15" s="486"/>
      <c r="R15" s="486"/>
      <c r="S15" s="477"/>
      <c r="T15" s="477"/>
      <c r="U15" s="477"/>
      <c r="V15" s="459"/>
      <c r="W15" s="457"/>
      <c r="X15" s="456"/>
    </row>
    <row r="16" spans="1:24" ht="17.25" thickBot="1" x14ac:dyDescent="0.35">
      <c r="A16" s="488" t="s">
        <v>44</v>
      </c>
      <c r="B16" s="489"/>
      <c r="C16" s="489"/>
      <c r="D16" s="489"/>
      <c r="E16" s="489"/>
      <c r="F16" s="489"/>
      <c r="G16" s="489"/>
      <c r="H16" s="489"/>
      <c r="I16" s="489"/>
      <c r="J16" s="489"/>
      <c r="K16" s="146"/>
      <c r="L16" s="146"/>
      <c r="M16" s="146"/>
      <c r="N16" s="146"/>
      <c r="O16" s="146"/>
      <c r="P16" s="146"/>
      <c r="Q16" s="147"/>
      <c r="R16" s="147"/>
      <c r="S16" s="148"/>
      <c r="T16" s="149"/>
      <c r="U16" s="150"/>
      <c r="V16" s="380"/>
      <c r="W16" s="382"/>
    </row>
    <row r="17" spans="1:23" ht="132.75" customHeight="1" x14ac:dyDescent="0.3">
      <c r="A17" s="58">
        <v>1</v>
      </c>
      <c r="B17" s="110" t="s">
        <v>45</v>
      </c>
      <c r="C17" s="106" t="s">
        <v>46</v>
      </c>
      <c r="D17" s="106" t="s">
        <v>47</v>
      </c>
      <c r="E17" s="107" t="s">
        <v>48</v>
      </c>
      <c r="F17" s="104" t="s">
        <v>49</v>
      </c>
      <c r="G17" s="106" t="s">
        <v>50</v>
      </c>
      <c r="H17" s="105" t="s">
        <v>51</v>
      </c>
      <c r="I17" s="108">
        <v>44958</v>
      </c>
      <c r="J17" s="109">
        <v>45280</v>
      </c>
      <c r="K17" s="325">
        <v>0.3</v>
      </c>
      <c r="L17" s="326">
        <v>0.3</v>
      </c>
      <c r="M17" s="327"/>
      <c r="N17" s="326">
        <v>0.4</v>
      </c>
      <c r="O17" s="327"/>
      <c r="P17" s="326">
        <v>0.3</v>
      </c>
      <c r="Q17" s="326">
        <v>1</v>
      </c>
      <c r="R17" s="324">
        <v>0.3</v>
      </c>
      <c r="S17" s="133">
        <v>0.3</v>
      </c>
      <c r="T17" s="328" t="s">
        <v>918</v>
      </c>
      <c r="U17" s="97"/>
      <c r="V17" s="381"/>
      <c r="W17" s="418" t="s">
        <v>1068</v>
      </c>
    </row>
    <row r="18" spans="1:23" ht="3" customHeight="1" x14ac:dyDescent="0.3">
      <c r="A18" s="51"/>
      <c r="B18" s="50"/>
      <c r="C18" s="59"/>
      <c r="D18" s="59"/>
      <c r="E18" s="59"/>
      <c r="F18" s="60"/>
      <c r="G18" s="60"/>
      <c r="H18" s="60"/>
      <c r="I18" s="61"/>
      <c r="J18" s="62"/>
    </row>
    <row r="19" spans="1:23" ht="30" customHeight="1" x14ac:dyDescent="0.3">
      <c r="A19" s="63"/>
      <c r="B19" s="55" t="s">
        <v>52</v>
      </c>
      <c r="C19" s="490" t="s">
        <v>1174</v>
      </c>
      <c r="D19" s="491"/>
      <c r="E19" s="491"/>
      <c r="F19" s="64"/>
      <c r="G19" s="492" t="s">
        <v>53</v>
      </c>
      <c r="H19" s="493"/>
      <c r="I19" s="494"/>
      <c r="J19" s="495"/>
    </row>
    <row r="20" spans="1:23" ht="8.25" customHeight="1" thickBot="1" x14ac:dyDescent="0.35">
      <c r="A20" s="65"/>
      <c r="B20" s="66"/>
      <c r="C20" s="66"/>
      <c r="D20" s="66"/>
      <c r="E20" s="66"/>
      <c r="F20" s="67"/>
      <c r="G20" s="67"/>
      <c r="H20" s="68"/>
      <c r="I20" s="68"/>
      <c r="J20" s="69"/>
    </row>
    <row r="21" spans="1:23" x14ac:dyDescent="0.3">
      <c r="A21" s="496"/>
      <c r="B21" s="497"/>
      <c r="C21" s="70"/>
      <c r="D21" s="70"/>
      <c r="E21" s="70"/>
      <c r="F21" s="71"/>
      <c r="G21" s="72"/>
      <c r="H21" s="71"/>
      <c r="I21" s="73"/>
      <c r="J21" s="74"/>
    </row>
    <row r="22" spans="1:23" ht="4.5" customHeight="1" x14ac:dyDescent="0.3">
      <c r="A22" s="49"/>
      <c r="J22" s="53"/>
    </row>
    <row r="23" spans="1:23" ht="14.25" customHeight="1" x14ac:dyDescent="0.3">
      <c r="A23" s="49"/>
      <c r="B23" s="75"/>
      <c r="E23" s="75"/>
      <c r="J23" s="53"/>
    </row>
    <row r="24" spans="1:23" ht="14.25" customHeight="1" x14ac:dyDescent="0.3">
      <c r="A24" s="49"/>
      <c r="B24" s="75"/>
      <c r="E24" s="75"/>
      <c r="J24" s="53"/>
    </row>
    <row r="25" spans="1:23" ht="14.25" customHeight="1" x14ac:dyDescent="0.3">
      <c r="A25" s="49"/>
      <c r="B25" s="75"/>
      <c r="C25" s="75"/>
      <c r="D25" s="75"/>
      <c r="E25" s="75"/>
      <c r="F25" s="75"/>
      <c r="G25" s="75"/>
      <c r="J25" s="53"/>
    </row>
    <row r="26" spans="1:23" ht="14.25" customHeight="1" x14ac:dyDescent="0.3">
      <c r="A26" s="49"/>
      <c r="B26" s="487"/>
      <c r="C26" s="487"/>
      <c r="E26" s="76"/>
      <c r="F26" s="47"/>
      <c r="G26" s="76"/>
      <c r="J26" s="53"/>
    </row>
    <row r="27" spans="1:23" ht="17.25" thickBot="1" x14ac:dyDescent="0.35">
      <c r="A27" s="77"/>
      <c r="B27" s="68"/>
      <c r="C27" s="68"/>
      <c r="D27" s="68"/>
      <c r="E27" s="68"/>
      <c r="F27" s="68"/>
      <c r="G27" s="68"/>
      <c r="H27" s="68"/>
      <c r="I27" s="68"/>
      <c r="J27" s="69"/>
    </row>
    <row r="28" spans="1:23" x14ac:dyDescent="0.3"/>
    <row r="29" spans="1:23" x14ac:dyDescent="0.3"/>
    <row r="30" spans="1:23" x14ac:dyDescent="0.3"/>
    <row r="31" spans="1:23" x14ac:dyDescent="0.3">
      <c r="F31" s="76"/>
    </row>
    <row r="32" spans="1:23" x14ac:dyDescent="0.3"/>
    <row r="33" spans="5:6" x14ac:dyDescent="0.3"/>
    <row r="34" spans="5:6" x14ac:dyDescent="0.3"/>
    <row r="35" spans="5:6" x14ac:dyDescent="0.3">
      <c r="E35" s="76"/>
      <c r="F35" s="76"/>
    </row>
    <row r="36" spans="5:6" x14ac:dyDescent="0.3"/>
    <row r="37" spans="5:6" x14ac:dyDescent="0.3"/>
    <row r="38" spans="5:6" x14ac:dyDescent="0.3"/>
    <row r="39" spans="5:6" x14ac:dyDescent="0.3"/>
    <row r="40" spans="5:6" x14ac:dyDescent="0.3"/>
    <row r="41" spans="5:6" x14ac:dyDescent="0.3"/>
    <row r="42" spans="5:6" x14ac:dyDescent="0.3"/>
    <row r="43" spans="5:6" x14ac:dyDescent="0.3"/>
    <row r="44" spans="5:6" x14ac:dyDescent="0.3"/>
    <row r="45" spans="5:6" x14ac:dyDescent="0.3"/>
    <row r="46" spans="5:6" x14ac:dyDescent="0.3"/>
    <row r="47" spans="5:6" x14ac:dyDescent="0.3"/>
    <row r="48" spans="5:6" x14ac:dyDescent="0.3"/>
    <row r="49" x14ac:dyDescent="0.3"/>
    <row r="50" x14ac:dyDescent="0.3"/>
    <row r="51" x14ac:dyDescent="0.3"/>
    <row r="52" x14ac:dyDescent="0.3"/>
    <row r="53" x14ac:dyDescent="0.3"/>
    <row r="54" x14ac:dyDescent="0.3"/>
    <row r="55" x14ac:dyDescent="0.3"/>
    <row r="56" x14ac:dyDescent="0.3"/>
    <row r="57" x14ac:dyDescent="0.3"/>
    <row r="58" x14ac:dyDescent="0.3"/>
    <row r="59" x14ac:dyDescent="0.3"/>
    <row r="60" x14ac:dyDescent="0.3"/>
    <row r="61" x14ac:dyDescent="0.3"/>
    <row r="62" x14ac:dyDescent="0.3"/>
    <row r="63" x14ac:dyDescent="0.3"/>
    <row r="64" x14ac:dyDescent="0.3"/>
    <row r="65" x14ac:dyDescent="0.3"/>
    <row r="66" x14ac:dyDescent="0.3"/>
    <row r="67" x14ac:dyDescent="0.3"/>
    <row r="68" x14ac:dyDescent="0.3"/>
    <row r="69" x14ac:dyDescent="0.3"/>
    <row r="70" x14ac:dyDescent="0.3"/>
    <row r="71" x14ac:dyDescent="0.3"/>
    <row r="72" x14ac:dyDescent="0.3"/>
    <row r="73" x14ac:dyDescent="0.3"/>
    <row r="74" x14ac:dyDescent="0.3"/>
    <row r="75" x14ac:dyDescent="0.3"/>
    <row r="76" x14ac:dyDescent="0.3"/>
    <row r="77" x14ac:dyDescent="0.3"/>
    <row r="78" x14ac:dyDescent="0.3"/>
    <row r="79" x14ac:dyDescent="0.3"/>
    <row r="80" x14ac:dyDescent="0.3"/>
    <row r="81" x14ac:dyDescent="0.3"/>
    <row r="82" x14ac:dyDescent="0.3"/>
    <row r="83" x14ac:dyDescent="0.3"/>
    <row r="84" x14ac:dyDescent="0.3"/>
    <row r="85" x14ac:dyDescent="0.3"/>
    <row r="86" x14ac:dyDescent="0.3"/>
    <row r="87" x14ac:dyDescent="0.3"/>
    <row r="88" x14ac:dyDescent="0.3"/>
    <row r="89" x14ac:dyDescent="0.3"/>
    <row r="90" x14ac:dyDescent="0.3"/>
    <row r="91" x14ac:dyDescent="0.3"/>
    <row r="92" x14ac:dyDescent="0.3"/>
    <row r="93" x14ac:dyDescent="0.3"/>
    <row r="94" x14ac:dyDescent="0.3"/>
    <row r="95" x14ac:dyDescent="0.3"/>
    <row r="96" x14ac:dyDescent="0.3"/>
    <row r="97" x14ac:dyDescent="0.3"/>
    <row r="98" x14ac:dyDescent="0.3"/>
    <row r="99" x14ac:dyDescent="0.3"/>
    <row r="100" x14ac:dyDescent="0.3"/>
    <row r="101" x14ac:dyDescent="0.3"/>
    <row r="102" x14ac:dyDescent="0.3"/>
    <row r="103" x14ac:dyDescent="0.3"/>
    <row r="104" x14ac:dyDescent="0.3"/>
    <row r="105" x14ac:dyDescent="0.3"/>
    <row r="106" x14ac:dyDescent="0.3"/>
    <row r="107" x14ac:dyDescent="0.3"/>
    <row r="108" x14ac:dyDescent="0.3"/>
    <row r="109" x14ac:dyDescent="0.3"/>
    <row r="110" x14ac:dyDescent="0.3"/>
    <row r="111" x14ac:dyDescent="0.3"/>
    <row r="112" x14ac:dyDescent="0.3"/>
    <row r="113" x14ac:dyDescent="0.3"/>
    <row r="114" x14ac:dyDescent="0.3"/>
    <row r="115" x14ac:dyDescent="0.3"/>
    <row r="116" x14ac:dyDescent="0.3"/>
    <row r="117" x14ac:dyDescent="0.3"/>
    <row r="118" x14ac:dyDescent="0.3"/>
    <row r="119" x14ac:dyDescent="0.3"/>
    <row r="120" x14ac:dyDescent="0.3"/>
    <row r="121" x14ac:dyDescent="0.3"/>
    <row r="122" x14ac:dyDescent="0.3"/>
    <row r="123" x14ac:dyDescent="0.3"/>
    <row r="124" x14ac:dyDescent="0.3"/>
    <row r="125" x14ac:dyDescent="0.3"/>
    <row r="126" x14ac:dyDescent="0.3"/>
    <row r="127" x14ac:dyDescent="0.3"/>
    <row r="128" x14ac:dyDescent="0.3"/>
    <row r="129" x14ac:dyDescent="0.3"/>
    <row r="130" x14ac:dyDescent="0.3"/>
    <row r="131" x14ac:dyDescent="0.3"/>
    <row r="132" x14ac:dyDescent="0.3"/>
    <row r="133" x14ac:dyDescent="0.3"/>
    <row r="134" x14ac:dyDescent="0.3"/>
    <row r="135" x14ac:dyDescent="0.3"/>
    <row r="136" x14ac:dyDescent="0.3"/>
    <row r="137" x14ac:dyDescent="0.3"/>
    <row r="138" x14ac:dyDescent="0.3"/>
    <row r="139" x14ac:dyDescent="0.3"/>
    <row r="140" x14ac:dyDescent="0.3"/>
    <row r="141" x14ac:dyDescent="0.3"/>
    <row r="142" x14ac:dyDescent="0.3"/>
    <row r="143" x14ac:dyDescent="0.3"/>
    <row r="144" x14ac:dyDescent="0.3"/>
    <row r="145" x14ac:dyDescent="0.3"/>
    <row r="146" x14ac:dyDescent="0.3"/>
    <row r="147" x14ac:dyDescent="0.3"/>
    <row r="148" x14ac:dyDescent="0.3"/>
    <row r="149" x14ac:dyDescent="0.3"/>
    <row r="150" x14ac:dyDescent="0.3"/>
    <row r="151" x14ac:dyDescent="0.3"/>
    <row r="152" x14ac:dyDescent="0.3"/>
    <row r="153" x14ac:dyDescent="0.3"/>
    <row r="154" x14ac:dyDescent="0.3"/>
    <row r="155" x14ac:dyDescent="0.3"/>
    <row r="156" x14ac:dyDescent="0.3"/>
    <row r="157" x14ac:dyDescent="0.3"/>
    <row r="158" x14ac:dyDescent="0.3"/>
    <row r="159" x14ac:dyDescent="0.3"/>
    <row r="160" x14ac:dyDescent="0.3"/>
    <row r="161" x14ac:dyDescent="0.3"/>
    <row r="162" x14ac:dyDescent="0.3"/>
    <row r="163" x14ac:dyDescent="0.3"/>
    <row r="164" x14ac:dyDescent="0.3"/>
    <row r="165" x14ac:dyDescent="0.3"/>
    <row r="166" x14ac:dyDescent="0.3"/>
    <row r="167" x14ac:dyDescent="0.3"/>
    <row r="168" x14ac:dyDescent="0.3"/>
    <row r="169" x14ac:dyDescent="0.3"/>
    <row r="170" x14ac:dyDescent="0.3"/>
    <row r="171" x14ac:dyDescent="0.3"/>
    <row r="172" x14ac:dyDescent="0.3"/>
    <row r="173" x14ac:dyDescent="0.3"/>
    <row r="174" x14ac:dyDescent="0.3"/>
    <row r="175" x14ac:dyDescent="0.3"/>
    <row r="176" x14ac:dyDescent="0.3"/>
    <row r="177" x14ac:dyDescent="0.3"/>
    <row r="178" x14ac:dyDescent="0.3"/>
    <row r="179" x14ac:dyDescent="0.3"/>
    <row r="180" x14ac:dyDescent="0.3"/>
    <row r="181" x14ac:dyDescent="0.3"/>
    <row r="182" x14ac:dyDescent="0.3"/>
    <row r="183" x14ac:dyDescent="0.3"/>
    <row r="184" x14ac:dyDescent="0.3"/>
    <row r="185" x14ac:dyDescent="0.3"/>
    <row r="186" x14ac:dyDescent="0.3"/>
    <row r="187" x14ac:dyDescent="0.3"/>
    <row r="188" x14ac:dyDescent="0.3"/>
    <row r="189" x14ac:dyDescent="0.3"/>
    <row r="190" x14ac:dyDescent="0.3"/>
    <row r="191" x14ac:dyDescent="0.3"/>
    <row r="192" x14ac:dyDescent="0.3"/>
    <row r="193" x14ac:dyDescent="0.3"/>
    <row r="194" x14ac:dyDescent="0.3"/>
    <row r="195" x14ac:dyDescent="0.3"/>
    <row r="196" x14ac:dyDescent="0.3"/>
    <row r="197" x14ac:dyDescent="0.3"/>
    <row r="198" x14ac:dyDescent="0.3"/>
    <row r="199" x14ac:dyDescent="0.3"/>
    <row r="200" x14ac:dyDescent="0.3"/>
    <row r="201" x14ac:dyDescent="0.3"/>
    <row r="202" x14ac:dyDescent="0.3"/>
    <row r="203" x14ac:dyDescent="0.3"/>
    <row r="204" x14ac:dyDescent="0.3"/>
    <row r="205" x14ac:dyDescent="0.3"/>
    <row r="206" x14ac:dyDescent="0.3"/>
    <row r="207" x14ac:dyDescent="0.3"/>
    <row r="208" x14ac:dyDescent="0.3"/>
    <row r="209" x14ac:dyDescent="0.3"/>
    <row r="210" x14ac:dyDescent="0.3"/>
    <row r="211" x14ac:dyDescent="0.3"/>
    <row r="212" x14ac:dyDescent="0.3"/>
    <row r="213" x14ac:dyDescent="0.3"/>
    <row r="214" x14ac:dyDescent="0.3"/>
    <row r="215" x14ac:dyDescent="0.3"/>
    <row r="216" x14ac:dyDescent="0.3"/>
    <row r="217" x14ac:dyDescent="0.3"/>
    <row r="218" x14ac:dyDescent="0.3"/>
    <row r="219" x14ac:dyDescent="0.3"/>
    <row r="220" x14ac:dyDescent="0.3"/>
    <row r="221" x14ac:dyDescent="0.3"/>
    <row r="222" x14ac:dyDescent="0.3"/>
    <row r="223" x14ac:dyDescent="0.3"/>
    <row r="224" x14ac:dyDescent="0.3"/>
    <row r="225" x14ac:dyDescent="0.3"/>
    <row r="226" x14ac:dyDescent="0.3"/>
    <row r="227" x14ac:dyDescent="0.3"/>
    <row r="228" x14ac:dyDescent="0.3"/>
    <row r="229" x14ac:dyDescent="0.3"/>
    <row r="230" x14ac:dyDescent="0.3"/>
    <row r="231" x14ac:dyDescent="0.3"/>
    <row r="232" x14ac:dyDescent="0.3"/>
    <row r="233" x14ac:dyDescent="0.3"/>
    <row r="234" x14ac:dyDescent="0.3"/>
    <row r="235" x14ac:dyDescent="0.3"/>
    <row r="236" x14ac:dyDescent="0.3"/>
    <row r="237" x14ac:dyDescent="0.3"/>
    <row r="238" x14ac:dyDescent="0.3"/>
    <row r="239" x14ac:dyDescent="0.3"/>
    <row r="240" x14ac:dyDescent="0.3"/>
    <row r="241" x14ac:dyDescent="0.3"/>
    <row r="242" x14ac:dyDescent="0.3"/>
    <row r="243" x14ac:dyDescent="0.3"/>
    <row r="244" x14ac:dyDescent="0.3"/>
    <row r="245" x14ac:dyDescent="0.3"/>
    <row r="246" x14ac:dyDescent="0.3"/>
    <row r="247" x14ac:dyDescent="0.3"/>
    <row r="248" x14ac:dyDescent="0.3"/>
    <row r="249" x14ac:dyDescent="0.3"/>
    <row r="250" x14ac:dyDescent="0.3"/>
  </sheetData>
  <mergeCells count="35">
    <mergeCell ref="B26:C26"/>
    <mergeCell ref="A16:J16"/>
    <mergeCell ref="C19:E19"/>
    <mergeCell ref="G19:H19"/>
    <mergeCell ref="I19:J19"/>
    <mergeCell ref="A21:B21"/>
    <mergeCell ref="T14:T15"/>
    <mergeCell ref="A1:D3"/>
    <mergeCell ref="E1:J3"/>
    <mergeCell ref="C7:E7"/>
    <mergeCell ref="C9:E9"/>
    <mergeCell ref="A14:A15"/>
    <mergeCell ref="B14:B15"/>
    <mergeCell ref="C14:C15"/>
    <mergeCell ref="M14:N14"/>
    <mergeCell ref="O14:P14"/>
    <mergeCell ref="Q14:Q15"/>
    <mergeCell ref="R14:R15"/>
    <mergeCell ref="S14:S15"/>
    <mergeCell ref="X14:X15"/>
    <mergeCell ref="W14:W15"/>
    <mergeCell ref="V14:V15"/>
    <mergeCell ref="A4:V4"/>
    <mergeCell ref="U5:V12"/>
    <mergeCell ref="A13:V13"/>
    <mergeCell ref="D14:D15"/>
    <mergeCell ref="E14:E15"/>
    <mergeCell ref="C11:E11"/>
    <mergeCell ref="C5:E5"/>
    <mergeCell ref="U14:U15"/>
    <mergeCell ref="F14:F15"/>
    <mergeCell ref="G14:G15"/>
    <mergeCell ref="H14:H15"/>
    <mergeCell ref="I14:J14"/>
    <mergeCell ref="K14:L14"/>
  </mergeCells>
  <dataValidations count="7">
    <dataValidation type="date" operator="greaterThanOrEqual" allowBlank="1" showInputMessage="1" showErrorMessage="1" sqref="I19" xr:uid="{00000000-0002-0000-0200-000000000000}">
      <formula1>41275</formula1>
    </dataValidation>
    <dataValidation type="list" allowBlank="1" showInputMessage="1" showErrorMessage="1" sqref="H9" xr:uid="{00000000-0002-0000-0200-000001000000}">
      <formula1>vigencias</formula1>
    </dataValidation>
    <dataValidation type="list" allowBlank="1" showDropDown="1" showErrorMessage="1" promptTitle="Departamento" prompt="Seleccione eldepartamenton de acuerdo a las opciones relacionadas." sqref="H12" xr:uid="{00000000-0002-0000-0200-000003000000}">
      <formula1>#REF!</formula1>
    </dataValidation>
    <dataValidation type="list" allowBlank="1" showInputMessage="1" showErrorMessage="1" sqref="I9:I11" xr:uid="{00000000-0002-0000-0200-000004000000}">
      <formula1>nivel</formula1>
    </dataValidation>
    <dataValidation type="list" allowBlank="1" showInputMessage="1" showErrorMessage="1" sqref="H7" xr:uid="{00000000-0002-0000-0200-000005000000}">
      <formula1>orden</formula1>
    </dataValidation>
    <dataValidation type="list" allowBlank="1" showInputMessage="1" showErrorMessage="1" sqref="C7:E7" xr:uid="{00000000-0002-0000-0200-000006000000}">
      <formula1>sector</formula1>
    </dataValidation>
    <dataValidation type="list" allowBlank="1" showInputMessage="1" showErrorMessage="1" sqref="C9:E9" xr:uid="{00000000-0002-0000-0200-000007000000}">
      <formula1>departamentos</formula1>
    </dataValidation>
  </dataValidations>
  <hyperlinks>
    <hyperlink ref="C19" r:id="rId1" xr:uid="{F3BB0848-FB28-43A2-8EA1-8A4D8A20102D}"/>
  </hyperlinks>
  <pageMargins left="0.7" right="0.7" top="0.75" bottom="0.75" header="0.3" footer="0.3"/>
  <pageSetup orientation="portrait" horizontalDpi="4294967293" verticalDpi="4294967293" r:id="rId2"/>
  <drawing r:id="rId3"/>
  <legacyDrawing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U18"/>
  <sheetViews>
    <sheetView zoomScaleNormal="100" workbookViewId="0">
      <selection activeCell="C8" sqref="C8"/>
    </sheetView>
  </sheetViews>
  <sheetFormatPr baseColWidth="10" defaultColWidth="11.42578125" defaultRowHeight="16.5" x14ac:dyDescent="0.3"/>
  <cols>
    <col min="1" max="1" width="29.140625" style="2" customWidth="1"/>
    <col min="2" max="2" width="10.42578125" style="2" customWidth="1"/>
    <col min="3" max="3" width="45.85546875" style="2" customWidth="1"/>
    <col min="4" max="4" width="31.140625" style="2" customWidth="1"/>
    <col min="5" max="5" width="23.28515625" style="2" customWidth="1"/>
    <col min="6" max="6" width="25" style="2" customWidth="1"/>
    <col min="7" max="7" width="22" style="2" customWidth="1"/>
    <col min="8" max="12" width="0" style="16" hidden="1" customWidth="1"/>
    <col min="13" max="14" width="0" style="2" hidden="1" customWidth="1"/>
    <col min="15" max="15" width="12.28515625" style="2" hidden="1" customWidth="1"/>
    <col min="16" max="16" width="13.85546875" style="2" hidden="1" customWidth="1"/>
    <col min="17" max="17" width="50.42578125" style="2" hidden="1" customWidth="1"/>
    <col min="18" max="18" width="56.5703125" style="2" hidden="1" customWidth="1"/>
    <col min="19" max="19" width="28.140625" style="2" hidden="1" customWidth="1"/>
    <col min="20" max="20" width="5.7109375" style="389" hidden="1" customWidth="1"/>
    <col min="21" max="21" width="62.28515625" style="389" customWidth="1"/>
    <col min="22" max="16384" width="11.42578125" style="2"/>
  </cols>
  <sheetData>
    <row r="1" spans="1:21" x14ac:dyDescent="0.3">
      <c r="A1" s="103"/>
      <c r="B1" s="103"/>
      <c r="C1" s="103"/>
      <c r="D1" s="103"/>
      <c r="E1" s="103"/>
      <c r="F1" s="103"/>
      <c r="G1" s="103"/>
      <c r="H1" s="359"/>
      <c r="I1" s="359"/>
      <c r="J1" s="359"/>
      <c r="K1" s="359"/>
      <c r="L1" s="359"/>
      <c r="M1" s="103"/>
      <c r="N1" s="103"/>
      <c r="O1" s="103"/>
      <c r="P1" s="103"/>
      <c r="Q1" s="103"/>
      <c r="R1" s="103"/>
      <c r="S1" s="103"/>
      <c r="U1" s="498"/>
    </row>
    <row r="2" spans="1:21" x14ac:dyDescent="0.3">
      <c r="A2" s="103"/>
      <c r="B2" s="103"/>
      <c r="C2" s="103"/>
      <c r="D2" s="103"/>
      <c r="E2" s="103"/>
      <c r="F2" s="103"/>
      <c r="G2" s="103"/>
      <c r="H2" s="359"/>
      <c r="I2" s="359"/>
      <c r="J2" s="359"/>
      <c r="K2" s="359"/>
      <c r="L2" s="359"/>
      <c r="M2" s="103"/>
      <c r="N2" s="103"/>
      <c r="O2" s="103"/>
      <c r="P2" s="103"/>
      <c r="Q2" s="103"/>
      <c r="R2" s="103"/>
      <c r="S2" s="103"/>
      <c r="U2" s="498"/>
    </row>
    <row r="3" spans="1:21" ht="17.25" thickBot="1" x14ac:dyDescent="0.35">
      <c r="A3" s="103"/>
      <c r="B3" s="103"/>
      <c r="C3" s="103"/>
      <c r="D3" s="103"/>
      <c r="E3" s="103"/>
      <c r="F3" s="103"/>
      <c r="G3" s="103"/>
      <c r="H3" s="499" t="s">
        <v>54</v>
      </c>
      <c r="I3" s="499"/>
      <c r="J3" s="499" t="s">
        <v>55</v>
      </c>
      <c r="K3" s="499"/>
      <c r="L3" s="500" t="s">
        <v>56</v>
      </c>
      <c r="M3" s="500"/>
      <c r="N3" s="103"/>
      <c r="O3" s="103"/>
      <c r="P3" s="103"/>
      <c r="Q3" s="103"/>
      <c r="R3" s="103"/>
      <c r="S3" s="103"/>
      <c r="U3" s="498"/>
    </row>
    <row r="4" spans="1:21" x14ac:dyDescent="0.3">
      <c r="A4" s="501" t="s">
        <v>57</v>
      </c>
      <c r="B4" s="501"/>
      <c r="C4" s="501"/>
      <c r="D4" s="501"/>
      <c r="E4" s="501"/>
      <c r="F4" s="501"/>
      <c r="G4" s="502"/>
      <c r="H4" s="503" t="s">
        <v>40</v>
      </c>
      <c r="I4" s="504"/>
      <c r="J4" s="504" t="s">
        <v>5</v>
      </c>
      <c r="K4" s="504"/>
      <c r="L4" s="507" t="s">
        <v>6</v>
      </c>
      <c r="M4" s="508"/>
      <c r="N4" s="513" t="s">
        <v>8</v>
      </c>
      <c r="O4" s="516" t="s">
        <v>306</v>
      </c>
      <c r="P4" s="528" t="s">
        <v>307</v>
      </c>
      <c r="Q4" s="519" t="s">
        <v>311</v>
      </c>
      <c r="R4" s="522" t="s">
        <v>309</v>
      </c>
      <c r="S4" s="525" t="s">
        <v>312</v>
      </c>
      <c r="T4" s="512" t="s">
        <v>1061</v>
      </c>
      <c r="U4" s="511" t="s">
        <v>1067</v>
      </c>
    </row>
    <row r="5" spans="1:21" x14ac:dyDescent="0.3">
      <c r="A5" s="532" t="s">
        <v>58</v>
      </c>
      <c r="B5" s="532"/>
      <c r="C5" s="532"/>
      <c r="D5" s="532"/>
      <c r="E5" s="532"/>
      <c r="F5" s="532"/>
      <c r="G5" s="533"/>
      <c r="H5" s="505"/>
      <c r="I5" s="506"/>
      <c r="J5" s="506"/>
      <c r="K5" s="506"/>
      <c r="L5" s="509"/>
      <c r="M5" s="510"/>
      <c r="N5" s="514"/>
      <c r="O5" s="517"/>
      <c r="P5" s="529"/>
      <c r="Q5" s="520"/>
      <c r="R5" s="523"/>
      <c r="S5" s="526"/>
      <c r="T5" s="512"/>
      <c r="U5" s="511"/>
    </row>
    <row r="6" spans="1:21" ht="17.25" thickBot="1" x14ac:dyDescent="0.35">
      <c r="A6" s="117" t="s">
        <v>59</v>
      </c>
      <c r="B6" s="534" t="s">
        <v>60</v>
      </c>
      <c r="C6" s="534"/>
      <c r="D6" s="14" t="s">
        <v>12</v>
      </c>
      <c r="E6" s="14" t="s">
        <v>61</v>
      </c>
      <c r="F6" s="14" t="s">
        <v>62</v>
      </c>
      <c r="G6" s="142" t="s">
        <v>15</v>
      </c>
      <c r="H6" s="160" t="s">
        <v>16</v>
      </c>
      <c r="I6" s="161" t="s">
        <v>17</v>
      </c>
      <c r="J6" s="161" t="s">
        <v>16</v>
      </c>
      <c r="K6" s="161" t="s">
        <v>17</v>
      </c>
      <c r="L6" s="161" t="s">
        <v>16</v>
      </c>
      <c r="M6" s="162" t="s">
        <v>17</v>
      </c>
      <c r="N6" s="515"/>
      <c r="O6" s="518"/>
      <c r="P6" s="530"/>
      <c r="Q6" s="521"/>
      <c r="R6" s="524"/>
      <c r="S6" s="527"/>
      <c r="T6" s="512"/>
      <c r="U6" s="511"/>
    </row>
    <row r="7" spans="1:21" ht="69.75" customHeight="1" x14ac:dyDescent="0.3">
      <c r="A7" s="531" t="s">
        <v>152</v>
      </c>
      <c r="B7" s="17">
        <v>1.1000000000000001</v>
      </c>
      <c r="C7" s="13" t="s">
        <v>1047</v>
      </c>
      <c r="D7" s="11" t="s">
        <v>153</v>
      </c>
      <c r="E7" s="8" t="s">
        <v>154</v>
      </c>
      <c r="F7" s="10" t="s">
        <v>922</v>
      </c>
      <c r="G7" s="137" t="s">
        <v>155</v>
      </c>
      <c r="H7" s="331"/>
      <c r="I7" s="186"/>
      <c r="J7" s="187"/>
      <c r="K7" s="199">
        <v>1</v>
      </c>
      <c r="L7" s="187"/>
      <c r="M7" s="200">
        <v>1</v>
      </c>
      <c r="N7" s="201">
        <f>I7+K7+M7</f>
        <v>2</v>
      </c>
      <c r="O7" s="143">
        <f>H7+J7+L7</f>
        <v>0</v>
      </c>
      <c r="P7" s="372">
        <f>O7/N7</f>
        <v>0</v>
      </c>
      <c r="Q7" s="373" t="s">
        <v>891</v>
      </c>
      <c r="R7" s="430" t="s">
        <v>1089</v>
      </c>
      <c r="S7" s="415"/>
      <c r="T7" s="389" t="s">
        <v>1062</v>
      </c>
      <c r="U7" s="430" t="s">
        <v>1089</v>
      </c>
    </row>
    <row r="8" spans="1:21" ht="75.75" customHeight="1" x14ac:dyDescent="0.3">
      <c r="A8" s="531"/>
      <c r="B8" s="17" t="s">
        <v>72</v>
      </c>
      <c r="C8" s="13" t="s">
        <v>156</v>
      </c>
      <c r="D8" s="11" t="s">
        <v>926</v>
      </c>
      <c r="E8" s="4" t="s">
        <v>154</v>
      </c>
      <c r="F8" s="3" t="s">
        <v>949</v>
      </c>
      <c r="G8" s="136">
        <v>45199</v>
      </c>
      <c r="H8" s="332"/>
      <c r="I8" s="192"/>
      <c r="J8" s="193"/>
      <c r="K8" s="194"/>
      <c r="L8" s="191"/>
      <c r="M8" s="154">
        <v>1</v>
      </c>
      <c r="N8" s="163">
        <f t="shared" ref="N8:N16" si="0">I8+K8+M8</f>
        <v>1</v>
      </c>
      <c r="O8" s="143">
        <f t="shared" ref="O8:O17" si="1">H8+J8+L8</f>
        <v>0</v>
      </c>
      <c r="P8" s="372">
        <f t="shared" ref="P8:P17" si="2">O8/N8</f>
        <v>0</v>
      </c>
      <c r="Q8" s="373" t="s">
        <v>927</v>
      </c>
      <c r="R8" s="422" t="s">
        <v>1090</v>
      </c>
      <c r="S8" s="374"/>
      <c r="T8" s="389" t="s">
        <v>962</v>
      </c>
      <c r="U8" s="431" t="s">
        <v>1178</v>
      </c>
    </row>
    <row r="9" spans="1:21" ht="96.75" customHeight="1" x14ac:dyDescent="0.3">
      <c r="A9" s="531"/>
      <c r="B9" s="118" t="s">
        <v>157</v>
      </c>
      <c r="C9" s="5" t="s">
        <v>158</v>
      </c>
      <c r="D9" s="3" t="s">
        <v>318</v>
      </c>
      <c r="E9" s="4" t="s">
        <v>89</v>
      </c>
      <c r="F9" s="3" t="s">
        <v>950</v>
      </c>
      <c r="G9" s="136" t="s">
        <v>317</v>
      </c>
      <c r="H9" s="333">
        <v>1</v>
      </c>
      <c r="I9" s="192">
        <v>1</v>
      </c>
      <c r="J9" s="196"/>
      <c r="K9" s="197">
        <v>1</v>
      </c>
      <c r="L9" s="198"/>
      <c r="M9" s="154">
        <v>1</v>
      </c>
      <c r="N9" s="163">
        <v>3</v>
      </c>
      <c r="O9" s="143">
        <f t="shared" si="1"/>
        <v>1</v>
      </c>
      <c r="P9" s="337">
        <f t="shared" si="2"/>
        <v>0.33333333333333331</v>
      </c>
      <c r="Q9" s="338" t="s">
        <v>893</v>
      </c>
      <c r="R9" s="338" t="s">
        <v>1091</v>
      </c>
      <c r="S9" s="164"/>
      <c r="T9" s="390" t="s">
        <v>963</v>
      </c>
      <c r="U9" s="338" t="s">
        <v>1161</v>
      </c>
    </row>
    <row r="10" spans="1:21" ht="90" customHeight="1" x14ac:dyDescent="0.3">
      <c r="A10" s="531"/>
      <c r="B10" s="118" t="s">
        <v>159</v>
      </c>
      <c r="C10" s="5" t="s">
        <v>1045</v>
      </c>
      <c r="D10" s="21" t="s">
        <v>313</v>
      </c>
      <c r="E10" s="4" t="s">
        <v>89</v>
      </c>
      <c r="F10" s="361" t="s">
        <v>928</v>
      </c>
      <c r="G10" s="4" t="s">
        <v>314</v>
      </c>
      <c r="H10" s="334">
        <v>1</v>
      </c>
      <c r="I10" s="188">
        <v>1</v>
      </c>
      <c r="J10" s="189"/>
      <c r="K10" s="190">
        <v>1</v>
      </c>
      <c r="L10" s="189"/>
      <c r="M10" s="156"/>
      <c r="N10" s="163">
        <v>2</v>
      </c>
      <c r="O10" s="143">
        <f t="shared" si="1"/>
        <v>1</v>
      </c>
      <c r="P10" s="337">
        <f t="shared" si="2"/>
        <v>0.5</v>
      </c>
      <c r="Q10" s="338" t="s">
        <v>958</v>
      </c>
      <c r="R10" s="431" t="s">
        <v>1092</v>
      </c>
      <c r="S10" s="165"/>
      <c r="T10" s="390" t="s">
        <v>964</v>
      </c>
      <c r="U10" s="338" t="s">
        <v>1077</v>
      </c>
    </row>
    <row r="11" spans="1:21" ht="161.25" customHeight="1" x14ac:dyDescent="0.3">
      <c r="A11" s="531"/>
      <c r="B11" s="118" t="s">
        <v>160</v>
      </c>
      <c r="C11" s="13" t="s">
        <v>315</v>
      </c>
      <c r="D11" s="10" t="s">
        <v>161</v>
      </c>
      <c r="E11" s="8" t="s">
        <v>162</v>
      </c>
      <c r="F11" s="10" t="s">
        <v>922</v>
      </c>
      <c r="G11" s="136">
        <v>45291</v>
      </c>
      <c r="H11" s="332">
        <v>0.33</v>
      </c>
      <c r="I11" s="195">
        <v>0.33</v>
      </c>
      <c r="J11" s="193"/>
      <c r="K11" s="194">
        <v>0.33</v>
      </c>
      <c r="L11" s="191"/>
      <c r="M11" s="155">
        <v>0.34</v>
      </c>
      <c r="N11" s="163">
        <f>I11+K11+M11</f>
        <v>1</v>
      </c>
      <c r="O11" s="330">
        <f t="shared" si="1"/>
        <v>0.33</v>
      </c>
      <c r="P11" s="337">
        <f t="shared" si="2"/>
        <v>0.33</v>
      </c>
      <c r="Q11" s="338" t="s">
        <v>951</v>
      </c>
      <c r="R11" s="338" t="s">
        <v>1093</v>
      </c>
      <c r="S11" s="165"/>
      <c r="T11" s="390" t="s">
        <v>970</v>
      </c>
      <c r="U11" s="388" t="s">
        <v>1176</v>
      </c>
    </row>
    <row r="12" spans="1:21" ht="69" customHeight="1" x14ac:dyDescent="0.3">
      <c r="A12" s="531"/>
      <c r="B12" s="9" t="s">
        <v>163</v>
      </c>
      <c r="C12" s="710" t="s">
        <v>164</v>
      </c>
      <c r="D12" s="122" t="s">
        <v>165</v>
      </c>
      <c r="E12" s="8" t="s">
        <v>162</v>
      </c>
      <c r="F12" s="10" t="s">
        <v>922</v>
      </c>
      <c r="G12" s="136">
        <v>45291</v>
      </c>
      <c r="H12" s="335"/>
      <c r="I12" s="123"/>
      <c r="J12" s="124"/>
      <c r="K12" s="123"/>
      <c r="L12" s="124"/>
      <c r="M12" s="156">
        <v>1</v>
      </c>
      <c r="N12" s="166">
        <v>1</v>
      </c>
      <c r="O12" s="143">
        <f t="shared" si="1"/>
        <v>0</v>
      </c>
      <c r="P12" s="372">
        <f t="shared" si="2"/>
        <v>0</v>
      </c>
      <c r="Q12" s="388" t="s">
        <v>894</v>
      </c>
      <c r="R12" s="338" t="s">
        <v>1094</v>
      </c>
      <c r="S12" s="374"/>
      <c r="T12" s="388" t="s">
        <v>894</v>
      </c>
      <c r="U12" s="338" t="s">
        <v>894</v>
      </c>
    </row>
    <row r="13" spans="1:21" ht="165" customHeight="1" x14ac:dyDescent="0.3">
      <c r="A13" s="531" t="s">
        <v>166</v>
      </c>
      <c r="B13" s="118" t="s">
        <v>78</v>
      </c>
      <c r="C13" s="13" t="s">
        <v>1046</v>
      </c>
      <c r="D13" s="11" t="s">
        <v>167</v>
      </c>
      <c r="E13" s="8" t="s">
        <v>162</v>
      </c>
      <c r="F13" s="10" t="s">
        <v>922</v>
      </c>
      <c r="G13" s="137" t="s">
        <v>155</v>
      </c>
      <c r="H13" s="334">
        <v>1</v>
      </c>
      <c r="I13" s="188">
        <v>1</v>
      </c>
      <c r="J13" s="189"/>
      <c r="K13" s="190">
        <v>2</v>
      </c>
      <c r="L13" s="189"/>
      <c r="M13" s="156">
        <v>1</v>
      </c>
      <c r="N13" s="163">
        <f t="shared" si="0"/>
        <v>4</v>
      </c>
      <c r="O13" s="143">
        <f t="shared" si="1"/>
        <v>1</v>
      </c>
      <c r="P13" s="337">
        <f t="shared" si="2"/>
        <v>0.25</v>
      </c>
      <c r="Q13" s="329" t="s">
        <v>919</v>
      </c>
      <c r="R13" s="432" t="s">
        <v>1095</v>
      </c>
      <c r="S13" s="164"/>
      <c r="T13" s="390" t="s">
        <v>957</v>
      </c>
      <c r="U13" s="431" t="s">
        <v>1175</v>
      </c>
    </row>
    <row r="14" spans="1:21" ht="153" x14ac:dyDescent="0.3">
      <c r="A14" s="531"/>
      <c r="B14" s="118" t="s">
        <v>82</v>
      </c>
      <c r="C14" s="13" t="s">
        <v>316</v>
      </c>
      <c r="D14" s="11" t="s">
        <v>165</v>
      </c>
      <c r="E14" s="8" t="s">
        <v>168</v>
      </c>
      <c r="F14" s="10" t="s">
        <v>923</v>
      </c>
      <c r="G14" s="136" t="s">
        <v>169</v>
      </c>
      <c r="H14" s="334"/>
      <c r="I14" s="188"/>
      <c r="J14" s="189"/>
      <c r="K14" s="190"/>
      <c r="L14" s="189"/>
      <c r="M14" s="156">
        <v>1</v>
      </c>
      <c r="N14" s="163">
        <f t="shared" si="0"/>
        <v>1</v>
      </c>
      <c r="O14" s="143">
        <f t="shared" si="1"/>
        <v>0</v>
      </c>
      <c r="P14" s="372">
        <f t="shared" si="2"/>
        <v>0</v>
      </c>
      <c r="Q14" s="388" t="s">
        <v>894</v>
      </c>
      <c r="R14" s="338" t="s">
        <v>1094</v>
      </c>
      <c r="S14" s="374"/>
      <c r="T14" s="388" t="s">
        <v>894</v>
      </c>
      <c r="U14" s="431" t="s">
        <v>1177</v>
      </c>
    </row>
    <row r="15" spans="1:21" ht="89.25" x14ac:dyDescent="0.3">
      <c r="A15" s="531" t="s">
        <v>170</v>
      </c>
      <c r="B15" s="118" t="s">
        <v>131</v>
      </c>
      <c r="C15" s="13" t="s">
        <v>1048</v>
      </c>
      <c r="D15" s="11" t="s">
        <v>171</v>
      </c>
      <c r="E15" s="8" t="s">
        <v>162</v>
      </c>
      <c r="F15" s="10" t="s">
        <v>922</v>
      </c>
      <c r="G15" s="136">
        <v>45260</v>
      </c>
      <c r="H15" s="334"/>
      <c r="I15" s="188"/>
      <c r="J15" s="189"/>
      <c r="K15" s="190"/>
      <c r="L15" s="189"/>
      <c r="M15" s="156">
        <v>1</v>
      </c>
      <c r="N15" s="163">
        <f t="shared" si="0"/>
        <v>1</v>
      </c>
      <c r="O15" s="143">
        <f t="shared" si="1"/>
        <v>0</v>
      </c>
      <c r="P15" s="372">
        <f t="shared" si="2"/>
        <v>0</v>
      </c>
      <c r="Q15" s="388" t="s">
        <v>892</v>
      </c>
      <c r="R15" s="338" t="s">
        <v>892</v>
      </c>
      <c r="S15" s="391"/>
      <c r="T15" s="388" t="s">
        <v>892</v>
      </c>
      <c r="U15" s="431" t="s">
        <v>1178</v>
      </c>
    </row>
    <row r="16" spans="1:21" ht="115.5" customHeight="1" x14ac:dyDescent="0.3">
      <c r="A16" s="531"/>
      <c r="B16" s="118" t="s">
        <v>172</v>
      </c>
      <c r="C16" s="13" t="s">
        <v>173</v>
      </c>
      <c r="D16" s="11" t="s">
        <v>174</v>
      </c>
      <c r="E16" s="8" t="s">
        <v>162</v>
      </c>
      <c r="F16" s="10" t="s">
        <v>924</v>
      </c>
      <c r="G16" s="136" t="s">
        <v>175</v>
      </c>
      <c r="H16" s="334"/>
      <c r="I16" s="188"/>
      <c r="J16" s="189"/>
      <c r="K16" s="190">
        <v>1</v>
      </c>
      <c r="L16" s="189"/>
      <c r="M16" s="156">
        <v>1</v>
      </c>
      <c r="N16" s="163">
        <f t="shared" si="0"/>
        <v>2</v>
      </c>
      <c r="O16" s="143">
        <f t="shared" si="1"/>
        <v>0</v>
      </c>
      <c r="P16" s="372">
        <f t="shared" si="2"/>
        <v>0</v>
      </c>
      <c r="Q16" s="388" t="s">
        <v>895</v>
      </c>
      <c r="R16" s="338" t="s">
        <v>1096</v>
      </c>
      <c r="S16" s="391"/>
      <c r="T16" s="388" t="s">
        <v>895</v>
      </c>
      <c r="U16" s="431" t="s">
        <v>1137</v>
      </c>
    </row>
    <row r="17" spans="1:21" ht="90" thickBot="1" x14ac:dyDescent="0.35">
      <c r="A17" s="531"/>
      <c r="B17" s="9" t="s">
        <v>176</v>
      </c>
      <c r="C17" s="13" t="s">
        <v>177</v>
      </c>
      <c r="D17" s="11" t="s">
        <v>178</v>
      </c>
      <c r="E17" s="8" t="s">
        <v>179</v>
      </c>
      <c r="F17" s="10" t="s">
        <v>925</v>
      </c>
      <c r="G17" s="136">
        <v>45291</v>
      </c>
      <c r="H17" s="336"/>
      <c r="I17" s="151"/>
      <c r="J17" s="152"/>
      <c r="K17" s="153"/>
      <c r="L17" s="152"/>
      <c r="M17" s="157">
        <v>1</v>
      </c>
      <c r="N17" s="167">
        <v>1</v>
      </c>
      <c r="O17" s="143">
        <f t="shared" si="1"/>
        <v>0</v>
      </c>
      <c r="P17" s="372">
        <f t="shared" si="2"/>
        <v>0</v>
      </c>
      <c r="Q17" s="392" t="s">
        <v>892</v>
      </c>
      <c r="R17" s="423" t="s">
        <v>892</v>
      </c>
      <c r="S17" s="393"/>
      <c r="T17" s="392" t="s">
        <v>892</v>
      </c>
      <c r="U17" s="431" t="s">
        <v>1178</v>
      </c>
    </row>
    <row r="18" spans="1:21" x14ac:dyDescent="0.3">
      <c r="P18" s="347">
        <f>AVERAGE(P7:P17)</f>
        <v>0.12848484848484848</v>
      </c>
      <c r="Q18" s="347"/>
      <c r="R18" s="347"/>
      <c r="S18" s="347"/>
    </row>
  </sheetData>
  <mergeCells count="21">
    <mergeCell ref="A7:A12"/>
    <mergeCell ref="A13:A14"/>
    <mergeCell ref="A15:A17"/>
    <mergeCell ref="A5:G5"/>
    <mergeCell ref="B6:C6"/>
    <mergeCell ref="U1:U3"/>
    <mergeCell ref="H3:I3"/>
    <mergeCell ref="J3:K3"/>
    <mergeCell ref="L3:M3"/>
    <mergeCell ref="A4:G4"/>
    <mergeCell ref="H4:I5"/>
    <mergeCell ref="J4:K5"/>
    <mergeCell ref="L4:M5"/>
    <mergeCell ref="U4:U6"/>
    <mergeCell ref="T4:T6"/>
    <mergeCell ref="N4:N6"/>
    <mergeCell ref="O4:O6"/>
    <mergeCell ref="Q4:Q6"/>
    <mergeCell ref="R4:R6"/>
    <mergeCell ref="S4:S6"/>
    <mergeCell ref="P4:P6"/>
  </mergeCells>
  <conditionalFormatting sqref="Q14:Q17 Q9:Q12 S9:S17">
    <cfRule type="cellIs" dxfId="1232" priority="13" operator="equal">
      <formula>1</formula>
    </cfRule>
  </conditionalFormatting>
  <conditionalFormatting sqref="S7:S8 Q7:Q8">
    <cfRule type="cellIs" dxfId="1231" priority="12" operator="equal">
      <formula>1</formula>
    </cfRule>
  </conditionalFormatting>
  <conditionalFormatting sqref="T12">
    <cfRule type="cellIs" dxfId="1230" priority="11" operator="equal">
      <formula>1</formula>
    </cfRule>
  </conditionalFormatting>
  <conditionalFormatting sqref="T14">
    <cfRule type="cellIs" dxfId="1229" priority="10" operator="equal">
      <formula>1</formula>
    </cfRule>
  </conditionalFormatting>
  <conditionalFormatting sqref="T15:T17">
    <cfRule type="cellIs" dxfId="1228" priority="9" operator="equal">
      <formula>1</formula>
    </cfRule>
  </conditionalFormatting>
  <conditionalFormatting sqref="U9:U17">
    <cfRule type="cellIs" dxfId="1227" priority="5" operator="equal">
      <formula>1</formula>
    </cfRule>
  </conditionalFormatting>
  <conditionalFormatting sqref="R9:R12 R14:R17">
    <cfRule type="cellIs" dxfId="1225" priority="3" operator="equal">
      <formula>1</formula>
    </cfRule>
  </conditionalFormatting>
  <conditionalFormatting sqref="R8">
    <cfRule type="cellIs" dxfId="1224" priority="2" operator="equal">
      <formula>1</formula>
    </cfRule>
  </conditionalFormatting>
  <conditionalFormatting sqref="U8">
    <cfRule type="cellIs" dxfId="0" priority="1" operator="equal">
      <formula>1</formula>
    </cfRule>
  </conditionalFormatting>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U18"/>
  <sheetViews>
    <sheetView topLeftCell="B1" zoomScaleNormal="100" workbookViewId="0">
      <selection activeCell="V9" sqref="V9"/>
    </sheetView>
  </sheetViews>
  <sheetFormatPr baseColWidth="10" defaultColWidth="11.42578125" defaultRowHeight="14.25" x14ac:dyDescent="0.2"/>
  <cols>
    <col min="1" max="1" width="29.5703125" style="1" customWidth="1"/>
    <col min="2" max="2" width="8" style="1" customWidth="1"/>
    <col min="3" max="3" width="44" style="1" customWidth="1"/>
    <col min="4" max="4" width="26.5703125" style="1" customWidth="1"/>
    <col min="5" max="5" width="22.7109375" style="1" customWidth="1"/>
    <col min="6" max="6" width="31.28515625" style="1" customWidth="1"/>
    <col min="7" max="7" width="37.42578125" style="1" customWidth="1"/>
    <col min="8" max="8" width="7.7109375" style="1" customWidth="1"/>
    <col min="9" max="9" width="7.85546875" style="1" customWidth="1"/>
    <col min="10" max="10" width="6.7109375" style="1" customWidth="1"/>
    <col min="11" max="11" width="6.5703125" style="1" customWidth="1"/>
    <col min="12" max="12" width="6.85546875" style="1" customWidth="1"/>
    <col min="13" max="13" width="7.28515625" style="1" customWidth="1"/>
    <col min="14" max="15" width="11.42578125" style="1" customWidth="1"/>
    <col min="16" max="16" width="13.7109375" style="1" customWidth="1"/>
    <col min="17" max="17" width="62.28515625" style="1" customWidth="1"/>
    <col min="18" max="18" width="46.7109375" style="1" customWidth="1"/>
    <col min="19" max="19" width="27.7109375" style="1" hidden="1" customWidth="1"/>
    <col min="20" max="20" width="40.42578125" style="389" hidden="1" customWidth="1"/>
    <col min="21" max="21" width="59.85546875" style="1" customWidth="1"/>
    <col min="22" max="16384" width="11.42578125" style="1"/>
  </cols>
  <sheetData>
    <row r="1" spans="1:21" x14ac:dyDescent="0.2">
      <c r="A1" s="360"/>
      <c r="B1" s="360"/>
      <c r="C1" s="360"/>
      <c r="D1" s="360"/>
      <c r="E1" s="360"/>
      <c r="F1" s="360"/>
      <c r="G1" s="360"/>
      <c r="H1" s="360"/>
      <c r="I1" s="360"/>
      <c r="J1" s="360"/>
      <c r="K1" s="360"/>
      <c r="L1" s="360"/>
      <c r="M1" s="360"/>
      <c r="N1" s="360"/>
      <c r="O1" s="360"/>
      <c r="P1" s="360"/>
      <c r="Q1" s="360"/>
      <c r="R1" s="360"/>
      <c r="S1" s="360"/>
    </row>
    <row r="2" spans="1:21" x14ac:dyDescent="0.2">
      <c r="A2" s="360"/>
      <c r="B2" s="360"/>
      <c r="C2" s="360"/>
      <c r="D2" s="360"/>
      <c r="E2" s="360"/>
      <c r="F2" s="360"/>
      <c r="G2" s="360"/>
      <c r="H2" s="360"/>
      <c r="I2" s="360"/>
      <c r="J2" s="360"/>
      <c r="K2" s="360"/>
      <c r="L2" s="360"/>
      <c r="M2" s="360"/>
      <c r="N2" s="360"/>
      <c r="O2" s="360"/>
      <c r="P2" s="360"/>
      <c r="Q2" s="360"/>
      <c r="R2" s="360"/>
      <c r="S2" s="360"/>
    </row>
    <row r="3" spans="1:21" x14ac:dyDescent="0.2">
      <c r="A3" s="360"/>
      <c r="B3" s="360"/>
      <c r="C3" s="360"/>
      <c r="D3" s="360"/>
      <c r="E3" s="360"/>
      <c r="F3" s="360"/>
      <c r="G3" s="360"/>
      <c r="H3" s="360"/>
      <c r="I3" s="360"/>
      <c r="J3" s="360"/>
      <c r="K3" s="360"/>
      <c r="L3" s="360"/>
      <c r="M3" s="360"/>
      <c r="N3" s="360"/>
      <c r="O3" s="360"/>
      <c r="P3" s="360"/>
      <c r="Q3" s="360"/>
      <c r="R3" s="360"/>
      <c r="S3" s="360"/>
    </row>
    <row r="4" spans="1:21" x14ac:dyDescent="0.2">
      <c r="A4" s="360"/>
      <c r="B4" s="360"/>
      <c r="C4" s="360"/>
      <c r="D4" s="360"/>
      <c r="E4" s="360"/>
      <c r="F4" s="360"/>
      <c r="G4" s="360"/>
      <c r="H4" s="360"/>
      <c r="I4" s="360"/>
      <c r="J4" s="360"/>
      <c r="K4" s="360"/>
      <c r="L4" s="360"/>
      <c r="M4" s="360"/>
      <c r="N4" s="360"/>
      <c r="O4" s="360"/>
      <c r="P4" s="360"/>
      <c r="Q4" s="360"/>
      <c r="R4" s="360"/>
      <c r="S4" s="360"/>
    </row>
    <row r="5" spans="1:21" ht="15" thickBot="1" x14ac:dyDescent="0.25">
      <c r="A5" s="360"/>
      <c r="B5" s="360"/>
      <c r="C5" s="360"/>
      <c r="D5" s="360"/>
      <c r="E5" s="360"/>
      <c r="F5" s="360"/>
      <c r="G5" s="360"/>
      <c r="H5" s="360"/>
      <c r="I5" s="360"/>
      <c r="J5" s="360"/>
      <c r="K5" s="360"/>
      <c r="L5" s="360"/>
      <c r="M5" s="360"/>
      <c r="N5" s="360"/>
      <c r="O5" s="360"/>
      <c r="P5" s="360"/>
      <c r="Q5" s="360"/>
      <c r="R5" s="360"/>
      <c r="S5" s="360"/>
    </row>
    <row r="6" spans="1:21" ht="18" x14ac:dyDescent="0.2">
      <c r="A6" s="538" t="s">
        <v>63</v>
      </c>
      <c r="B6" s="538"/>
      <c r="C6" s="538"/>
      <c r="D6" s="538"/>
      <c r="E6" s="538"/>
      <c r="F6" s="538"/>
      <c r="G6" s="539"/>
      <c r="H6" s="503" t="s">
        <v>40</v>
      </c>
      <c r="I6" s="504"/>
      <c r="J6" s="504" t="s">
        <v>5</v>
      </c>
      <c r="K6" s="504"/>
      <c r="L6" s="507" t="s">
        <v>6</v>
      </c>
      <c r="M6" s="540"/>
      <c r="N6" s="544" t="s">
        <v>8</v>
      </c>
      <c r="O6" s="519" t="s">
        <v>306</v>
      </c>
      <c r="P6" s="519" t="s">
        <v>887</v>
      </c>
      <c r="Q6" s="519" t="s">
        <v>311</v>
      </c>
      <c r="R6" s="519" t="s">
        <v>309</v>
      </c>
      <c r="S6" s="522" t="s">
        <v>312</v>
      </c>
      <c r="T6" s="535" t="s">
        <v>1061</v>
      </c>
      <c r="U6" s="535" t="s">
        <v>1067</v>
      </c>
    </row>
    <row r="7" spans="1:21" ht="18" x14ac:dyDescent="0.2">
      <c r="A7" s="542" t="s">
        <v>64</v>
      </c>
      <c r="B7" s="542"/>
      <c r="C7" s="542"/>
      <c r="D7" s="542"/>
      <c r="E7" s="542"/>
      <c r="F7" s="542"/>
      <c r="G7" s="543"/>
      <c r="H7" s="505"/>
      <c r="I7" s="506"/>
      <c r="J7" s="506"/>
      <c r="K7" s="506"/>
      <c r="L7" s="509"/>
      <c r="M7" s="541"/>
      <c r="N7" s="545"/>
      <c r="O7" s="520"/>
      <c r="P7" s="520"/>
      <c r="Q7" s="520"/>
      <c r="R7" s="520"/>
      <c r="S7" s="523"/>
      <c r="T7" s="535"/>
      <c r="U7" s="535"/>
    </row>
    <row r="8" spans="1:21" ht="15.75" thickBot="1" x14ac:dyDescent="0.25">
      <c r="A8" s="111" t="s">
        <v>10</v>
      </c>
      <c r="B8" s="112"/>
      <c r="C8" s="113" t="s">
        <v>65</v>
      </c>
      <c r="D8" s="114" t="s">
        <v>12</v>
      </c>
      <c r="E8" s="113" t="s">
        <v>13</v>
      </c>
      <c r="F8" s="113" t="s">
        <v>14</v>
      </c>
      <c r="G8" s="168" t="s">
        <v>15</v>
      </c>
      <c r="H8" s="158" t="s">
        <v>16</v>
      </c>
      <c r="I8" s="159" t="s">
        <v>17</v>
      </c>
      <c r="J8" s="159" t="s">
        <v>16</v>
      </c>
      <c r="K8" s="159" t="s">
        <v>17</v>
      </c>
      <c r="L8" s="159" t="s">
        <v>16</v>
      </c>
      <c r="M8" s="180" t="s">
        <v>17</v>
      </c>
      <c r="N8" s="546"/>
      <c r="O8" s="521"/>
      <c r="P8" s="521"/>
      <c r="Q8" s="547"/>
      <c r="R8" s="521"/>
      <c r="S8" s="524"/>
      <c r="T8" s="535"/>
      <c r="U8" s="535"/>
    </row>
    <row r="9" spans="1:21" ht="63.75" x14ac:dyDescent="0.2">
      <c r="A9" s="536" t="s">
        <v>66</v>
      </c>
      <c r="B9" s="95" t="s">
        <v>67</v>
      </c>
      <c r="C9" s="101" t="s">
        <v>68</v>
      </c>
      <c r="D9" s="12" t="s">
        <v>69</v>
      </c>
      <c r="E9" s="12" t="s">
        <v>70</v>
      </c>
      <c r="F9" s="12" t="s">
        <v>929</v>
      </c>
      <c r="G9" s="169" t="s">
        <v>71</v>
      </c>
      <c r="H9" s="184">
        <v>4</v>
      </c>
      <c r="I9" s="181">
        <v>4</v>
      </c>
      <c r="J9" s="182"/>
      <c r="K9" s="181">
        <v>4</v>
      </c>
      <c r="L9" s="182"/>
      <c r="M9" s="183">
        <v>3</v>
      </c>
      <c r="N9" s="184">
        <f>I9+K9+M9</f>
        <v>11</v>
      </c>
      <c r="O9" s="182">
        <f>H9+J9+L9</f>
        <v>4</v>
      </c>
      <c r="P9" s="375">
        <f>O9/N9</f>
        <v>0.36363636363636365</v>
      </c>
      <c r="Q9" s="376" t="s">
        <v>896</v>
      </c>
      <c r="R9" s="433" t="s">
        <v>1078</v>
      </c>
      <c r="S9" s="377"/>
      <c r="T9" s="390" t="s">
        <v>984</v>
      </c>
      <c r="U9" s="424" t="s">
        <v>1138</v>
      </c>
    </row>
    <row r="10" spans="1:21" ht="89.25" x14ac:dyDescent="0.2">
      <c r="A10" s="536"/>
      <c r="B10" s="95" t="s">
        <v>72</v>
      </c>
      <c r="C10" s="98" t="s">
        <v>965</v>
      </c>
      <c r="D10" s="12" t="s">
        <v>73</v>
      </c>
      <c r="E10" s="12" t="s">
        <v>74</v>
      </c>
      <c r="F10" s="12" t="s">
        <v>215</v>
      </c>
      <c r="G10" s="170" t="s">
        <v>76</v>
      </c>
      <c r="H10" s="362">
        <v>0</v>
      </c>
      <c r="I10" s="125">
        <v>1</v>
      </c>
      <c r="J10" s="93"/>
      <c r="K10" s="125">
        <v>1</v>
      </c>
      <c r="L10" s="93"/>
      <c r="M10" s="177">
        <v>1</v>
      </c>
      <c r="N10" s="172">
        <f t="shared" ref="N10:N16" si="0">I10+K10+M10</f>
        <v>3</v>
      </c>
      <c r="O10" s="93">
        <f t="shared" ref="O10:O16" si="1">H10+J10+L10</f>
        <v>0</v>
      </c>
      <c r="P10" s="375">
        <f t="shared" ref="P10:P16" si="2">O10/N10</f>
        <v>0</v>
      </c>
      <c r="Q10" s="376" t="s">
        <v>933</v>
      </c>
      <c r="R10" s="434" t="s">
        <v>1079</v>
      </c>
      <c r="S10" s="378"/>
      <c r="T10" s="390" t="s">
        <v>985</v>
      </c>
      <c r="U10" s="425" t="s">
        <v>1139</v>
      </c>
    </row>
    <row r="11" spans="1:21" ht="102" x14ac:dyDescent="0.2">
      <c r="A11" s="537" t="s">
        <v>77</v>
      </c>
      <c r="B11" s="92" t="s">
        <v>78</v>
      </c>
      <c r="C11" s="6" t="s">
        <v>79</v>
      </c>
      <c r="D11" s="7" t="s">
        <v>80</v>
      </c>
      <c r="E11" s="12" t="s">
        <v>81</v>
      </c>
      <c r="F11" s="12" t="s">
        <v>215</v>
      </c>
      <c r="G11" s="170" t="s">
        <v>76</v>
      </c>
      <c r="H11" s="172">
        <v>0</v>
      </c>
      <c r="I11" s="125">
        <v>1</v>
      </c>
      <c r="J11" s="93"/>
      <c r="K11" s="125">
        <v>1</v>
      </c>
      <c r="L11" s="93"/>
      <c r="M11" s="177">
        <v>1</v>
      </c>
      <c r="N11" s="172">
        <f t="shared" si="0"/>
        <v>3</v>
      </c>
      <c r="O11" s="93">
        <f t="shared" si="1"/>
        <v>0</v>
      </c>
      <c r="P11" s="375">
        <f t="shared" si="2"/>
        <v>0</v>
      </c>
      <c r="Q11" s="379" t="s">
        <v>934</v>
      </c>
      <c r="R11" s="434" t="s">
        <v>1080</v>
      </c>
      <c r="S11" s="378"/>
      <c r="T11" s="390" t="s">
        <v>986</v>
      </c>
      <c r="U11" s="425" t="s">
        <v>1080</v>
      </c>
    </row>
    <row r="12" spans="1:21" ht="78" customHeight="1" x14ac:dyDescent="0.2">
      <c r="A12" s="537"/>
      <c r="B12" s="92" t="s">
        <v>82</v>
      </c>
      <c r="C12" s="101" t="s">
        <v>966</v>
      </c>
      <c r="D12" s="12" t="s">
        <v>83</v>
      </c>
      <c r="E12" s="12" t="s">
        <v>84</v>
      </c>
      <c r="F12" s="12" t="s">
        <v>85</v>
      </c>
      <c r="G12" s="171">
        <v>45104</v>
      </c>
      <c r="H12" s="172">
        <v>0</v>
      </c>
      <c r="I12" s="125"/>
      <c r="J12" s="93"/>
      <c r="K12" s="125">
        <v>3</v>
      </c>
      <c r="L12" s="93"/>
      <c r="M12" s="177"/>
      <c r="N12" s="172">
        <f t="shared" si="0"/>
        <v>3</v>
      </c>
      <c r="O12" s="93">
        <f t="shared" si="1"/>
        <v>0</v>
      </c>
      <c r="P12" s="375">
        <f t="shared" si="2"/>
        <v>0</v>
      </c>
      <c r="Q12" s="376" t="s">
        <v>955</v>
      </c>
      <c r="R12" s="434" t="s">
        <v>1097</v>
      </c>
      <c r="S12" s="378"/>
      <c r="T12" s="376" t="s">
        <v>955</v>
      </c>
      <c r="U12" s="376" t="s">
        <v>1081</v>
      </c>
    </row>
    <row r="13" spans="1:21" ht="102" x14ac:dyDescent="0.2">
      <c r="A13" s="115" t="s">
        <v>86</v>
      </c>
      <c r="B13" s="92" t="s">
        <v>87</v>
      </c>
      <c r="C13" s="6" t="s">
        <v>115</v>
      </c>
      <c r="D13" s="7" t="s">
        <v>88</v>
      </c>
      <c r="E13" s="12" t="s">
        <v>89</v>
      </c>
      <c r="F13" s="12" t="s">
        <v>930</v>
      </c>
      <c r="G13" s="169" t="s">
        <v>90</v>
      </c>
      <c r="H13" s="172">
        <v>1</v>
      </c>
      <c r="I13" s="125">
        <v>1</v>
      </c>
      <c r="J13" s="93"/>
      <c r="K13" s="125">
        <v>1</v>
      </c>
      <c r="L13" s="93"/>
      <c r="M13" s="177">
        <v>1</v>
      </c>
      <c r="N13" s="172">
        <f t="shared" si="0"/>
        <v>3</v>
      </c>
      <c r="O13" s="93">
        <f t="shared" si="1"/>
        <v>1</v>
      </c>
      <c r="P13" s="375">
        <f t="shared" si="2"/>
        <v>0.33333333333333331</v>
      </c>
      <c r="Q13" s="376" t="s">
        <v>952</v>
      </c>
      <c r="R13" s="434" t="s">
        <v>1098</v>
      </c>
      <c r="S13" s="378"/>
      <c r="T13" s="390" t="s">
        <v>967</v>
      </c>
      <c r="U13" s="426" t="s">
        <v>1140</v>
      </c>
    </row>
    <row r="14" spans="1:21" ht="63.75" x14ac:dyDescent="0.2">
      <c r="A14" s="537" t="s">
        <v>91</v>
      </c>
      <c r="B14" s="95" t="s">
        <v>92</v>
      </c>
      <c r="C14" s="90" t="s">
        <v>93</v>
      </c>
      <c r="D14" s="12" t="s">
        <v>94</v>
      </c>
      <c r="E14" s="12" t="s">
        <v>95</v>
      </c>
      <c r="F14" s="12" t="s">
        <v>215</v>
      </c>
      <c r="G14" s="169" t="s">
        <v>96</v>
      </c>
      <c r="H14" s="176">
        <v>0.33</v>
      </c>
      <c r="I14" s="94">
        <v>0.33</v>
      </c>
      <c r="J14" s="93"/>
      <c r="K14" s="94">
        <v>0.34</v>
      </c>
      <c r="L14" s="93"/>
      <c r="M14" s="178">
        <v>0.33</v>
      </c>
      <c r="N14" s="176">
        <f t="shared" si="0"/>
        <v>1</v>
      </c>
      <c r="O14" s="348">
        <f t="shared" si="1"/>
        <v>0.33</v>
      </c>
      <c r="P14" s="375">
        <f t="shared" si="2"/>
        <v>0.33</v>
      </c>
      <c r="Q14" s="376" t="s">
        <v>897</v>
      </c>
      <c r="R14" s="434" t="s">
        <v>1099</v>
      </c>
      <c r="S14" s="378"/>
      <c r="T14" s="395" t="s">
        <v>987</v>
      </c>
      <c r="U14" s="427" t="s">
        <v>1141</v>
      </c>
    </row>
    <row r="15" spans="1:21" ht="51" x14ac:dyDescent="0.2">
      <c r="A15" s="537"/>
      <c r="B15" s="95" t="s">
        <v>97</v>
      </c>
      <c r="C15" s="90" t="s">
        <v>117</v>
      </c>
      <c r="D15" s="12" t="s">
        <v>73</v>
      </c>
      <c r="E15" s="12" t="s">
        <v>74</v>
      </c>
      <c r="F15" s="12" t="s">
        <v>51</v>
      </c>
      <c r="G15" s="170" t="s">
        <v>76</v>
      </c>
      <c r="H15" s="172">
        <v>1</v>
      </c>
      <c r="I15" s="125">
        <v>1</v>
      </c>
      <c r="J15" s="93"/>
      <c r="K15" s="125">
        <v>1</v>
      </c>
      <c r="L15" s="93"/>
      <c r="M15" s="177">
        <v>1</v>
      </c>
      <c r="N15" s="172">
        <f t="shared" si="0"/>
        <v>3</v>
      </c>
      <c r="O15" s="93">
        <f t="shared" si="1"/>
        <v>1</v>
      </c>
      <c r="P15" s="375">
        <f t="shared" si="2"/>
        <v>0.33333333333333331</v>
      </c>
      <c r="Q15" s="376" t="s">
        <v>879</v>
      </c>
      <c r="R15" s="434" t="s">
        <v>1082</v>
      </c>
      <c r="S15" s="378"/>
      <c r="T15" s="390" t="s">
        <v>988</v>
      </c>
      <c r="U15" s="358" t="s">
        <v>1142</v>
      </c>
    </row>
    <row r="16" spans="1:21" ht="90" thickBot="1" x14ac:dyDescent="0.25">
      <c r="A16" s="102" t="s">
        <v>98</v>
      </c>
      <c r="B16" s="96" t="s">
        <v>99</v>
      </c>
      <c r="C16" s="101" t="s">
        <v>100</v>
      </c>
      <c r="D16" s="12" t="s">
        <v>101</v>
      </c>
      <c r="E16" s="12" t="s">
        <v>932</v>
      </c>
      <c r="F16" s="12" t="s">
        <v>931</v>
      </c>
      <c r="G16" s="170" t="s">
        <v>76</v>
      </c>
      <c r="H16" s="173">
        <v>1</v>
      </c>
      <c r="I16" s="174">
        <v>1</v>
      </c>
      <c r="J16" s="175"/>
      <c r="K16" s="174">
        <v>1</v>
      </c>
      <c r="L16" s="175"/>
      <c r="M16" s="179">
        <v>1</v>
      </c>
      <c r="N16" s="173">
        <f t="shared" si="0"/>
        <v>3</v>
      </c>
      <c r="O16" s="175">
        <f t="shared" si="1"/>
        <v>1</v>
      </c>
      <c r="P16" s="375">
        <f t="shared" si="2"/>
        <v>0.33333333333333331</v>
      </c>
      <c r="Q16" s="376" t="s">
        <v>935</v>
      </c>
      <c r="R16" s="435" t="s">
        <v>1083</v>
      </c>
      <c r="S16" s="416"/>
      <c r="T16" s="390" t="s">
        <v>959</v>
      </c>
      <c r="U16" s="428" t="s">
        <v>1143</v>
      </c>
    </row>
    <row r="17" spans="1:19" x14ac:dyDescent="0.2">
      <c r="P17" s="349">
        <f>AVERAGE(P9:P16)</f>
        <v>0.21170454545454545</v>
      </c>
      <c r="Q17" s="349"/>
      <c r="R17" s="349"/>
      <c r="S17" s="349"/>
    </row>
    <row r="18" spans="1:19" x14ac:dyDescent="0.2">
      <c r="A18" s="91"/>
    </row>
  </sheetData>
  <mergeCells count="16">
    <mergeCell ref="U6:U8"/>
    <mergeCell ref="T6:T8"/>
    <mergeCell ref="A9:A10"/>
    <mergeCell ref="A14:A15"/>
    <mergeCell ref="A11:A12"/>
    <mergeCell ref="A6:G6"/>
    <mergeCell ref="H6:I7"/>
    <mergeCell ref="J6:K7"/>
    <mergeCell ref="L6:M7"/>
    <mergeCell ref="A7:G7"/>
    <mergeCell ref="N6:N8"/>
    <mergeCell ref="S6:S8"/>
    <mergeCell ref="O6:O8"/>
    <mergeCell ref="Q6:Q8"/>
    <mergeCell ref="R6:R8"/>
    <mergeCell ref="P6:P8"/>
  </mergeCell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V35"/>
  <sheetViews>
    <sheetView topLeftCell="C1" zoomScaleNormal="100" workbookViewId="0">
      <selection activeCell="V32" sqref="V32"/>
    </sheetView>
  </sheetViews>
  <sheetFormatPr baseColWidth="10" defaultColWidth="11.42578125" defaultRowHeight="16.5" x14ac:dyDescent="0.3"/>
  <cols>
    <col min="1" max="1" width="30.42578125" style="2" customWidth="1"/>
    <col min="2" max="2" width="11.42578125" style="2"/>
    <col min="3" max="3" width="61.85546875" style="2" customWidth="1"/>
    <col min="4" max="6" width="24" style="2" customWidth="1"/>
    <col min="7" max="7" width="24" style="206" customWidth="1"/>
    <col min="8" max="8" width="15.85546875" style="206" customWidth="1"/>
    <col min="9" max="13" width="11.42578125" style="2" hidden="1" customWidth="1"/>
    <col min="14" max="14" width="12.140625" style="2" hidden="1" customWidth="1"/>
    <col min="15" max="15" width="11.42578125" style="2" hidden="1" customWidth="1"/>
    <col min="16" max="16" width="11.7109375" style="2" hidden="1" customWidth="1"/>
    <col min="17" max="17" width="14.7109375" style="2" hidden="1" customWidth="1"/>
    <col min="18" max="18" width="49.42578125" style="2" hidden="1" customWidth="1"/>
    <col min="19" max="19" width="54.7109375" style="2" hidden="1" customWidth="1"/>
    <col min="20" max="20" width="33.140625" style="2" hidden="1" customWidth="1"/>
    <col min="21" max="21" width="84.28515625" style="237" hidden="1" customWidth="1"/>
    <col min="22" max="22" width="77.42578125" style="237" customWidth="1"/>
    <col min="23" max="16384" width="11.42578125" style="2"/>
  </cols>
  <sheetData>
    <row r="1" spans="1:22" x14ac:dyDescent="0.3">
      <c r="A1" s="103"/>
      <c r="B1" s="103"/>
      <c r="C1" s="103"/>
      <c r="D1" s="103"/>
      <c r="E1" s="103"/>
      <c r="F1" s="103"/>
      <c r="G1" s="438"/>
      <c r="H1" s="438"/>
      <c r="I1" s="103"/>
      <c r="J1" s="103"/>
      <c r="K1" s="103"/>
      <c r="L1" s="103"/>
      <c r="M1" s="103"/>
      <c r="N1" s="103"/>
      <c r="O1" s="103"/>
      <c r="P1" s="103"/>
      <c r="Q1" s="103"/>
      <c r="R1" s="103"/>
      <c r="S1" s="103"/>
      <c r="T1" s="103"/>
    </row>
    <row r="2" spans="1:22" x14ac:dyDescent="0.3">
      <c r="A2" s="103"/>
      <c r="B2" s="103"/>
      <c r="C2" s="103"/>
      <c r="D2" s="103"/>
      <c r="E2" s="103"/>
      <c r="F2" s="103"/>
      <c r="G2" s="438"/>
      <c r="H2" s="438"/>
      <c r="I2" s="103"/>
      <c r="J2" s="103"/>
      <c r="K2" s="103"/>
      <c r="L2" s="103"/>
      <c r="M2" s="103"/>
      <c r="N2" s="103"/>
      <c r="O2" s="103"/>
      <c r="P2" s="103"/>
      <c r="Q2" s="103"/>
      <c r="R2" s="103"/>
      <c r="S2" s="103"/>
      <c r="T2" s="103"/>
    </row>
    <row r="3" spans="1:22" x14ac:dyDescent="0.3">
      <c r="A3" s="103"/>
      <c r="B3" s="103"/>
      <c r="C3" s="103"/>
      <c r="D3" s="103"/>
      <c r="E3" s="103"/>
      <c r="F3" s="103"/>
      <c r="G3" s="438"/>
      <c r="H3" s="438"/>
      <c r="I3" s="103"/>
      <c r="J3" s="103"/>
      <c r="K3" s="103"/>
      <c r="L3" s="103"/>
      <c r="M3" s="103"/>
      <c r="N3" s="103"/>
      <c r="O3" s="103"/>
      <c r="P3" s="103"/>
      <c r="Q3" s="103"/>
      <c r="R3" s="103"/>
      <c r="S3" s="103"/>
      <c r="T3" s="103"/>
    </row>
    <row r="4" spans="1:22" ht="17.25" thickBot="1" x14ac:dyDescent="0.35">
      <c r="A4" s="103"/>
      <c r="B4" s="103"/>
      <c r="C4" s="103"/>
      <c r="D4" s="103"/>
      <c r="E4" s="103"/>
      <c r="F4" s="103"/>
      <c r="G4" s="438"/>
      <c r="H4" s="438"/>
      <c r="I4" s="103"/>
      <c r="J4" s="103"/>
      <c r="K4" s="103"/>
      <c r="L4" s="103"/>
      <c r="M4" s="103"/>
      <c r="N4" s="103"/>
      <c r="O4" s="103"/>
      <c r="P4" s="103"/>
      <c r="Q4" s="103"/>
      <c r="R4" s="103"/>
      <c r="S4" s="103"/>
      <c r="T4" s="103"/>
    </row>
    <row r="5" spans="1:22" ht="20.25" customHeight="1" x14ac:dyDescent="0.3">
      <c r="A5" s="629" t="s">
        <v>63</v>
      </c>
      <c r="B5" s="629"/>
      <c r="C5" s="629"/>
      <c r="D5" s="629"/>
      <c r="E5" s="629"/>
      <c r="F5" s="629"/>
      <c r="G5" s="629"/>
      <c r="H5" s="722"/>
      <c r="I5" s="723" t="s">
        <v>40</v>
      </c>
      <c r="J5" s="485"/>
      <c r="K5" s="485" t="s">
        <v>5</v>
      </c>
      <c r="L5" s="485"/>
      <c r="M5" s="485" t="s">
        <v>6</v>
      </c>
      <c r="N5" s="724"/>
      <c r="O5" s="723" t="s">
        <v>8</v>
      </c>
      <c r="P5" s="476" t="s">
        <v>306</v>
      </c>
      <c r="Q5" s="476" t="s">
        <v>307</v>
      </c>
      <c r="R5" s="476" t="s">
        <v>311</v>
      </c>
      <c r="S5" s="476" t="s">
        <v>309</v>
      </c>
      <c r="T5" s="725" t="s">
        <v>312</v>
      </c>
      <c r="U5" s="712" t="s">
        <v>1061</v>
      </c>
      <c r="V5" s="712" t="s">
        <v>1067</v>
      </c>
    </row>
    <row r="6" spans="1:22" x14ac:dyDescent="0.3">
      <c r="A6" s="726" t="s">
        <v>102</v>
      </c>
      <c r="B6" s="726"/>
      <c r="C6" s="726"/>
      <c r="D6" s="726"/>
      <c r="E6" s="726"/>
      <c r="F6" s="726"/>
      <c r="G6" s="726"/>
      <c r="H6" s="727"/>
      <c r="I6" s="728"/>
      <c r="J6" s="729"/>
      <c r="K6" s="729"/>
      <c r="L6" s="729"/>
      <c r="M6" s="729"/>
      <c r="N6" s="730"/>
      <c r="O6" s="728"/>
      <c r="P6" s="725"/>
      <c r="Q6" s="725"/>
      <c r="R6" s="725"/>
      <c r="S6" s="725"/>
      <c r="T6" s="725"/>
      <c r="U6" s="712"/>
      <c r="V6" s="712"/>
    </row>
    <row r="7" spans="1:22" ht="38.25" customHeight="1" thickBot="1" x14ac:dyDescent="0.35">
      <c r="A7" s="731" t="s">
        <v>10</v>
      </c>
      <c r="B7" s="732" t="s">
        <v>11</v>
      </c>
      <c r="C7" s="732"/>
      <c r="D7" s="733" t="s">
        <v>12</v>
      </c>
      <c r="E7" s="733" t="s">
        <v>103</v>
      </c>
      <c r="F7" s="733" t="s">
        <v>13</v>
      </c>
      <c r="G7" s="731" t="s">
        <v>14</v>
      </c>
      <c r="H7" s="734" t="s">
        <v>15</v>
      </c>
      <c r="I7" s="735" t="s">
        <v>16</v>
      </c>
      <c r="J7" s="736" t="s">
        <v>17</v>
      </c>
      <c r="K7" s="736" t="s">
        <v>16</v>
      </c>
      <c r="L7" s="736" t="s">
        <v>17</v>
      </c>
      <c r="M7" s="736" t="s">
        <v>16</v>
      </c>
      <c r="N7" s="737" t="s">
        <v>17</v>
      </c>
      <c r="O7" s="738"/>
      <c r="P7" s="739"/>
      <c r="Q7" s="739"/>
      <c r="R7" s="739"/>
      <c r="S7" s="739"/>
      <c r="T7" s="725"/>
      <c r="U7" s="712"/>
      <c r="V7" s="712"/>
    </row>
    <row r="8" spans="1:22" ht="115.5" customHeight="1" x14ac:dyDescent="0.3">
      <c r="A8" s="740" t="s">
        <v>180</v>
      </c>
      <c r="B8" s="741" t="s">
        <v>67</v>
      </c>
      <c r="C8" s="131" t="s">
        <v>181</v>
      </c>
      <c r="D8" s="135">
        <v>1</v>
      </c>
      <c r="E8" s="130" t="s">
        <v>182</v>
      </c>
      <c r="F8" s="97" t="s">
        <v>183</v>
      </c>
      <c r="G8" s="97" t="s">
        <v>150</v>
      </c>
      <c r="H8" s="366" t="s">
        <v>184</v>
      </c>
      <c r="I8" s="742"/>
      <c r="J8" s="743"/>
      <c r="K8" s="744"/>
      <c r="L8" s="745">
        <v>1</v>
      </c>
      <c r="M8" s="744"/>
      <c r="N8" s="743"/>
      <c r="O8" s="746">
        <f t="shared" ref="O8:O34" si="0">J8+L8+N8</f>
        <v>1</v>
      </c>
      <c r="P8" s="744">
        <f>I8+K8+M8</f>
        <v>0</v>
      </c>
      <c r="Q8" s="746">
        <f>P8/O8</f>
        <v>0</v>
      </c>
      <c r="R8" s="368" t="s">
        <v>899</v>
      </c>
      <c r="S8" s="15" t="s">
        <v>1069</v>
      </c>
      <c r="T8" s="124"/>
      <c r="U8" s="711" t="s">
        <v>1063</v>
      </c>
      <c r="V8" s="711" t="s">
        <v>1069</v>
      </c>
    </row>
    <row r="9" spans="1:22" ht="115.5" x14ac:dyDescent="0.3">
      <c r="A9" s="740"/>
      <c r="B9" s="295" t="s">
        <v>72</v>
      </c>
      <c r="C9" s="134" t="s">
        <v>185</v>
      </c>
      <c r="D9" s="129" t="s">
        <v>104</v>
      </c>
      <c r="E9" s="130" t="s">
        <v>186</v>
      </c>
      <c r="F9" s="130" t="s">
        <v>162</v>
      </c>
      <c r="G9" s="130" t="s">
        <v>187</v>
      </c>
      <c r="H9" s="366" t="s">
        <v>151</v>
      </c>
      <c r="I9" s="747">
        <v>1</v>
      </c>
      <c r="J9" s="192">
        <v>1</v>
      </c>
      <c r="K9" s="672"/>
      <c r="L9" s="192">
        <v>1</v>
      </c>
      <c r="M9" s="672"/>
      <c r="N9" s="192">
        <v>1</v>
      </c>
      <c r="O9" s="748">
        <f t="shared" si="0"/>
        <v>3</v>
      </c>
      <c r="P9" s="749">
        <f t="shared" ref="P9:P34" si="1">I9+K9+M9</f>
        <v>1</v>
      </c>
      <c r="Q9" s="672">
        <f t="shared" ref="Q9:Q34" si="2">P9/O9</f>
        <v>0.33333333333333331</v>
      </c>
      <c r="R9" s="356" t="s">
        <v>975</v>
      </c>
      <c r="S9" s="15" t="s">
        <v>1100</v>
      </c>
      <c r="T9" s="124"/>
      <c r="U9" s="127" t="s">
        <v>989</v>
      </c>
      <c r="V9" s="127" t="s">
        <v>1144</v>
      </c>
    </row>
    <row r="10" spans="1:22" ht="111.75" customHeight="1" x14ac:dyDescent="0.3">
      <c r="A10" s="740"/>
      <c r="B10" s="295" t="s">
        <v>157</v>
      </c>
      <c r="C10" s="99" t="s">
        <v>188</v>
      </c>
      <c r="D10" s="129">
        <v>1</v>
      </c>
      <c r="E10" s="130" t="s">
        <v>189</v>
      </c>
      <c r="F10" s="130" t="s">
        <v>190</v>
      </c>
      <c r="G10" s="130" t="s">
        <v>191</v>
      </c>
      <c r="H10" s="366" t="s">
        <v>151</v>
      </c>
      <c r="I10" s="332">
        <v>0.33</v>
      </c>
      <c r="J10" s="195">
        <v>0.33</v>
      </c>
      <c r="K10" s="750"/>
      <c r="L10" s="195">
        <v>0.33400000000000002</v>
      </c>
      <c r="M10" s="672"/>
      <c r="N10" s="195">
        <v>0.33400000000000002</v>
      </c>
      <c r="O10" s="672">
        <f t="shared" si="0"/>
        <v>0.998</v>
      </c>
      <c r="P10" s="749">
        <f t="shared" si="1"/>
        <v>0.33</v>
      </c>
      <c r="Q10" s="672">
        <f t="shared" si="2"/>
        <v>0.33066132264529058</v>
      </c>
      <c r="R10" s="365" t="s">
        <v>953</v>
      </c>
      <c r="S10" s="15" t="s">
        <v>1145</v>
      </c>
      <c r="T10" s="124"/>
      <c r="U10" s="127" t="s">
        <v>990</v>
      </c>
      <c r="V10" s="127" t="s">
        <v>1180</v>
      </c>
    </row>
    <row r="11" spans="1:22" ht="132" x14ac:dyDescent="0.3">
      <c r="A11" s="740"/>
      <c r="B11" s="295" t="s">
        <v>159</v>
      </c>
      <c r="C11" s="131" t="s">
        <v>192</v>
      </c>
      <c r="D11" s="129" t="s">
        <v>193</v>
      </c>
      <c r="E11" s="130" t="s">
        <v>194</v>
      </c>
      <c r="F11" s="130" t="s">
        <v>162</v>
      </c>
      <c r="G11" s="130" t="s">
        <v>187</v>
      </c>
      <c r="H11" s="366" t="s">
        <v>195</v>
      </c>
      <c r="I11" s="751"/>
      <c r="J11" s="752"/>
      <c r="K11" s="749"/>
      <c r="L11" s="192">
        <v>1</v>
      </c>
      <c r="M11" s="672"/>
      <c r="N11" s="192">
        <v>1</v>
      </c>
      <c r="O11" s="748">
        <f t="shared" si="0"/>
        <v>2</v>
      </c>
      <c r="P11" s="749">
        <f t="shared" si="1"/>
        <v>0</v>
      </c>
      <c r="Q11" s="672">
        <f t="shared" si="2"/>
        <v>0</v>
      </c>
      <c r="R11" s="304" t="s">
        <v>900</v>
      </c>
      <c r="S11" s="15" t="s">
        <v>1101</v>
      </c>
      <c r="U11" s="304" t="s">
        <v>900</v>
      </c>
      <c r="V11" s="127" t="s">
        <v>1158</v>
      </c>
    </row>
    <row r="12" spans="1:22" ht="181.5" x14ac:dyDescent="0.3">
      <c r="A12" s="740"/>
      <c r="B12" s="295" t="s">
        <v>160</v>
      </c>
      <c r="C12" s="131" t="s">
        <v>196</v>
      </c>
      <c r="D12" s="129" t="s">
        <v>104</v>
      </c>
      <c r="E12" s="130" t="s">
        <v>197</v>
      </c>
      <c r="F12" s="130" t="s">
        <v>190</v>
      </c>
      <c r="G12" s="130" t="s">
        <v>191</v>
      </c>
      <c r="H12" s="366" t="s">
        <v>151</v>
      </c>
      <c r="I12" s="671">
        <v>1</v>
      </c>
      <c r="J12" s="192">
        <v>1</v>
      </c>
      <c r="K12" s="672"/>
      <c r="L12" s="192">
        <v>1</v>
      </c>
      <c r="M12" s="672"/>
      <c r="N12" s="192">
        <v>1</v>
      </c>
      <c r="O12" s="748">
        <f t="shared" si="0"/>
        <v>3</v>
      </c>
      <c r="P12" s="749">
        <f t="shared" si="1"/>
        <v>1</v>
      </c>
      <c r="Q12" s="672">
        <f t="shared" si="2"/>
        <v>0.33333333333333331</v>
      </c>
      <c r="R12" s="365" t="s">
        <v>954</v>
      </c>
      <c r="S12" s="15" t="s">
        <v>1146</v>
      </c>
      <c r="T12" s="124"/>
      <c r="U12" s="127" t="s">
        <v>990</v>
      </c>
      <c r="V12" s="127" t="s">
        <v>1185</v>
      </c>
    </row>
    <row r="13" spans="1:22" ht="82.5" x14ac:dyDescent="0.3">
      <c r="A13" s="740"/>
      <c r="B13" s="753">
        <v>1.6</v>
      </c>
      <c r="C13" s="131" t="s">
        <v>198</v>
      </c>
      <c r="D13" s="100" t="s">
        <v>104</v>
      </c>
      <c r="E13" s="132" t="s">
        <v>199</v>
      </c>
      <c r="F13" s="132" t="s">
        <v>190</v>
      </c>
      <c r="G13" s="132" t="s">
        <v>191</v>
      </c>
      <c r="H13" s="367" t="s">
        <v>151</v>
      </c>
      <c r="I13" s="754">
        <v>1</v>
      </c>
      <c r="J13" s="192">
        <v>1</v>
      </c>
      <c r="K13" s="672"/>
      <c r="L13" s="192">
        <v>1</v>
      </c>
      <c r="M13" s="672"/>
      <c r="N13" s="192">
        <v>1</v>
      </c>
      <c r="O13" s="748">
        <f t="shared" si="0"/>
        <v>3</v>
      </c>
      <c r="P13" s="749">
        <f t="shared" si="1"/>
        <v>1</v>
      </c>
      <c r="Q13" s="672">
        <f t="shared" si="2"/>
        <v>0.33333333333333331</v>
      </c>
      <c r="R13" s="357" t="s">
        <v>901</v>
      </c>
      <c r="S13" s="15" t="s">
        <v>1102</v>
      </c>
      <c r="T13" s="124"/>
      <c r="U13" s="127" t="s">
        <v>971</v>
      </c>
      <c r="V13" s="766" t="s">
        <v>1181</v>
      </c>
    </row>
    <row r="14" spans="1:22" ht="66" x14ac:dyDescent="0.3">
      <c r="A14" s="740"/>
      <c r="B14" s="741" t="s">
        <v>200</v>
      </c>
      <c r="C14" s="131" t="s">
        <v>201</v>
      </c>
      <c r="D14" s="129">
        <v>1</v>
      </c>
      <c r="E14" s="132" t="s">
        <v>202</v>
      </c>
      <c r="F14" s="130" t="s">
        <v>162</v>
      </c>
      <c r="G14" s="97" t="s">
        <v>296</v>
      </c>
      <c r="H14" s="366" t="s">
        <v>195</v>
      </c>
      <c r="I14" s="754"/>
      <c r="J14" s="192"/>
      <c r="K14" s="672"/>
      <c r="L14" s="195">
        <v>0.5</v>
      </c>
      <c r="M14" s="672"/>
      <c r="N14" s="195">
        <v>0.5</v>
      </c>
      <c r="O14" s="672">
        <f t="shared" si="0"/>
        <v>1</v>
      </c>
      <c r="P14" s="749">
        <f t="shared" si="1"/>
        <v>0</v>
      </c>
      <c r="Q14" s="672">
        <f>P14/O14</f>
        <v>0</v>
      </c>
      <c r="R14" s="127" t="s">
        <v>902</v>
      </c>
      <c r="S14" s="15" t="s">
        <v>1103</v>
      </c>
      <c r="T14" s="124"/>
      <c r="U14" s="127" t="s">
        <v>1182</v>
      </c>
      <c r="V14" s="15" t="s">
        <v>1103</v>
      </c>
    </row>
    <row r="15" spans="1:22" ht="132" x14ac:dyDescent="0.3">
      <c r="A15" s="740"/>
      <c r="B15" s="753">
        <v>1.8</v>
      </c>
      <c r="C15" s="131" t="s">
        <v>203</v>
      </c>
      <c r="D15" s="100" t="s">
        <v>104</v>
      </c>
      <c r="E15" s="116" t="s">
        <v>204</v>
      </c>
      <c r="F15" s="132" t="s">
        <v>162</v>
      </c>
      <c r="G15" s="132" t="s">
        <v>297</v>
      </c>
      <c r="H15" s="367" t="s">
        <v>151</v>
      </c>
      <c r="I15" s="754">
        <v>1</v>
      </c>
      <c r="J15" s="192">
        <v>1</v>
      </c>
      <c r="K15" s="672"/>
      <c r="L15" s="192">
        <v>1</v>
      </c>
      <c r="M15" s="672"/>
      <c r="N15" s="192">
        <v>1</v>
      </c>
      <c r="O15" s="748">
        <f t="shared" si="0"/>
        <v>3</v>
      </c>
      <c r="P15" s="749">
        <f t="shared" si="1"/>
        <v>1</v>
      </c>
      <c r="Q15" s="672">
        <f t="shared" si="2"/>
        <v>0.33333333333333331</v>
      </c>
      <c r="R15" s="356" t="s">
        <v>903</v>
      </c>
      <c r="S15" s="15" t="s">
        <v>1104</v>
      </c>
      <c r="T15" s="124"/>
      <c r="U15" s="127" t="s">
        <v>991</v>
      </c>
      <c r="V15" s="127" t="s">
        <v>1162</v>
      </c>
    </row>
    <row r="16" spans="1:22" ht="115.5" x14ac:dyDescent="0.3">
      <c r="A16" s="740"/>
      <c r="B16" s="295" t="s">
        <v>205</v>
      </c>
      <c r="C16" s="131" t="s">
        <v>206</v>
      </c>
      <c r="D16" s="129" t="s">
        <v>104</v>
      </c>
      <c r="E16" s="130" t="s">
        <v>207</v>
      </c>
      <c r="F16" s="130" t="s">
        <v>162</v>
      </c>
      <c r="G16" s="130" t="s">
        <v>187</v>
      </c>
      <c r="H16" s="366" t="s">
        <v>151</v>
      </c>
      <c r="I16" s="754"/>
      <c r="J16" s="192"/>
      <c r="K16" s="672"/>
      <c r="L16" s="192">
        <v>2</v>
      </c>
      <c r="M16" s="672"/>
      <c r="N16" s="192">
        <v>1</v>
      </c>
      <c r="O16" s="748">
        <f t="shared" si="0"/>
        <v>3</v>
      </c>
      <c r="P16" s="749">
        <f t="shared" si="1"/>
        <v>0</v>
      </c>
      <c r="Q16" s="672">
        <f t="shared" si="2"/>
        <v>0</v>
      </c>
      <c r="R16" s="127" t="s">
        <v>936</v>
      </c>
      <c r="S16" s="15" t="s">
        <v>1105</v>
      </c>
      <c r="T16" s="124"/>
      <c r="U16" s="127" t="s">
        <v>936</v>
      </c>
      <c r="V16" s="127" t="s">
        <v>1163</v>
      </c>
    </row>
    <row r="17" spans="1:22" ht="99" x14ac:dyDescent="0.3">
      <c r="A17" s="740"/>
      <c r="B17" s="295" t="s">
        <v>208</v>
      </c>
      <c r="C17" s="134" t="s">
        <v>209</v>
      </c>
      <c r="D17" s="100" t="s">
        <v>210</v>
      </c>
      <c r="E17" s="132" t="s">
        <v>211</v>
      </c>
      <c r="F17" s="132" t="s">
        <v>162</v>
      </c>
      <c r="G17" s="132" t="s">
        <v>187</v>
      </c>
      <c r="H17" s="367">
        <v>45291</v>
      </c>
      <c r="I17" s="754"/>
      <c r="J17" s="192"/>
      <c r="K17" s="672"/>
      <c r="L17" s="192"/>
      <c r="M17" s="672"/>
      <c r="N17" s="192">
        <v>1</v>
      </c>
      <c r="O17" s="748">
        <f t="shared" si="0"/>
        <v>1</v>
      </c>
      <c r="P17" s="749">
        <f t="shared" si="1"/>
        <v>0</v>
      </c>
      <c r="Q17" s="672">
        <f t="shared" si="2"/>
        <v>0</v>
      </c>
      <c r="R17" s="127" t="s">
        <v>907</v>
      </c>
      <c r="S17" s="15" t="s">
        <v>1106</v>
      </c>
      <c r="T17" s="124"/>
      <c r="U17" s="127" t="s">
        <v>907</v>
      </c>
      <c r="V17" s="15" t="s">
        <v>1164</v>
      </c>
    </row>
    <row r="18" spans="1:22" ht="115.5" x14ac:dyDescent="0.3">
      <c r="A18" s="740"/>
      <c r="B18" s="295" t="s">
        <v>212</v>
      </c>
      <c r="C18" s="131" t="s">
        <v>213</v>
      </c>
      <c r="D18" s="100" t="s">
        <v>210</v>
      </c>
      <c r="E18" s="132" t="s">
        <v>214</v>
      </c>
      <c r="F18" s="132" t="s">
        <v>162</v>
      </c>
      <c r="G18" s="132" t="s">
        <v>215</v>
      </c>
      <c r="H18" s="366">
        <v>45169</v>
      </c>
      <c r="I18" s="754"/>
      <c r="J18" s="192"/>
      <c r="K18" s="672"/>
      <c r="L18" s="192">
        <v>1</v>
      </c>
      <c r="M18" s="672"/>
      <c r="N18" s="192"/>
      <c r="O18" s="748">
        <f t="shared" si="0"/>
        <v>1</v>
      </c>
      <c r="P18" s="749">
        <f t="shared" si="1"/>
        <v>0</v>
      </c>
      <c r="Q18" s="750">
        <f t="shared" si="2"/>
        <v>0</v>
      </c>
      <c r="R18" s="116" t="s">
        <v>992</v>
      </c>
      <c r="S18" s="15" t="s">
        <v>1107</v>
      </c>
      <c r="T18" s="124"/>
      <c r="U18" s="127" t="s">
        <v>993</v>
      </c>
      <c r="V18" s="127" t="s">
        <v>1165</v>
      </c>
    </row>
    <row r="19" spans="1:22" ht="148.5" x14ac:dyDescent="0.3">
      <c r="A19" s="740"/>
      <c r="B19" s="295" t="s">
        <v>216</v>
      </c>
      <c r="C19" s="127" t="s">
        <v>217</v>
      </c>
      <c r="D19" s="129" t="s">
        <v>104</v>
      </c>
      <c r="E19" s="130" t="s">
        <v>105</v>
      </c>
      <c r="F19" s="130" t="s">
        <v>106</v>
      </c>
      <c r="G19" s="130" t="s">
        <v>75</v>
      </c>
      <c r="H19" s="366" t="s">
        <v>90</v>
      </c>
      <c r="I19" s="755">
        <v>1</v>
      </c>
      <c r="J19" s="192">
        <v>1</v>
      </c>
      <c r="K19" s="672"/>
      <c r="L19" s="192">
        <v>1</v>
      </c>
      <c r="M19" s="672"/>
      <c r="N19" s="192">
        <v>1</v>
      </c>
      <c r="O19" s="748">
        <f t="shared" si="0"/>
        <v>3</v>
      </c>
      <c r="P19" s="749">
        <f t="shared" si="1"/>
        <v>1</v>
      </c>
      <c r="Q19" s="672">
        <f t="shared" si="2"/>
        <v>0.33333333333333331</v>
      </c>
      <c r="R19" s="127" t="s">
        <v>904</v>
      </c>
      <c r="S19" s="15" t="s">
        <v>1108</v>
      </c>
      <c r="T19" s="124"/>
      <c r="U19" s="127" t="s">
        <v>994</v>
      </c>
      <c r="V19" s="420" t="s">
        <v>994</v>
      </c>
    </row>
    <row r="20" spans="1:22" ht="82.5" x14ac:dyDescent="0.3">
      <c r="A20" s="740"/>
      <c r="B20" s="295" t="s">
        <v>218</v>
      </c>
      <c r="C20" s="127" t="s">
        <v>219</v>
      </c>
      <c r="D20" s="129" t="s">
        <v>220</v>
      </c>
      <c r="E20" s="130" t="s">
        <v>221</v>
      </c>
      <c r="F20" s="130" t="s">
        <v>84</v>
      </c>
      <c r="G20" s="130" t="s">
        <v>222</v>
      </c>
      <c r="H20" s="366">
        <v>45291</v>
      </c>
      <c r="I20" s="756"/>
      <c r="J20" s="192"/>
      <c r="K20" s="672"/>
      <c r="L20" s="192"/>
      <c r="M20" s="672"/>
      <c r="N20" s="192">
        <v>1</v>
      </c>
      <c r="O20" s="748">
        <f t="shared" si="0"/>
        <v>1</v>
      </c>
      <c r="P20" s="749">
        <f t="shared" si="1"/>
        <v>0</v>
      </c>
      <c r="Q20" s="672">
        <f t="shared" si="2"/>
        <v>0</v>
      </c>
      <c r="R20" s="304" t="s">
        <v>905</v>
      </c>
      <c r="S20" s="15" t="s">
        <v>905</v>
      </c>
      <c r="T20" s="124"/>
      <c r="U20" s="304" t="s">
        <v>905</v>
      </c>
      <c r="V20" s="15" t="s">
        <v>905</v>
      </c>
    </row>
    <row r="21" spans="1:22" ht="99" x14ac:dyDescent="0.3">
      <c r="A21" s="740"/>
      <c r="B21" s="295">
        <v>1.1399999999999999</v>
      </c>
      <c r="C21" s="127" t="s">
        <v>223</v>
      </c>
      <c r="D21" s="129" t="s">
        <v>104</v>
      </c>
      <c r="E21" s="130" t="s">
        <v>105</v>
      </c>
      <c r="F21" s="130" t="s">
        <v>84</v>
      </c>
      <c r="G21" s="130" t="s">
        <v>938</v>
      </c>
      <c r="H21" s="366" t="s">
        <v>90</v>
      </c>
      <c r="I21" s="671">
        <v>1</v>
      </c>
      <c r="J21" s="192">
        <v>1</v>
      </c>
      <c r="K21" s="672"/>
      <c r="L21" s="192">
        <v>1</v>
      </c>
      <c r="M21" s="672"/>
      <c r="N21" s="192">
        <v>1</v>
      </c>
      <c r="O21" s="748">
        <f t="shared" si="0"/>
        <v>3</v>
      </c>
      <c r="P21" s="749">
        <f t="shared" si="1"/>
        <v>1</v>
      </c>
      <c r="Q21" s="750">
        <f t="shared" si="2"/>
        <v>0.33333333333333331</v>
      </c>
      <c r="R21" s="357" t="s">
        <v>906</v>
      </c>
      <c r="S21" s="15" t="s">
        <v>1109</v>
      </c>
      <c r="T21" s="124"/>
      <c r="U21" s="127" t="s">
        <v>1049</v>
      </c>
      <c r="V21" s="127" t="s">
        <v>1179</v>
      </c>
    </row>
    <row r="22" spans="1:22" ht="297" x14ac:dyDescent="0.3">
      <c r="A22" s="740" t="s">
        <v>224</v>
      </c>
      <c r="B22" s="295" t="s">
        <v>78</v>
      </c>
      <c r="C22" s="131" t="s">
        <v>225</v>
      </c>
      <c r="D22" s="132" t="s">
        <v>226</v>
      </c>
      <c r="E22" s="130" t="s">
        <v>107</v>
      </c>
      <c r="F22" s="132" t="s">
        <v>89</v>
      </c>
      <c r="G22" s="132" t="s">
        <v>944</v>
      </c>
      <c r="H22" s="367" t="s">
        <v>90</v>
      </c>
      <c r="I22" s="755">
        <v>1</v>
      </c>
      <c r="J22" s="192">
        <v>1</v>
      </c>
      <c r="K22" s="672"/>
      <c r="L22" s="192">
        <v>1</v>
      </c>
      <c r="M22" s="672"/>
      <c r="N22" s="192">
        <v>1</v>
      </c>
      <c r="O22" s="748">
        <f t="shared" si="0"/>
        <v>3</v>
      </c>
      <c r="P22" s="749">
        <f t="shared" si="1"/>
        <v>1</v>
      </c>
      <c r="Q22" s="750">
        <f t="shared" si="2"/>
        <v>0.33333333333333331</v>
      </c>
      <c r="R22" s="127" t="s">
        <v>908</v>
      </c>
      <c r="S22" s="15" t="s">
        <v>1110</v>
      </c>
      <c r="T22" s="124"/>
      <c r="U22" s="127" t="s">
        <v>995</v>
      </c>
      <c r="V22" s="127" t="s">
        <v>1147</v>
      </c>
    </row>
    <row r="23" spans="1:22" ht="99" x14ac:dyDescent="0.3">
      <c r="A23" s="740"/>
      <c r="B23" s="757" t="s">
        <v>82</v>
      </c>
      <c r="C23" s="134" t="s">
        <v>227</v>
      </c>
      <c r="D23" s="129" t="s">
        <v>228</v>
      </c>
      <c r="E23" s="130" t="s">
        <v>229</v>
      </c>
      <c r="F23" s="130" t="s">
        <v>162</v>
      </c>
      <c r="G23" s="130" t="s">
        <v>187</v>
      </c>
      <c r="H23" s="366" t="s">
        <v>230</v>
      </c>
      <c r="I23" s="671"/>
      <c r="J23" s="188"/>
      <c r="K23" s="191"/>
      <c r="L23" s="192">
        <v>1</v>
      </c>
      <c r="M23" s="672"/>
      <c r="N23" s="192">
        <v>1</v>
      </c>
      <c r="O23" s="748">
        <f t="shared" si="0"/>
        <v>2</v>
      </c>
      <c r="P23" s="749">
        <f t="shared" si="1"/>
        <v>0</v>
      </c>
      <c r="Q23" s="672">
        <f t="shared" si="2"/>
        <v>0</v>
      </c>
      <c r="R23" s="304" t="s">
        <v>900</v>
      </c>
      <c r="S23" s="15" t="s">
        <v>1111</v>
      </c>
      <c r="T23" s="124"/>
      <c r="U23" s="304" t="s">
        <v>900</v>
      </c>
      <c r="V23" s="444" t="s">
        <v>1170</v>
      </c>
    </row>
    <row r="24" spans="1:22" ht="148.5" x14ac:dyDescent="0.3">
      <c r="A24" s="740"/>
      <c r="B24" s="295" t="s">
        <v>231</v>
      </c>
      <c r="C24" s="134" t="s">
        <v>232</v>
      </c>
      <c r="D24" s="132" t="s">
        <v>233</v>
      </c>
      <c r="E24" s="130" t="s">
        <v>107</v>
      </c>
      <c r="F24" s="130" t="s">
        <v>162</v>
      </c>
      <c r="G24" s="130" t="s">
        <v>939</v>
      </c>
      <c r="H24" s="366" t="s">
        <v>151</v>
      </c>
      <c r="I24" s="333">
        <v>1</v>
      </c>
      <c r="J24" s="188">
        <v>1</v>
      </c>
      <c r="K24" s="191"/>
      <c r="L24" s="188">
        <v>1</v>
      </c>
      <c r="M24" s="191"/>
      <c r="N24" s="188">
        <v>1</v>
      </c>
      <c r="O24" s="748">
        <f t="shared" si="0"/>
        <v>3</v>
      </c>
      <c r="P24" s="749">
        <f t="shared" si="1"/>
        <v>1</v>
      </c>
      <c r="Q24" s="672">
        <f t="shared" si="2"/>
        <v>0.33333333333333331</v>
      </c>
      <c r="R24" s="356" t="s">
        <v>996</v>
      </c>
      <c r="S24" s="15" t="s">
        <v>1112</v>
      </c>
      <c r="T24" s="124"/>
      <c r="U24" s="127" t="s">
        <v>997</v>
      </c>
      <c r="V24" s="127" t="s">
        <v>1148</v>
      </c>
    </row>
    <row r="25" spans="1:22" ht="82.5" x14ac:dyDescent="0.3">
      <c r="A25" s="740" t="s">
        <v>108</v>
      </c>
      <c r="B25" s="295" t="s">
        <v>131</v>
      </c>
      <c r="C25" s="134" t="s">
        <v>234</v>
      </c>
      <c r="D25" s="130" t="s">
        <v>235</v>
      </c>
      <c r="E25" s="130" t="s">
        <v>236</v>
      </c>
      <c r="F25" s="130" t="s">
        <v>162</v>
      </c>
      <c r="G25" s="130" t="s">
        <v>187</v>
      </c>
      <c r="H25" s="366" t="s">
        <v>230</v>
      </c>
      <c r="I25" s="754"/>
      <c r="J25" s="192"/>
      <c r="K25" s="758"/>
      <c r="L25" s="192">
        <v>1</v>
      </c>
      <c r="M25" s="758"/>
      <c r="N25" s="192">
        <v>1</v>
      </c>
      <c r="O25" s="748">
        <f t="shared" si="0"/>
        <v>2</v>
      </c>
      <c r="P25" s="749">
        <f t="shared" si="1"/>
        <v>0</v>
      </c>
      <c r="Q25" s="672">
        <f t="shared" si="2"/>
        <v>0</v>
      </c>
      <c r="R25" s="304" t="s">
        <v>900</v>
      </c>
      <c r="S25" s="15" t="s">
        <v>1113</v>
      </c>
      <c r="T25" s="124"/>
      <c r="U25" s="304" t="s">
        <v>900</v>
      </c>
      <c r="V25" s="127" t="s">
        <v>1149</v>
      </c>
    </row>
    <row r="26" spans="1:22" ht="231" x14ac:dyDescent="0.3">
      <c r="A26" s="740"/>
      <c r="B26" s="295" t="s">
        <v>237</v>
      </c>
      <c r="C26" s="127" t="s">
        <v>238</v>
      </c>
      <c r="D26" s="132" t="s">
        <v>239</v>
      </c>
      <c r="E26" s="130" t="s">
        <v>240</v>
      </c>
      <c r="F26" s="130" t="s">
        <v>162</v>
      </c>
      <c r="G26" s="130" t="s">
        <v>215</v>
      </c>
      <c r="H26" s="366" t="s">
        <v>151</v>
      </c>
      <c r="I26" s="713">
        <v>2</v>
      </c>
      <c r="J26" s="192">
        <v>5</v>
      </c>
      <c r="K26" s="758"/>
      <c r="L26" s="192">
        <v>5</v>
      </c>
      <c r="M26" s="758"/>
      <c r="N26" s="192">
        <v>6</v>
      </c>
      <c r="O26" s="748">
        <f t="shared" si="0"/>
        <v>16</v>
      </c>
      <c r="P26" s="749">
        <f t="shared" si="1"/>
        <v>2</v>
      </c>
      <c r="Q26" s="750">
        <f t="shared" si="2"/>
        <v>0.125</v>
      </c>
      <c r="R26" s="357" t="s">
        <v>909</v>
      </c>
      <c r="S26" s="15" t="s">
        <v>1114</v>
      </c>
      <c r="T26" s="124"/>
      <c r="U26" s="127" t="s">
        <v>998</v>
      </c>
      <c r="V26" s="127" t="s">
        <v>1150</v>
      </c>
    </row>
    <row r="27" spans="1:22" ht="115.5" x14ac:dyDescent="0.3">
      <c r="A27" s="740"/>
      <c r="B27" s="295" t="s">
        <v>172</v>
      </c>
      <c r="C27" s="127" t="s">
        <v>241</v>
      </c>
      <c r="D27" s="129">
        <v>1</v>
      </c>
      <c r="E27" s="130" t="s">
        <v>242</v>
      </c>
      <c r="F27" s="130" t="s">
        <v>162</v>
      </c>
      <c r="G27" s="130" t="s">
        <v>215</v>
      </c>
      <c r="H27" s="366" t="s">
        <v>243</v>
      </c>
      <c r="I27" s="713"/>
      <c r="J27" s="192"/>
      <c r="K27" s="758"/>
      <c r="L27" s="195">
        <v>0.5</v>
      </c>
      <c r="M27" s="758"/>
      <c r="N27" s="195">
        <v>0.5</v>
      </c>
      <c r="O27" s="759">
        <f t="shared" si="0"/>
        <v>1</v>
      </c>
      <c r="P27" s="749">
        <f t="shared" si="1"/>
        <v>0</v>
      </c>
      <c r="Q27" s="750">
        <f t="shared" si="2"/>
        <v>0</v>
      </c>
      <c r="R27" s="304" t="s">
        <v>910</v>
      </c>
      <c r="S27" s="15" t="s">
        <v>1115</v>
      </c>
      <c r="T27" s="124"/>
      <c r="U27" s="127" t="s">
        <v>972</v>
      </c>
      <c r="V27" s="127" t="s">
        <v>1151</v>
      </c>
    </row>
    <row r="28" spans="1:22" ht="115.5" x14ac:dyDescent="0.3">
      <c r="A28" s="740"/>
      <c r="B28" s="757" t="s">
        <v>176</v>
      </c>
      <c r="C28" s="99" t="s">
        <v>244</v>
      </c>
      <c r="D28" s="133">
        <v>1</v>
      </c>
      <c r="E28" s="97" t="s">
        <v>245</v>
      </c>
      <c r="F28" s="97" t="s">
        <v>162</v>
      </c>
      <c r="G28" s="97" t="s">
        <v>922</v>
      </c>
      <c r="H28" s="366" t="s">
        <v>151</v>
      </c>
      <c r="I28" s="756">
        <v>0.33</v>
      </c>
      <c r="J28" s="195">
        <v>0.33</v>
      </c>
      <c r="K28" s="750"/>
      <c r="L28" s="195">
        <v>0.33400000000000002</v>
      </c>
      <c r="M28" s="672"/>
      <c r="N28" s="195">
        <v>0.33400000000000002</v>
      </c>
      <c r="O28" s="759">
        <f t="shared" si="0"/>
        <v>0.998</v>
      </c>
      <c r="P28" s="749">
        <f t="shared" si="1"/>
        <v>0.33</v>
      </c>
      <c r="Q28" s="672">
        <f t="shared" si="2"/>
        <v>0.33066132264529058</v>
      </c>
      <c r="R28" s="357" t="s">
        <v>911</v>
      </c>
      <c r="S28" s="15" t="s">
        <v>1116</v>
      </c>
      <c r="T28" s="124"/>
      <c r="U28" s="127" t="s">
        <v>999</v>
      </c>
      <c r="V28" s="127" t="s">
        <v>1152</v>
      </c>
    </row>
    <row r="29" spans="1:22" ht="132" x14ac:dyDescent="0.3">
      <c r="A29" s="740"/>
      <c r="B29" s="295" t="s">
        <v>246</v>
      </c>
      <c r="C29" s="127" t="s">
        <v>247</v>
      </c>
      <c r="D29" s="132" t="s">
        <v>248</v>
      </c>
      <c r="E29" s="130" t="s">
        <v>249</v>
      </c>
      <c r="F29" s="130" t="s">
        <v>162</v>
      </c>
      <c r="G29" s="130" t="s">
        <v>187</v>
      </c>
      <c r="H29" s="366">
        <v>45169</v>
      </c>
      <c r="I29" s="754"/>
      <c r="J29" s="192"/>
      <c r="K29" s="758"/>
      <c r="L29" s="192">
        <v>1</v>
      </c>
      <c r="M29" s="758"/>
      <c r="N29" s="192"/>
      <c r="O29" s="748">
        <f t="shared" si="0"/>
        <v>1</v>
      </c>
      <c r="P29" s="749">
        <f t="shared" si="1"/>
        <v>0</v>
      </c>
      <c r="Q29" s="672">
        <f t="shared" si="2"/>
        <v>0</v>
      </c>
      <c r="R29" s="304" t="s">
        <v>912</v>
      </c>
      <c r="S29" s="15" t="s">
        <v>1117</v>
      </c>
      <c r="T29" s="124"/>
      <c r="U29" s="304" t="s">
        <v>912</v>
      </c>
      <c r="V29" s="127" t="s">
        <v>1183</v>
      </c>
    </row>
    <row r="30" spans="1:22" ht="99" x14ac:dyDescent="0.3">
      <c r="A30" s="740"/>
      <c r="B30" s="295" t="s">
        <v>250</v>
      </c>
      <c r="C30" s="127" t="s">
        <v>251</v>
      </c>
      <c r="D30" s="132" t="s">
        <v>252</v>
      </c>
      <c r="E30" s="130" t="s">
        <v>249</v>
      </c>
      <c r="F30" s="130" t="s">
        <v>162</v>
      </c>
      <c r="G30" s="130" t="s">
        <v>940</v>
      </c>
      <c r="H30" s="366" t="s">
        <v>230</v>
      </c>
      <c r="I30" s="713"/>
      <c r="J30" s="192"/>
      <c r="K30" s="758"/>
      <c r="L30" s="192">
        <v>3</v>
      </c>
      <c r="M30" s="758"/>
      <c r="N30" s="192">
        <v>3</v>
      </c>
      <c r="O30" s="748">
        <f t="shared" si="0"/>
        <v>6</v>
      </c>
      <c r="P30" s="749">
        <f t="shared" si="1"/>
        <v>0</v>
      </c>
      <c r="Q30" s="672">
        <f t="shared" si="2"/>
        <v>0</v>
      </c>
      <c r="R30" s="304" t="s">
        <v>913</v>
      </c>
      <c r="S30" s="15" t="s">
        <v>1118</v>
      </c>
      <c r="T30" s="124"/>
      <c r="U30" s="304" t="s">
        <v>913</v>
      </c>
      <c r="V30" s="127" t="s">
        <v>1153</v>
      </c>
    </row>
    <row r="31" spans="1:22" ht="66" x14ac:dyDescent="0.3">
      <c r="A31" s="740"/>
      <c r="B31" s="295" t="s">
        <v>253</v>
      </c>
      <c r="C31" s="127" t="s">
        <v>254</v>
      </c>
      <c r="D31" s="132" t="s">
        <v>109</v>
      </c>
      <c r="E31" s="130" t="s">
        <v>110</v>
      </c>
      <c r="F31" s="132" t="s">
        <v>106</v>
      </c>
      <c r="G31" s="132" t="s">
        <v>255</v>
      </c>
      <c r="H31" s="367" t="s">
        <v>90</v>
      </c>
      <c r="I31" s="713">
        <v>1</v>
      </c>
      <c r="J31" s="192">
        <v>1</v>
      </c>
      <c r="K31" s="758"/>
      <c r="L31" s="192">
        <v>1</v>
      </c>
      <c r="M31" s="758"/>
      <c r="N31" s="192">
        <v>1</v>
      </c>
      <c r="O31" s="748">
        <f t="shared" si="0"/>
        <v>3</v>
      </c>
      <c r="P31" s="749">
        <f t="shared" si="1"/>
        <v>1</v>
      </c>
      <c r="Q31" s="672">
        <f t="shared" si="2"/>
        <v>0.33333333333333331</v>
      </c>
      <c r="R31" s="357" t="s">
        <v>914</v>
      </c>
      <c r="S31" s="15" t="s">
        <v>1119</v>
      </c>
      <c r="T31" s="124"/>
      <c r="U31" s="127" t="s">
        <v>974</v>
      </c>
      <c r="V31" s="766" t="s">
        <v>1187</v>
      </c>
    </row>
    <row r="32" spans="1:22" ht="237.75" customHeight="1" x14ac:dyDescent="0.3">
      <c r="A32" s="740"/>
      <c r="B32" s="295" t="s">
        <v>256</v>
      </c>
      <c r="C32" s="134" t="s">
        <v>937</v>
      </c>
      <c r="D32" s="127" t="s">
        <v>111</v>
      </c>
      <c r="E32" s="130" t="s">
        <v>112</v>
      </c>
      <c r="F32" s="130" t="s">
        <v>106</v>
      </c>
      <c r="G32" s="130" t="s">
        <v>943</v>
      </c>
      <c r="H32" s="366" t="s">
        <v>90</v>
      </c>
      <c r="I32" s="760">
        <v>1</v>
      </c>
      <c r="J32" s="192">
        <v>1</v>
      </c>
      <c r="K32" s="758"/>
      <c r="L32" s="192">
        <v>1</v>
      </c>
      <c r="M32" s="758"/>
      <c r="N32" s="192">
        <v>1</v>
      </c>
      <c r="O32" s="748">
        <f t="shared" si="0"/>
        <v>3</v>
      </c>
      <c r="P32" s="749">
        <f t="shared" si="1"/>
        <v>1</v>
      </c>
      <c r="Q32" s="672">
        <f t="shared" si="2"/>
        <v>0.33333333333333331</v>
      </c>
      <c r="R32" s="365" t="s">
        <v>956</v>
      </c>
      <c r="S32" s="328" t="s">
        <v>1120</v>
      </c>
      <c r="T32" s="124"/>
      <c r="U32" s="127" t="s">
        <v>1000</v>
      </c>
      <c r="V32" s="127" t="s">
        <v>1166</v>
      </c>
    </row>
    <row r="33" spans="1:22" ht="115.5" x14ac:dyDescent="0.3">
      <c r="A33" s="740" t="s">
        <v>257</v>
      </c>
      <c r="B33" s="443" t="s">
        <v>92</v>
      </c>
      <c r="C33" s="131" t="s">
        <v>116</v>
      </c>
      <c r="D33" s="131" t="s">
        <v>111</v>
      </c>
      <c r="E33" s="131" t="s">
        <v>112</v>
      </c>
      <c r="F33" s="131" t="s">
        <v>106</v>
      </c>
      <c r="G33" s="132" t="s">
        <v>941</v>
      </c>
      <c r="H33" s="367" t="s">
        <v>90</v>
      </c>
      <c r="I33" s="754">
        <v>1</v>
      </c>
      <c r="J33" s="192">
        <v>1</v>
      </c>
      <c r="K33" s="758"/>
      <c r="L33" s="192">
        <v>1</v>
      </c>
      <c r="M33" s="758"/>
      <c r="N33" s="192">
        <v>1</v>
      </c>
      <c r="O33" s="748">
        <f t="shared" si="0"/>
        <v>3</v>
      </c>
      <c r="P33" s="749">
        <f t="shared" si="1"/>
        <v>1</v>
      </c>
      <c r="Q33" s="672">
        <f t="shared" si="2"/>
        <v>0.33333333333333331</v>
      </c>
      <c r="R33" s="357" t="s">
        <v>915</v>
      </c>
      <c r="S33" s="436" t="s">
        <v>1121</v>
      </c>
      <c r="T33" s="124"/>
      <c r="U33" s="127" t="s">
        <v>1001</v>
      </c>
      <c r="V33" s="127" t="s">
        <v>1184</v>
      </c>
    </row>
    <row r="34" spans="1:22" ht="132.75" thickBot="1" x14ac:dyDescent="0.35">
      <c r="A34" s="740"/>
      <c r="B34" s="295" t="s">
        <v>97</v>
      </c>
      <c r="C34" s="131" t="s">
        <v>258</v>
      </c>
      <c r="D34" s="130" t="s">
        <v>235</v>
      </c>
      <c r="E34" s="132" t="s">
        <v>259</v>
      </c>
      <c r="F34" s="130" t="s">
        <v>162</v>
      </c>
      <c r="G34" s="130" t="s">
        <v>942</v>
      </c>
      <c r="H34" s="367" t="s">
        <v>260</v>
      </c>
      <c r="I34" s="761"/>
      <c r="J34" s="673"/>
      <c r="K34" s="762"/>
      <c r="L34" s="673">
        <v>1</v>
      </c>
      <c r="M34" s="762"/>
      <c r="N34" s="673">
        <v>1</v>
      </c>
      <c r="O34" s="763">
        <f t="shared" si="0"/>
        <v>2</v>
      </c>
      <c r="P34" s="764">
        <f t="shared" si="1"/>
        <v>0</v>
      </c>
      <c r="Q34" s="765">
        <f t="shared" si="2"/>
        <v>0</v>
      </c>
      <c r="R34" s="355" t="s">
        <v>900</v>
      </c>
      <c r="S34" s="436" t="s">
        <v>1122</v>
      </c>
      <c r="T34" s="124"/>
      <c r="U34" s="355" t="s">
        <v>900</v>
      </c>
      <c r="V34" s="437" t="s">
        <v>1155</v>
      </c>
    </row>
    <row r="35" spans="1:22" x14ac:dyDescent="0.3">
      <c r="A35" s="2" t="s">
        <v>878</v>
      </c>
      <c r="P35" s="714"/>
      <c r="Q35" s="320">
        <f>AVERAGE(Q8:Q34)</f>
        <v>0.16492553007249064</v>
      </c>
      <c r="R35" s="714"/>
      <c r="S35" s="714"/>
      <c r="T35" s="714"/>
    </row>
  </sheetData>
  <mergeCells count="18">
    <mergeCell ref="U5:U7"/>
    <mergeCell ref="A8:A21"/>
    <mergeCell ref="A22:A24"/>
    <mergeCell ref="A25:A32"/>
    <mergeCell ref="V5:V7"/>
    <mergeCell ref="A33:A34"/>
    <mergeCell ref="R5:R7"/>
    <mergeCell ref="S5:S7"/>
    <mergeCell ref="T5:T7"/>
    <mergeCell ref="A6:H6"/>
    <mergeCell ref="B7:C7"/>
    <mergeCell ref="A5:H5"/>
    <mergeCell ref="I5:J6"/>
    <mergeCell ref="K5:L6"/>
    <mergeCell ref="M5:N6"/>
    <mergeCell ref="P5:P7"/>
    <mergeCell ref="O5:O7"/>
    <mergeCell ref="Q5:Q7"/>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V16"/>
  <sheetViews>
    <sheetView topLeftCell="B1" zoomScale="115" zoomScaleNormal="115" workbookViewId="0">
      <selection activeCell="V7" sqref="V7"/>
    </sheetView>
  </sheetViews>
  <sheetFormatPr baseColWidth="10" defaultColWidth="11.42578125" defaultRowHeight="74.25" customHeight="1" x14ac:dyDescent="0.25"/>
  <cols>
    <col min="1" max="1" width="29.7109375" customWidth="1"/>
    <col min="2" max="2" width="7.28515625" customWidth="1"/>
    <col min="3" max="3" width="53.85546875" customWidth="1"/>
    <col min="4" max="4" width="10.28515625" customWidth="1"/>
    <col min="5" max="5" width="38.42578125" customWidth="1"/>
    <col min="6" max="6" width="34.85546875" hidden="1" customWidth="1"/>
    <col min="7" max="7" width="25.42578125" hidden="1" customWidth="1"/>
    <col min="8" max="8" width="22.42578125" hidden="1" customWidth="1"/>
    <col min="9" max="9" width="10.28515625" customWidth="1"/>
    <col min="10" max="10" width="9.85546875" customWidth="1"/>
    <col min="11" max="11" width="10.28515625" customWidth="1"/>
    <col min="12" max="12" width="9.85546875" customWidth="1"/>
    <col min="13" max="13" width="15" customWidth="1"/>
    <col min="14" max="14" width="9.85546875" customWidth="1"/>
    <col min="15" max="15" width="10.42578125" hidden="1" customWidth="1"/>
    <col min="16" max="16" width="12.140625" hidden="1" customWidth="1"/>
    <col min="17" max="17" width="14.7109375" hidden="1" customWidth="1"/>
    <col min="18" max="18" width="35" hidden="1" customWidth="1"/>
    <col min="19" max="19" width="39.5703125" hidden="1" customWidth="1"/>
    <col min="20" max="20" width="29" hidden="1" customWidth="1"/>
    <col min="21" max="21" width="57.85546875" hidden="1" customWidth="1"/>
    <col min="22" max="22" width="72.7109375" customWidth="1"/>
  </cols>
  <sheetData>
    <row r="1" spans="1:22" ht="74.25" customHeight="1" thickBot="1" x14ac:dyDescent="0.3">
      <c r="A1" s="451"/>
      <c r="B1" s="451"/>
      <c r="C1" s="451"/>
      <c r="D1" s="451"/>
      <c r="E1" s="451"/>
      <c r="F1" s="451"/>
      <c r="G1" s="451"/>
      <c r="H1" s="451"/>
      <c r="I1" s="451"/>
      <c r="J1" s="451"/>
      <c r="K1" s="451"/>
      <c r="L1" s="451"/>
      <c r="M1" s="451"/>
      <c r="N1" s="451"/>
      <c r="O1" s="451"/>
      <c r="P1" s="451"/>
      <c r="Q1" s="451"/>
      <c r="R1" s="451"/>
      <c r="S1" s="451"/>
      <c r="T1" s="451"/>
    </row>
    <row r="2" spans="1:22" ht="24" customHeight="1" x14ac:dyDescent="0.25">
      <c r="A2" s="548" t="s">
        <v>113</v>
      </c>
      <c r="B2" s="548"/>
      <c r="C2" s="548"/>
      <c r="D2" s="548"/>
      <c r="E2" s="548"/>
      <c r="F2" s="548"/>
      <c r="G2" s="548"/>
      <c r="H2" s="549"/>
      <c r="I2" s="550" t="s">
        <v>40</v>
      </c>
      <c r="J2" s="551"/>
      <c r="K2" s="551" t="s">
        <v>5</v>
      </c>
      <c r="L2" s="551"/>
      <c r="M2" s="551" t="s">
        <v>6</v>
      </c>
      <c r="N2" s="552"/>
      <c r="O2" s="553" t="s">
        <v>114</v>
      </c>
      <c r="P2" s="528" t="s">
        <v>306</v>
      </c>
      <c r="Q2" s="528" t="s">
        <v>307</v>
      </c>
      <c r="R2" s="555" t="s">
        <v>311</v>
      </c>
      <c r="S2" s="555" t="s">
        <v>309</v>
      </c>
      <c r="T2" s="557" t="s">
        <v>312</v>
      </c>
      <c r="U2" s="559" t="s">
        <v>1061</v>
      </c>
      <c r="V2" s="559" t="s">
        <v>1067</v>
      </c>
    </row>
    <row r="3" spans="1:22" ht="26.25" thickBot="1" x14ac:dyDescent="0.3">
      <c r="A3" s="119"/>
      <c r="B3" s="560" t="s">
        <v>11</v>
      </c>
      <c r="C3" s="560"/>
      <c r="D3" s="20" t="s">
        <v>12</v>
      </c>
      <c r="E3" s="20" t="s">
        <v>103</v>
      </c>
      <c r="F3" s="20" t="s">
        <v>13</v>
      </c>
      <c r="G3" s="119" t="s">
        <v>14</v>
      </c>
      <c r="H3" s="185" t="s">
        <v>15</v>
      </c>
      <c r="I3" s="343" t="s">
        <v>16</v>
      </c>
      <c r="J3" s="344" t="s">
        <v>17</v>
      </c>
      <c r="K3" s="344" t="s">
        <v>16</v>
      </c>
      <c r="L3" s="344" t="s">
        <v>17</v>
      </c>
      <c r="M3" s="344" t="s">
        <v>16</v>
      </c>
      <c r="N3" s="345" t="s">
        <v>17</v>
      </c>
      <c r="O3" s="554"/>
      <c r="P3" s="529"/>
      <c r="Q3" s="529"/>
      <c r="R3" s="556"/>
      <c r="S3" s="556"/>
      <c r="T3" s="558"/>
      <c r="U3" s="559"/>
      <c r="V3" s="559"/>
    </row>
    <row r="4" spans="1:22" s="389" customFormat="1" ht="87" customHeight="1" x14ac:dyDescent="0.2">
      <c r="A4" s="767" t="s">
        <v>261</v>
      </c>
      <c r="B4" s="439" t="s">
        <v>67</v>
      </c>
      <c r="C4" s="768" t="s">
        <v>262</v>
      </c>
      <c r="D4" s="769">
        <v>1</v>
      </c>
      <c r="E4" s="718" t="s">
        <v>263</v>
      </c>
      <c r="F4" s="715" t="s">
        <v>301</v>
      </c>
      <c r="G4" s="715" t="s">
        <v>298</v>
      </c>
      <c r="H4" s="770" t="s">
        <v>264</v>
      </c>
      <c r="I4" s="342">
        <v>1</v>
      </c>
      <c r="J4" s="339"/>
      <c r="K4" s="340"/>
      <c r="L4" s="341">
        <v>1</v>
      </c>
      <c r="M4" s="340"/>
      <c r="N4" s="339"/>
      <c r="O4" s="342">
        <f>J4+L4+N4</f>
        <v>1</v>
      </c>
      <c r="P4" s="342">
        <f>I4+K4+M4</f>
        <v>1</v>
      </c>
      <c r="Q4" s="354">
        <f>P4/O4</f>
        <v>1</v>
      </c>
      <c r="R4" s="771" t="s">
        <v>946</v>
      </c>
      <c r="S4" s="772" t="s">
        <v>1123</v>
      </c>
      <c r="T4" s="715"/>
      <c r="U4" s="396" t="s">
        <v>1002</v>
      </c>
      <c r="V4" s="715" t="s">
        <v>1168</v>
      </c>
    </row>
    <row r="5" spans="1:22" s="389" customFormat="1" ht="51" x14ac:dyDescent="0.2">
      <c r="A5" s="767"/>
      <c r="B5" s="439" t="s">
        <v>72</v>
      </c>
      <c r="C5" s="773" t="s">
        <v>265</v>
      </c>
      <c r="D5" s="774">
        <v>1</v>
      </c>
      <c r="E5" s="718" t="s">
        <v>266</v>
      </c>
      <c r="F5" s="715" t="s">
        <v>300</v>
      </c>
      <c r="G5" s="715" t="s">
        <v>298</v>
      </c>
      <c r="H5" s="775" t="s">
        <v>264</v>
      </c>
      <c r="I5" s="340"/>
      <c r="J5" s="339"/>
      <c r="K5" s="340"/>
      <c r="L5" s="339">
        <v>0.5</v>
      </c>
      <c r="M5" s="340"/>
      <c r="N5" s="339">
        <v>0.5</v>
      </c>
      <c r="O5" s="342">
        <f t="shared" ref="O5:O13" si="0">J5+L5+N5</f>
        <v>1</v>
      </c>
      <c r="P5" s="342">
        <f t="shared" ref="P5:P13" si="1">I5+K5+M5</f>
        <v>0</v>
      </c>
      <c r="Q5" s="354">
        <f t="shared" ref="Q5:Q13" si="2">P5/O5</f>
        <v>0</v>
      </c>
      <c r="R5" s="363" t="s">
        <v>973</v>
      </c>
      <c r="S5" s="776" t="s">
        <v>1124</v>
      </c>
      <c r="T5" s="715"/>
      <c r="U5" s="363" t="s">
        <v>973</v>
      </c>
      <c r="V5" s="715" t="s">
        <v>1186</v>
      </c>
    </row>
    <row r="6" spans="1:22" s="389" customFormat="1" ht="63.75" x14ac:dyDescent="0.2">
      <c r="A6" s="777" t="s">
        <v>267</v>
      </c>
      <c r="B6" s="128" t="s">
        <v>78</v>
      </c>
      <c r="C6" s="768" t="s">
        <v>268</v>
      </c>
      <c r="D6" s="715">
        <v>3</v>
      </c>
      <c r="E6" s="718" t="s">
        <v>269</v>
      </c>
      <c r="F6" s="715" t="s">
        <v>299</v>
      </c>
      <c r="G6" s="715" t="s">
        <v>270</v>
      </c>
      <c r="H6" s="717" t="s">
        <v>271</v>
      </c>
      <c r="I6" s="342">
        <v>1</v>
      </c>
      <c r="J6" s="341">
        <v>1</v>
      </c>
      <c r="K6" s="342"/>
      <c r="L6" s="341">
        <v>1</v>
      </c>
      <c r="M6" s="342"/>
      <c r="N6" s="341">
        <v>1</v>
      </c>
      <c r="O6" s="342">
        <f t="shared" si="0"/>
        <v>3</v>
      </c>
      <c r="P6" s="342">
        <f t="shared" si="1"/>
        <v>1</v>
      </c>
      <c r="Q6" s="354">
        <f t="shared" si="2"/>
        <v>0.33333333333333331</v>
      </c>
      <c r="R6" s="376" t="s">
        <v>898</v>
      </c>
      <c r="S6" s="376" t="s">
        <v>1125</v>
      </c>
      <c r="T6" s="715"/>
      <c r="U6" s="376" t="s">
        <v>898</v>
      </c>
      <c r="V6" s="715" t="s">
        <v>1169</v>
      </c>
    </row>
    <row r="7" spans="1:22" s="389" customFormat="1" ht="38.25" x14ac:dyDescent="0.2">
      <c r="A7" s="778" t="s">
        <v>272</v>
      </c>
      <c r="B7" s="9">
        <v>3.1</v>
      </c>
      <c r="C7" s="768" t="s">
        <v>273</v>
      </c>
      <c r="D7" s="715">
        <v>1</v>
      </c>
      <c r="E7" s="718" t="s">
        <v>274</v>
      </c>
      <c r="F7" s="715" t="s">
        <v>301</v>
      </c>
      <c r="G7" s="716" t="s">
        <v>298</v>
      </c>
      <c r="H7" s="717" t="s">
        <v>275</v>
      </c>
      <c r="I7" s="719"/>
      <c r="J7" s="341"/>
      <c r="K7" s="342"/>
      <c r="L7" s="341"/>
      <c r="M7" s="342"/>
      <c r="N7" s="341">
        <v>1</v>
      </c>
      <c r="O7" s="342">
        <f t="shared" si="0"/>
        <v>1</v>
      </c>
      <c r="P7" s="342">
        <f t="shared" si="1"/>
        <v>0</v>
      </c>
      <c r="Q7" s="354">
        <f t="shared" si="2"/>
        <v>0</v>
      </c>
      <c r="R7" s="352" t="s">
        <v>948</v>
      </c>
      <c r="S7" s="776" t="s">
        <v>1126</v>
      </c>
      <c r="T7" s="715"/>
      <c r="U7" s="352" t="s">
        <v>948</v>
      </c>
      <c r="V7" s="352" t="s">
        <v>948</v>
      </c>
    </row>
    <row r="8" spans="1:22" s="389" customFormat="1" ht="79.5" customHeight="1" x14ac:dyDescent="0.2">
      <c r="A8" s="767" t="s">
        <v>276</v>
      </c>
      <c r="B8" s="9" t="s">
        <v>92</v>
      </c>
      <c r="C8" s="779" t="s">
        <v>277</v>
      </c>
      <c r="D8" s="716">
        <v>2</v>
      </c>
      <c r="E8" s="721" t="s">
        <v>278</v>
      </c>
      <c r="F8" s="716" t="s">
        <v>89</v>
      </c>
      <c r="G8" s="716" t="s">
        <v>302</v>
      </c>
      <c r="H8" s="717" t="s">
        <v>275</v>
      </c>
      <c r="I8" s="342"/>
      <c r="J8" s="341"/>
      <c r="K8" s="342"/>
      <c r="L8" s="341">
        <v>1</v>
      </c>
      <c r="M8" s="342"/>
      <c r="N8" s="341">
        <v>1</v>
      </c>
      <c r="O8" s="342">
        <f t="shared" si="0"/>
        <v>2</v>
      </c>
      <c r="P8" s="342">
        <f t="shared" si="1"/>
        <v>0</v>
      </c>
      <c r="Q8" s="354">
        <f t="shared" si="2"/>
        <v>0</v>
      </c>
      <c r="R8" s="352" t="s">
        <v>945</v>
      </c>
      <c r="S8" s="776" t="s">
        <v>1127</v>
      </c>
      <c r="T8" s="715"/>
      <c r="U8" s="352" t="s">
        <v>945</v>
      </c>
      <c r="V8" s="376" t="s">
        <v>1159</v>
      </c>
    </row>
    <row r="9" spans="1:22" s="389" customFormat="1" ht="90.75" customHeight="1" x14ac:dyDescent="0.2">
      <c r="A9" s="767"/>
      <c r="B9" s="9" t="s">
        <v>97</v>
      </c>
      <c r="C9" s="779" t="s">
        <v>279</v>
      </c>
      <c r="D9" s="780">
        <v>2</v>
      </c>
      <c r="E9" s="721" t="s">
        <v>280</v>
      </c>
      <c r="F9" s="716" t="s">
        <v>877</v>
      </c>
      <c r="G9" s="716" t="s">
        <v>281</v>
      </c>
      <c r="H9" s="717" t="s">
        <v>275</v>
      </c>
      <c r="I9" s="342"/>
      <c r="J9" s="341"/>
      <c r="K9" s="342"/>
      <c r="L9" s="341">
        <v>1</v>
      </c>
      <c r="M9" s="342"/>
      <c r="N9" s="341">
        <v>1</v>
      </c>
      <c r="O9" s="342">
        <f t="shared" si="0"/>
        <v>2</v>
      </c>
      <c r="P9" s="342">
        <f t="shared" si="1"/>
        <v>0</v>
      </c>
      <c r="Q9" s="354">
        <f t="shared" si="2"/>
        <v>0</v>
      </c>
      <c r="R9" s="352" t="s">
        <v>945</v>
      </c>
      <c r="S9" s="776" t="s">
        <v>1128</v>
      </c>
      <c r="T9" s="715"/>
      <c r="U9" s="352" t="s">
        <v>945</v>
      </c>
      <c r="V9" s="352" t="s">
        <v>1167</v>
      </c>
    </row>
    <row r="10" spans="1:22" s="389" customFormat="1" ht="51" x14ac:dyDescent="0.2">
      <c r="A10" s="767"/>
      <c r="B10" s="9" t="s">
        <v>282</v>
      </c>
      <c r="C10" s="779" t="s">
        <v>283</v>
      </c>
      <c r="D10" s="720">
        <v>1</v>
      </c>
      <c r="E10" s="721" t="s">
        <v>284</v>
      </c>
      <c r="F10" s="716" t="s">
        <v>154</v>
      </c>
      <c r="G10" s="716" t="s">
        <v>303</v>
      </c>
      <c r="H10" s="781" t="s">
        <v>275</v>
      </c>
      <c r="I10" s="342"/>
      <c r="J10" s="341"/>
      <c r="K10" s="342"/>
      <c r="L10" s="339">
        <v>0.5</v>
      </c>
      <c r="M10" s="342"/>
      <c r="N10" s="339">
        <v>0.5</v>
      </c>
      <c r="O10" s="342">
        <f t="shared" si="0"/>
        <v>1</v>
      </c>
      <c r="P10" s="342">
        <f t="shared" si="1"/>
        <v>0</v>
      </c>
      <c r="Q10" s="354">
        <f t="shared" si="2"/>
        <v>0</v>
      </c>
      <c r="R10" s="352" t="s">
        <v>945</v>
      </c>
      <c r="S10" s="776" t="s">
        <v>1129</v>
      </c>
      <c r="T10" s="715"/>
      <c r="U10" s="352" t="s">
        <v>945</v>
      </c>
      <c r="V10" s="352" t="s">
        <v>1154</v>
      </c>
    </row>
    <row r="11" spans="1:22" s="389" customFormat="1" ht="99.75" customHeight="1" x14ac:dyDescent="0.2">
      <c r="A11" s="782" t="s">
        <v>285</v>
      </c>
      <c r="B11" s="9" t="s">
        <v>99</v>
      </c>
      <c r="C11" s="779" t="s">
        <v>286</v>
      </c>
      <c r="D11" s="720">
        <v>1</v>
      </c>
      <c r="E11" s="721" t="s">
        <v>287</v>
      </c>
      <c r="F11" s="716" t="s">
        <v>154</v>
      </c>
      <c r="G11" s="716" t="s">
        <v>303</v>
      </c>
      <c r="H11" s="781" t="s">
        <v>275</v>
      </c>
      <c r="I11" s="342"/>
      <c r="J11" s="341"/>
      <c r="K11" s="342"/>
      <c r="L11" s="339">
        <v>0.5</v>
      </c>
      <c r="M11" s="342"/>
      <c r="N11" s="339">
        <v>0.5</v>
      </c>
      <c r="O11" s="342">
        <f t="shared" si="0"/>
        <v>1</v>
      </c>
      <c r="P11" s="342">
        <f t="shared" si="1"/>
        <v>0</v>
      </c>
      <c r="Q11" s="354">
        <f t="shared" si="2"/>
        <v>0</v>
      </c>
      <c r="R11" s="352" t="s">
        <v>945</v>
      </c>
      <c r="S11" s="776" t="s">
        <v>1130</v>
      </c>
      <c r="T11" s="715"/>
      <c r="U11" s="352" t="s">
        <v>945</v>
      </c>
      <c r="V11" s="352" t="s">
        <v>1156</v>
      </c>
    </row>
    <row r="12" spans="1:22" s="389" customFormat="1" ht="38.25" x14ac:dyDescent="0.2">
      <c r="A12" s="783" t="s">
        <v>288</v>
      </c>
      <c r="B12" s="9" t="s">
        <v>289</v>
      </c>
      <c r="C12" s="779" t="s">
        <v>290</v>
      </c>
      <c r="D12" s="720">
        <v>1</v>
      </c>
      <c r="E12" s="721" t="s">
        <v>291</v>
      </c>
      <c r="F12" s="716" t="s">
        <v>304</v>
      </c>
      <c r="G12" s="716" t="s">
        <v>292</v>
      </c>
      <c r="H12" s="781" t="s">
        <v>275</v>
      </c>
      <c r="I12" s="342"/>
      <c r="J12" s="341"/>
      <c r="K12" s="342"/>
      <c r="L12" s="341"/>
      <c r="M12" s="342"/>
      <c r="N12" s="339">
        <v>1</v>
      </c>
      <c r="O12" s="342">
        <f t="shared" si="0"/>
        <v>1</v>
      </c>
      <c r="P12" s="342">
        <f t="shared" si="1"/>
        <v>0</v>
      </c>
      <c r="Q12" s="354">
        <f t="shared" si="2"/>
        <v>0</v>
      </c>
      <c r="R12" s="352" t="s">
        <v>948</v>
      </c>
      <c r="S12" s="352" t="s">
        <v>1131</v>
      </c>
      <c r="T12" s="715"/>
      <c r="U12" s="419" t="s">
        <v>1157</v>
      </c>
      <c r="V12" s="352" t="s">
        <v>1131</v>
      </c>
    </row>
    <row r="13" spans="1:22" s="389" customFormat="1" ht="128.25" thickBot="1" x14ac:dyDescent="0.25">
      <c r="A13" s="783"/>
      <c r="B13" s="9" t="s">
        <v>293</v>
      </c>
      <c r="C13" s="779" t="s">
        <v>294</v>
      </c>
      <c r="D13" s="720">
        <v>1</v>
      </c>
      <c r="E13" s="721" t="s">
        <v>295</v>
      </c>
      <c r="F13" s="716" t="s">
        <v>304</v>
      </c>
      <c r="G13" s="716" t="s">
        <v>292</v>
      </c>
      <c r="H13" s="781" t="s">
        <v>275</v>
      </c>
      <c r="I13" s="342"/>
      <c r="J13" s="341"/>
      <c r="K13" s="342"/>
      <c r="L13" s="339">
        <v>0.5</v>
      </c>
      <c r="M13" s="342"/>
      <c r="N13" s="339">
        <v>0.5</v>
      </c>
      <c r="O13" s="342">
        <f t="shared" si="0"/>
        <v>1</v>
      </c>
      <c r="P13" s="342">
        <f t="shared" si="1"/>
        <v>0</v>
      </c>
      <c r="Q13" s="354">
        <f t="shared" si="2"/>
        <v>0</v>
      </c>
      <c r="R13" s="352" t="s">
        <v>947</v>
      </c>
      <c r="S13" s="784" t="s">
        <v>1070</v>
      </c>
      <c r="T13" s="715"/>
      <c r="U13" s="779" t="s">
        <v>1064</v>
      </c>
      <c r="V13" s="779" t="s">
        <v>1070</v>
      </c>
    </row>
    <row r="14" spans="1:22" ht="15" x14ac:dyDescent="0.25">
      <c r="A14" s="22"/>
      <c r="C14" s="23"/>
      <c r="P14" s="24"/>
      <c r="Q14" s="24">
        <f>AVERAGE(Q4:Q13)</f>
        <v>0.13333333333333333</v>
      </c>
      <c r="R14" s="24"/>
      <c r="S14" s="24"/>
      <c r="T14" s="24"/>
    </row>
    <row r="15" spans="1:22" ht="15.75" customHeight="1" x14ac:dyDescent="0.25">
      <c r="C15" s="23"/>
    </row>
    <row r="16" spans="1:22" ht="74.25" customHeight="1" x14ac:dyDescent="0.25">
      <c r="C16" s="23"/>
    </row>
  </sheetData>
  <mergeCells count="17">
    <mergeCell ref="V2:V3"/>
    <mergeCell ref="U2:U3"/>
    <mergeCell ref="A4:A5"/>
    <mergeCell ref="A8:A10"/>
    <mergeCell ref="A12:A13"/>
    <mergeCell ref="B3:C3"/>
    <mergeCell ref="A1:T1"/>
    <mergeCell ref="A2:H2"/>
    <mergeCell ref="I2:J2"/>
    <mergeCell ref="K2:L2"/>
    <mergeCell ref="M2:N2"/>
    <mergeCell ref="O2:O3"/>
    <mergeCell ref="P2:P3"/>
    <mergeCell ref="R2:R3"/>
    <mergeCell ref="S2:S3"/>
    <mergeCell ref="T2:T3"/>
    <mergeCell ref="Q2:Q3"/>
  </mergeCell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18C2A9-4BB5-49CE-AA74-2BA08AC0908C}">
  <dimension ref="C3:E10"/>
  <sheetViews>
    <sheetView workbookViewId="0">
      <selection activeCell="E22" sqref="E22"/>
    </sheetView>
  </sheetViews>
  <sheetFormatPr baseColWidth="10" defaultRowHeight="15" x14ac:dyDescent="0.25"/>
  <cols>
    <col min="1" max="2" width="11.42578125" style="18"/>
    <col min="3" max="3" width="52.5703125" style="18" customWidth="1"/>
    <col min="4" max="16384" width="11.42578125" style="18"/>
  </cols>
  <sheetData>
    <row r="3" spans="3:5" x14ac:dyDescent="0.25">
      <c r="C3" s="350" t="s">
        <v>882</v>
      </c>
      <c r="D3" s="351" t="s">
        <v>880</v>
      </c>
      <c r="E3" s="351" t="s">
        <v>881</v>
      </c>
    </row>
    <row r="4" spans="3:5" x14ac:dyDescent="0.25">
      <c r="C4" s="19" t="s">
        <v>883</v>
      </c>
      <c r="D4" s="346">
        <f>'Componente 1 Riesgos'!P15</f>
        <v>0.52380952380952384</v>
      </c>
      <c r="E4" s="346" t="e">
        <f>'Componente 1 Riesgos'!#REF!</f>
        <v>#REF!</v>
      </c>
    </row>
    <row r="5" spans="3:5" x14ac:dyDescent="0.25">
      <c r="C5" s="19" t="s">
        <v>884</v>
      </c>
      <c r="D5" s="346">
        <f>'Componente 2 Racionalizac'!K17</f>
        <v>0.3</v>
      </c>
      <c r="E5" s="346">
        <f>'Componente 2 Racionalizac'!L17</f>
        <v>0.3</v>
      </c>
    </row>
    <row r="6" spans="3:5" x14ac:dyDescent="0.25">
      <c r="C6" s="19" t="s">
        <v>885</v>
      </c>
      <c r="D6" s="346">
        <f>'Componente 3  Rendición'!P18</f>
        <v>0.12848484848484848</v>
      </c>
      <c r="E6" s="346" t="e">
        <f>'Componente 3  Rendición'!#REF!</f>
        <v>#REF!</v>
      </c>
    </row>
    <row r="7" spans="3:5" x14ac:dyDescent="0.25">
      <c r="C7" s="19" t="s">
        <v>886</v>
      </c>
      <c r="D7" s="346">
        <f>'Componente 4  Atención al Ciuda'!P17</f>
        <v>0.21170454545454545</v>
      </c>
      <c r="E7" s="346" t="e">
        <f>'Componente 4  Atención al Ciuda'!#REF!</f>
        <v>#REF!</v>
      </c>
    </row>
    <row r="8" spans="3:5" x14ac:dyDescent="0.25">
      <c r="C8" s="19" t="s">
        <v>888</v>
      </c>
      <c r="D8" s="353">
        <f>'Componente 5  Transparencia '!Q35</f>
        <v>0.16492553007249064</v>
      </c>
      <c r="E8" s="346" t="e">
        <f>'Componente 5  Transparencia '!#REF!</f>
        <v>#REF!</v>
      </c>
    </row>
    <row r="9" spans="3:5" x14ac:dyDescent="0.25">
      <c r="C9" s="19" t="s">
        <v>889</v>
      </c>
      <c r="D9" s="346">
        <f>'Integridad- Gestión de Conflict'!Q14</f>
        <v>0.13333333333333333</v>
      </c>
      <c r="E9" s="346" t="e">
        <f>'Integridad- Gestión de Conflict'!#REF!</f>
        <v>#REF!</v>
      </c>
    </row>
    <row r="10" spans="3:5" x14ac:dyDescent="0.25">
      <c r="D10" s="364">
        <f>AVERAGE(D4:D9)</f>
        <v>0.24370963019245692</v>
      </c>
      <c r="E10" s="364" t="e">
        <f>AVERAGE(E4:E9)</f>
        <v>#REF!</v>
      </c>
    </row>
  </sheetData>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16C28F-1326-4975-8649-3BCF7963146E}">
  <sheetPr>
    <tabColor rgb="FF00B050"/>
  </sheetPr>
  <dimension ref="A1:AR73"/>
  <sheetViews>
    <sheetView zoomScale="90" zoomScaleNormal="90" workbookViewId="0">
      <selection activeCell="AG10" sqref="AG10"/>
    </sheetView>
  </sheetViews>
  <sheetFormatPr baseColWidth="10" defaultRowHeight="16.5" x14ac:dyDescent="0.3"/>
  <cols>
    <col min="1" max="1" width="5" style="205" bestFit="1" customWidth="1"/>
    <col min="2" max="2" width="7.85546875" style="205" customWidth="1"/>
    <col min="3" max="3" width="18.42578125" style="205" customWidth="1"/>
    <col min="4" max="4" width="27.85546875" style="205" customWidth="1"/>
    <col min="5" max="5" width="31.7109375" style="205" customWidth="1"/>
    <col min="6" max="6" width="46.5703125" style="2" customWidth="1"/>
    <col min="7" max="7" width="16.85546875" style="206" customWidth="1"/>
    <col min="8" max="8" width="16.42578125" style="2" customWidth="1"/>
    <col min="9" max="9" width="12.7109375" style="2" customWidth="1"/>
    <col min="10" max="10" width="6.140625" style="2" customWidth="1"/>
    <col min="11" max="11" width="13.5703125" style="2" customWidth="1"/>
    <col min="12" max="12" width="14.28515625" style="2" customWidth="1"/>
    <col min="13" max="13" width="12.5703125" style="2" customWidth="1"/>
    <col min="14" max="14" width="12" style="2" customWidth="1"/>
    <col min="15" max="15" width="45.5703125" style="2" customWidth="1"/>
    <col min="16" max="16" width="7.140625" style="2" customWidth="1"/>
    <col min="17" max="17" width="7.28515625" style="2" customWidth="1"/>
    <col min="18" max="18" width="6.85546875" style="2" customWidth="1"/>
    <col min="19" max="19" width="5" style="2" customWidth="1"/>
    <col min="20" max="20" width="7.28515625" style="2" customWidth="1"/>
    <col min="21" max="21" width="7.140625" style="2" customWidth="1"/>
    <col min="22" max="22" width="6.7109375" style="2" customWidth="1"/>
    <col min="23" max="23" width="6.28515625" style="2" customWidth="1"/>
    <col min="24" max="24" width="10.140625" style="2" customWidth="1"/>
    <col min="25" max="25" width="7" style="2" customWidth="1"/>
    <col min="26" max="26" width="10.42578125" style="2" customWidth="1"/>
    <col min="27" max="27" width="7.140625" style="2" customWidth="1"/>
    <col min="28" max="28" width="9" style="2" customWidth="1"/>
    <col min="29" max="29" width="7.28515625" style="2" customWidth="1"/>
    <col min="30" max="30" width="43.85546875" style="2" customWidth="1"/>
    <col min="31" max="31" width="30.5703125" style="2" customWidth="1"/>
    <col min="32" max="32" width="19.28515625" style="2" customWidth="1"/>
    <col min="33" max="33" width="22.85546875" style="2" customWidth="1"/>
    <col min="34" max="34" width="46.5703125" style="2" customWidth="1"/>
    <col min="35" max="35" width="36.7109375" style="2" customWidth="1"/>
    <col min="36" max="37" width="100" style="2" customWidth="1"/>
    <col min="38" max="43" width="11.42578125" style="2"/>
    <col min="44" max="44" width="25.7109375" style="2" customWidth="1"/>
    <col min="45" max="16384" width="11.42578125" style="2"/>
  </cols>
  <sheetData>
    <row r="1" spans="1:44" ht="46.5" customHeight="1" x14ac:dyDescent="0.3">
      <c r="A1" s="630" t="s">
        <v>319</v>
      </c>
      <c r="B1" s="630"/>
      <c r="C1" s="630"/>
      <c r="D1" s="630"/>
      <c r="E1" s="630"/>
      <c r="F1" s="630"/>
      <c r="G1" s="630"/>
      <c r="H1" s="630"/>
      <c r="I1" s="630"/>
      <c r="J1" s="630"/>
      <c r="K1" s="630"/>
      <c r="L1" s="630"/>
      <c r="M1" s="630"/>
      <c r="N1" s="630"/>
      <c r="O1" s="630"/>
      <c r="P1" s="630"/>
      <c r="Q1" s="630"/>
      <c r="R1" s="630"/>
      <c r="S1" s="630"/>
      <c r="T1" s="630"/>
      <c r="U1" s="630"/>
      <c r="V1" s="630"/>
      <c r="W1" s="630"/>
      <c r="X1" s="630"/>
      <c r="Y1" s="630"/>
      <c r="Z1" s="630"/>
      <c r="AA1" s="630"/>
      <c r="AB1" s="630"/>
      <c r="AC1" s="630"/>
      <c r="AD1" s="630"/>
      <c r="AE1" s="630"/>
      <c r="AF1" s="630"/>
      <c r="AG1" s="630"/>
      <c r="AH1" s="630"/>
      <c r="AI1" s="630"/>
    </row>
    <row r="2" spans="1:44" ht="39" customHeight="1" x14ac:dyDescent="0.3">
      <c r="A2" s="630"/>
      <c r="B2" s="630"/>
      <c r="C2" s="630"/>
      <c r="D2" s="630"/>
      <c r="E2" s="630"/>
      <c r="F2" s="630"/>
      <c r="G2" s="630"/>
      <c r="H2" s="630"/>
      <c r="I2" s="630"/>
      <c r="J2" s="630"/>
      <c r="K2" s="630"/>
      <c r="L2" s="630"/>
      <c r="M2" s="630"/>
      <c r="N2" s="630"/>
      <c r="O2" s="630"/>
      <c r="P2" s="630"/>
      <c r="Q2" s="630"/>
      <c r="R2" s="630"/>
      <c r="S2" s="630"/>
      <c r="T2" s="630"/>
      <c r="U2" s="630"/>
      <c r="V2" s="630"/>
      <c r="W2" s="630"/>
      <c r="X2" s="630"/>
      <c r="Y2" s="630"/>
      <c r="Z2" s="630"/>
      <c r="AA2" s="630"/>
      <c r="AB2" s="630"/>
      <c r="AC2" s="630"/>
      <c r="AD2" s="630"/>
      <c r="AE2" s="630"/>
      <c r="AF2" s="630"/>
      <c r="AG2" s="630"/>
      <c r="AH2" s="630"/>
      <c r="AI2" s="630"/>
    </row>
    <row r="3" spans="1:44" ht="39" customHeight="1" x14ac:dyDescent="0.3">
      <c r="A3" s="630"/>
      <c r="B3" s="630"/>
      <c r="C3" s="630"/>
      <c r="D3" s="630"/>
      <c r="E3" s="630"/>
      <c r="F3" s="630"/>
      <c r="G3" s="630"/>
      <c r="H3" s="630"/>
      <c r="I3" s="630"/>
      <c r="J3" s="630"/>
      <c r="K3" s="630"/>
      <c r="L3" s="630"/>
      <c r="M3" s="630"/>
      <c r="N3" s="630"/>
      <c r="O3" s="630"/>
      <c r="P3" s="630"/>
      <c r="Q3" s="630"/>
      <c r="R3" s="630"/>
      <c r="S3" s="630"/>
      <c r="T3" s="630"/>
      <c r="U3" s="630"/>
      <c r="V3" s="630"/>
      <c r="W3" s="630"/>
      <c r="X3" s="630"/>
      <c r="Y3" s="630"/>
      <c r="Z3" s="630"/>
      <c r="AA3" s="630"/>
      <c r="AB3" s="630"/>
      <c r="AC3" s="630"/>
      <c r="AD3" s="630"/>
      <c r="AE3" s="630"/>
      <c r="AF3" s="630"/>
      <c r="AG3" s="630"/>
      <c r="AH3" s="630"/>
      <c r="AI3" s="630"/>
    </row>
    <row r="4" spans="1:44" x14ac:dyDescent="0.3">
      <c r="A4" s="561" t="s">
        <v>320</v>
      </c>
      <c r="B4" s="562"/>
      <c r="C4" s="563"/>
      <c r="D4" s="207" t="s">
        <v>321</v>
      </c>
      <c r="E4" s="208"/>
      <c r="F4" s="208"/>
      <c r="G4" s="209"/>
      <c r="H4" s="210"/>
      <c r="I4" s="209"/>
      <c r="J4" s="209"/>
      <c r="K4" s="18"/>
      <c r="L4" s="18"/>
      <c r="M4" s="18"/>
      <c r="N4" s="18"/>
      <c r="O4" s="103"/>
      <c r="P4" s="103"/>
      <c r="Q4" s="103"/>
      <c r="R4" s="103"/>
      <c r="S4" s="103"/>
      <c r="T4" s="103"/>
      <c r="U4" s="103"/>
      <c r="V4" s="103"/>
      <c r="W4" s="103"/>
      <c r="X4" s="103"/>
      <c r="Y4" s="103"/>
      <c r="Z4" s="103"/>
      <c r="AA4" s="103"/>
      <c r="AB4" s="103"/>
      <c r="AC4" s="103"/>
      <c r="AD4" s="103"/>
      <c r="AE4" s="103"/>
      <c r="AF4" s="103"/>
      <c r="AG4" s="103"/>
      <c r="AH4" s="103"/>
      <c r="AI4" s="103"/>
    </row>
    <row r="5" spans="1:44" ht="30.75" customHeight="1" x14ac:dyDescent="0.3">
      <c r="A5" s="561" t="s">
        <v>322</v>
      </c>
      <c r="B5" s="562"/>
      <c r="C5" s="563"/>
      <c r="D5" s="564" t="s">
        <v>323</v>
      </c>
      <c r="E5" s="565"/>
      <c r="F5" s="565"/>
      <c r="G5" s="565"/>
      <c r="H5" s="565"/>
      <c r="I5" s="565"/>
      <c r="J5" s="565"/>
      <c r="K5" s="565"/>
      <c r="L5" s="565"/>
      <c r="M5" s="565"/>
      <c r="N5" s="566"/>
      <c r="O5" s="103"/>
      <c r="P5" s="103"/>
      <c r="Q5" s="103"/>
      <c r="R5" s="103"/>
      <c r="S5" s="103"/>
      <c r="T5" s="103"/>
      <c r="U5" s="103"/>
      <c r="V5" s="103"/>
      <c r="W5" s="103"/>
      <c r="X5" s="103"/>
      <c r="Y5" s="103"/>
      <c r="Z5" s="103"/>
      <c r="AA5" s="103"/>
      <c r="AB5" s="103"/>
      <c r="AC5" s="103"/>
      <c r="AD5" s="103"/>
      <c r="AE5" s="103"/>
      <c r="AF5" s="103"/>
      <c r="AG5" s="103"/>
      <c r="AH5" s="103"/>
      <c r="AI5" s="103"/>
    </row>
    <row r="6" spans="1:44" ht="32.25" customHeight="1" x14ac:dyDescent="0.3">
      <c r="A6" s="561" t="s">
        <v>324</v>
      </c>
      <c r="B6" s="562"/>
      <c r="C6" s="563"/>
      <c r="D6" s="564" t="s">
        <v>325</v>
      </c>
      <c r="E6" s="565"/>
      <c r="F6" s="565"/>
      <c r="G6" s="565"/>
      <c r="H6" s="565"/>
      <c r="I6" s="565"/>
      <c r="J6" s="565"/>
      <c r="K6" s="565"/>
      <c r="L6" s="565"/>
      <c r="M6" s="565"/>
      <c r="N6" s="566"/>
      <c r="O6" s="103"/>
      <c r="P6" s="103"/>
      <c r="Q6" s="103"/>
      <c r="R6" s="103"/>
      <c r="S6" s="103"/>
      <c r="T6" s="103"/>
      <c r="U6" s="103"/>
      <c r="V6" s="103"/>
      <c r="W6" s="103"/>
      <c r="X6" s="103"/>
      <c r="Y6" s="103"/>
      <c r="Z6" s="103"/>
      <c r="AA6" s="103"/>
      <c r="AB6" s="103"/>
      <c r="AC6" s="103"/>
      <c r="AD6" s="103"/>
      <c r="AE6" s="103"/>
      <c r="AF6" s="103"/>
      <c r="AG6" s="103"/>
      <c r="AH6" s="103"/>
      <c r="AI6" s="103"/>
    </row>
    <row r="7" spans="1:44" ht="32.25" customHeight="1" x14ac:dyDescent="0.3">
      <c r="A7" s="567" t="s">
        <v>326</v>
      </c>
      <c r="B7" s="568"/>
      <c r="C7" s="568"/>
      <c r="D7" s="568"/>
      <c r="E7" s="568"/>
      <c r="F7" s="568"/>
      <c r="G7" s="568"/>
      <c r="H7" s="568"/>
      <c r="I7" s="567" t="s">
        <v>327</v>
      </c>
      <c r="J7" s="568"/>
      <c r="K7" s="568"/>
      <c r="L7" s="568"/>
      <c r="M7" s="568"/>
      <c r="N7" s="569" t="s">
        <v>328</v>
      </c>
      <c r="O7" s="570"/>
      <c r="P7" s="570"/>
      <c r="Q7" s="570"/>
      <c r="R7" s="570"/>
      <c r="S7" s="570"/>
      <c r="T7" s="570"/>
      <c r="U7" s="570"/>
      <c r="V7" s="570"/>
      <c r="W7" s="571"/>
      <c r="X7" s="569" t="s">
        <v>329</v>
      </c>
      <c r="Y7" s="570"/>
      <c r="Z7" s="570"/>
      <c r="AA7" s="570"/>
      <c r="AB7" s="570"/>
      <c r="AC7" s="570"/>
      <c r="AD7" s="570" t="s">
        <v>330</v>
      </c>
      <c r="AE7" s="570"/>
      <c r="AF7" s="570"/>
      <c r="AG7" s="570"/>
      <c r="AH7" s="570"/>
      <c r="AI7" s="570"/>
    </row>
    <row r="8" spans="1:44" ht="16.5" customHeight="1" x14ac:dyDescent="0.3">
      <c r="A8" s="577" t="s">
        <v>331</v>
      </c>
      <c r="B8" s="212"/>
      <c r="C8" s="579" t="s">
        <v>332</v>
      </c>
      <c r="D8" s="573" t="s">
        <v>333</v>
      </c>
      <c r="E8" s="573" t="s">
        <v>334</v>
      </c>
      <c r="F8" s="580" t="s">
        <v>335</v>
      </c>
      <c r="G8" s="581" t="s">
        <v>336</v>
      </c>
      <c r="H8" s="573" t="s">
        <v>337</v>
      </c>
      <c r="I8" s="582" t="s">
        <v>338</v>
      </c>
      <c r="J8" s="572" t="s">
        <v>339</v>
      </c>
      <c r="K8" s="601" t="s">
        <v>340</v>
      </c>
      <c r="L8" s="572" t="s">
        <v>339</v>
      </c>
      <c r="M8" s="573" t="s">
        <v>341</v>
      </c>
      <c r="N8" s="575" t="s">
        <v>342</v>
      </c>
      <c r="O8" s="574" t="s">
        <v>343</v>
      </c>
      <c r="P8" s="574" t="s">
        <v>344</v>
      </c>
      <c r="Q8" s="574"/>
      <c r="R8" s="594" t="s">
        <v>345</v>
      </c>
      <c r="S8" s="595"/>
      <c r="T8" s="595"/>
      <c r="U8" s="595"/>
      <c r="V8" s="595"/>
      <c r="W8" s="596"/>
      <c r="X8" s="597" t="s">
        <v>346</v>
      </c>
      <c r="Y8" s="599" t="s">
        <v>339</v>
      </c>
      <c r="Z8" s="597" t="s">
        <v>347</v>
      </c>
      <c r="AA8" s="599" t="s">
        <v>339</v>
      </c>
      <c r="AB8" s="593" t="s">
        <v>348</v>
      </c>
      <c r="AC8" s="575" t="s">
        <v>349</v>
      </c>
      <c r="AD8" s="574" t="s">
        <v>330</v>
      </c>
      <c r="AE8" s="574" t="s">
        <v>13</v>
      </c>
      <c r="AF8" s="574" t="s">
        <v>350</v>
      </c>
      <c r="AG8" s="574" t="s">
        <v>351</v>
      </c>
      <c r="AH8" s="574" t="s">
        <v>352</v>
      </c>
      <c r="AI8" s="574" t="s">
        <v>353</v>
      </c>
    </row>
    <row r="9" spans="1:44" s="217" customFormat="1" ht="63" customHeight="1" x14ac:dyDescent="0.25">
      <c r="A9" s="578"/>
      <c r="B9" s="213" t="s">
        <v>354</v>
      </c>
      <c r="C9" s="579"/>
      <c r="D9" s="574"/>
      <c r="E9" s="574"/>
      <c r="F9" s="579"/>
      <c r="G9" s="573"/>
      <c r="H9" s="574"/>
      <c r="I9" s="573"/>
      <c r="J9" s="569"/>
      <c r="K9" s="569"/>
      <c r="L9" s="569"/>
      <c r="M9" s="574"/>
      <c r="N9" s="576"/>
      <c r="O9" s="574"/>
      <c r="P9" s="214" t="s">
        <v>355</v>
      </c>
      <c r="Q9" s="214" t="s">
        <v>332</v>
      </c>
      <c r="R9" s="215" t="s">
        <v>356</v>
      </c>
      <c r="S9" s="215" t="s">
        <v>357</v>
      </c>
      <c r="T9" s="215" t="s">
        <v>358</v>
      </c>
      <c r="U9" s="215" t="s">
        <v>359</v>
      </c>
      <c r="V9" s="215" t="s">
        <v>360</v>
      </c>
      <c r="W9" s="215" t="s">
        <v>361</v>
      </c>
      <c r="X9" s="598"/>
      <c r="Y9" s="600"/>
      <c r="Z9" s="598"/>
      <c r="AA9" s="600"/>
      <c r="AB9" s="593"/>
      <c r="AC9" s="576"/>
      <c r="AD9" s="574"/>
      <c r="AE9" s="574"/>
      <c r="AF9" s="574"/>
      <c r="AG9" s="574"/>
      <c r="AH9" s="574"/>
      <c r="AI9" s="574"/>
      <c r="AJ9" s="216"/>
      <c r="AK9" s="216"/>
      <c r="AL9" s="216"/>
      <c r="AM9" s="216"/>
      <c r="AN9" s="216"/>
      <c r="AO9" s="216"/>
      <c r="AP9" s="216"/>
      <c r="AQ9" s="216"/>
      <c r="AR9" s="216"/>
    </row>
    <row r="10" spans="1:44" s="237" customFormat="1" ht="132.75" customHeight="1" x14ac:dyDescent="0.25">
      <c r="A10" s="218">
        <v>1</v>
      </c>
      <c r="B10" s="218" t="s">
        <v>362</v>
      </c>
      <c r="C10" s="219" t="s">
        <v>363</v>
      </c>
      <c r="D10" s="219" t="s">
        <v>364</v>
      </c>
      <c r="E10" s="219" t="s">
        <v>365</v>
      </c>
      <c r="F10" s="219" t="s">
        <v>366</v>
      </c>
      <c r="G10" s="220" t="s">
        <v>367</v>
      </c>
      <c r="H10" s="221">
        <v>1</v>
      </c>
      <c r="I10" s="222" t="s">
        <v>368</v>
      </c>
      <c r="J10" s="223">
        <f>IF(I10="MUY BAJA",20%,IF(I10="BAJA",40%,IF(I10="MEDIA",60%,IF(I10="ALTA",80%,IF(I10="MUY ALTA",100%,IF(I10="",""))))))</f>
        <v>0.2</v>
      </c>
      <c r="K10" s="224" t="s">
        <v>369</v>
      </c>
      <c r="L10" s="223">
        <f>IF(K10="LEVE",20%,IF(K10="MENOR",40%,IF(K10="MODERADO",60%,IF(K10="MAYOR",80%,IF(K10="CATASTRÓFICO",100%,IF(I10="",""))))))</f>
        <v>1</v>
      </c>
      <c r="M10" s="225" t="s">
        <v>370</v>
      </c>
      <c r="N10" s="226">
        <v>1</v>
      </c>
      <c r="O10" s="227" t="s">
        <v>371</v>
      </c>
      <c r="P10" s="228" t="s">
        <v>372</v>
      </c>
      <c r="Q10" s="228" t="s">
        <v>372</v>
      </c>
      <c r="R10" s="229" t="s">
        <v>373</v>
      </c>
      <c r="S10" s="229" t="s">
        <v>374</v>
      </c>
      <c r="T10" s="223">
        <v>0.4</v>
      </c>
      <c r="U10" s="229" t="s">
        <v>375</v>
      </c>
      <c r="V10" s="229" t="s">
        <v>376</v>
      </c>
      <c r="W10" s="229" t="s">
        <v>377</v>
      </c>
      <c r="X10" s="222" t="s">
        <v>368</v>
      </c>
      <c r="Y10" s="230">
        <f>'[5]Calculos Controles'!C6</f>
        <v>0.12</v>
      </c>
      <c r="Z10" s="224" t="s">
        <v>369</v>
      </c>
      <c r="AA10" s="231">
        <v>1</v>
      </c>
      <c r="AB10" s="225" t="s">
        <v>370</v>
      </c>
      <c r="AC10" s="232" t="s">
        <v>378</v>
      </c>
      <c r="AD10" s="233" t="s">
        <v>379</v>
      </c>
      <c r="AE10" s="233" t="s">
        <v>380</v>
      </c>
      <c r="AF10" s="234" t="s">
        <v>381</v>
      </c>
      <c r="AG10" s="235" t="s">
        <v>382</v>
      </c>
      <c r="AH10" s="236"/>
      <c r="AI10" s="226"/>
      <c r="AJ10" s="398" t="s">
        <v>979</v>
      </c>
      <c r="AK10" s="420"/>
      <c r="AL10" s="237" t="s">
        <v>1022</v>
      </c>
      <c r="AN10" s="238"/>
    </row>
    <row r="11" spans="1:44" ht="117.75" customHeight="1" x14ac:dyDescent="0.3">
      <c r="A11" s="226">
        <v>2</v>
      </c>
      <c r="B11" s="218" t="s">
        <v>383</v>
      </c>
      <c r="C11" s="227" t="s">
        <v>363</v>
      </c>
      <c r="D11" s="227" t="s">
        <v>384</v>
      </c>
      <c r="E11" s="227" t="s">
        <v>385</v>
      </c>
      <c r="F11" s="227" t="s">
        <v>386</v>
      </c>
      <c r="G11" s="220" t="s">
        <v>367</v>
      </c>
      <c r="H11" s="236">
        <v>12</v>
      </c>
      <c r="I11" s="222" t="s">
        <v>387</v>
      </c>
      <c r="J11" s="223">
        <f>IF(I11="MUY BAJA",20%,IF(I11="BAJA",40%,IF(I11="MEDIA",60%,IF(I11="ALTA",80%,IF(I11="MUY ALTA",100%,IF(I11="",""))))))</f>
        <v>0.4</v>
      </c>
      <c r="K11" s="224" t="s">
        <v>388</v>
      </c>
      <c r="L11" s="223">
        <f t="shared" ref="L11:L37" si="0">IF(K11="LEVE",20%,IF(K11="MENOR",40%,IF(K11="MODERADO",60%,IF(K11="MAYOR",80%,IF(K11="CATASTRÓFICO",100%,IF(I11="",""))))))</f>
        <v>0.6</v>
      </c>
      <c r="M11" s="225" t="s">
        <v>388</v>
      </c>
      <c r="N11" s="226">
        <v>2</v>
      </c>
      <c r="O11" s="233" t="s">
        <v>389</v>
      </c>
      <c r="P11" s="226" t="s">
        <v>372</v>
      </c>
      <c r="Q11" s="226" t="s">
        <v>372</v>
      </c>
      <c r="R11" s="229" t="s">
        <v>390</v>
      </c>
      <c r="S11" s="229" t="s">
        <v>374</v>
      </c>
      <c r="T11" s="223">
        <v>0.4</v>
      </c>
      <c r="U11" s="229" t="s">
        <v>375</v>
      </c>
      <c r="V11" s="229" t="s">
        <v>376</v>
      </c>
      <c r="W11" s="229" t="s">
        <v>377</v>
      </c>
      <c r="X11" s="222" t="s">
        <v>368</v>
      </c>
      <c r="Y11" s="223">
        <f>'[5]Calculos Controles'!C15</f>
        <v>0.12</v>
      </c>
      <c r="Z11" s="224" t="s">
        <v>388</v>
      </c>
      <c r="AA11" s="239">
        <v>0.6</v>
      </c>
      <c r="AB11" s="225" t="s">
        <v>388</v>
      </c>
      <c r="AC11" s="240" t="s">
        <v>378</v>
      </c>
      <c r="AD11" s="233" t="s">
        <v>391</v>
      </c>
      <c r="AE11" s="241" t="s">
        <v>392</v>
      </c>
      <c r="AF11" s="234" t="s">
        <v>381</v>
      </c>
      <c r="AG11" s="235" t="s">
        <v>382</v>
      </c>
      <c r="AH11" s="236"/>
      <c r="AI11" s="226"/>
      <c r="AJ11" s="394" t="s">
        <v>1003</v>
      </c>
      <c r="AK11" s="280"/>
      <c r="AL11" s="2" t="s">
        <v>1022</v>
      </c>
    </row>
    <row r="12" spans="1:44" ht="73.5" customHeight="1" x14ac:dyDescent="0.3">
      <c r="A12" s="226">
        <v>3</v>
      </c>
      <c r="B12" s="242" t="s">
        <v>393</v>
      </c>
      <c r="C12" s="243" t="s">
        <v>394</v>
      </c>
      <c r="D12" s="243" t="s">
        <v>395</v>
      </c>
      <c r="E12" s="244" t="s">
        <v>396</v>
      </c>
      <c r="F12" s="245" t="s">
        <v>397</v>
      </c>
      <c r="G12" s="220" t="s">
        <v>367</v>
      </c>
      <c r="H12" s="246">
        <v>369</v>
      </c>
      <c r="I12" s="222" t="s">
        <v>398</v>
      </c>
      <c r="J12" s="247">
        <f>IF(I12="MUY BAJA",20%,IF(I12="BAJA",40%,IF(I12="MEDIA",60%,IF(I12="ALTA",80%,IF(I12="MUY ALTA",100%,IF(I12="",""))))))</f>
        <v>0.6</v>
      </c>
      <c r="K12" s="224" t="s">
        <v>399</v>
      </c>
      <c r="L12" s="223">
        <f t="shared" si="0"/>
        <v>0.8</v>
      </c>
      <c r="M12" s="225" t="s">
        <v>400</v>
      </c>
      <c r="N12" s="226">
        <v>1</v>
      </c>
      <c r="O12" s="248" t="s">
        <v>401</v>
      </c>
      <c r="P12" s="234" t="s">
        <v>372</v>
      </c>
      <c r="Q12" s="226" t="s">
        <v>372</v>
      </c>
      <c r="R12" s="229" t="s">
        <v>373</v>
      </c>
      <c r="S12" s="229" t="s">
        <v>374</v>
      </c>
      <c r="T12" s="249">
        <v>0.4</v>
      </c>
      <c r="U12" s="229" t="s">
        <v>375</v>
      </c>
      <c r="V12" s="229" t="s">
        <v>376</v>
      </c>
      <c r="W12" s="229" t="s">
        <v>402</v>
      </c>
      <c r="X12" s="222" t="s">
        <v>368</v>
      </c>
      <c r="Y12" s="223">
        <v>0.36</v>
      </c>
      <c r="Z12" s="224" t="s">
        <v>388</v>
      </c>
      <c r="AA12" s="223">
        <f>IF(Z12="LEVE",20%,IF(Z12="MENOR",40%,IF(Z12="MODERADO",60%,IF(Z12="MAYOR",80%,IF(Z12="CATASTROFICO",100%,IF(Z12="",""))))))</f>
        <v>0.6</v>
      </c>
      <c r="AB12" s="225" t="s">
        <v>400</v>
      </c>
      <c r="AC12" s="240" t="s">
        <v>378</v>
      </c>
      <c r="AD12" s="227" t="s">
        <v>403</v>
      </c>
      <c r="AE12" s="236" t="s">
        <v>404</v>
      </c>
      <c r="AF12" s="234" t="s">
        <v>381</v>
      </c>
      <c r="AG12" s="250" t="s">
        <v>382</v>
      </c>
      <c r="AH12" s="236"/>
      <c r="AI12" s="226"/>
    </row>
    <row r="13" spans="1:44" ht="115.5" customHeight="1" x14ac:dyDescent="0.3">
      <c r="A13" s="226">
        <v>4</v>
      </c>
      <c r="B13" s="242" t="s">
        <v>406</v>
      </c>
      <c r="C13" s="243" t="s">
        <v>407</v>
      </c>
      <c r="D13" s="251" t="s">
        <v>408</v>
      </c>
      <c r="E13" s="243" t="s">
        <v>409</v>
      </c>
      <c r="F13" s="243" t="s">
        <v>410</v>
      </c>
      <c r="G13" s="220" t="s">
        <v>367</v>
      </c>
      <c r="H13" s="246">
        <v>369</v>
      </c>
      <c r="I13" s="222" t="s">
        <v>398</v>
      </c>
      <c r="J13" s="247">
        <f>IF(I13="MUY BAJA",20%,IF(I13="BAJA",40%,IF(I13="MEDIA",60%,IF(I13="ALTA",80%,IF(I13="MUY ALTA",100%,IF(I13="",""))))))</f>
        <v>0.6</v>
      </c>
      <c r="K13" s="224" t="s">
        <v>399</v>
      </c>
      <c r="L13" s="223">
        <f t="shared" si="0"/>
        <v>0.8</v>
      </c>
      <c r="M13" s="225" t="s">
        <v>400</v>
      </c>
      <c r="N13" s="226">
        <v>2</v>
      </c>
      <c r="O13" s="252" t="s">
        <v>411</v>
      </c>
      <c r="P13" s="226" t="s">
        <v>372</v>
      </c>
      <c r="Q13" s="226" t="s">
        <v>372</v>
      </c>
      <c r="R13" s="229" t="s">
        <v>373</v>
      </c>
      <c r="S13" s="229" t="s">
        <v>374</v>
      </c>
      <c r="T13" s="249">
        <v>0.4</v>
      </c>
      <c r="U13" s="229" t="s">
        <v>375</v>
      </c>
      <c r="V13" s="229" t="s">
        <v>376</v>
      </c>
      <c r="W13" s="229" t="s">
        <v>402</v>
      </c>
      <c r="X13" s="222" t="s">
        <v>368</v>
      </c>
      <c r="Y13" s="203">
        <v>0.36</v>
      </c>
      <c r="Z13" s="224" t="s">
        <v>388</v>
      </c>
      <c r="AA13" s="223">
        <f>IF(Z13="LEVE",20%,IF(Z13="MENOR",40%,IF(Z13="MODERADO",60%,IF(Z13="MAYOR",80%,IF(Z13="CATASTROFICO",100%,IF(Z13="",""))))))</f>
        <v>0.6</v>
      </c>
      <c r="AB13" s="225" t="s">
        <v>400</v>
      </c>
      <c r="AC13" s="240" t="s">
        <v>378</v>
      </c>
      <c r="AD13" s="253" t="s">
        <v>412</v>
      </c>
      <c r="AE13" s="236" t="s">
        <v>404</v>
      </c>
      <c r="AF13" s="234" t="s">
        <v>381</v>
      </c>
      <c r="AG13" s="250" t="s">
        <v>382</v>
      </c>
      <c r="AI13" s="236"/>
      <c r="AJ13" s="400" t="s">
        <v>1004</v>
      </c>
      <c r="AK13" s="421"/>
      <c r="AL13" s="2" t="s">
        <v>1022</v>
      </c>
    </row>
    <row r="14" spans="1:44" ht="117" customHeight="1" x14ac:dyDescent="0.3">
      <c r="A14" s="226">
        <v>5</v>
      </c>
      <c r="B14" s="242" t="s">
        <v>413</v>
      </c>
      <c r="C14" s="243" t="s">
        <v>407</v>
      </c>
      <c r="D14" s="243" t="s">
        <v>414</v>
      </c>
      <c r="E14" s="243" t="s">
        <v>415</v>
      </c>
      <c r="F14" s="243" t="s">
        <v>416</v>
      </c>
      <c r="G14" s="220" t="s">
        <v>417</v>
      </c>
      <c r="H14" s="254">
        <v>2</v>
      </c>
      <c r="I14" s="255" t="s">
        <v>368</v>
      </c>
      <c r="J14" s="247">
        <f>IF(I14="MUY BAJA",20%,IF(I14="BAJA",40%,IF(I14="MEDIA",60%,IF(I14="ALTA",80%,IF(I14="MUY ALTA",100%,IF(I14="",""))))))</f>
        <v>0.2</v>
      </c>
      <c r="K14" s="224" t="s">
        <v>369</v>
      </c>
      <c r="L14" s="223">
        <f t="shared" si="0"/>
        <v>1</v>
      </c>
      <c r="M14" s="225" t="s">
        <v>370</v>
      </c>
      <c r="N14" s="236">
        <v>3</v>
      </c>
      <c r="O14" s="248" t="s">
        <v>418</v>
      </c>
      <c r="P14" s="256" t="s">
        <v>419</v>
      </c>
      <c r="Q14" s="236" t="s">
        <v>419</v>
      </c>
      <c r="R14" s="229" t="s">
        <v>373</v>
      </c>
      <c r="S14" s="229" t="s">
        <v>374</v>
      </c>
      <c r="T14" s="249">
        <f>+'[6]ValoraciónControles Fomento'!G62</f>
        <v>0</v>
      </c>
      <c r="U14" s="229" t="s">
        <v>375</v>
      </c>
      <c r="V14" s="229" t="s">
        <v>376</v>
      </c>
      <c r="W14" s="229" t="s">
        <v>402</v>
      </c>
      <c r="X14" s="222" t="s">
        <v>368</v>
      </c>
      <c r="Y14" s="223">
        <v>0.36</v>
      </c>
      <c r="Z14" s="224" t="s">
        <v>369</v>
      </c>
      <c r="AA14" s="223">
        <f>IF(Z14="LEVE",20%,IF(Z14="MENOR",40%,IF(Z14="MODERADO",60%,IF(Z14="MAYOR",80%,IF(Z14="CATASTRÓFICO",100%,IF(Z14="",""))))))</f>
        <v>1</v>
      </c>
      <c r="AB14" s="257" t="s">
        <v>370</v>
      </c>
      <c r="AC14" s="240" t="s">
        <v>378</v>
      </c>
      <c r="AD14" s="253" t="s">
        <v>420</v>
      </c>
      <c r="AE14" s="236" t="s">
        <v>404</v>
      </c>
      <c r="AF14" s="234" t="s">
        <v>381</v>
      </c>
      <c r="AG14" s="250" t="s">
        <v>421</v>
      </c>
      <c r="AH14" s="236"/>
      <c r="AI14" s="236"/>
      <c r="AJ14" s="394" t="s">
        <v>1005</v>
      </c>
      <c r="AK14" s="280"/>
      <c r="AL14" s="2" t="s">
        <v>1022</v>
      </c>
    </row>
    <row r="15" spans="1:44" ht="88.5" customHeight="1" x14ac:dyDescent="0.3">
      <c r="A15" s="583">
        <v>6</v>
      </c>
      <c r="B15" s="583" t="s">
        <v>422</v>
      </c>
      <c r="C15" s="585" t="s">
        <v>363</v>
      </c>
      <c r="D15" s="587" t="s">
        <v>423</v>
      </c>
      <c r="E15" s="587" t="s">
        <v>424</v>
      </c>
      <c r="F15" s="587" t="s">
        <v>425</v>
      </c>
      <c r="G15" s="589" t="s">
        <v>367</v>
      </c>
      <c r="H15" s="591">
        <v>2</v>
      </c>
      <c r="I15" s="602" t="s">
        <v>368</v>
      </c>
      <c r="J15" s="604">
        <v>0.2</v>
      </c>
      <c r="K15" s="606" t="s">
        <v>399</v>
      </c>
      <c r="L15" s="608">
        <f t="shared" si="0"/>
        <v>0.8</v>
      </c>
      <c r="M15" s="610" t="s">
        <v>400</v>
      </c>
      <c r="N15" s="226">
        <v>1</v>
      </c>
      <c r="O15" s="227" t="s">
        <v>426</v>
      </c>
      <c r="P15" s="228" t="s">
        <v>372</v>
      </c>
      <c r="Q15" s="228" t="s">
        <v>372</v>
      </c>
      <c r="R15" s="229" t="s">
        <v>373</v>
      </c>
      <c r="S15" s="229" t="s">
        <v>374</v>
      </c>
      <c r="T15" s="223">
        <v>0.4</v>
      </c>
      <c r="U15" s="229" t="s">
        <v>375</v>
      </c>
      <c r="V15" s="229" t="s">
        <v>376</v>
      </c>
      <c r="W15" s="229" t="s">
        <v>377</v>
      </c>
      <c r="X15" s="222" t="s">
        <v>368</v>
      </c>
      <c r="Y15" s="230">
        <v>0.12</v>
      </c>
      <c r="Z15" s="224" t="s">
        <v>399</v>
      </c>
      <c r="AA15" s="223">
        <f t="shared" ref="AA15:AA47" si="1">IF(Z15="LEVE",20%,IF(Z15="MENOR",40%,IF(Z15="MODERADO",60%,IF(Z15="MAYOR",80%,IF(Z15="CATASTRÓFICO",100%,IF(Z15="",""))))))</f>
        <v>0.8</v>
      </c>
      <c r="AB15" s="225" t="s">
        <v>400</v>
      </c>
      <c r="AC15" s="240" t="s">
        <v>378</v>
      </c>
      <c r="AD15" s="233" t="s">
        <v>427</v>
      </c>
      <c r="AE15" s="258" t="s">
        <v>428</v>
      </c>
      <c r="AF15" s="234" t="s">
        <v>381</v>
      </c>
      <c r="AG15" s="250" t="s">
        <v>382</v>
      </c>
      <c r="AI15" s="236"/>
      <c r="AJ15" s="400" t="s">
        <v>976</v>
      </c>
      <c r="AK15" s="421"/>
      <c r="AL15" s="2" t="s">
        <v>1022</v>
      </c>
    </row>
    <row r="16" spans="1:44" ht="87" customHeight="1" x14ac:dyDescent="0.3">
      <c r="A16" s="584"/>
      <c r="B16" s="584"/>
      <c r="C16" s="586"/>
      <c r="D16" s="588"/>
      <c r="E16" s="588"/>
      <c r="F16" s="588"/>
      <c r="G16" s="590"/>
      <c r="H16" s="592"/>
      <c r="I16" s="603"/>
      <c r="J16" s="605"/>
      <c r="K16" s="607"/>
      <c r="L16" s="609"/>
      <c r="M16" s="611"/>
      <c r="N16" s="226">
        <v>2</v>
      </c>
      <c r="O16" s="259" t="s">
        <v>429</v>
      </c>
      <c r="P16" s="228" t="s">
        <v>372</v>
      </c>
      <c r="Q16" s="228" t="s">
        <v>372</v>
      </c>
      <c r="R16" s="229" t="s">
        <v>373</v>
      </c>
      <c r="S16" s="229" t="s">
        <v>374</v>
      </c>
      <c r="T16" s="223">
        <v>0.4</v>
      </c>
      <c r="U16" s="229" t="s">
        <v>375</v>
      </c>
      <c r="V16" s="229" t="s">
        <v>376</v>
      </c>
      <c r="W16" s="229" t="s">
        <v>377</v>
      </c>
      <c r="X16" s="222" t="s">
        <v>368</v>
      </c>
      <c r="Y16" s="230">
        <v>7.1999999999999995E-2</v>
      </c>
      <c r="Z16" s="224" t="s">
        <v>399</v>
      </c>
      <c r="AA16" s="223">
        <f t="shared" si="1"/>
        <v>0.8</v>
      </c>
      <c r="AB16" s="225" t="s">
        <v>400</v>
      </c>
      <c r="AC16" s="240" t="s">
        <v>378</v>
      </c>
      <c r="AD16" s="233" t="s">
        <v>430</v>
      </c>
      <c r="AE16" s="258" t="s">
        <v>428</v>
      </c>
      <c r="AF16" s="234" t="s">
        <v>381</v>
      </c>
      <c r="AG16" s="250" t="s">
        <v>382</v>
      </c>
      <c r="AI16" s="236"/>
      <c r="AJ16" s="400" t="s">
        <v>1006</v>
      </c>
      <c r="AK16" s="421"/>
      <c r="AL16" s="2" t="s">
        <v>1022</v>
      </c>
    </row>
    <row r="17" spans="1:38" ht="59.25" customHeight="1" x14ac:dyDescent="0.3">
      <c r="A17" s="583">
        <v>7</v>
      </c>
      <c r="B17" s="583" t="s">
        <v>431</v>
      </c>
      <c r="C17" s="612" t="s">
        <v>363</v>
      </c>
      <c r="D17" s="587" t="s">
        <v>432</v>
      </c>
      <c r="E17" s="587" t="s">
        <v>433</v>
      </c>
      <c r="F17" s="587" t="s">
        <v>434</v>
      </c>
      <c r="G17" s="589" t="s">
        <v>367</v>
      </c>
      <c r="H17" s="591">
        <v>12</v>
      </c>
      <c r="I17" s="617" t="s">
        <v>387</v>
      </c>
      <c r="J17" s="604">
        <v>0.4</v>
      </c>
      <c r="K17" s="606" t="s">
        <v>388</v>
      </c>
      <c r="L17" s="608">
        <f t="shared" si="0"/>
        <v>0.6</v>
      </c>
      <c r="M17" s="610" t="s">
        <v>388</v>
      </c>
      <c r="N17" s="226">
        <v>1</v>
      </c>
      <c r="O17" s="227" t="s">
        <v>435</v>
      </c>
      <c r="P17" s="228" t="s">
        <v>372</v>
      </c>
      <c r="Q17" s="228" t="s">
        <v>372</v>
      </c>
      <c r="R17" s="229" t="s">
        <v>373</v>
      </c>
      <c r="S17" s="229" t="s">
        <v>374</v>
      </c>
      <c r="T17" s="223">
        <v>0.4</v>
      </c>
      <c r="U17" s="229" t="s">
        <v>375</v>
      </c>
      <c r="V17" s="229" t="s">
        <v>376</v>
      </c>
      <c r="W17" s="229" t="s">
        <v>377</v>
      </c>
      <c r="X17" s="222" t="s">
        <v>387</v>
      </c>
      <c r="Y17" s="230">
        <v>0.24</v>
      </c>
      <c r="Z17" s="224" t="s">
        <v>388</v>
      </c>
      <c r="AA17" s="223">
        <f t="shared" si="1"/>
        <v>0.6</v>
      </c>
      <c r="AB17" s="225" t="s">
        <v>388</v>
      </c>
      <c r="AC17" s="240" t="s">
        <v>378</v>
      </c>
      <c r="AD17" s="253" t="s">
        <v>436</v>
      </c>
      <c r="AE17" s="258" t="s">
        <v>437</v>
      </c>
      <c r="AF17" s="234" t="s">
        <v>381</v>
      </c>
      <c r="AG17" s="250" t="s">
        <v>382</v>
      </c>
      <c r="AH17" s="236"/>
      <c r="AI17" s="236"/>
    </row>
    <row r="18" spans="1:38" ht="94.5" customHeight="1" x14ac:dyDescent="0.3">
      <c r="A18" s="584"/>
      <c r="B18" s="584"/>
      <c r="C18" s="613"/>
      <c r="D18" s="614"/>
      <c r="E18" s="614"/>
      <c r="F18" s="614"/>
      <c r="G18" s="590"/>
      <c r="H18" s="616"/>
      <c r="I18" s="617"/>
      <c r="J18" s="618"/>
      <c r="K18" s="619"/>
      <c r="L18" s="609"/>
      <c r="M18" s="611"/>
      <c r="N18" s="226">
        <v>2</v>
      </c>
      <c r="O18" s="233" t="s">
        <v>438</v>
      </c>
      <c r="P18" s="228" t="s">
        <v>372</v>
      </c>
      <c r="Q18" s="228" t="s">
        <v>372</v>
      </c>
      <c r="R18" s="229" t="s">
        <v>390</v>
      </c>
      <c r="S18" s="229" t="s">
        <v>374</v>
      </c>
      <c r="T18" s="223">
        <v>0.4</v>
      </c>
      <c r="U18" s="229" t="s">
        <v>375</v>
      </c>
      <c r="V18" s="229" t="s">
        <v>376</v>
      </c>
      <c r="W18" s="229" t="s">
        <v>377</v>
      </c>
      <c r="X18" s="222" t="s">
        <v>368</v>
      </c>
      <c r="Y18" s="230">
        <v>0.16800000000000001</v>
      </c>
      <c r="Z18" s="224" t="s">
        <v>388</v>
      </c>
      <c r="AA18" s="223">
        <f t="shared" si="1"/>
        <v>0.6</v>
      </c>
      <c r="AB18" s="225" t="s">
        <v>439</v>
      </c>
      <c r="AC18" s="240" t="s">
        <v>378</v>
      </c>
      <c r="AD18" s="253" t="s">
        <v>440</v>
      </c>
      <c r="AE18" s="258" t="s">
        <v>437</v>
      </c>
      <c r="AF18" s="234" t="s">
        <v>381</v>
      </c>
      <c r="AG18" s="250" t="s">
        <v>382</v>
      </c>
      <c r="AI18" s="236"/>
      <c r="AJ18" s="400" t="s">
        <v>977</v>
      </c>
      <c r="AK18" s="421"/>
      <c r="AL18" s="2" t="s">
        <v>1022</v>
      </c>
    </row>
    <row r="19" spans="1:38" ht="99" x14ac:dyDescent="0.3">
      <c r="A19" s="226">
        <v>8</v>
      </c>
      <c r="B19" s="226" t="s">
        <v>441</v>
      </c>
      <c r="C19" s="253" t="s">
        <v>442</v>
      </c>
      <c r="D19" s="259" t="s">
        <v>443</v>
      </c>
      <c r="E19" s="260" t="s">
        <v>444</v>
      </c>
      <c r="F19" s="259" t="s">
        <v>445</v>
      </c>
      <c r="G19" s="220" t="s">
        <v>417</v>
      </c>
      <c r="H19" s="236">
        <v>120</v>
      </c>
      <c r="I19" s="222" t="s">
        <v>398</v>
      </c>
      <c r="J19" s="261">
        <v>0.6</v>
      </c>
      <c r="K19" s="224" t="s">
        <v>399</v>
      </c>
      <c r="L19" s="223">
        <f t="shared" si="0"/>
        <v>0.8</v>
      </c>
      <c r="M19" s="225" t="s">
        <v>400</v>
      </c>
      <c r="N19" s="226">
        <v>3</v>
      </c>
      <c r="O19" s="233" t="s">
        <v>446</v>
      </c>
      <c r="P19" s="226" t="s">
        <v>372</v>
      </c>
      <c r="Q19" s="226" t="s">
        <v>372</v>
      </c>
      <c r="R19" s="229" t="s">
        <v>390</v>
      </c>
      <c r="S19" s="229" t="s">
        <v>374</v>
      </c>
      <c r="T19" s="223">
        <v>0.4</v>
      </c>
      <c r="U19" s="229" t="s">
        <v>375</v>
      </c>
      <c r="V19" s="229" t="s">
        <v>376</v>
      </c>
      <c r="W19" s="229" t="s">
        <v>402</v>
      </c>
      <c r="X19" s="222" t="s">
        <v>398</v>
      </c>
      <c r="Y19" s="262">
        <v>0.42</v>
      </c>
      <c r="Z19" s="224" t="s">
        <v>399</v>
      </c>
      <c r="AA19" s="223">
        <f t="shared" si="1"/>
        <v>0.8</v>
      </c>
      <c r="AB19" s="225" t="s">
        <v>400</v>
      </c>
      <c r="AC19" s="240" t="s">
        <v>378</v>
      </c>
      <c r="AD19" s="258" t="s">
        <v>447</v>
      </c>
      <c r="AE19" s="236" t="s">
        <v>448</v>
      </c>
      <c r="AF19" s="234" t="s">
        <v>381</v>
      </c>
      <c r="AG19" s="250" t="s">
        <v>382</v>
      </c>
      <c r="AH19" s="236"/>
      <c r="AI19" s="236"/>
    </row>
    <row r="20" spans="1:38" ht="82.5" x14ac:dyDescent="0.3">
      <c r="A20" s="226">
        <v>9</v>
      </c>
      <c r="B20" s="242" t="s">
        <v>449</v>
      </c>
      <c r="C20" s="253" t="s">
        <v>450</v>
      </c>
      <c r="D20" s="253" t="s">
        <v>451</v>
      </c>
      <c r="E20" s="253" t="s">
        <v>452</v>
      </c>
      <c r="F20" s="253" t="s">
        <v>453</v>
      </c>
      <c r="G20" s="220" t="s">
        <v>367</v>
      </c>
      <c r="H20" s="236">
        <v>2</v>
      </c>
      <c r="I20" s="222" t="s">
        <v>368</v>
      </c>
      <c r="J20" s="223">
        <f t="shared" ref="J20:J24" si="2">IF(I20="MUY BAJA",20%,IF(I20="BAJA",40%,IF(I20="MEDIA",60%,IF(I20="ALTA",80%,IF(I20="MUY ALTA",100%,IF(I20="",""))))))</f>
        <v>0.2</v>
      </c>
      <c r="K20" s="224" t="s">
        <v>454</v>
      </c>
      <c r="L20" s="223">
        <f t="shared" si="0"/>
        <v>0.2</v>
      </c>
      <c r="M20" s="225" t="s">
        <v>400</v>
      </c>
      <c r="N20" s="226">
        <v>1</v>
      </c>
      <c r="O20" s="403" t="s">
        <v>1053</v>
      </c>
      <c r="P20" s="404" t="s">
        <v>372</v>
      </c>
      <c r="Q20" s="293" t="s">
        <v>372</v>
      </c>
      <c r="R20" s="405" t="s">
        <v>373</v>
      </c>
      <c r="S20" s="405" t="s">
        <v>374</v>
      </c>
      <c r="T20" s="406">
        <v>0.3</v>
      </c>
      <c r="U20" s="405" t="s">
        <v>375</v>
      </c>
      <c r="V20" s="405" t="s">
        <v>376</v>
      </c>
      <c r="W20" s="405" t="s">
        <v>377</v>
      </c>
      <c r="X20" s="407" t="s">
        <v>368</v>
      </c>
      <c r="Y20" s="408">
        <v>0.12</v>
      </c>
      <c r="Z20" s="409" t="s">
        <v>454</v>
      </c>
      <c r="AA20" s="408">
        <f t="shared" si="1"/>
        <v>0.2</v>
      </c>
      <c r="AB20" s="410" t="s">
        <v>439</v>
      </c>
      <c r="AC20" s="411" t="s">
        <v>378</v>
      </c>
      <c r="AD20" s="227" t="s">
        <v>455</v>
      </c>
      <c r="AE20" s="236" t="s">
        <v>456</v>
      </c>
      <c r="AF20" s="234" t="s">
        <v>381</v>
      </c>
      <c r="AG20" s="250" t="s">
        <v>382</v>
      </c>
      <c r="AH20" s="236"/>
      <c r="AI20" s="236"/>
      <c r="AJ20" s="280" t="s">
        <v>1054</v>
      </c>
      <c r="AK20" s="280"/>
    </row>
    <row r="21" spans="1:38" ht="231" x14ac:dyDescent="0.3">
      <c r="A21" s="226">
        <v>10</v>
      </c>
      <c r="B21" s="242" t="s">
        <v>457</v>
      </c>
      <c r="C21" s="253" t="s">
        <v>458</v>
      </c>
      <c r="D21" s="253" t="s">
        <v>459</v>
      </c>
      <c r="E21" s="253" t="s">
        <v>460</v>
      </c>
      <c r="F21" s="253" t="s">
        <v>461</v>
      </c>
      <c r="G21" s="220" t="s">
        <v>417</v>
      </c>
      <c r="H21" s="236">
        <v>1364</v>
      </c>
      <c r="I21" s="222" t="s">
        <v>462</v>
      </c>
      <c r="J21" s="223">
        <f t="shared" si="2"/>
        <v>0.8</v>
      </c>
      <c r="K21" s="224" t="s">
        <v>399</v>
      </c>
      <c r="L21" s="223">
        <f t="shared" si="0"/>
        <v>0.8</v>
      </c>
      <c r="M21" s="225" t="s">
        <v>400</v>
      </c>
      <c r="N21" s="226">
        <v>2</v>
      </c>
      <c r="O21" s="412" t="s">
        <v>463</v>
      </c>
      <c r="P21" s="293" t="s">
        <v>372</v>
      </c>
      <c r="Q21" s="293" t="s">
        <v>372</v>
      </c>
      <c r="R21" s="405" t="s">
        <v>373</v>
      </c>
      <c r="S21" s="405" t="s">
        <v>374</v>
      </c>
      <c r="T21" s="406">
        <v>0.3</v>
      </c>
      <c r="U21" s="405" t="s">
        <v>375</v>
      </c>
      <c r="V21" s="405" t="s">
        <v>376</v>
      </c>
      <c r="W21" s="405" t="s">
        <v>377</v>
      </c>
      <c r="X21" s="407" t="s">
        <v>368</v>
      </c>
      <c r="Y21" s="408">
        <v>0.14000000000000001</v>
      </c>
      <c r="Z21" s="409" t="s">
        <v>399</v>
      </c>
      <c r="AA21" s="408">
        <f t="shared" si="1"/>
        <v>0.8</v>
      </c>
      <c r="AB21" s="410" t="s">
        <v>400</v>
      </c>
      <c r="AC21" s="411" t="s">
        <v>378</v>
      </c>
      <c r="AD21" s="227" t="s">
        <v>464</v>
      </c>
      <c r="AE21" s="236" t="s">
        <v>465</v>
      </c>
      <c r="AF21" s="234" t="s">
        <v>381</v>
      </c>
      <c r="AG21" s="250" t="s">
        <v>421</v>
      </c>
      <c r="AH21" s="236"/>
      <c r="AI21" s="236"/>
      <c r="AJ21" s="280" t="s">
        <v>1055</v>
      </c>
      <c r="AK21" s="280"/>
    </row>
    <row r="22" spans="1:38" ht="72.75" customHeight="1" x14ac:dyDescent="0.3">
      <c r="A22" s="226">
        <v>11</v>
      </c>
      <c r="B22" s="242" t="s">
        <v>466</v>
      </c>
      <c r="C22" s="253" t="s">
        <v>450</v>
      </c>
      <c r="D22" s="253" t="s">
        <v>467</v>
      </c>
      <c r="E22" s="253" t="s">
        <v>468</v>
      </c>
      <c r="F22" s="253" t="s">
        <v>469</v>
      </c>
      <c r="G22" s="220" t="s">
        <v>367</v>
      </c>
      <c r="H22" s="236">
        <v>6</v>
      </c>
      <c r="I22" s="222" t="s">
        <v>387</v>
      </c>
      <c r="J22" s="223">
        <f t="shared" si="2"/>
        <v>0.4</v>
      </c>
      <c r="K22" s="224" t="s">
        <v>388</v>
      </c>
      <c r="L22" s="223">
        <f t="shared" si="0"/>
        <v>0.6</v>
      </c>
      <c r="M22" s="225" t="s">
        <v>388</v>
      </c>
      <c r="N22" s="226">
        <v>3</v>
      </c>
      <c r="O22" s="412" t="s">
        <v>470</v>
      </c>
      <c r="P22" s="293" t="s">
        <v>372</v>
      </c>
      <c r="Q22" s="293" t="s">
        <v>372</v>
      </c>
      <c r="R22" s="405" t="s">
        <v>373</v>
      </c>
      <c r="S22" s="405" t="s">
        <v>374</v>
      </c>
      <c r="T22" s="406">
        <v>0.3</v>
      </c>
      <c r="U22" s="405" t="s">
        <v>375</v>
      </c>
      <c r="V22" s="405" t="s">
        <v>376</v>
      </c>
      <c r="W22" s="405"/>
      <c r="X22" s="407" t="s">
        <v>368</v>
      </c>
      <c r="Y22" s="408">
        <v>0.28000000000000003</v>
      </c>
      <c r="Z22" s="409" t="s">
        <v>388</v>
      </c>
      <c r="AA22" s="408">
        <f t="shared" si="1"/>
        <v>0.6</v>
      </c>
      <c r="AB22" s="410" t="s">
        <v>388</v>
      </c>
      <c r="AC22" s="411" t="s">
        <v>378</v>
      </c>
      <c r="AD22" s="227" t="s">
        <v>471</v>
      </c>
      <c r="AE22" s="236" t="s">
        <v>456</v>
      </c>
      <c r="AF22" s="234" t="s">
        <v>381</v>
      </c>
      <c r="AG22" s="250" t="s">
        <v>382</v>
      </c>
      <c r="AH22" s="236"/>
      <c r="AI22" s="236"/>
      <c r="AJ22" s="280" t="s">
        <v>1056</v>
      </c>
      <c r="AK22" s="280"/>
    </row>
    <row r="23" spans="1:38" ht="99" x14ac:dyDescent="0.3">
      <c r="A23" s="226">
        <v>12</v>
      </c>
      <c r="B23" s="242" t="s">
        <v>472</v>
      </c>
      <c r="C23" s="263" t="s">
        <v>473</v>
      </c>
      <c r="D23" s="263" t="s">
        <v>474</v>
      </c>
      <c r="E23" s="263" t="s">
        <v>475</v>
      </c>
      <c r="F23" s="253" t="s">
        <v>476</v>
      </c>
      <c r="G23" s="220" t="s">
        <v>367</v>
      </c>
      <c r="H23" s="236">
        <v>1000</v>
      </c>
      <c r="I23" s="222" t="s">
        <v>462</v>
      </c>
      <c r="J23" s="223">
        <f t="shared" si="2"/>
        <v>0.8</v>
      </c>
      <c r="K23" s="224" t="s">
        <v>477</v>
      </c>
      <c r="L23" s="223">
        <f t="shared" si="0"/>
        <v>0.4</v>
      </c>
      <c r="M23" s="225" t="s">
        <v>388</v>
      </c>
      <c r="N23" s="226">
        <v>1</v>
      </c>
      <c r="O23" s="227" t="s">
        <v>478</v>
      </c>
      <c r="P23" s="234" t="s">
        <v>372</v>
      </c>
      <c r="Q23" s="226" t="s">
        <v>372</v>
      </c>
      <c r="R23" s="229" t="s">
        <v>373</v>
      </c>
      <c r="S23" s="229" t="s">
        <v>374</v>
      </c>
      <c r="T23" s="249">
        <v>0.4</v>
      </c>
      <c r="U23" s="229" t="s">
        <v>375</v>
      </c>
      <c r="V23" s="229" t="s">
        <v>376</v>
      </c>
      <c r="W23" s="229" t="s">
        <v>377</v>
      </c>
      <c r="X23" s="222" t="s">
        <v>368</v>
      </c>
      <c r="Y23" s="223">
        <v>0.24</v>
      </c>
      <c r="Z23" s="224" t="s">
        <v>477</v>
      </c>
      <c r="AA23" s="223">
        <f t="shared" si="1"/>
        <v>0.4</v>
      </c>
      <c r="AB23" s="225" t="s">
        <v>439</v>
      </c>
      <c r="AC23" s="240" t="s">
        <v>378</v>
      </c>
      <c r="AD23" s="227" t="s">
        <v>479</v>
      </c>
      <c r="AE23" s="236" t="s">
        <v>480</v>
      </c>
      <c r="AF23" s="234" t="s">
        <v>405</v>
      </c>
      <c r="AG23" s="250" t="s">
        <v>382</v>
      </c>
      <c r="AH23" s="236"/>
      <c r="AI23" s="236"/>
      <c r="AJ23" s="394" t="s">
        <v>1030</v>
      </c>
      <c r="AK23" s="280"/>
      <c r="AL23" s="2" t="s">
        <v>1023</v>
      </c>
    </row>
    <row r="24" spans="1:38" ht="75.75" x14ac:dyDescent="0.3">
      <c r="A24" s="226">
        <v>13</v>
      </c>
      <c r="B24" s="242" t="s">
        <v>481</v>
      </c>
      <c r="C24" s="263" t="s">
        <v>458</v>
      </c>
      <c r="D24" s="253" t="s">
        <v>482</v>
      </c>
      <c r="E24" s="263" t="s">
        <v>483</v>
      </c>
      <c r="F24" s="253" t="s">
        <v>484</v>
      </c>
      <c r="G24" s="220" t="s">
        <v>485</v>
      </c>
      <c r="H24" s="236">
        <v>120</v>
      </c>
      <c r="I24" s="222" t="s">
        <v>398</v>
      </c>
      <c r="J24" s="223">
        <f t="shared" si="2"/>
        <v>0.6</v>
      </c>
      <c r="K24" s="224" t="s">
        <v>388</v>
      </c>
      <c r="L24" s="223">
        <f t="shared" si="0"/>
        <v>0.6</v>
      </c>
      <c r="M24" s="225" t="s">
        <v>388</v>
      </c>
      <c r="N24" s="226">
        <v>2</v>
      </c>
      <c r="O24" s="233" t="s">
        <v>486</v>
      </c>
      <c r="P24" s="226" t="s">
        <v>372</v>
      </c>
      <c r="Q24" s="226" t="s">
        <v>372</v>
      </c>
      <c r="R24" s="229" t="s">
        <v>390</v>
      </c>
      <c r="S24" s="229" t="s">
        <v>374</v>
      </c>
      <c r="T24" s="249">
        <v>0.4</v>
      </c>
      <c r="U24" s="229" t="s">
        <v>375</v>
      </c>
      <c r="V24" s="229" t="s">
        <v>376</v>
      </c>
      <c r="W24" s="229" t="s">
        <v>377</v>
      </c>
      <c r="X24" s="222" t="s">
        <v>368</v>
      </c>
      <c r="Y24" s="223">
        <v>0.24</v>
      </c>
      <c r="Z24" s="224" t="s">
        <v>388</v>
      </c>
      <c r="AA24" s="223">
        <f t="shared" si="1"/>
        <v>0.6</v>
      </c>
      <c r="AB24" s="225" t="s">
        <v>400</v>
      </c>
      <c r="AC24" s="240" t="s">
        <v>378</v>
      </c>
      <c r="AD24" s="227" t="s">
        <v>487</v>
      </c>
      <c r="AE24" s="236" t="s">
        <v>488</v>
      </c>
      <c r="AF24" s="234" t="s">
        <v>405</v>
      </c>
      <c r="AG24" s="250" t="s">
        <v>382</v>
      </c>
      <c r="AH24" s="236"/>
      <c r="AI24" s="236"/>
      <c r="AJ24" s="399" t="s">
        <v>1024</v>
      </c>
      <c r="AK24" s="236"/>
      <c r="AL24" s="2" t="s">
        <v>1023</v>
      </c>
    </row>
    <row r="25" spans="1:38" ht="88.5" customHeight="1" x14ac:dyDescent="0.3">
      <c r="A25" s="226">
        <v>14</v>
      </c>
      <c r="B25" s="226" t="s">
        <v>489</v>
      </c>
      <c r="C25" s="253" t="s">
        <v>490</v>
      </c>
      <c r="D25" s="233" t="s">
        <v>491</v>
      </c>
      <c r="E25" s="227" t="s">
        <v>492</v>
      </c>
      <c r="F25" s="227" t="s">
        <v>493</v>
      </c>
      <c r="G25" s="220" t="s">
        <v>494</v>
      </c>
      <c r="H25" s="236">
        <v>72</v>
      </c>
      <c r="I25" s="222" t="s">
        <v>398</v>
      </c>
      <c r="J25" s="261">
        <v>0.6</v>
      </c>
      <c r="K25" s="224" t="s">
        <v>388</v>
      </c>
      <c r="L25" s="223">
        <f t="shared" si="0"/>
        <v>0.6</v>
      </c>
      <c r="M25" s="225" t="s">
        <v>388</v>
      </c>
      <c r="N25" s="226">
        <v>1</v>
      </c>
      <c r="O25" s="227" t="s">
        <v>495</v>
      </c>
      <c r="P25" s="228" t="s">
        <v>372</v>
      </c>
      <c r="Q25" s="228" t="s">
        <v>372</v>
      </c>
      <c r="R25" s="229" t="s">
        <v>373</v>
      </c>
      <c r="S25" s="229" t="s">
        <v>374</v>
      </c>
      <c r="T25" s="223">
        <v>0.4</v>
      </c>
      <c r="U25" s="229" t="s">
        <v>375</v>
      </c>
      <c r="V25" s="229" t="s">
        <v>376</v>
      </c>
      <c r="W25" s="229" t="s">
        <v>377</v>
      </c>
      <c r="X25" s="222" t="s">
        <v>368</v>
      </c>
      <c r="Y25" s="223">
        <v>0.36</v>
      </c>
      <c r="Z25" s="224" t="s">
        <v>388</v>
      </c>
      <c r="AA25" s="223">
        <f t="shared" si="1"/>
        <v>0.6</v>
      </c>
      <c r="AB25" s="225" t="s">
        <v>388</v>
      </c>
      <c r="AC25" s="240" t="s">
        <v>378</v>
      </c>
      <c r="AD25" s="253" t="s">
        <v>496</v>
      </c>
      <c r="AE25" s="236" t="s">
        <v>497</v>
      </c>
      <c r="AF25" s="236" t="s">
        <v>381</v>
      </c>
      <c r="AG25" s="264" t="s">
        <v>498</v>
      </c>
      <c r="AH25" s="236"/>
      <c r="AI25" s="253"/>
      <c r="AJ25" s="394" t="s">
        <v>1032</v>
      </c>
      <c r="AK25" s="280"/>
      <c r="AL25" s="2" t="s">
        <v>1023</v>
      </c>
    </row>
    <row r="26" spans="1:38" ht="78.75" customHeight="1" x14ac:dyDescent="0.3">
      <c r="A26" s="226">
        <v>15</v>
      </c>
      <c r="B26" s="226" t="s">
        <v>499</v>
      </c>
      <c r="C26" s="253" t="s">
        <v>500</v>
      </c>
      <c r="D26" s="233" t="s">
        <v>501</v>
      </c>
      <c r="E26" s="227" t="s">
        <v>502</v>
      </c>
      <c r="F26" s="227" t="s">
        <v>503</v>
      </c>
      <c r="G26" s="220" t="s">
        <v>504</v>
      </c>
      <c r="H26" s="236">
        <v>12</v>
      </c>
      <c r="I26" s="265" t="s">
        <v>387</v>
      </c>
      <c r="J26" s="261">
        <v>0.4</v>
      </c>
      <c r="K26" s="224" t="s">
        <v>399</v>
      </c>
      <c r="L26" s="223">
        <f t="shared" si="0"/>
        <v>0.8</v>
      </c>
      <c r="M26" s="225" t="s">
        <v>400</v>
      </c>
      <c r="N26" s="226">
        <v>2</v>
      </c>
      <c r="O26" s="233" t="s">
        <v>505</v>
      </c>
      <c r="P26" s="226" t="s">
        <v>372</v>
      </c>
      <c r="Q26" s="226" t="s">
        <v>372</v>
      </c>
      <c r="R26" s="229" t="s">
        <v>373</v>
      </c>
      <c r="S26" s="229" t="s">
        <v>374</v>
      </c>
      <c r="T26" s="249">
        <v>0.4</v>
      </c>
      <c r="U26" s="229" t="s">
        <v>375</v>
      </c>
      <c r="V26" s="229" t="s">
        <v>376</v>
      </c>
      <c r="W26" s="229" t="s">
        <v>377</v>
      </c>
      <c r="X26" s="222" t="s">
        <v>368</v>
      </c>
      <c r="Y26" s="223">
        <v>0.24</v>
      </c>
      <c r="Z26" s="224" t="s">
        <v>399</v>
      </c>
      <c r="AA26" s="223">
        <f t="shared" si="1"/>
        <v>0.8</v>
      </c>
      <c r="AB26" s="225" t="s">
        <v>400</v>
      </c>
      <c r="AC26" s="240" t="s">
        <v>378</v>
      </c>
      <c r="AD26" s="253" t="s">
        <v>506</v>
      </c>
      <c r="AE26" s="236" t="s">
        <v>497</v>
      </c>
      <c r="AF26" s="236" t="s">
        <v>381</v>
      </c>
      <c r="AG26" s="264" t="s">
        <v>498</v>
      </c>
      <c r="AH26" s="236"/>
      <c r="AI26" s="253"/>
      <c r="AJ26" s="414" t="s">
        <v>1040</v>
      </c>
      <c r="AL26" s="2" t="s">
        <v>1023</v>
      </c>
    </row>
    <row r="27" spans="1:38" ht="65.25" customHeight="1" x14ac:dyDescent="0.3">
      <c r="A27" s="226">
        <v>16</v>
      </c>
      <c r="B27" s="226" t="s">
        <v>507</v>
      </c>
      <c r="C27" s="253" t="s">
        <v>508</v>
      </c>
      <c r="D27" s="233" t="s">
        <v>509</v>
      </c>
      <c r="E27" s="227" t="s">
        <v>510</v>
      </c>
      <c r="F27" s="227" t="s">
        <v>511</v>
      </c>
      <c r="G27" s="220" t="s">
        <v>512</v>
      </c>
      <c r="H27" s="236">
        <v>36</v>
      </c>
      <c r="I27" s="265" t="s">
        <v>398</v>
      </c>
      <c r="J27" s="261">
        <v>0.6</v>
      </c>
      <c r="K27" s="224" t="s">
        <v>477</v>
      </c>
      <c r="L27" s="223">
        <f t="shared" si="0"/>
        <v>0.4</v>
      </c>
      <c r="M27" s="225" t="s">
        <v>388</v>
      </c>
      <c r="N27" s="226">
        <v>3</v>
      </c>
      <c r="O27" s="233" t="s">
        <v>513</v>
      </c>
      <c r="P27" s="226" t="s">
        <v>372</v>
      </c>
      <c r="Q27" s="226" t="s">
        <v>372</v>
      </c>
      <c r="R27" s="229" t="s">
        <v>373</v>
      </c>
      <c r="S27" s="229" t="s">
        <v>374</v>
      </c>
      <c r="T27" s="249">
        <v>0.4</v>
      </c>
      <c r="U27" s="229" t="s">
        <v>375</v>
      </c>
      <c r="V27" s="229" t="s">
        <v>376</v>
      </c>
      <c r="W27" s="229" t="s">
        <v>377</v>
      </c>
      <c r="X27" s="222" t="s">
        <v>368</v>
      </c>
      <c r="Y27" s="262">
        <v>0.36</v>
      </c>
      <c r="Z27" s="224" t="s">
        <v>477</v>
      </c>
      <c r="AA27" s="223">
        <f t="shared" si="1"/>
        <v>0.4</v>
      </c>
      <c r="AB27" s="225" t="s">
        <v>439</v>
      </c>
      <c r="AC27" s="240" t="s">
        <v>378</v>
      </c>
      <c r="AD27" s="253" t="s">
        <v>514</v>
      </c>
      <c r="AE27" s="236" t="s">
        <v>515</v>
      </c>
      <c r="AF27" s="236" t="s">
        <v>381</v>
      </c>
      <c r="AG27" s="264" t="s">
        <v>498</v>
      </c>
      <c r="AH27" s="236"/>
      <c r="AI27" s="253"/>
      <c r="AJ27" s="394" t="s">
        <v>1033</v>
      </c>
      <c r="AK27" s="280"/>
      <c r="AL27" s="2" t="s">
        <v>1023</v>
      </c>
    </row>
    <row r="28" spans="1:38" ht="114" customHeight="1" x14ac:dyDescent="0.3">
      <c r="A28" s="226">
        <v>17</v>
      </c>
      <c r="B28" s="226" t="s">
        <v>516</v>
      </c>
      <c r="C28" s="253" t="s">
        <v>517</v>
      </c>
      <c r="D28" s="233" t="s">
        <v>518</v>
      </c>
      <c r="E28" s="266" t="s">
        <v>519</v>
      </c>
      <c r="F28" s="227" t="s">
        <v>520</v>
      </c>
      <c r="G28" s="220" t="s">
        <v>367</v>
      </c>
      <c r="H28" s="236">
        <v>650</v>
      </c>
      <c r="I28" s="265" t="s">
        <v>462</v>
      </c>
      <c r="J28" s="261">
        <v>0.8</v>
      </c>
      <c r="K28" s="224" t="s">
        <v>477</v>
      </c>
      <c r="L28" s="223">
        <f t="shared" si="0"/>
        <v>0.4</v>
      </c>
      <c r="M28" s="225" t="s">
        <v>388</v>
      </c>
      <c r="N28" s="236">
        <v>4</v>
      </c>
      <c r="O28" s="258" t="s">
        <v>521</v>
      </c>
      <c r="P28" s="236" t="s">
        <v>372</v>
      </c>
      <c r="Q28" s="236" t="s">
        <v>372</v>
      </c>
      <c r="R28" s="229" t="s">
        <v>373</v>
      </c>
      <c r="S28" s="229" t="s">
        <v>374</v>
      </c>
      <c r="T28" s="203">
        <v>0.4</v>
      </c>
      <c r="U28" s="229" t="s">
        <v>375</v>
      </c>
      <c r="V28" s="229" t="s">
        <v>376</v>
      </c>
      <c r="W28" s="229" t="s">
        <v>377</v>
      </c>
      <c r="X28" s="222" t="s">
        <v>387</v>
      </c>
      <c r="Y28" s="223">
        <v>0.48</v>
      </c>
      <c r="Z28" s="224" t="s">
        <v>477</v>
      </c>
      <c r="AA28" s="223">
        <f t="shared" si="1"/>
        <v>0.4</v>
      </c>
      <c r="AB28" s="225" t="s">
        <v>388</v>
      </c>
      <c r="AC28" s="240" t="s">
        <v>378</v>
      </c>
      <c r="AD28" s="253" t="s">
        <v>522</v>
      </c>
      <c r="AE28" s="236" t="s">
        <v>523</v>
      </c>
      <c r="AF28" s="236" t="s">
        <v>381</v>
      </c>
      <c r="AG28" s="264" t="s">
        <v>498</v>
      </c>
      <c r="AH28" s="236"/>
      <c r="AI28" s="253"/>
      <c r="AJ28" s="397" t="s">
        <v>1029</v>
      </c>
      <c r="AK28" s="238"/>
      <c r="AL28" s="2" t="s">
        <v>1023</v>
      </c>
    </row>
    <row r="29" spans="1:38" ht="148.5" customHeight="1" x14ac:dyDescent="0.3">
      <c r="A29" s="226">
        <v>18</v>
      </c>
      <c r="B29" s="226" t="s">
        <v>524</v>
      </c>
      <c r="C29" s="253" t="s">
        <v>500</v>
      </c>
      <c r="D29" s="267" t="s">
        <v>525</v>
      </c>
      <c r="E29" s="267" t="s">
        <v>526</v>
      </c>
      <c r="F29" s="267" t="s">
        <v>527</v>
      </c>
      <c r="G29" s="220" t="s">
        <v>367</v>
      </c>
      <c r="H29" s="236">
        <v>100</v>
      </c>
      <c r="I29" s="222" t="s">
        <v>398</v>
      </c>
      <c r="J29" s="261">
        <v>0.6</v>
      </c>
      <c r="K29" s="224" t="s">
        <v>454</v>
      </c>
      <c r="L29" s="223">
        <f t="shared" si="0"/>
        <v>0.2</v>
      </c>
      <c r="M29" s="225" t="s">
        <v>388</v>
      </c>
      <c r="N29" s="236">
        <v>5</v>
      </c>
      <c r="O29" s="258" t="s">
        <v>528</v>
      </c>
      <c r="P29" s="236" t="s">
        <v>372</v>
      </c>
      <c r="Q29" s="236" t="s">
        <v>372</v>
      </c>
      <c r="R29" s="229" t="s">
        <v>373</v>
      </c>
      <c r="S29" s="229" t="s">
        <v>374</v>
      </c>
      <c r="T29" s="268">
        <v>0.4</v>
      </c>
      <c r="U29" s="229" t="s">
        <v>375</v>
      </c>
      <c r="V29" s="229" t="s">
        <v>376</v>
      </c>
      <c r="W29" s="229" t="s">
        <v>377</v>
      </c>
      <c r="X29" s="222" t="s">
        <v>368</v>
      </c>
      <c r="Y29" s="223">
        <v>0.36</v>
      </c>
      <c r="Z29" s="224" t="s">
        <v>454</v>
      </c>
      <c r="AA29" s="223">
        <f t="shared" si="1"/>
        <v>0.2</v>
      </c>
      <c r="AB29" s="225" t="s">
        <v>439</v>
      </c>
      <c r="AC29" s="240" t="s">
        <v>378</v>
      </c>
      <c r="AD29" s="253" t="s">
        <v>529</v>
      </c>
      <c r="AE29" s="253" t="s">
        <v>530</v>
      </c>
      <c r="AF29" s="236" t="s">
        <v>381</v>
      </c>
      <c r="AG29" s="264" t="s">
        <v>498</v>
      </c>
      <c r="AH29" s="236"/>
      <c r="AI29" s="253"/>
      <c r="AJ29" s="397" t="s">
        <v>1007</v>
      </c>
      <c r="AK29" s="238"/>
    </row>
    <row r="30" spans="1:38" ht="104.25" customHeight="1" x14ac:dyDescent="0.3">
      <c r="A30" s="226">
        <v>19</v>
      </c>
      <c r="B30" s="226" t="s">
        <v>531</v>
      </c>
      <c r="C30" s="219" t="s">
        <v>473</v>
      </c>
      <c r="D30" s="219" t="s">
        <v>532</v>
      </c>
      <c r="E30" s="219" t="s">
        <v>533</v>
      </c>
      <c r="F30" s="219" t="s">
        <v>534</v>
      </c>
      <c r="G30" s="220" t="s">
        <v>367</v>
      </c>
      <c r="H30" s="221">
        <v>1500</v>
      </c>
      <c r="I30" s="265" t="s">
        <v>462</v>
      </c>
      <c r="J30" s="223">
        <f t="shared" ref="J30:J38" si="3">IF(I30="MUY BAJA",20%,IF(I30="BAJA",40%,IF(I30="MEDIA",60%,IF(I30="ALTA",80%,IF(I30="MUY ALTA",100%,IF(I30="",""))))))</f>
        <v>0.8</v>
      </c>
      <c r="K30" s="224" t="s">
        <v>454</v>
      </c>
      <c r="L30" s="223">
        <f t="shared" si="0"/>
        <v>0.2</v>
      </c>
      <c r="M30" s="225" t="s">
        <v>439</v>
      </c>
      <c r="N30" s="226">
        <v>1</v>
      </c>
      <c r="O30" s="227" t="s">
        <v>535</v>
      </c>
      <c r="P30" s="228" t="s">
        <v>372</v>
      </c>
      <c r="Q30" s="228" t="s">
        <v>372</v>
      </c>
      <c r="R30" s="229" t="s">
        <v>390</v>
      </c>
      <c r="S30" s="229" t="s">
        <v>374</v>
      </c>
      <c r="T30" s="223">
        <v>0.3</v>
      </c>
      <c r="U30" s="229" t="s">
        <v>375</v>
      </c>
      <c r="V30" s="229" t="s">
        <v>376</v>
      </c>
      <c r="W30" s="229" t="s">
        <v>377</v>
      </c>
      <c r="X30" s="222" t="s">
        <v>387</v>
      </c>
      <c r="Y30" s="269">
        <v>0.56000000000000005</v>
      </c>
      <c r="Z30" s="224" t="s">
        <v>454</v>
      </c>
      <c r="AA30" s="223">
        <f t="shared" si="1"/>
        <v>0.2</v>
      </c>
      <c r="AB30" s="225" t="s">
        <v>439</v>
      </c>
      <c r="AC30" s="240" t="s">
        <v>378</v>
      </c>
      <c r="AD30" s="227" t="s">
        <v>536</v>
      </c>
      <c r="AE30" s="233" t="s">
        <v>537</v>
      </c>
      <c r="AF30" s="234" t="s">
        <v>381</v>
      </c>
      <c r="AG30" s="235" t="s">
        <v>382</v>
      </c>
      <c r="AH30" s="236"/>
      <c r="AI30" s="236"/>
      <c r="AJ30" s="397" t="s">
        <v>1051</v>
      </c>
      <c r="AK30" s="238"/>
    </row>
    <row r="31" spans="1:38" ht="75.75" x14ac:dyDescent="0.3">
      <c r="A31" s="226">
        <v>20</v>
      </c>
      <c r="B31" s="226" t="s">
        <v>538</v>
      </c>
      <c r="C31" s="227" t="s">
        <v>539</v>
      </c>
      <c r="D31" s="227" t="s">
        <v>540</v>
      </c>
      <c r="E31" s="227" t="s">
        <v>541</v>
      </c>
      <c r="F31" s="227" t="s">
        <v>542</v>
      </c>
      <c r="G31" s="220" t="s">
        <v>367</v>
      </c>
      <c r="H31" s="236">
        <v>2000</v>
      </c>
      <c r="I31" s="265" t="s">
        <v>462</v>
      </c>
      <c r="J31" s="223">
        <f t="shared" si="3"/>
        <v>0.8</v>
      </c>
      <c r="K31" s="224" t="s">
        <v>454</v>
      </c>
      <c r="L31" s="223">
        <f t="shared" si="0"/>
        <v>0.2</v>
      </c>
      <c r="M31" s="225" t="s">
        <v>439</v>
      </c>
      <c r="N31" s="226">
        <v>2</v>
      </c>
      <c r="O31" s="233" t="s">
        <v>543</v>
      </c>
      <c r="P31" s="226" t="s">
        <v>372</v>
      </c>
      <c r="Q31" s="226" t="s">
        <v>372</v>
      </c>
      <c r="R31" s="229" t="s">
        <v>544</v>
      </c>
      <c r="S31" s="229" t="s">
        <v>374</v>
      </c>
      <c r="T31" s="223">
        <v>0.4</v>
      </c>
      <c r="U31" s="229" t="s">
        <v>375</v>
      </c>
      <c r="V31" s="229" t="s">
        <v>376</v>
      </c>
      <c r="W31" s="229" t="s">
        <v>377</v>
      </c>
      <c r="X31" s="222" t="s">
        <v>387</v>
      </c>
      <c r="Y31" s="270">
        <v>0.48</v>
      </c>
      <c r="Z31" s="224" t="s">
        <v>454</v>
      </c>
      <c r="AA31" s="223">
        <f t="shared" si="1"/>
        <v>0.2</v>
      </c>
      <c r="AB31" s="225" t="s">
        <v>439</v>
      </c>
      <c r="AC31" s="240" t="s">
        <v>378</v>
      </c>
      <c r="AD31" s="227" t="s">
        <v>1018</v>
      </c>
      <c r="AE31" s="234" t="s">
        <v>537</v>
      </c>
      <c r="AF31" s="234" t="s">
        <v>381</v>
      </c>
      <c r="AG31" s="235" t="s">
        <v>382</v>
      </c>
      <c r="AH31" s="236"/>
      <c r="AI31" s="236"/>
      <c r="AJ31" s="397" t="s">
        <v>1050</v>
      </c>
      <c r="AK31" s="238"/>
      <c r="AL31" s="2" t="s">
        <v>1023</v>
      </c>
    </row>
    <row r="32" spans="1:38" ht="89.25" x14ac:dyDescent="0.3">
      <c r="A32" s="226">
        <v>21</v>
      </c>
      <c r="B32" s="226" t="s">
        <v>545</v>
      </c>
      <c r="C32" s="236" t="s">
        <v>546</v>
      </c>
      <c r="D32" s="233" t="s">
        <v>547</v>
      </c>
      <c r="E32" s="227" t="s">
        <v>548</v>
      </c>
      <c r="F32" s="227" t="s">
        <v>549</v>
      </c>
      <c r="G32" s="220" t="s">
        <v>367</v>
      </c>
      <c r="H32" s="236">
        <f>(3*12)+2+5+12</f>
        <v>55</v>
      </c>
      <c r="I32" s="222" t="s">
        <v>398</v>
      </c>
      <c r="J32" s="223">
        <f t="shared" si="3"/>
        <v>0.6</v>
      </c>
      <c r="K32" s="224" t="s">
        <v>454</v>
      </c>
      <c r="L32" s="223">
        <f t="shared" si="0"/>
        <v>0.2</v>
      </c>
      <c r="M32" s="225" t="s">
        <v>439</v>
      </c>
      <c r="N32" s="226">
        <v>1</v>
      </c>
      <c r="O32" s="267" t="s">
        <v>550</v>
      </c>
      <c r="P32" s="234" t="s">
        <v>372</v>
      </c>
      <c r="Q32" s="226" t="s">
        <v>372</v>
      </c>
      <c r="R32" s="229" t="s">
        <v>373</v>
      </c>
      <c r="S32" s="229" t="s">
        <v>374</v>
      </c>
      <c r="T32" s="249">
        <v>0.4</v>
      </c>
      <c r="U32" s="229" t="s">
        <v>375</v>
      </c>
      <c r="V32" s="229" t="s">
        <v>376</v>
      </c>
      <c r="W32" s="229" t="s">
        <v>377</v>
      </c>
      <c r="X32" s="222" t="s">
        <v>368</v>
      </c>
      <c r="Y32" s="223">
        <v>0.36</v>
      </c>
      <c r="Z32" s="224" t="s">
        <v>454</v>
      </c>
      <c r="AA32" s="223">
        <f t="shared" si="1"/>
        <v>0.2</v>
      </c>
      <c r="AB32" s="225" t="s">
        <v>439</v>
      </c>
      <c r="AC32" s="240" t="s">
        <v>378</v>
      </c>
      <c r="AD32" s="227" t="s">
        <v>551</v>
      </c>
      <c r="AE32" s="236" t="s">
        <v>552</v>
      </c>
      <c r="AF32" s="234" t="s">
        <v>381</v>
      </c>
      <c r="AG32" s="235" t="s">
        <v>382</v>
      </c>
      <c r="AH32" s="383"/>
      <c r="AI32" s="236"/>
      <c r="AJ32" s="397" t="s">
        <v>1034</v>
      </c>
      <c r="AK32" s="238"/>
      <c r="AL32" s="2" t="s">
        <v>1023</v>
      </c>
    </row>
    <row r="33" spans="1:44" ht="86.25" x14ac:dyDescent="0.3">
      <c r="A33" s="226">
        <v>22</v>
      </c>
      <c r="B33" s="226" t="s">
        <v>553</v>
      </c>
      <c r="C33" s="227" t="s">
        <v>554</v>
      </c>
      <c r="D33" s="227" t="s">
        <v>555</v>
      </c>
      <c r="E33" s="227" t="s">
        <v>556</v>
      </c>
      <c r="F33" s="227" t="s">
        <v>557</v>
      </c>
      <c r="G33" s="220" t="s">
        <v>417</v>
      </c>
      <c r="H33" s="236">
        <v>15</v>
      </c>
      <c r="I33" s="222" t="s">
        <v>387</v>
      </c>
      <c r="J33" s="223">
        <f t="shared" si="3"/>
        <v>0.4</v>
      </c>
      <c r="K33" s="224" t="s">
        <v>399</v>
      </c>
      <c r="L33" s="223">
        <f t="shared" si="0"/>
        <v>0.8</v>
      </c>
      <c r="M33" s="225" t="s">
        <v>400</v>
      </c>
      <c r="N33" s="226">
        <v>2</v>
      </c>
      <c r="O33" s="233" t="s">
        <v>558</v>
      </c>
      <c r="P33" s="226" t="s">
        <v>372</v>
      </c>
      <c r="Q33" s="226" t="s">
        <v>372</v>
      </c>
      <c r="R33" s="229" t="s">
        <v>373</v>
      </c>
      <c r="S33" s="229" t="s">
        <v>374</v>
      </c>
      <c r="T33" s="249">
        <v>0.4</v>
      </c>
      <c r="U33" s="229" t="s">
        <v>375</v>
      </c>
      <c r="V33" s="229" t="s">
        <v>376</v>
      </c>
      <c r="W33" s="229" t="s">
        <v>402</v>
      </c>
      <c r="X33" s="222" t="s">
        <v>368</v>
      </c>
      <c r="Y33" s="223">
        <v>0.24</v>
      </c>
      <c r="Z33" s="224" t="s">
        <v>399</v>
      </c>
      <c r="AA33" s="223">
        <f t="shared" si="1"/>
        <v>0.8</v>
      </c>
      <c r="AB33" s="225" t="s">
        <v>400</v>
      </c>
      <c r="AC33" s="240" t="s">
        <v>378</v>
      </c>
      <c r="AD33" s="227" t="s">
        <v>559</v>
      </c>
      <c r="AE33" s="236" t="s">
        <v>552</v>
      </c>
      <c r="AF33" s="234" t="s">
        <v>381</v>
      </c>
      <c r="AG33" s="250" t="s">
        <v>421</v>
      </c>
      <c r="AH33" s="384"/>
      <c r="AI33" s="236"/>
      <c r="AJ33" s="401" t="s">
        <v>1008</v>
      </c>
      <c r="AK33" s="238"/>
    </row>
    <row r="34" spans="1:44" ht="86.25" x14ac:dyDescent="0.3">
      <c r="A34" s="226">
        <v>23</v>
      </c>
      <c r="B34" s="226" t="s">
        <v>560</v>
      </c>
      <c r="C34" s="227" t="s">
        <v>407</v>
      </c>
      <c r="D34" s="227" t="s">
        <v>561</v>
      </c>
      <c r="E34" s="227" t="s">
        <v>562</v>
      </c>
      <c r="F34" s="227" t="s">
        <v>563</v>
      </c>
      <c r="G34" s="220" t="s">
        <v>367</v>
      </c>
      <c r="H34" s="236">
        <f>2+1+12+1</f>
        <v>16</v>
      </c>
      <c r="I34" s="222" t="s">
        <v>387</v>
      </c>
      <c r="J34" s="223">
        <f t="shared" si="3"/>
        <v>0.4</v>
      </c>
      <c r="K34" s="224" t="s">
        <v>477</v>
      </c>
      <c r="L34" s="223">
        <f t="shared" si="0"/>
        <v>0.4</v>
      </c>
      <c r="M34" s="225" t="s">
        <v>439</v>
      </c>
      <c r="N34" s="226">
        <v>3</v>
      </c>
      <c r="O34" s="233" t="s">
        <v>564</v>
      </c>
      <c r="P34" s="226" t="s">
        <v>372</v>
      </c>
      <c r="Q34" s="226" t="s">
        <v>372</v>
      </c>
      <c r="R34" s="229" t="s">
        <v>373</v>
      </c>
      <c r="S34" s="229" t="s">
        <v>374</v>
      </c>
      <c r="T34" s="249">
        <v>0.4</v>
      </c>
      <c r="U34" s="229" t="s">
        <v>375</v>
      </c>
      <c r="V34" s="229" t="s">
        <v>376</v>
      </c>
      <c r="W34" s="229" t="s">
        <v>402</v>
      </c>
      <c r="X34" s="222" t="s">
        <v>368</v>
      </c>
      <c r="Y34" s="203">
        <v>0.36</v>
      </c>
      <c r="Z34" s="224" t="s">
        <v>477</v>
      </c>
      <c r="AA34" s="223">
        <f t="shared" si="1"/>
        <v>0.4</v>
      </c>
      <c r="AB34" s="225" t="s">
        <v>439</v>
      </c>
      <c r="AC34" s="240" t="s">
        <v>378</v>
      </c>
      <c r="AD34" s="253" t="s">
        <v>565</v>
      </c>
      <c r="AE34" s="236" t="s">
        <v>566</v>
      </c>
      <c r="AF34" s="234" t="s">
        <v>381</v>
      </c>
      <c r="AG34" s="235" t="s">
        <v>382</v>
      </c>
      <c r="AH34" s="253"/>
      <c r="AI34" s="236"/>
      <c r="AJ34" s="413" t="s">
        <v>1044</v>
      </c>
      <c r="AK34" s="417"/>
    </row>
    <row r="35" spans="1:44" ht="75.75" x14ac:dyDescent="0.3">
      <c r="A35" s="226">
        <v>24</v>
      </c>
      <c r="B35" s="226" t="s">
        <v>567</v>
      </c>
      <c r="C35" s="227" t="s">
        <v>554</v>
      </c>
      <c r="D35" s="227" t="s">
        <v>568</v>
      </c>
      <c r="E35" s="227" t="s">
        <v>569</v>
      </c>
      <c r="F35" s="227" t="s">
        <v>570</v>
      </c>
      <c r="G35" s="220" t="s">
        <v>417</v>
      </c>
      <c r="H35" s="271">
        <f>(365-52)*5</f>
        <v>1565</v>
      </c>
      <c r="I35" s="222" t="s">
        <v>462</v>
      </c>
      <c r="J35" s="223">
        <f t="shared" si="3"/>
        <v>0.8</v>
      </c>
      <c r="K35" s="224" t="s">
        <v>399</v>
      </c>
      <c r="L35" s="223">
        <f t="shared" si="0"/>
        <v>0.8</v>
      </c>
      <c r="M35" s="225" t="s">
        <v>400</v>
      </c>
      <c r="N35" s="236">
        <v>4</v>
      </c>
      <c r="O35" s="258" t="s">
        <v>571</v>
      </c>
      <c r="P35" s="256" t="s">
        <v>372</v>
      </c>
      <c r="Q35" s="236" t="s">
        <v>372</v>
      </c>
      <c r="R35" s="229" t="s">
        <v>373</v>
      </c>
      <c r="S35" s="229" t="s">
        <v>374</v>
      </c>
      <c r="T35" s="249">
        <v>0.4</v>
      </c>
      <c r="U35" s="229" t="s">
        <v>375</v>
      </c>
      <c r="V35" s="229" t="s">
        <v>376</v>
      </c>
      <c r="W35" s="229" t="s">
        <v>377</v>
      </c>
      <c r="X35" s="222" t="s">
        <v>368</v>
      </c>
      <c r="Y35" s="223">
        <v>0.36</v>
      </c>
      <c r="Z35" s="224" t="s">
        <v>399</v>
      </c>
      <c r="AA35" s="223">
        <f t="shared" si="1"/>
        <v>0.8</v>
      </c>
      <c r="AB35" s="225" t="s">
        <v>400</v>
      </c>
      <c r="AC35" s="240" t="s">
        <v>378</v>
      </c>
      <c r="AD35" s="253" t="s">
        <v>572</v>
      </c>
      <c r="AE35" s="236" t="s">
        <v>573</v>
      </c>
      <c r="AF35" s="234" t="s">
        <v>381</v>
      </c>
      <c r="AG35" s="250" t="s">
        <v>421</v>
      </c>
      <c r="AH35" s="236"/>
      <c r="AI35" s="236"/>
      <c r="AJ35" s="397" t="s">
        <v>1035</v>
      </c>
      <c r="AK35" s="238"/>
      <c r="AL35" s="2" t="s">
        <v>1023</v>
      </c>
    </row>
    <row r="36" spans="1:44" ht="99" x14ac:dyDescent="0.3">
      <c r="A36" s="226">
        <v>25</v>
      </c>
      <c r="B36" s="226" t="s">
        <v>574</v>
      </c>
      <c r="C36" s="227" t="s">
        <v>575</v>
      </c>
      <c r="D36" s="233" t="s">
        <v>576</v>
      </c>
      <c r="E36" s="227" t="s">
        <v>577</v>
      </c>
      <c r="F36" s="227" t="s">
        <v>578</v>
      </c>
      <c r="G36" s="220" t="s">
        <v>367</v>
      </c>
      <c r="H36" s="236">
        <v>16</v>
      </c>
      <c r="I36" s="222" t="s">
        <v>387</v>
      </c>
      <c r="J36" s="223">
        <f t="shared" si="3"/>
        <v>0.4</v>
      </c>
      <c r="K36" s="224" t="s">
        <v>454</v>
      </c>
      <c r="L36" s="223">
        <f t="shared" si="0"/>
        <v>0.2</v>
      </c>
      <c r="M36" s="225" t="s">
        <v>439</v>
      </c>
      <c r="N36" s="226">
        <v>1</v>
      </c>
      <c r="O36" s="227" t="s">
        <v>579</v>
      </c>
      <c r="P36" s="234" t="s">
        <v>372</v>
      </c>
      <c r="Q36" s="226" t="s">
        <v>372</v>
      </c>
      <c r="R36" s="229" t="s">
        <v>373</v>
      </c>
      <c r="S36" s="229" t="s">
        <v>374</v>
      </c>
      <c r="T36" s="249">
        <v>0.4</v>
      </c>
      <c r="U36" s="229" t="s">
        <v>580</v>
      </c>
      <c r="V36" s="229" t="s">
        <v>581</v>
      </c>
      <c r="W36" s="229" t="s">
        <v>377</v>
      </c>
      <c r="X36" s="222" t="s">
        <v>368</v>
      </c>
      <c r="Y36" s="223">
        <v>0.24</v>
      </c>
      <c r="Z36" s="224" t="s">
        <v>454</v>
      </c>
      <c r="AA36" s="223">
        <f t="shared" si="1"/>
        <v>0.2</v>
      </c>
      <c r="AB36" s="225" t="s">
        <v>439</v>
      </c>
      <c r="AC36" s="240" t="s">
        <v>378</v>
      </c>
      <c r="AD36" s="227" t="s">
        <v>582</v>
      </c>
      <c r="AE36" s="236" t="s">
        <v>583</v>
      </c>
      <c r="AF36" s="234" t="s">
        <v>381</v>
      </c>
      <c r="AG36" s="235" t="s">
        <v>382</v>
      </c>
      <c r="AH36" s="383"/>
      <c r="AI36" s="236"/>
      <c r="AJ36" s="397" t="s">
        <v>1028</v>
      </c>
      <c r="AK36" s="238"/>
      <c r="AL36" s="2" t="s">
        <v>1023</v>
      </c>
    </row>
    <row r="37" spans="1:44" ht="86.25" x14ac:dyDescent="0.3">
      <c r="A37" s="226">
        <v>26</v>
      </c>
      <c r="B37" s="226" t="s">
        <v>584</v>
      </c>
      <c r="C37" s="227" t="s">
        <v>585</v>
      </c>
      <c r="D37" s="227" t="s">
        <v>586</v>
      </c>
      <c r="E37" s="227" t="s">
        <v>587</v>
      </c>
      <c r="F37" s="227" t="s">
        <v>588</v>
      </c>
      <c r="G37" s="220" t="s">
        <v>417</v>
      </c>
      <c r="H37" s="236">
        <v>60</v>
      </c>
      <c r="I37" s="222" t="s">
        <v>398</v>
      </c>
      <c r="J37" s="223">
        <f t="shared" si="3"/>
        <v>0.6</v>
      </c>
      <c r="K37" s="224" t="s">
        <v>399</v>
      </c>
      <c r="L37" s="223">
        <f t="shared" si="0"/>
        <v>0.8</v>
      </c>
      <c r="M37" s="225" t="s">
        <v>400</v>
      </c>
      <c r="N37" s="226">
        <v>3</v>
      </c>
      <c r="O37" s="233" t="s">
        <v>589</v>
      </c>
      <c r="P37" s="226" t="s">
        <v>372</v>
      </c>
      <c r="Q37" s="226" t="s">
        <v>372</v>
      </c>
      <c r="R37" s="229" t="s">
        <v>373</v>
      </c>
      <c r="S37" s="229" t="s">
        <v>374</v>
      </c>
      <c r="T37" s="249">
        <v>0.4</v>
      </c>
      <c r="U37" s="229" t="s">
        <v>375</v>
      </c>
      <c r="V37" s="229" t="s">
        <v>376</v>
      </c>
      <c r="W37" s="229" t="s">
        <v>402</v>
      </c>
      <c r="X37" s="222" t="s">
        <v>368</v>
      </c>
      <c r="Y37" s="203">
        <v>0.36</v>
      </c>
      <c r="Z37" s="224" t="s">
        <v>399</v>
      </c>
      <c r="AA37" s="223">
        <f t="shared" si="1"/>
        <v>0.8</v>
      </c>
      <c r="AB37" s="225" t="s">
        <v>400</v>
      </c>
      <c r="AC37" s="240" t="s">
        <v>378</v>
      </c>
      <c r="AD37" s="253" t="s">
        <v>590</v>
      </c>
      <c r="AE37" s="236" t="s">
        <v>566</v>
      </c>
      <c r="AF37" s="234" t="s">
        <v>381</v>
      </c>
      <c r="AG37" s="250" t="s">
        <v>421</v>
      </c>
      <c r="AH37" s="384"/>
      <c r="AI37" s="236"/>
      <c r="AJ37" s="397" t="s">
        <v>1043</v>
      </c>
      <c r="AK37" s="238"/>
      <c r="AL37" s="2" t="s">
        <v>1023</v>
      </c>
    </row>
    <row r="38" spans="1:44" ht="65.25" customHeight="1" x14ac:dyDescent="0.3">
      <c r="A38" s="583">
        <v>27</v>
      </c>
      <c r="B38" s="583" t="s">
        <v>591</v>
      </c>
      <c r="C38" s="612" t="s">
        <v>575</v>
      </c>
      <c r="D38" s="612" t="s">
        <v>592</v>
      </c>
      <c r="E38" s="612" t="s">
        <v>593</v>
      </c>
      <c r="F38" s="612" t="s">
        <v>594</v>
      </c>
      <c r="G38" s="589" t="s">
        <v>367</v>
      </c>
      <c r="H38" s="591">
        <v>600</v>
      </c>
      <c r="I38" s="620" t="s">
        <v>462</v>
      </c>
      <c r="J38" s="608">
        <f t="shared" si="3"/>
        <v>0.8</v>
      </c>
      <c r="K38" s="606" t="s">
        <v>388</v>
      </c>
      <c r="L38" s="608">
        <f>IF(K38="LEVE",20%,IF(K38="MENOR",40%,IF(K38="MODERADO",60%,IF(K38="MAYOR",80%,IF(K38="CATASTROFICO",100%,IF(I38="",""))))))</f>
        <v>0.6</v>
      </c>
      <c r="M38" s="610" t="s">
        <v>400</v>
      </c>
      <c r="N38" s="226">
        <v>1</v>
      </c>
      <c r="O38" s="233" t="s">
        <v>595</v>
      </c>
      <c r="P38" s="226" t="s">
        <v>372</v>
      </c>
      <c r="Q38" s="226" t="s">
        <v>372</v>
      </c>
      <c r="R38" s="229" t="s">
        <v>373</v>
      </c>
      <c r="S38" s="229" t="s">
        <v>374</v>
      </c>
      <c r="T38" s="249">
        <v>0.4</v>
      </c>
      <c r="U38" s="229" t="s">
        <v>375</v>
      </c>
      <c r="V38" s="229" t="s">
        <v>376</v>
      </c>
      <c r="W38" s="229" t="s">
        <v>402</v>
      </c>
      <c r="X38" s="620" t="s">
        <v>368</v>
      </c>
      <c r="Y38" s="223">
        <v>0.48</v>
      </c>
      <c r="Z38" s="606" t="s">
        <v>388</v>
      </c>
      <c r="AA38" s="608">
        <f t="shared" si="1"/>
        <v>0.6</v>
      </c>
      <c r="AB38" s="610" t="s">
        <v>388</v>
      </c>
      <c r="AC38" s="240" t="s">
        <v>378</v>
      </c>
      <c r="AD38" s="233" t="s">
        <v>596</v>
      </c>
      <c r="AE38" s="233" t="s">
        <v>597</v>
      </c>
      <c r="AF38" s="234" t="s">
        <v>381</v>
      </c>
      <c r="AG38" s="235" t="s">
        <v>382</v>
      </c>
      <c r="AH38" s="384"/>
      <c r="AI38" s="236"/>
      <c r="AJ38" s="401" t="s">
        <v>1009</v>
      </c>
      <c r="AK38" s="238"/>
    </row>
    <row r="39" spans="1:44" ht="81" customHeight="1" x14ac:dyDescent="0.3">
      <c r="A39" s="584"/>
      <c r="B39" s="584"/>
      <c r="C39" s="615"/>
      <c r="D39" s="615"/>
      <c r="E39" s="615"/>
      <c r="F39" s="615"/>
      <c r="G39" s="590"/>
      <c r="H39" s="592"/>
      <c r="I39" s="621"/>
      <c r="J39" s="609"/>
      <c r="K39" s="619"/>
      <c r="L39" s="609"/>
      <c r="M39" s="611"/>
      <c r="N39" s="226">
        <v>2</v>
      </c>
      <c r="O39" s="233" t="s">
        <v>598</v>
      </c>
      <c r="P39" s="226" t="s">
        <v>372</v>
      </c>
      <c r="Q39" s="226" t="s">
        <v>372</v>
      </c>
      <c r="R39" s="229" t="s">
        <v>373</v>
      </c>
      <c r="S39" s="229" t="s">
        <v>374</v>
      </c>
      <c r="T39" s="249">
        <v>0.4</v>
      </c>
      <c r="U39" s="229" t="s">
        <v>375</v>
      </c>
      <c r="V39" s="229" t="s">
        <v>376</v>
      </c>
      <c r="W39" s="229" t="s">
        <v>402</v>
      </c>
      <c r="X39" s="621"/>
      <c r="Y39" s="230">
        <v>0.28799999999999998</v>
      </c>
      <c r="Z39" s="619"/>
      <c r="AA39" s="609"/>
      <c r="AB39" s="611"/>
      <c r="AC39" s="240" t="s">
        <v>378</v>
      </c>
      <c r="AD39" s="233" t="s">
        <v>599</v>
      </c>
      <c r="AE39" s="233" t="s">
        <v>600</v>
      </c>
      <c r="AF39" s="234" t="s">
        <v>381</v>
      </c>
      <c r="AG39" s="235" t="s">
        <v>382</v>
      </c>
      <c r="AH39" s="384"/>
      <c r="AI39" s="236"/>
      <c r="AJ39" s="401" t="s">
        <v>1010</v>
      </c>
      <c r="AK39" s="238"/>
    </row>
    <row r="40" spans="1:44" ht="81" customHeight="1" x14ac:dyDescent="0.3">
      <c r="A40" s="272">
        <v>28</v>
      </c>
      <c r="B40" s="272" t="s">
        <v>601</v>
      </c>
      <c r="C40" s="227" t="s">
        <v>575</v>
      </c>
      <c r="D40" s="227" t="s">
        <v>602</v>
      </c>
      <c r="E40" s="227" t="s">
        <v>603</v>
      </c>
      <c r="F40" s="227" t="s">
        <v>604</v>
      </c>
      <c r="G40" s="220" t="s">
        <v>367</v>
      </c>
      <c r="H40" s="271">
        <v>12</v>
      </c>
      <c r="I40" s="222" t="s">
        <v>387</v>
      </c>
      <c r="J40" s="223">
        <f t="shared" ref="J40" si="4">IF(I40="MUY BAJA",20%,IF(I40="BAJA",40%,IF(I40="MEDIA",60%,IF(I40="ALTA",80%,IF(I40="MUY ALTA",100%,IF(I40="",""))))))</f>
        <v>0.4</v>
      </c>
      <c r="K40" s="224" t="s">
        <v>477</v>
      </c>
      <c r="L40" s="223">
        <f t="shared" ref="L40:L42" si="5">IF(K40="LEVE",20%,IF(K40="MENOR",40%,IF(K40="MODERADO",60%,IF(K40="MAYOR",80%,IF(K40="CATASTROFICO",100%,IF(I40="",""))))))</f>
        <v>0.4</v>
      </c>
      <c r="M40" s="225" t="s">
        <v>439</v>
      </c>
      <c r="N40" s="226">
        <v>3</v>
      </c>
      <c r="O40" s="258" t="s">
        <v>605</v>
      </c>
      <c r="P40" s="256" t="s">
        <v>372</v>
      </c>
      <c r="Q40" s="236" t="s">
        <v>372</v>
      </c>
      <c r="R40" s="229" t="s">
        <v>390</v>
      </c>
      <c r="S40" s="229" t="s">
        <v>374</v>
      </c>
      <c r="T40" s="249">
        <v>0.3</v>
      </c>
      <c r="U40" s="229" t="s">
        <v>375</v>
      </c>
      <c r="V40" s="229" t="s">
        <v>376</v>
      </c>
      <c r="W40" s="229" t="s">
        <v>377</v>
      </c>
      <c r="X40" s="222" t="s">
        <v>368</v>
      </c>
      <c r="Y40" s="223">
        <v>0.28000000000000003</v>
      </c>
      <c r="Z40" s="224" t="s">
        <v>477</v>
      </c>
      <c r="AA40" s="223">
        <f t="shared" ref="AA40:AA42" si="6">IF(Z40="LEVE",20%,IF(Z40="MENOR",40%,IF(Z40="MODERADO",60%,IF(Z40="MAYOR",80%,IF(Z40="CATASTROFICO",100%,IF(Z40="",""))))))</f>
        <v>0.4</v>
      </c>
      <c r="AB40" s="225" t="s">
        <v>439</v>
      </c>
      <c r="AC40" s="240" t="s">
        <v>378</v>
      </c>
      <c r="AD40" s="227" t="s">
        <v>606</v>
      </c>
      <c r="AE40" s="233" t="s">
        <v>607</v>
      </c>
      <c r="AF40" s="234" t="s">
        <v>381</v>
      </c>
      <c r="AG40" s="235" t="s">
        <v>382</v>
      </c>
      <c r="AH40" s="384"/>
      <c r="AI40" s="236"/>
      <c r="AJ40" s="401" t="s">
        <v>1011</v>
      </c>
      <c r="AK40" s="238"/>
    </row>
    <row r="41" spans="1:44" ht="81" customHeight="1" x14ac:dyDescent="0.3">
      <c r="A41" s="272">
        <v>29</v>
      </c>
      <c r="B41" s="272" t="s">
        <v>608</v>
      </c>
      <c r="C41" s="227" t="s">
        <v>575</v>
      </c>
      <c r="D41" s="267" t="s">
        <v>609</v>
      </c>
      <c r="E41" s="267" t="s">
        <v>610</v>
      </c>
      <c r="F41" s="267" t="s">
        <v>611</v>
      </c>
      <c r="G41" s="220" t="s">
        <v>367</v>
      </c>
      <c r="H41" s="271">
        <v>2</v>
      </c>
      <c r="I41" s="222" t="s">
        <v>368</v>
      </c>
      <c r="J41" s="223">
        <f>IF(I41="MUY BAJA",20%,IF(I41="BAJA",40%,IF(I41="MEDIA",60%,IF(I41="ALTA",80%,IF(I41="MUY ALTA",100%,IF(I41="",""))))))</f>
        <v>0.2</v>
      </c>
      <c r="K41" s="224" t="s">
        <v>477</v>
      </c>
      <c r="L41" s="223">
        <f t="shared" si="5"/>
        <v>0.4</v>
      </c>
      <c r="M41" s="225" t="s">
        <v>439</v>
      </c>
      <c r="N41" s="226">
        <v>4</v>
      </c>
      <c r="O41" s="258" t="s">
        <v>612</v>
      </c>
      <c r="P41" s="236" t="s">
        <v>372</v>
      </c>
      <c r="Q41" s="236" t="s">
        <v>372</v>
      </c>
      <c r="R41" s="229" t="s">
        <v>373</v>
      </c>
      <c r="S41" s="229" t="s">
        <v>374</v>
      </c>
      <c r="T41" s="249">
        <v>0.4</v>
      </c>
      <c r="U41" s="229" t="s">
        <v>375</v>
      </c>
      <c r="V41" s="229" t="s">
        <v>376</v>
      </c>
      <c r="W41" s="229" t="s">
        <v>402</v>
      </c>
      <c r="X41" s="222" t="s">
        <v>368</v>
      </c>
      <c r="Y41" s="223">
        <v>0.14000000000000001</v>
      </c>
      <c r="Z41" s="224" t="s">
        <v>477</v>
      </c>
      <c r="AA41" s="223">
        <f t="shared" si="6"/>
        <v>0.4</v>
      </c>
      <c r="AB41" s="225" t="s">
        <v>439</v>
      </c>
      <c r="AC41" s="240" t="s">
        <v>378</v>
      </c>
      <c r="AD41" s="227" t="s">
        <v>613</v>
      </c>
      <c r="AE41" s="233" t="s">
        <v>614</v>
      </c>
      <c r="AF41" s="234" t="s">
        <v>381</v>
      </c>
      <c r="AG41" s="235" t="s">
        <v>382</v>
      </c>
      <c r="AH41" s="384"/>
      <c r="AI41" s="236"/>
      <c r="AJ41" s="401" t="s">
        <v>1012</v>
      </c>
      <c r="AK41" s="238"/>
    </row>
    <row r="42" spans="1:44" ht="81" customHeight="1" x14ac:dyDescent="0.3">
      <c r="A42" s="272">
        <v>30</v>
      </c>
      <c r="B42" s="272" t="s">
        <v>615</v>
      </c>
      <c r="C42" s="227" t="s">
        <v>473</v>
      </c>
      <c r="D42" s="267" t="s">
        <v>616</v>
      </c>
      <c r="E42" s="227" t="s">
        <v>617</v>
      </c>
      <c r="F42" s="273" t="s">
        <v>618</v>
      </c>
      <c r="G42" s="220" t="s">
        <v>367</v>
      </c>
      <c r="H42" s="271">
        <f>2*12</f>
        <v>24</v>
      </c>
      <c r="I42" s="222" t="s">
        <v>387</v>
      </c>
      <c r="J42" s="223">
        <f t="shared" ref="J42:J47" si="7">IF(I42="MUY BAJA",20%,IF(I42="BAJA",40%,IF(I42="MEDIA",60%,IF(I42="ALTA",80%,IF(I42="MUY ALTA",100%,IF(I42="",""))))))</f>
        <v>0.4</v>
      </c>
      <c r="K42" s="224" t="s">
        <v>454</v>
      </c>
      <c r="L42" s="223">
        <f t="shared" si="5"/>
        <v>0.2</v>
      </c>
      <c r="M42" s="225" t="s">
        <v>439</v>
      </c>
      <c r="N42" s="226">
        <v>5</v>
      </c>
      <c r="O42" s="258" t="s">
        <v>619</v>
      </c>
      <c r="P42" s="236" t="s">
        <v>372</v>
      </c>
      <c r="Q42" s="236" t="s">
        <v>372</v>
      </c>
      <c r="R42" s="229" t="s">
        <v>390</v>
      </c>
      <c r="S42" s="229" t="s">
        <v>374</v>
      </c>
      <c r="T42" s="204">
        <v>0.3</v>
      </c>
      <c r="U42" s="229" t="s">
        <v>375</v>
      </c>
      <c r="V42" s="229" t="s">
        <v>376</v>
      </c>
      <c r="W42" s="229" t="s">
        <v>402</v>
      </c>
      <c r="X42" s="222" t="s">
        <v>368</v>
      </c>
      <c r="Y42" s="268">
        <v>0.24</v>
      </c>
      <c r="Z42" s="224" t="s">
        <v>454</v>
      </c>
      <c r="AA42" s="223">
        <f t="shared" si="6"/>
        <v>0.2</v>
      </c>
      <c r="AB42" s="225" t="s">
        <v>439</v>
      </c>
      <c r="AC42" s="240" t="s">
        <v>378</v>
      </c>
      <c r="AD42" s="227" t="s">
        <v>620</v>
      </c>
      <c r="AE42" s="233" t="s">
        <v>621</v>
      </c>
      <c r="AF42" s="234" t="s">
        <v>381</v>
      </c>
      <c r="AG42" s="235" t="s">
        <v>382</v>
      </c>
      <c r="AH42" s="236"/>
      <c r="AI42" s="236"/>
      <c r="AJ42" s="401" t="s">
        <v>1013</v>
      </c>
      <c r="AK42" s="238"/>
    </row>
    <row r="43" spans="1:44" ht="81" customHeight="1" x14ac:dyDescent="0.3">
      <c r="A43" s="272">
        <v>31</v>
      </c>
      <c r="B43" s="272" t="s">
        <v>622</v>
      </c>
      <c r="C43" s="227" t="s">
        <v>575</v>
      </c>
      <c r="D43" s="236" t="s">
        <v>623</v>
      </c>
      <c r="E43" s="236" t="s">
        <v>624</v>
      </c>
      <c r="F43" s="236" t="s">
        <v>625</v>
      </c>
      <c r="G43" s="220" t="s">
        <v>367</v>
      </c>
      <c r="H43" s="236">
        <v>50</v>
      </c>
      <c r="I43" s="222" t="s">
        <v>398</v>
      </c>
      <c r="J43" s="223">
        <f t="shared" si="7"/>
        <v>0.6</v>
      </c>
      <c r="K43" s="224" t="s">
        <v>454</v>
      </c>
      <c r="L43" s="223">
        <f>IF(K43="LEVE",20%,IF(K43="MENOR",40%,IF(K43="MODERADO",60%,IF(K43="MAYOR",80%,IF(K43="CATASTROFICO",100%,IF(I43="",""))))))</f>
        <v>0.2</v>
      </c>
      <c r="M43" s="225" t="s">
        <v>439</v>
      </c>
      <c r="N43" s="226">
        <v>6</v>
      </c>
      <c r="O43" s="258" t="s">
        <v>626</v>
      </c>
      <c r="P43" s="236" t="s">
        <v>372</v>
      </c>
      <c r="Q43" s="236" t="s">
        <v>372</v>
      </c>
      <c r="R43" s="229" t="s">
        <v>373</v>
      </c>
      <c r="S43" s="229" t="s">
        <v>374</v>
      </c>
      <c r="T43" s="249">
        <v>0.4</v>
      </c>
      <c r="U43" s="229" t="s">
        <v>375</v>
      </c>
      <c r="V43" s="229" t="s">
        <v>376</v>
      </c>
      <c r="W43" s="229" t="s">
        <v>402</v>
      </c>
      <c r="X43" s="222" t="s">
        <v>387</v>
      </c>
      <c r="Y43" s="268">
        <v>0.42</v>
      </c>
      <c r="Z43" s="224" t="s">
        <v>454</v>
      </c>
      <c r="AA43" s="223">
        <f>IF(Z43="LEVE",20%,IF(Z43="MENOR",40%,IF(Z43="MODERADO",60%,IF(Z43="MAYOR",80%,IF(Z43="CATASTROFICO",100%,IF(Z43="",""))))))</f>
        <v>0.2</v>
      </c>
      <c r="AB43" s="225" t="s">
        <v>439</v>
      </c>
      <c r="AC43" s="240" t="s">
        <v>378</v>
      </c>
      <c r="AD43" s="227" t="s">
        <v>627</v>
      </c>
      <c r="AE43" s="233" t="s">
        <v>621</v>
      </c>
      <c r="AF43" s="234" t="s">
        <v>628</v>
      </c>
      <c r="AG43" s="235" t="s">
        <v>382</v>
      </c>
      <c r="AI43" s="236"/>
      <c r="AJ43" s="417" t="s">
        <v>1052</v>
      </c>
      <c r="AK43" s="417"/>
      <c r="AM43" s="236"/>
      <c r="AN43" s="253"/>
    </row>
    <row r="44" spans="1:44" ht="198" x14ac:dyDescent="0.3">
      <c r="A44" s="226">
        <v>32</v>
      </c>
      <c r="B44" s="226" t="s">
        <v>629</v>
      </c>
      <c r="C44" s="274" t="s">
        <v>630</v>
      </c>
      <c r="D44" s="275" t="s">
        <v>631</v>
      </c>
      <c r="E44" s="276" t="s">
        <v>632</v>
      </c>
      <c r="F44" s="275" t="s">
        <v>633</v>
      </c>
      <c r="G44" s="220" t="s">
        <v>367</v>
      </c>
      <c r="H44" s="221">
        <v>8</v>
      </c>
      <c r="I44" s="222" t="s">
        <v>387</v>
      </c>
      <c r="J44" s="277">
        <f t="shared" si="7"/>
        <v>0.4</v>
      </c>
      <c r="K44" s="224" t="s">
        <v>399</v>
      </c>
      <c r="L44" s="223">
        <f t="shared" ref="L44:L47" si="8">IF(K44="LEVE",20%,IF(K44="MENOR",40%,IF(K44="MODERADO",60%,IF(K44="MAYOR",80%,IF(K44="CATASTRÓFICO",100%,IF(I44="",""))))))</f>
        <v>0.8</v>
      </c>
      <c r="M44" s="225" t="s">
        <v>400</v>
      </c>
      <c r="N44" s="226">
        <v>1</v>
      </c>
      <c r="O44" s="227" t="s">
        <v>634</v>
      </c>
      <c r="P44" s="228" t="s">
        <v>372</v>
      </c>
      <c r="Q44" s="228" t="s">
        <v>372</v>
      </c>
      <c r="R44" s="229" t="s">
        <v>373</v>
      </c>
      <c r="S44" s="229" t="s">
        <v>374</v>
      </c>
      <c r="T44" s="223">
        <v>0.4</v>
      </c>
      <c r="U44" s="229" t="s">
        <v>375</v>
      </c>
      <c r="V44" s="229" t="s">
        <v>376</v>
      </c>
      <c r="W44" s="229" t="s">
        <v>377</v>
      </c>
      <c r="X44" s="222" t="s">
        <v>368</v>
      </c>
      <c r="Y44" s="223">
        <v>0.24</v>
      </c>
      <c r="Z44" s="224" t="s">
        <v>399</v>
      </c>
      <c r="AA44" s="223">
        <f t="shared" si="1"/>
        <v>0.8</v>
      </c>
      <c r="AB44" s="225" t="s">
        <v>400</v>
      </c>
      <c r="AC44" s="240" t="s">
        <v>378</v>
      </c>
      <c r="AD44" s="253" t="s">
        <v>635</v>
      </c>
      <c r="AE44" s="258" t="s">
        <v>636</v>
      </c>
      <c r="AF44" s="234" t="s">
        <v>405</v>
      </c>
      <c r="AG44" s="250" t="s">
        <v>382</v>
      </c>
      <c r="AH44" s="384"/>
      <c r="AI44" s="236"/>
      <c r="AJ44" s="400" t="s">
        <v>1031</v>
      </c>
      <c r="AK44" s="421"/>
      <c r="AL44" s="2" t="s">
        <v>1022</v>
      </c>
    </row>
    <row r="45" spans="1:44" ht="114.75" x14ac:dyDescent="0.3">
      <c r="A45" s="226">
        <v>33</v>
      </c>
      <c r="B45" s="226" t="s">
        <v>637</v>
      </c>
      <c r="C45" s="274" t="s">
        <v>630</v>
      </c>
      <c r="D45" s="259" t="s">
        <v>638</v>
      </c>
      <c r="E45" s="259" t="s">
        <v>639</v>
      </c>
      <c r="F45" s="259" t="s">
        <v>640</v>
      </c>
      <c r="G45" s="220" t="s">
        <v>367</v>
      </c>
      <c r="H45" s="236">
        <f>5*12</f>
        <v>60</v>
      </c>
      <c r="I45" s="222" t="s">
        <v>398</v>
      </c>
      <c r="J45" s="277">
        <f t="shared" si="7"/>
        <v>0.6</v>
      </c>
      <c r="K45" s="224" t="s">
        <v>454</v>
      </c>
      <c r="L45" s="223">
        <f t="shared" si="8"/>
        <v>0.2</v>
      </c>
      <c r="M45" s="225" t="s">
        <v>439</v>
      </c>
      <c r="N45" s="226">
        <v>2</v>
      </c>
      <c r="O45" s="233" t="s">
        <v>641</v>
      </c>
      <c r="P45" s="226" t="s">
        <v>372</v>
      </c>
      <c r="Q45" s="226" t="s">
        <v>372</v>
      </c>
      <c r="R45" s="229" t="s">
        <v>544</v>
      </c>
      <c r="S45" s="229" t="s">
        <v>374</v>
      </c>
      <c r="T45" s="223">
        <v>0.4</v>
      </c>
      <c r="U45" s="229" t="s">
        <v>375</v>
      </c>
      <c r="V45" s="229" t="s">
        <v>376</v>
      </c>
      <c r="W45" s="229" t="s">
        <v>377</v>
      </c>
      <c r="X45" s="222" t="s">
        <v>368</v>
      </c>
      <c r="Y45" s="223">
        <v>0.36</v>
      </c>
      <c r="Z45" s="224" t="s">
        <v>454</v>
      </c>
      <c r="AA45" s="223">
        <f t="shared" si="1"/>
        <v>0.2</v>
      </c>
      <c r="AB45" s="225" t="s">
        <v>439</v>
      </c>
      <c r="AC45" s="240" t="s">
        <v>378</v>
      </c>
      <c r="AD45" s="253" t="s">
        <v>642</v>
      </c>
      <c r="AE45" s="236" t="s">
        <v>643</v>
      </c>
      <c r="AF45" s="234" t="s">
        <v>405</v>
      </c>
      <c r="AG45" s="250" t="s">
        <v>382</v>
      </c>
      <c r="AH45" s="384"/>
      <c r="AI45" s="236"/>
      <c r="AJ45" s="400" t="s">
        <v>1025</v>
      </c>
      <c r="AK45" s="421"/>
      <c r="AL45" s="2" t="s">
        <v>1022</v>
      </c>
    </row>
    <row r="46" spans="1:44" ht="147.75" customHeight="1" x14ac:dyDescent="0.3">
      <c r="A46" s="218">
        <v>34</v>
      </c>
      <c r="B46" s="226" t="s">
        <v>644</v>
      </c>
      <c r="C46" s="253" t="s">
        <v>645</v>
      </c>
      <c r="D46" s="259" t="s">
        <v>646</v>
      </c>
      <c r="E46" s="259" t="s">
        <v>647</v>
      </c>
      <c r="F46" s="259" t="s">
        <v>648</v>
      </c>
      <c r="G46" s="220" t="s">
        <v>367</v>
      </c>
      <c r="H46" s="236">
        <v>32</v>
      </c>
      <c r="I46" s="222" t="s">
        <v>398</v>
      </c>
      <c r="J46" s="277">
        <f t="shared" si="7"/>
        <v>0.6</v>
      </c>
      <c r="K46" s="224" t="s">
        <v>399</v>
      </c>
      <c r="L46" s="223">
        <f t="shared" si="8"/>
        <v>0.8</v>
      </c>
      <c r="M46" s="225" t="s">
        <v>400</v>
      </c>
      <c r="N46" s="226">
        <v>3</v>
      </c>
      <c r="O46" s="233" t="s">
        <v>649</v>
      </c>
      <c r="P46" s="226" t="s">
        <v>372</v>
      </c>
      <c r="Q46" s="226" t="s">
        <v>372</v>
      </c>
      <c r="R46" s="229" t="s">
        <v>390</v>
      </c>
      <c r="S46" s="229" t="s">
        <v>374</v>
      </c>
      <c r="T46" s="278">
        <v>0.4</v>
      </c>
      <c r="U46" s="229" t="s">
        <v>375</v>
      </c>
      <c r="V46" s="229" t="s">
        <v>376</v>
      </c>
      <c r="W46" s="229" t="s">
        <v>402</v>
      </c>
      <c r="X46" s="222" t="s">
        <v>368</v>
      </c>
      <c r="Y46" s="262">
        <v>0.36</v>
      </c>
      <c r="Z46" s="224" t="s">
        <v>399</v>
      </c>
      <c r="AA46" s="223">
        <f t="shared" si="1"/>
        <v>0.8</v>
      </c>
      <c r="AB46" s="225" t="s">
        <v>400</v>
      </c>
      <c r="AC46" s="240" t="s">
        <v>378</v>
      </c>
      <c r="AD46" s="279" t="s">
        <v>650</v>
      </c>
      <c r="AE46" s="236" t="s">
        <v>651</v>
      </c>
      <c r="AF46" s="234" t="s">
        <v>405</v>
      </c>
      <c r="AG46" s="250" t="s">
        <v>382</v>
      </c>
      <c r="AH46" s="384"/>
      <c r="AI46" s="236"/>
      <c r="AJ46" s="400" t="s">
        <v>1026</v>
      </c>
      <c r="AK46" s="421"/>
      <c r="AL46" s="2" t="s">
        <v>1022</v>
      </c>
      <c r="AR46" s="280"/>
    </row>
    <row r="47" spans="1:44" ht="82.5" x14ac:dyDescent="0.3">
      <c r="A47" s="272">
        <v>35</v>
      </c>
      <c r="B47" s="226" t="s">
        <v>652</v>
      </c>
      <c r="C47" s="253" t="s">
        <v>645</v>
      </c>
      <c r="D47" s="227" t="s">
        <v>653</v>
      </c>
      <c r="E47" s="227" t="s">
        <v>654</v>
      </c>
      <c r="F47" s="227" t="s">
        <v>655</v>
      </c>
      <c r="G47" s="220" t="s">
        <v>417</v>
      </c>
      <c r="H47" s="236">
        <f>816</f>
        <v>816</v>
      </c>
      <c r="I47" s="222" t="s">
        <v>462</v>
      </c>
      <c r="J47" s="277">
        <f t="shared" si="7"/>
        <v>0.8</v>
      </c>
      <c r="K47" s="224" t="s">
        <v>399</v>
      </c>
      <c r="L47" s="223">
        <f t="shared" si="8"/>
        <v>0.8</v>
      </c>
      <c r="M47" s="225" t="s">
        <v>400</v>
      </c>
      <c r="N47" s="236">
        <v>4</v>
      </c>
      <c r="O47" s="258" t="s">
        <v>656</v>
      </c>
      <c r="P47" s="236" t="s">
        <v>372</v>
      </c>
      <c r="Q47" s="236" t="s">
        <v>372</v>
      </c>
      <c r="R47" s="229" t="s">
        <v>373</v>
      </c>
      <c r="S47" s="229" t="s">
        <v>657</v>
      </c>
      <c r="T47" s="203">
        <v>0.5</v>
      </c>
      <c r="U47" s="229" t="s">
        <v>375</v>
      </c>
      <c r="V47" s="229" t="s">
        <v>376</v>
      </c>
      <c r="W47" s="229" t="s">
        <v>377</v>
      </c>
      <c r="X47" s="222" t="s">
        <v>387</v>
      </c>
      <c r="Y47" s="223">
        <v>0.4</v>
      </c>
      <c r="Z47" s="224" t="s">
        <v>399</v>
      </c>
      <c r="AA47" s="223">
        <f t="shared" si="1"/>
        <v>0.8</v>
      </c>
      <c r="AB47" s="225" t="s">
        <v>400</v>
      </c>
      <c r="AC47" s="240" t="s">
        <v>378</v>
      </c>
      <c r="AD47" s="253" t="s">
        <v>658</v>
      </c>
      <c r="AE47" s="236" t="s">
        <v>659</v>
      </c>
      <c r="AF47" s="234" t="s">
        <v>405</v>
      </c>
      <c r="AG47" s="250" t="s">
        <v>421</v>
      </c>
      <c r="AH47" s="236"/>
      <c r="AI47" s="236"/>
      <c r="AJ47" s="400" t="s">
        <v>1027</v>
      </c>
      <c r="AK47" s="421"/>
      <c r="AL47" s="2" t="s">
        <v>1022</v>
      </c>
    </row>
    <row r="48" spans="1:44" ht="91.5" customHeight="1" x14ac:dyDescent="0.3">
      <c r="A48" s="583">
        <v>36</v>
      </c>
      <c r="B48" s="583" t="s">
        <v>660</v>
      </c>
      <c r="C48" s="585" t="s">
        <v>363</v>
      </c>
      <c r="D48" s="612" t="s">
        <v>661</v>
      </c>
      <c r="E48" s="612" t="s">
        <v>662</v>
      </c>
      <c r="F48" s="612" t="s">
        <v>663</v>
      </c>
      <c r="G48" s="589" t="s">
        <v>417</v>
      </c>
      <c r="H48" s="591">
        <v>100</v>
      </c>
      <c r="I48" s="620" t="s">
        <v>398</v>
      </c>
      <c r="J48" s="608">
        <f>IF(I48="MUY BAJA",20%,IF(I48="BAJA",40%,IF(I48="MEDIA",60%,IF(I48="ALTA",80%,IF(I48="MUY ALTA",100%,IF(I48="",""))))))</f>
        <v>0.6</v>
      </c>
      <c r="K48" s="606" t="s">
        <v>369</v>
      </c>
      <c r="L48" s="608">
        <f>IF(K48="LEVE",20%,IF(K48="MENOR",40%,IF(K48="MODERADO",60%,IF(K48="MAYOR",80%,IF(K48="CATASTRÓFICO",100%,IF(I48="",""))))))</f>
        <v>1</v>
      </c>
      <c r="M48" s="610" t="s">
        <v>370</v>
      </c>
      <c r="N48" s="226">
        <v>1</v>
      </c>
      <c r="O48" s="227" t="s">
        <v>664</v>
      </c>
      <c r="P48" s="228" t="s">
        <v>372</v>
      </c>
      <c r="Q48" s="228" t="s">
        <v>372</v>
      </c>
      <c r="R48" s="229" t="s">
        <v>373</v>
      </c>
      <c r="S48" s="229" t="s">
        <v>374</v>
      </c>
      <c r="T48" s="223">
        <v>0.4</v>
      </c>
      <c r="U48" s="229" t="s">
        <v>375</v>
      </c>
      <c r="V48" s="229" t="s">
        <v>376</v>
      </c>
      <c r="W48" s="229" t="s">
        <v>377</v>
      </c>
      <c r="X48" s="620" t="s">
        <v>398</v>
      </c>
      <c r="Y48" s="230">
        <v>0.36</v>
      </c>
      <c r="Z48" s="622" t="s">
        <v>369</v>
      </c>
      <c r="AA48" s="608">
        <f>IF(Z48="LEVE",20%,IF(Z48="MENOR",40%,IF(Z48="MODERADO",60%,IF(Z48="MAYOR",80%,IF(Z48="CATASTRÓFICO",100%,IF(X48="",""))))))</f>
        <v>1</v>
      </c>
      <c r="AB48" s="610" t="s">
        <v>370</v>
      </c>
      <c r="AC48" s="624" t="s">
        <v>378</v>
      </c>
      <c r="AD48" s="253" t="s">
        <v>665</v>
      </c>
      <c r="AE48" s="281" t="s">
        <v>666</v>
      </c>
      <c r="AF48" s="234" t="s">
        <v>405</v>
      </c>
      <c r="AG48" s="626" t="s">
        <v>421</v>
      </c>
      <c r="AH48" s="384"/>
      <c r="AI48" s="236"/>
      <c r="AJ48" s="400" t="s">
        <v>1041</v>
      </c>
      <c r="AK48" s="421"/>
      <c r="AL48" s="2" t="s">
        <v>1023</v>
      </c>
    </row>
    <row r="49" spans="1:38" ht="90.75" customHeight="1" x14ac:dyDescent="0.3">
      <c r="A49" s="584"/>
      <c r="B49" s="584"/>
      <c r="C49" s="586"/>
      <c r="D49" s="615"/>
      <c r="E49" s="615"/>
      <c r="F49" s="615"/>
      <c r="G49" s="590"/>
      <c r="H49" s="592"/>
      <c r="I49" s="621"/>
      <c r="J49" s="609"/>
      <c r="K49" s="607"/>
      <c r="L49" s="609"/>
      <c r="M49" s="611"/>
      <c r="N49" s="226">
        <v>2</v>
      </c>
      <c r="O49" s="227" t="s">
        <v>667</v>
      </c>
      <c r="P49" s="228" t="s">
        <v>372</v>
      </c>
      <c r="Q49" s="228" t="s">
        <v>372</v>
      </c>
      <c r="R49" s="229" t="s">
        <v>373</v>
      </c>
      <c r="S49" s="229" t="s">
        <v>374</v>
      </c>
      <c r="T49" s="223">
        <v>0.4</v>
      </c>
      <c r="U49" s="229" t="s">
        <v>375</v>
      </c>
      <c r="V49" s="229" t="s">
        <v>376</v>
      </c>
      <c r="W49" s="229" t="s">
        <v>377</v>
      </c>
      <c r="X49" s="621"/>
      <c r="Y49" s="230">
        <v>0.216</v>
      </c>
      <c r="Z49" s="623"/>
      <c r="AA49" s="609"/>
      <c r="AB49" s="611"/>
      <c r="AC49" s="625"/>
      <c r="AD49" s="253" t="s">
        <v>668</v>
      </c>
      <c r="AE49" s="281" t="s">
        <v>666</v>
      </c>
      <c r="AF49" s="234" t="s">
        <v>405</v>
      </c>
      <c r="AG49" s="627"/>
      <c r="AH49" s="236"/>
      <c r="AI49" s="236"/>
      <c r="AJ49" s="400" t="s">
        <v>1042</v>
      </c>
      <c r="AK49" s="421"/>
      <c r="AL49" s="2" t="s">
        <v>1023</v>
      </c>
    </row>
    <row r="50" spans="1:38" ht="68.25" customHeight="1" x14ac:dyDescent="0.3">
      <c r="A50" s="218">
        <v>37</v>
      </c>
      <c r="B50" s="226" t="s">
        <v>669</v>
      </c>
      <c r="C50" s="227" t="s">
        <v>363</v>
      </c>
      <c r="D50" s="227" t="s">
        <v>670</v>
      </c>
      <c r="E50" s="227" t="s">
        <v>671</v>
      </c>
      <c r="F50" s="227" t="s">
        <v>672</v>
      </c>
      <c r="G50" s="220" t="s">
        <v>417</v>
      </c>
      <c r="H50" s="236">
        <v>24</v>
      </c>
      <c r="I50" s="222" t="s">
        <v>387</v>
      </c>
      <c r="J50" s="277">
        <f>IF(I50="MUY BAJA",20%,IF(I50="BAJA",40%,IF(I50="MEDIA",60%,IF(I50="ALTA",80%,IF(I50="MUY ALTA",100%,IF(I50="",""))))))</f>
        <v>0.4</v>
      </c>
      <c r="K50" s="224" t="s">
        <v>369</v>
      </c>
      <c r="L50" s="223">
        <f>IF(K50="LEVE",20%,IF(K50="MENOR",40%,IF(K50="MODERADO",60%,IF(K50="MAYOR",80%,IF(K50="CATASTRÓFICO",100%,IF(I50="",""))))))</f>
        <v>1</v>
      </c>
      <c r="M50" s="225" t="s">
        <v>370</v>
      </c>
      <c r="N50" s="226">
        <v>3</v>
      </c>
      <c r="O50" s="233" t="s">
        <v>673</v>
      </c>
      <c r="P50" s="226" t="s">
        <v>372</v>
      </c>
      <c r="Q50" s="226" t="s">
        <v>372</v>
      </c>
      <c r="R50" s="229" t="s">
        <v>544</v>
      </c>
      <c r="S50" s="229" t="s">
        <v>374</v>
      </c>
      <c r="T50" s="223">
        <v>0.4</v>
      </c>
      <c r="U50" s="229" t="s">
        <v>375</v>
      </c>
      <c r="V50" s="229" t="s">
        <v>376</v>
      </c>
      <c r="W50" s="229" t="s">
        <v>377</v>
      </c>
      <c r="X50" s="222" t="s">
        <v>387</v>
      </c>
      <c r="Y50" s="223">
        <v>0.36</v>
      </c>
      <c r="Z50" s="224" t="s">
        <v>369</v>
      </c>
      <c r="AA50" s="223">
        <f>IF(Z50="LEVE",20%,IF(Z50="MENOR",40%,IF(Z50="MODERADO",60%,IF(Z50="MAYOR",80%,IF(Z50="CATASTRÓFICO",100%,IF(X50="",""))))))</f>
        <v>1</v>
      </c>
      <c r="AB50" s="225" t="s">
        <v>370</v>
      </c>
      <c r="AC50" s="240" t="s">
        <v>378</v>
      </c>
      <c r="AD50" s="253" t="s">
        <v>674</v>
      </c>
      <c r="AE50" s="281" t="s">
        <v>675</v>
      </c>
      <c r="AF50" s="234" t="s">
        <v>405</v>
      </c>
      <c r="AG50" s="250" t="s">
        <v>421</v>
      </c>
      <c r="AH50" s="236"/>
      <c r="AI50" s="236"/>
      <c r="AJ50" s="397" t="s">
        <v>978</v>
      </c>
      <c r="AK50" s="238"/>
      <c r="AL50" s="2" t="s">
        <v>1023</v>
      </c>
    </row>
    <row r="51" spans="1:38" ht="99" customHeight="1" x14ac:dyDescent="0.3">
      <c r="A51" s="583">
        <v>38</v>
      </c>
      <c r="B51" s="583" t="s">
        <v>676</v>
      </c>
      <c r="C51" s="612" t="s">
        <v>363</v>
      </c>
      <c r="D51" s="612" t="s">
        <v>677</v>
      </c>
      <c r="E51" s="612" t="s">
        <v>678</v>
      </c>
      <c r="F51" s="612" t="s">
        <v>679</v>
      </c>
      <c r="G51" s="589" t="s">
        <v>494</v>
      </c>
      <c r="H51" s="591">
        <v>100</v>
      </c>
      <c r="I51" s="620" t="s">
        <v>398</v>
      </c>
      <c r="J51" s="608">
        <f>IF(I51="MUY BAJA",20%,IF(I51="BAJA",40%,IF(I51="MEDIA",60%,IF(I51="ALTA",80%,IF(I51="MUY ALTA",100%,IF(I51="",""))))))</f>
        <v>0.6</v>
      </c>
      <c r="K51" s="606" t="s">
        <v>369</v>
      </c>
      <c r="L51" s="608">
        <f>IF(K51="LEVE",20%,IF(K51="MENOR",40%,IF(K51="MODERADO",60%,IF(K51="MAYOR",80%,IF(K51="CATASTRÓFICO",100%,IF(I51="",""))))))</f>
        <v>1</v>
      </c>
      <c r="M51" s="610" t="s">
        <v>370</v>
      </c>
      <c r="N51" s="226">
        <v>4</v>
      </c>
      <c r="O51" s="233" t="s">
        <v>680</v>
      </c>
      <c r="P51" s="226" t="s">
        <v>372</v>
      </c>
      <c r="Q51" s="226" t="s">
        <v>372</v>
      </c>
      <c r="R51" s="229" t="s">
        <v>390</v>
      </c>
      <c r="S51" s="229" t="s">
        <v>374</v>
      </c>
      <c r="T51" s="223">
        <v>0.4</v>
      </c>
      <c r="U51" s="229" t="s">
        <v>375</v>
      </c>
      <c r="V51" s="229" t="s">
        <v>376</v>
      </c>
      <c r="W51" s="229" t="s">
        <v>402</v>
      </c>
      <c r="X51" s="620" t="s">
        <v>398</v>
      </c>
      <c r="Y51" s="223">
        <v>0.24</v>
      </c>
      <c r="Z51" s="622" t="s">
        <v>369</v>
      </c>
      <c r="AA51" s="633">
        <f>IF(Z51="LEVE",20%,IF(Z51="MENOR",40%,IF(Z51="MODERADO",60%,IF(Z51="MAYOR",80%,IF(Z51="CATASTRÓFICO",100%,IF(X51="",""))))))</f>
        <v>1</v>
      </c>
      <c r="AB51" s="610" t="s">
        <v>370</v>
      </c>
      <c r="AC51" s="624" t="s">
        <v>681</v>
      </c>
      <c r="AD51" s="282" t="s">
        <v>1019</v>
      </c>
      <c r="AE51" s="283" t="s">
        <v>191</v>
      </c>
      <c r="AF51" s="234" t="s">
        <v>405</v>
      </c>
      <c r="AG51" s="626" t="s">
        <v>382</v>
      </c>
      <c r="AH51" s="236"/>
      <c r="AI51" s="236"/>
      <c r="AJ51" s="397" t="s">
        <v>1036</v>
      </c>
      <c r="AK51" s="238"/>
      <c r="AL51" s="2" t="s">
        <v>1023</v>
      </c>
    </row>
    <row r="52" spans="1:38" ht="55.5" customHeight="1" x14ac:dyDescent="0.3">
      <c r="A52" s="584"/>
      <c r="B52" s="584"/>
      <c r="C52" s="615"/>
      <c r="D52" s="615"/>
      <c r="E52" s="615"/>
      <c r="F52" s="615"/>
      <c r="G52" s="590"/>
      <c r="H52" s="592"/>
      <c r="I52" s="621"/>
      <c r="J52" s="609"/>
      <c r="K52" s="607"/>
      <c r="L52" s="609"/>
      <c r="M52" s="611"/>
      <c r="N52" s="226">
        <v>5</v>
      </c>
      <c r="O52" s="233" t="s">
        <v>682</v>
      </c>
      <c r="P52" s="226" t="s">
        <v>372</v>
      </c>
      <c r="Q52" s="226" t="s">
        <v>372</v>
      </c>
      <c r="R52" s="229" t="s">
        <v>390</v>
      </c>
      <c r="S52" s="229" t="s">
        <v>374</v>
      </c>
      <c r="T52" s="223">
        <v>0.3</v>
      </c>
      <c r="U52" s="229" t="s">
        <v>375</v>
      </c>
      <c r="V52" s="229" t="s">
        <v>376</v>
      </c>
      <c r="W52" s="229" t="s">
        <v>402</v>
      </c>
      <c r="X52" s="621"/>
      <c r="Y52" s="284">
        <v>0.16799999999999998</v>
      </c>
      <c r="Z52" s="623"/>
      <c r="AA52" s="634"/>
      <c r="AB52" s="611"/>
      <c r="AC52" s="625"/>
      <c r="AD52" s="253" t="s">
        <v>683</v>
      </c>
      <c r="AE52" s="236" t="s">
        <v>191</v>
      </c>
      <c r="AF52" s="234" t="s">
        <v>405</v>
      </c>
      <c r="AG52" s="627"/>
      <c r="AH52" s="383"/>
      <c r="AI52" s="236"/>
      <c r="AJ52" s="402" t="s">
        <v>1020</v>
      </c>
      <c r="AK52" s="238"/>
      <c r="AL52" s="2" t="s">
        <v>1022</v>
      </c>
    </row>
    <row r="53" spans="1:38" ht="82.5" x14ac:dyDescent="0.3">
      <c r="A53" s="218">
        <v>39</v>
      </c>
      <c r="B53" s="226" t="s">
        <v>684</v>
      </c>
      <c r="C53" s="253" t="s">
        <v>363</v>
      </c>
      <c r="D53" s="253" t="s">
        <v>685</v>
      </c>
      <c r="E53" s="253" t="s">
        <v>686</v>
      </c>
      <c r="F53" s="253" t="s">
        <v>687</v>
      </c>
      <c r="G53" s="220" t="s">
        <v>367</v>
      </c>
      <c r="H53" s="236">
        <v>19</v>
      </c>
      <c r="I53" s="222" t="s">
        <v>387</v>
      </c>
      <c r="J53" s="277">
        <f t="shared" ref="J53:J63" si="9">IF(I53="MUY BAJA",20%,IF(I53="BAJA",40%,IF(I53="MEDIA",60%,IF(I53="ALTA",80%,IF(I53="MUY ALTA",100%,IF(I53="",""))))))</f>
        <v>0.4</v>
      </c>
      <c r="K53" s="224" t="s">
        <v>369</v>
      </c>
      <c r="L53" s="223">
        <f t="shared" ref="L53:L56" si="10">IF(K53="LEVE",20%,IF(K53="MENOR",40%,IF(K53="MODERADO",60%,IF(K53="MAYOR",80%,IF(K53="CATASTRÓFICO",100%,IF(I53="",""))))))</f>
        <v>1</v>
      </c>
      <c r="M53" s="225" t="s">
        <v>370</v>
      </c>
      <c r="N53" s="236">
        <v>1</v>
      </c>
      <c r="O53" s="253" t="s">
        <v>688</v>
      </c>
      <c r="P53" s="236" t="s">
        <v>372</v>
      </c>
      <c r="Q53" s="236" t="s">
        <v>372</v>
      </c>
      <c r="R53" s="229" t="s">
        <v>373</v>
      </c>
      <c r="S53" s="229" t="s">
        <v>374</v>
      </c>
      <c r="T53" s="268">
        <v>0.4</v>
      </c>
      <c r="U53" s="229" t="s">
        <v>375</v>
      </c>
      <c r="V53" s="229" t="s">
        <v>376</v>
      </c>
      <c r="W53" s="229" t="s">
        <v>377</v>
      </c>
      <c r="X53" s="222" t="s">
        <v>368</v>
      </c>
      <c r="Y53" s="268">
        <v>0.24</v>
      </c>
      <c r="Z53" s="224" t="s">
        <v>369</v>
      </c>
      <c r="AA53" s="223">
        <f t="shared" ref="AA53:AA56" si="11">IF(Z53="LEVE",20%,IF(Z53="MENOR",40%,IF(Z53="MODERADO",60%,IF(Z53="MAYOR",80%,IF(Z53="CATASTRÓFICO",100%,IF(X53="",""))))))</f>
        <v>1</v>
      </c>
      <c r="AB53" s="225" t="s">
        <v>370</v>
      </c>
      <c r="AC53" s="240" t="s">
        <v>378</v>
      </c>
      <c r="AD53" s="253" t="s">
        <v>689</v>
      </c>
      <c r="AE53" s="236" t="s">
        <v>190</v>
      </c>
      <c r="AF53" s="234" t="s">
        <v>381</v>
      </c>
      <c r="AG53" s="250" t="s">
        <v>382</v>
      </c>
      <c r="AH53" s="236"/>
      <c r="AI53" s="236"/>
      <c r="AJ53" s="397" t="s">
        <v>1037</v>
      </c>
      <c r="AK53" s="238"/>
      <c r="AL53" s="2" t="s">
        <v>1023</v>
      </c>
    </row>
    <row r="54" spans="1:38" ht="82.5" x14ac:dyDescent="0.3">
      <c r="A54" s="218">
        <v>40</v>
      </c>
      <c r="B54" s="226" t="s">
        <v>690</v>
      </c>
      <c r="C54" s="253" t="s">
        <v>363</v>
      </c>
      <c r="D54" s="253" t="s">
        <v>691</v>
      </c>
      <c r="E54" s="253" t="s">
        <v>692</v>
      </c>
      <c r="F54" s="253" t="s">
        <v>693</v>
      </c>
      <c r="G54" s="220" t="s">
        <v>367</v>
      </c>
      <c r="H54" s="236">
        <v>19</v>
      </c>
      <c r="I54" s="222" t="s">
        <v>387</v>
      </c>
      <c r="J54" s="277">
        <f t="shared" si="9"/>
        <v>0.4</v>
      </c>
      <c r="K54" s="224" t="s">
        <v>369</v>
      </c>
      <c r="L54" s="223">
        <f t="shared" si="10"/>
        <v>1</v>
      </c>
      <c r="M54" s="225" t="s">
        <v>370</v>
      </c>
      <c r="N54" s="236">
        <v>2</v>
      </c>
      <c r="O54" s="253" t="s">
        <v>694</v>
      </c>
      <c r="P54" s="236" t="s">
        <v>372</v>
      </c>
      <c r="Q54" s="236" t="s">
        <v>372</v>
      </c>
      <c r="R54" s="229" t="s">
        <v>373</v>
      </c>
      <c r="S54" s="229" t="s">
        <v>374</v>
      </c>
      <c r="T54" s="261">
        <v>0.4</v>
      </c>
      <c r="U54" s="229" t="s">
        <v>375</v>
      </c>
      <c r="V54" s="229" t="s">
        <v>376</v>
      </c>
      <c r="W54" s="229" t="s">
        <v>377</v>
      </c>
      <c r="X54" s="222" t="s">
        <v>368</v>
      </c>
      <c r="Y54" s="268">
        <v>0.24</v>
      </c>
      <c r="Z54" s="224" t="s">
        <v>369</v>
      </c>
      <c r="AA54" s="223">
        <f t="shared" si="11"/>
        <v>1</v>
      </c>
      <c r="AB54" s="225" t="s">
        <v>370</v>
      </c>
      <c r="AC54" s="240" t="s">
        <v>378</v>
      </c>
      <c r="AD54" s="236" t="s">
        <v>695</v>
      </c>
      <c r="AE54" s="236" t="s">
        <v>190</v>
      </c>
      <c r="AF54" s="234" t="s">
        <v>381</v>
      </c>
      <c r="AG54" s="250" t="s">
        <v>382</v>
      </c>
      <c r="AH54" s="236"/>
      <c r="AI54" s="236"/>
      <c r="AJ54" s="397" t="s">
        <v>1038</v>
      </c>
      <c r="AK54" s="238"/>
      <c r="AL54" s="2" t="s">
        <v>1023</v>
      </c>
    </row>
    <row r="55" spans="1:38" ht="99" x14ac:dyDescent="0.3">
      <c r="A55" s="218">
        <v>41</v>
      </c>
      <c r="B55" s="226" t="s">
        <v>696</v>
      </c>
      <c r="C55" s="253" t="s">
        <v>363</v>
      </c>
      <c r="D55" s="253" t="s">
        <v>697</v>
      </c>
      <c r="E55" s="253" t="s">
        <v>698</v>
      </c>
      <c r="F55" s="253" t="s">
        <v>699</v>
      </c>
      <c r="G55" s="220" t="s">
        <v>367</v>
      </c>
      <c r="H55" s="236">
        <v>36</v>
      </c>
      <c r="I55" s="222" t="s">
        <v>398</v>
      </c>
      <c r="J55" s="277">
        <f t="shared" si="9"/>
        <v>0.6</v>
      </c>
      <c r="K55" s="224" t="s">
        <v>454</v>
      </c>
      <c r="L55" s="223">
        <f t="shared" si="10"/>
        <v>0.2</v>
      </c>
      <c r="M55" s="225" t="s">
        <v>439</v>
      </c>
      <c r="N55" s="236">
        <v>3</v>
      </c>
      <c r="O55" s="253" t="s">
        <v>700</v>
      </c>
      <c r="P55" s="236" t="s">
        <v>372</v>
      </c>
      <c r="Q55" s="236" t="s">
        <v>372</v>
      </c>
      <c r="R55" s="229" t="s">
        <v>373</v>
      </c>
      <c r="S55" s="229" t="s">
        <v>374</v>
      </c>
      <c r="T55" s="261">
        <v>0.4</v>
      </c>
      <c r="U55" s="229" t="s">
        <v>375</v>
      </c>
      <c r="V55" s="229" t="s">
        <v>376</v>
      </c>
      <c r="W55" s="229" t="s">
        <v>377</v>
      </c>
      <c r="X55" s="222" t="s">
        <v>398</v>
      </c>
      <c r="Y55" s="268">
        <v>0.36</v>
      </c>
      <c r="Z55" s="224" t="s">
        <v>454</v>
      </c>
      <c r="AA55" s="223">
        <f t="shared" si="11"/>
        <v>0.2</v>
      </c>
      <c r="AB55" s="225" t="s">
        <v>439</v>
      </c>
      <c r="AC55" s="240" t="s">
        <v>378</v>
      </c>
      <c r="AD55" s="236" t="s">
        <v>701</v>
      </c>
      <c r="AE55" s="236" t="s">
        <v>191</v>
      </c>
      <c r="AF55" s="234" t="s">
        <v>381</v>
      </c>
      <c r="AG55" s="250" t="s">
        <v>382</v>
      </c>
      <c r="AH55" s="236"/>
      <c r="AI55" s="236"/>
      <c r="AJ55" s="397" t="s">
        <v>1021</v>
      </c>
      <c r="AK55" s="238"/>
      <c r="AL55" s="2" t="s">
        <v>1022</v>
      </c>
    </row>
    <row r="56" spans="1:38" ht="99" x14ac:dyDescent="0.3">
      <c r="A56" s="218">
        <v>42</v>
      </c>
      <c r="B56" s="226" t="s">
        <v>702</v>
      </c>
      <c r="C56" s="253" t="s">
        <v>363</v>
      </c>
      <c r="D56" s="253" t="s">
        <v>703</v>
      </c>
      <c r="E56" s="253" t="s">
        <v>704</v>
      </c>
      <c r="F56" s="253" t="s">
        <v>705</v>
      </c>
      <c r="G56" s="220" t="s">
        <v>494</v>
      </c>
      <c r="H56" s="236">
        <v>19</v>
      </c>
      <c r="I56" s="222" t="s">
        <v>387</v>
      </c>
      <c r="J56" s="277">
        <f t="shared" si="9"/>
        <v>0.4</v>
      </c>
      <c r="K56" s="224" t="s">
        <v>369</v>
      </c>
      <c r="L56" s="223">
        <f t="shared" si="10"/>
        <v>1</v>
      </c>
      <c r="M56" s="225" t="s">
        <v>370</v>
      </c>
      <c r="N56" s="236">
        <v>4</v>
      </c>
      <c r="O56" s="253" t="s">
        <v>706</v>
      </c>
      <c r="P56" s="236" t="s">
        <v>372</v>
      </c>
      <c r="Q56" s="236" t="s">
        <v>372</v>
      </c>
      <c r="R56" s="229" t="s">
        <v>373</v>
      </c>
      <c r="S56" s="229" t="s">
        <v>374</v>
      </c>
      <c r="T56" s="261">
        <v>0.4</v>
      </c>
      <c r="U56" s="229" t="s">
        <v>375</v>
      </c>
      <c r="V56" s="229" t="s">
        <v>376</v>
      </c>
      <c r="W56" s="229" t="s">
        <v>377</v>
      </c>
      <c r="X56" s="222" t="s">
        <v>368</v>
      </c>
      <c r="Y56" s="268">
        <v>0.24</v>
      </c>
      <c r="Z56" s="224" t="s">
        <v>369</v>
      </c>
      <c r="AA56" s="223">
        <f t="shared" si="11"/>
        <v>1</v>
      </c>
      <c r="AB56" s="225" t="s">
        <v>370</v>
      </c>
      <c r="AC56" s="240" t="s">
        <v>378</v>
      </c>
      <c r="AD56" s="253" t="s">
        <v>683</v>
      </c>
      <c r="AE56" s="236" t="s">
        <v>191</v>
      </c>
      <c r="AF56" s="234" t="s">
        <v>381</v>
      </c>
      <c r="AG56" s="250" t="s">
        <v>382</v>
      </c>
      <c r="AH56" s="236"/>
      <c r="AI56" s="236"/>
      <c r="AJ56" s="399" t="s">
        <v>1039</v>
      </c>
      <c r="AK56" s="236"/>
      <c r="AL56" s="2" t="s">
        <v>1023</v>
      </c>
    </row>
    <row r="57" spans="1:38" ht="102" customHeight="1" x14ac:dyDescent="0.3">
      <c r="A57" s="583">
        <v>43</v>
      </c>
      <c r="B57" s="583" t="s">
        <v>707</v>
      </c>
      <c r="C57" s="612" t="s">
        <v>363</v>
      </c>
      <c r="D57" s="612" t="s">
        <v>708</v>
      </c>
      <c r="E57" s="612" t="s">
        <v>709</v>
      </c>
      <c r="F57" s="612" t="s">
        <v>710</v>
      </c>
      <c r="G57" s="589" t="s">
        <v>367</v>
      </c>
      <c r="H57" s="591">
        <v>12</v>
      </c>
      <c r="I57" s="620" t="s">
        <v>387</v>
      </c>
      <c r="J57" s="608">
        <f t="shared" si="9"/>
        <v>0.4</v>
      </c>
      <c r="K57" s="606" t="s">
        <v>399</v>
      </c>
      <c r="L57" s="604">
        <v>0.8</v>
      </c>
      <c r="M57" s="610" t="s">
        <v>400</v>
      </c>
      <c r="N57" s="226">
        <v>1</v>
      </c>
      <c r="O57" s="227" t="s">
        <v>711</v>
      </c>
      <c r="P57" s="228" t="s">
        <v>372</v>
      </c>
      <c r="Q57" s="228" t="s">
        <v>372</v>
      </c>
      <c r="R57" s="229" t="s">
        <v>373</v>
      </c>
      <c r="S57" s="229" t="s">
        <v>374</v>
      </c>
      <c r="T57" s="223">
        <v>0.4</v>
      </c>
      <c r="U57" s="229" t="s">
        <v>375</v>
      </c>
      <c r="V57" s="229" t="s">
        <v>376</v>
      </c>
      <c r="W57" s="229" t="s">
        <v>377</v>
      </c>
      <c r="X57" s="285" t="s">
        <v>368</v>
      </c>
      <c r="Y57" s="269">
        <v>0.24</v>
      </c>
      <c r="Z57" s="224" t="s">
        <v>399</v>
      </c>
      <c r="AA57" s="286">
        <v>0.8</v>
      </c>
      <c r="AB57" s="610" t="s">
        <v>400</v>
      </c>
      <c r="AC57" s="240" t="s">
        <v>378</v>
      </c>
      <c r="AD57" s="233" t="s">
        <v>712</v>
      </c>
      <c r="AE57" s="233" t="s">
        <v>713</v>
      </c>
      <c r="AF57" s="234" t="s">
        <v>405</v>
      </c>
      <c r="AG57" s="631" t="s">
        <v>382</v>
      </c>
      <c r="AH57" s="236"/>
      <c r="AI57" s="236"/>
      <c r="AJ57" s="401" t="s">
        <v>1014</v>
      </c>
      <c r="AK57" s="238"/>
    </row>
    <row r="58" spans="1:38" ht="81" customHeight="1" x14ac:dyDescent="0.3">
      <c r="A58" s="584"/>
      <c r="B58" s="584"/>
      <c r="C58" s="615"/>
      <c r="D58" s="615"/>
      <c r="E58" s="615"/>
      <c r="F58" s="615"/>
      <c r="G58" s="590"/>
      <c r="H58" s="592"/>
      <c r="I58" s="621"/>
      <c r="J58" s="609"/>
      <c r="K58" s="607"/>
      <c r="L58" s="605"/>
      <c r="M58" s="611"/>
      <c r="N58" s="226">
        <v>2</v>
      </c>
      <c r="O58" s="227" t="s">
        <v>980</v>
      </c>
      <c r="P58" s="228" t="s">
        <v>372</v>
      </c>
      <c r="Q58" s="228" t="s">
        <v>372</v>
      </c>
      <c r="R58" s="229" t="s">
        <v>373</v>
      </c>
      <c r="S58" s="229" t="s">
        <v>374</v>
      </c>
      <c r="T58" s="223">
        <v>0.4</v>
      </c>
      <c r="U58" s="229" t="s">
        <v>375</v>
      </c>
      <c r="V58" s="229" t="s">
        <v>376</v>
      </c>
      <c r="W58" s="229" t="s">
        <v>377</v>
      </c>
      <c r="X58" s="287" t="s">
        <v>368</v>
      </c>
      <c r="Y58" s="269">
        <v>0.14399999999999999</v>
      </c>
      <c r="Z58" s="224" t="s">
        <v>399</v>
      </c>
      <c r="AA58" s="286">
        <v>0.8</v>
      </c>
      <c r="AB58" s="611"/>
      <c r="AC58" s="240" t="s">
        <v>378</v>
      </c>
      <c r="AD58" s="233" t="s">
        <v>714</v>
      </c>
      <c r="AE58" s="233" t="s">
        <v>715</v>
      </c>
      <c r="AF58" s="234" t="s">
        <v>405</v>
      </c>
      <c r="AG58" s="632"/>
      <c r="AH58" s="236"/>
      <c r="AI58" s="236"/>
      <c r="AJ58" s="401" t="s">
        <v>1015</v>
      </c>
      <c r="AK58" s="238"/>
    </row>
    <row r="59" spans="1:38" ht="100.5" customHeight="1" x14ac:dyDescent="0.3">
      <c r="A59" s="218">
        <v>44</v>
      </c>
      <c r="B59" s="226" t="s">
        <v>716</v>
      </c>
      <c r="C59" s="227" t="s">
        <v>539</v>
      </c>
      <c r="D59" s="227" t="s">
        <v>717</v>
      </c>
      <c r="E59" s="227" t="s">
        <v>718</v>
      </c>
      <c r="F59" s="227" t="s">
        <v>719</v>
      </c>
      <c r="G59" s="220" t="s">
        <v>367</v>
      </c>
      <c r="H59" s="236">
        <v>12</v>
      </c>
      <c r="I59" s="222" t="s">
        <v>387</v>
      </c>
      <c r="J59" s="277">
        <f t="shared" si="9"/>
        <v>0.4</v>
      </c>
      <c r="K59" s="224" t="s">
        <v>454</v>
      </c>
      <c r="L59" s="261">
        <v>0.2</v>
      </c>
      <c r="M59" s="225" t="s">
        <v>439</v>
      </c>
      <c r="N59" s="226">
        <v>3</v>
      </c>
      <c r="O59" s="233" t="s">
        <v>720</v>
      </c>
      <c r="P59" s="226" t="s">
        <v>372</v>
      </c>
      <c r="Q59" s="226" t="s">
        <v>372</v>
      </c>
      <c r="R59" s="229" t="s">
        <v>544</v>
      </c>
      <c r="S59" s="229" t="s">
        <v>374</v>
      </c>
      <c r="T59" s="223">
        <v>0.4</v>
      </c>
      <c r="U59" s="229" t="s">
        <v>375</v>
      </c>
      <c r="V59" s="229" t="s">
        <v>376</v>
      </c>
      <c r="W59" s="229" t="s">
        <v>377</v>
      </c>
      <c r="X59" s="222" t="s">
        <v>368</v>
      </c>
      <c r="Y59" s="270">
        <v>0.32</v>
      </c>
      <c r="Z59" s="224" t="s">
        <v>454</v>
      </c>
      <c r="AA59" s="288">
        <v>0.2</v>
      </c>
      <c r="AB59" s="225" t="s">
        <v>439</v>
      </c>
      <c r="AC59" s="240" t="s">
        <v>378</v>
      </c>
      <c r="AD59" s="227" t="s">
        <v>721</v>
      </c>
      <c r="AE59" s="233" t="s">
        <v>713</v>
      </c>
      <c r="AF59" s="234" t="s">
        <v>405</v>
      </c>
      <c r="AG59" s="250" t="s">
        <v>382</v>
      </c>
      <c r="AH59" s="383"/>
      <c r="AI59" s="236"/>
      <c r="AJ59" s="401" t="s">
        <v>1016</v>
      </c>
      <c r="AK59" s="238"/>
    </row>
    <row r="60" spans="1:38" ht="127.5" customHeight="1" x14ac:dyDescent="0.3">
      <c r="A60" s="218">
        <v>45</v>
      </c>
      <c r="B60" s="226" t="s">
        <v>722</v>
      </c>
      <c r="C60" s="227" t="s">
        <v>723</v>
      </c>
      <c r="D60" s="227" t="s">
        <v>724</v>
      </c>
      <c r="E60" s="227" t="s">
        <v>725</v>
      </c>
      <c r="F60" s="227" t="s">
        <v>726</v>
      </c>
      <c r="G60" s="220" t="s">
        <v>367</v>
      </c>
      <c r="H60" s="236">
        <f>16*4</f>
        <v>64</v>
      </c>
      <c r="I60" s="222" t="s">
        <v>398</v>
      </c>
      <c r="J60" s="277">
        <f t="shared" si="9"/>
        <v>0.6</v>
      </c>
      <c r="K60" s="224" t="s">
        <v>399</v>
      </c>
      <c r="L60" s="261">
        <v>0.8</v>
      </c>
      <c r="M60" s="225" t="s">
        <v>400</v>
      </c>
      <c r="N60" s="226">
        <v>4</v>
      </c>
      <c r="O60" s="233" t="s">
        <v>727</v>
      </c>
      <c r="P60" s="226" t="s">
        <v>372</v>
      </c>
      <c r="Q60" s="226" t="s">
        <v>372</v>
      </c>
      <c r="R60" s="229" t="s">
        <v>390</v>
      </c>
      <c r="S60" s="229" t="s">
        <v>374</v>
      </c>
      <c r="T60" s="223">
        <v>0.4</v>
      </c>
      <c r="U60" s="229" t="s">
        <v>375</v>
      </c>
      <c r="V60" s="229" t="s">
        <v>376</v>
      </c>
      <c r="W60" s="229" t="s">
        <v>402</v>
      </c>
      <c r="X60" s="222" t="s">
        <v>368</v>
      </c>
      <c r="Y60" s="289">
        <v>0.36</v>
      </c>
      <c r="Z60" s="224" t="s">
        <v>399</v>
      </c>
      <c r="AA60" s="289">
        <v>0.8</v>
      </c>
      <c r="AB60" s="225" t="s">
        <v>400</v>
      </c>
      <c r="AC60" s="240" t="s">
        <v>378</v>
      </c>
      <c r="AD60" s="227" t="s">
        <v>728</v>
      </c>
      <c r="AE60" s="233" t="s">
        <v>729</v>
      </c>
      <c r="AF60" s="234" t="s">
        <v>405</v>
      </c>
      <c r="AG60" s="250" t="s">
        <v>382</v>
      </c>
      <c r="AH60" s="236"/>
      <c r="AI60" s="236"/>
      <c r="AJ60" s="401" t="s">
        <v>1017</v>
      </c>
      <c r="AK60" s="238"/>
    </row>
    <row r="61" spans="1:38" ht="82.5" x14ac:dyDescent="0.3">
      <c r="A61" s="218">
        <v>46</v>
      </c>
      <c r="B61" s="226" t="s">
        <v>730</v>
      </c>
      <c r="C61" s="227" t="s">
        <v>731</v>
      </c>
      <c r="D61" s="233" t="s">
        <v>732</v>
      </c>
      <c r="E61" s="227" t="s">
        <v>733</v>
      </c>
      <c r="F61" s="227" t="s">
        <v>734</v>
      </c>
      <c r="G61" s="220" t="s">
        <v>417</v>
      </c>
      <c r="H61" s="236">
        <f>16+5+1+55</f>
        <v>77</v>
      </c>
      <c r="I61" s="222" t="s">
        <v>398</v>
      </c>
      <c r="J61" s="223">
        <f t="shared" si="9"/>
        <v>0.6</v>
      </c>
      <c r="K61" s="224" t="s">
        <v>399</v>
      </c>
      <c r="L61" s="223">
        <f>IF(K61="LEVE",20%,IF(K61="MENOR",40%,IF(K61="MODERADO",60%,IF(K61="MAYOR",80%,IF(K61="CATASTROFICO",100%,IF(I61="",""))))))</f>
        <v>0.8</v>
      </c>
      <c r="M61" s="225" t="s">
        <v>400</v>
      </c>
      <c r="N61" s="226">
        <v>1</v>
      </c>
      <c r="O61" s="227" t="s">
        <v>735</v>
      </c>
      <c r="P61" s="234" t="s">
        <v>372</v>
      </c>
      <c r="Q61" s="226" t="s">
        <v>372</v>
      </c>
      <c r="R61" s="229" t="s">
        <v>373</v>
      </c>
      <c r="S61" s="229" t="s">
        <v>374</v>
      </c>
      <c r="T61" s="249">
        <v>0.36</v>
      </c>
      <c r="U61" s="229" t="s">
        <v>375</v>
      </c>
      <c r="V61" s="229" t="s">
        <v>376</v>
      </c>
      <c r="W61" s="229" t="s">
        <v>377</v>
      </c>
      <c r="X61" s="222" t="s">
        <v>368</v>
      </c>
      <c r="Y61" s="223">
        <f t="shared" ref="Y61:Y63" si="12">IF(X61="MUY BAJA",20%,IF(X61="BAJA",40%,IF(X61="MEDIA",60%,IF(X61="ALTA",80%,IF(X61="MUY ALTA",100%,IF(X61="",""))))))</f>
        <v>0.2</v>
      </c>
      <c r="Z61" s="224" t="s">
        <v>399</v>
      </c>
      <c r="AA61" s="223">
        <f>IF(Z61="LEVE",20%,IF(Z61="MENOR",40%,IF(Z61="MODERADO",60%,IF(Z61="MAYOR",80%,IF(Z61="CATASTROFICO",100%,IF(Z61="",""))))))</f>
        <v>0.8</v>
      </c>
      <c r="AB61" s="225" t="s">
        <v>400</v>
      </c>
      <c r="AC61" s="232" t="s">
        <v>378</v>
      </c>
      <c r="AD61" s="227" t="s">
        <v>736</v>
      </c>
      <c r="AE61" s="236" t="s">
        <v>149</v>
      </c>
      <c r="AF61" s="234" t="s">
        <v>381</v>
      </c>
      <c r="AG61" s="250" t="s">
        <v>421</v>
      </c>
      <c r="AH61" s="236"/>
      <c r="AI61" s="236"/>
      <c r="AJ61" s="236" t="s">
        <v>1071</v>
      </c>
      <c r="AK61" s="236" t="s">
        <v>1074</v>
      </c>
    </row>
    <row r="62" spans="1:38" ht="99" x14ac:dyDescent="0.3">
      <c r="A62" s="218">
        <v>47</v>
      </c>
      <c r="B62" s="226" t="s">
        <v>737</v>
      </c>
      <c r="C62" s="227" t="s">
        <v>738</v>
      </c>
      <c r="D62" s="227" t="s">
        <v>739</v>
      </c>
      <c r="E62" s="227" t="s">
        <v>740</v>
      </c>
      <c r="F62" s="227" t="s">
        <v>741</v>
      </c>
      <c r="G62" s="220" t="s">
        <v>367</v>
      </c>
      <c r="H62" s="236">
        <f>3*11+15*2</f>
        <v>63</v>
      </c>
      <c r="I62" s="222" t="s">
        <v>398</v>
      </c>
      <c r="J62" s="223">
        <f t="shared" si="9"/>
        <v>0.6</v>
      </c>
      <c r="K62" s="224" t="s">
        <v>477</v>
      </c>
      <c r="L62" s="223">
        <f t="shared" ref="L62:L63" si="13">IF(K62="LEVE",20%,IF(K62="MENOR",40%,IF(K62="MODERADO",60%,IF(K62="MAYOR",80%,IF(K62="CATASTROFICO",100%,IF(I62="",""))))))</f>
        <v>0.4</v>
      </c>
      <c r="M62" s="225" t="s">
        <v>388</v>
      </c>
      <c r="N62" s="226">
        <v>2</v>
      </c>
      <c r="O62" s="233" t="s">
        <v>742</v>
      </c>
      <c r="P62" s="226" t="s">
        <v>372</v>
      </c>
      <c r="Q62" s="226" t="s">
        <v>372</v>
      </c>
      <c r="R62" s="229" t="s">
        <v>373</v>
      </c>
      <c r="S62" s="229" t="s">
        <v>374</v>
      </c>
      <c r="T62" s="249">
        <v>0.36</v>
      </c>
      <c r="U62" s="229" t="s">
        <v>375</v>
      </c>
      <c r="V62" s="229" t="s">
        <v>376</v>
      </c>
      <c r="W62" s="229" t="s">
        <v>402</v>
      </c>
      <c r="X62" s="222" t="s">
        <v>368</v>
      </c>
      <c r="Y62" s="223">
        <f t="shared" si="12"/>
        <v>0.2</v>
      </c>
      <c r="Z62" s="224" t="s">
        <v>477</v>
      </c>
      <c r="AA62" s="223">
        <f t="shared" ref="AA62:AA63" si="14">IF(Z62="LEVE",20%,IF(Z62="MENOR",40%,IF(Z62="MODERADO",60%,IF(Z62="MAYOR",80%,IF(Z62="CATASTROFICO",100%,IF(Z62="",""))))))</f>
        <v>0.4</v>
      </c>
      <c r="AB62" s="225" t="s">
        <v>439</v>
      </c>
      <c r="AC62" s="232" t="s">
        <v>378</v>
      </c>
      <c r="AD62" s="227" t="s">
        <v>743</v>
      </c>
      <c r="AE62" s="236" t="s">
        <v>149</v>
      </c>
      <c r="AF62" s="234" t="s">
        <v>381</v>
      </c>
      <c r="AG62" s="250" t="s">
        <v>382</v>
      </c>
      <c r="AH62" s="236"/>
      <c r="AI62" s="236"/>
      <c r="AJ62" s="236" t="s">
        <v>1072</v>
      </c>
      <c r="AK62" s="236" t="s">
        <v>1075</v>
      </c>
    </row>
    <row r="63" spans="1:38" ht="86.25" x14ac:dyDescent="0.3">
      <c r="A63" s="218">
        <v>48</v>
      </c>
      <c r="B63" s="226" t="s">
        <v>744</v>
      </c>
      <c r="C63" s="227" t="s">
        <v>745</v>
      </c>
      <c r="D63" s="227" t="s">
        <v>746</v>
      </c>
      <c r="E63" s="227" t="s">
        <v>747</v>
      </c>
      <c r="F63" s="227" t="s">
        <v>748</v>
      </c>
      <c r="G63" s="220" t="s">
        <v>367</v>
      </c>
      <c r="H63" s="236">
        <f>3*11+15*2</f>
        <v>63</v>
      </c>
      <c r="I63" s="222" t="s">
        <v>398</v>
      </c>
      <c r="J63" s="223">
        <f t="shared" si="9"/>
        <v>0.6</v>
      </c>
      <c r="K63" s="224" t="s">
        <v>477</v>
      </c>
      <c r="L63" s="223">
        <f t="shared" si="13"/>
        <v>0.4</v>
      </c>
      <c r="M63" s="225" t="s">
        <v>388</v>
      </c>
      <c r="N63" s="226">
        <v>3</v>
      </c>
      <c r="O63" s="233" t="s">
        <v>749</v>
      </c>
      <c r="P63" s="226" t="s">
        <v>372</v>
      </c>
      <c r="Q63" s="226" t="s">
        <v>372</v>
      </c>
      <c r="R63" s="229" t="s">
        <v>373</v>
      </c>
      <c r="S63" s="229" t="s">
        <v>374</v>
      </c>
      <c r="T63" s="249">
        <v>0.36</v>
      </c>
      <c r="U63" s="229" t="s">
        <v>375</v>
      </c>
      <c r="V63" s="229" t="s">
        <v>376</v>
      </c>
      <c r="W63" s="229" t="s">
        <v>402</v>
      </c>
      <c r="X63" s="222" t="s">
        <v>368</v>
      </c>
      <c r="Y63" s="223">
        <f t="shared" si="12"/>
        <v>0.2</v>
      </c>
      <c r="Z63" s="224" t="s">
        <v>477</v>
      </c>
      <c r="AA63" s="223">
        <f t="shared" si="14"/>
        <v>0.4</v>
      </c>
      <c r="AB63" s="225" t="s">
        <v>439</v>
      </c>
      <c r="AC63" s="232" t="s">
        <v>378</v>
      </c>
      <c r="AD63" s="253" t="s">
        <v>750</v>
      </c>
      <c r="AE63" s="236" t="s">
        <v>751</v>
      </c>
      <c r="AF63" s="234" t="s">
        <v>381</v>
      </c>
      <c r="AG63" s="250" t="s">
        <v>382</v>
      </c>
      <c r="AH63" s="236"/>
      <c r="AI63" s="236"/>
      <c r="AJ63" s="236" t="s">
        <v>1073</v>
      </c>
      <c r="AK63" s="236" t="s">
        <v>1076</v>
      </c>
      <c r="AL63" s="2" t="s">
        <v>1023</v>
      </c>
    </row>
    <row r="64" spans="1:38" ht="39.75" customHeight="1" x14ac:dyDescent="0.3">
      <c r="B64" s="226"/>
      <c r="C64" s="290"/>
      <c r="D64" s="291"/>
      <c r="E64" s="290"/>
      <c r="F64" s="290"/>
      <c r="G64" s="290"/>
      <c r="H64" s="290"/>
      <c r="I64" s="290"/>
      <c r="J64" s="290"/>
      <c r="K64" s="290"/>
      <c r="L64" s="290"/>
      <c r="M64" s="292"/>
      <c r="N64" s="236"/>
      <c r="O64" s="236"/>
      <c r="P64" s="236"/>
      <c r="Q64" s="236"/>
      <c r="R64" s="236"/>
      <c r="S64" s="236"/>
      <c r="T64" s="236"/>
      <c r="U64" s="236"/>
      <c r="V64" s="236"/>
      <c r="W64" s="236"/>
      <c r="X64" s="222"/>
      <c r="Y64" s="236"/>
      <c r="Z64" s="271"/>
      <c r="AA64" s="236"/>
      <c r="AB64" s="236"/>
      <c r="AC64" s="240"/>
      <c r="AD64" s="236"/>
      <c r="AE64" s="236"/>
      <c r="AF64" s="236"/>
      <c r="AG64" s="250"/>
      <c r="AH64" s="236"/>
      <c r="AI64" s="236"/>
    </row>
    <row r="65" spans="1:35" x14ac:dyDescent="0.3">
      <c r="A65" s="226"/>
      <c r="B65" s="226"/>
      <c r="C65" s="236"/>
      <c r="D65" s="236"/>
      <c r="E65" s="236"/>
      <c r="F65" s="236"/>
      <c r="G65" s="234"/>
      <c r="H65" s="236"/>
      <c r="I65" s="236"/>
      <c r="J65" s="236" t="str">
        <f t="shared" ref="J65" si="15">IF(I65="MUY BAJA",20%,IF(I65="BAJA",40%,IF(I65="MEDIA",60%,IF(I65="ALTA",80%,IF(I65="MUY ALTA",100%,IF(I65="",""))))))</f>
        <v/>
      </c>
      <c r="K65" s="236"/>
      <c r="L65" s="236"/>
      <c r="M65" s="236"/>
      <c r="N65" s="236"/>
      <c r="O65" s="236"/>
      <c r="P65" s="236"/>
      <c r="Q65" s="236"/>
      <c r="R65" s="236"/>
      <c r="S65" s="236"/>
      <c r="T65" s="236"/>
      <c r="U65" s="236"/>
      <c r="V65" s="236"/>
      <c r="W65" s="236"/>
      <c r="X65" s="222"/>
      <c r="Y65" s="236"/>
      <c r="Z65" s="271"/>
      <c r="AA65" s="236"/>
      <c r="AB65" s="236"/>
      <c r="AC65" s="240"/>
      <c r="AD65" s="236"/>
      <c r="AE65" s="236"/>
      <c r="AF65" s="236"/>
      <c r="AG65" s="250"/>
      <c r="AH65" s="236"/>
      <c r="AI65" s="236"/>
    </row>
    <row r="66" spans="1:35" x14ac:dyDescent="0.3">
      <c r="A66" s="226"/>
      <c r="I66" s="222"/>
    </row>
    <row r="67" spans="1:35" x14ac:dyDescent="0.3">
      <c r="A67" s="293"/>
      <c r="B67" s="294"/>
      <c r="C67" s="294"/>
      <c r="D67" s="294"/>
    </row>
    <row r="68" spans="1:35" ht="36" customHeight="1" x14ac:dyDescent="0.3">
      <c r="I68" s="628" t="s">
        <v>752</v>
      </c>
      <c r="J68" s="628"/>
      <c r="K68" s="629" t="s">
        <v>753</v>
      </c>
      <c r="L68" s="629"/>
      <c r="M68" s="295" t="s">
        <v>754</v>
      </c>
      <c r="AD68" s="296" t="s">
        <v>755</v>
      </c>
    </row>
    <row r="69" spans="1:35" x14ac:dyDescent="0.3">
      <c r="I69" s="297" t="s">
        <v>368</v>
      </c>
      <c r="J69" s="298">
        <v>0.2</v>
      </c>
      <c r="K69" s="299" t="s">
        <v>454</v>
      </c>
      <c r="L69" s="298">
        <v>0.2</v>
      </c>
      <c r="M69" s="300" t="s">
        <v>439</v>
      </c>
      <c r="AD69" s="124" t="s">
        <v>378</v>
      </c>
    </row>
    <row r="70" spans="1:35" x14ac:dyDescent="0.3">
      <c r="I70" s="301" t="s">
        <v>387</v>
      </c>
      <c r="J70" s="298">
        <v>0.4</v>
      </c>
      <c r="K70" s="302" t="s">
        <v>477</v>
      </c>
      <c r="L70" s="298">
        <v>0.4</v>
      </c>
      <c r="M70" s="303" t="s">
        <v>388</v>
      </c>
      <c r="AD70" s="304" t="s">
        <v>756</v>
      </c>
    </row>
    <row r="71" spans="1:35" x14ac:dyDescent="0.3">
      <c r="I71" s="305" t="s">
        <v>398</v>
      </c>
      <c r="J71" s="298">
        <v>0.6</v>
      </c>
      <c r="K71" s="306" t="s">
        <v>388</v>
      </c>
      <c r="L71" s="298">
        <v>0.6</v>
      </c>
      <c r="M71" s="307" t="s">
        <v>400</v>
      </c>
      <c r="AD71" s="124" t="s">
        <v>681</v>
      </c>
    </row>
    <row r="72" spans="1:35" x14ac:dyDescent="0.3">
      <c r="I72" s="308" t="s">
        <v>462</v>
      </c>
      <c r="J72" s="298">
        <v>0.8</v>
      </c>
      <c r="K72" s="309" t="s">
        <v>399</v>
      </c>
      <c r="L72" s="298">
        <v>0.8</v>
      </c>
      <c r="M72" s="310" t="s">
        <v>370</v>
      </c>
      <c r="AD72" s="124" t="s">
        <v>757</v>
      </c>
    </row>
    <row r="73" spans="1:35" x14ac:dyDescent="0.3">
      <c r="I73" s="311" t="s">
        <v>758</v>
      </c>
      <c r="J73" s="298">
        <v>1</v>
      </c>
      <c r="K73" s="312" t="s">
        <v>369</v>
      </c>
      <c r="L73" s="298">
        <v>1</v>
      </c>
      <c r="M73" s="124"/>
      <c r="AD73" s="124" t="s">
        <v>759</v>
      </c>
    </row>
  </sheetData>
  <autoFilter ref="A8:AI63" xr:uid="{00000000-0001-0000-0400-000000000000}">
    <filterColumn colId="15" showButton="0"/>
    <filterColumn colId="17" showButton="0"/>
    <filterColumn colId="18" showButton="0"/>
    <filterColumn colId="19" showButton="0"/>
    <filterColumn colId="20" showButton="0"/>
    <filterColumn colId="21" showButton="0"/>
  </autoFilter>
  <mergeCells count="137">
    <mergeCell ref="I68:J68"/>
    <mergeCell ref="K68:L68"/>
    <mergeCell ref="A1:AI3"/>
    <mergeCell ref="J57:J58"/>
    <mergeCell ref="K57:K58"/>
    <mergeCell ref="L57:L58"/>
    <mergeCell ref="M57:M58"/>
    <mergeCell ref="AB57:AB58"/>
    <mergeCell ref="AG57:AG58"/>
    <mergeCell ref="AG51:AG52"/>
    <mergeCell ref="A57:A58"/>
    <mergeCell ref="B57:B58"/>
    <mergeCell ref="C57:C58"/>
    <mergeCell ref="D57:D58"/>
    <mergeCell ref="E57:E58"/>
    <mergeCell ref="F57:F58"/>
    <mergeCell ref="G57:G58"/>
    <mergeCell ref="H57:H58"/>
    <mergeCell ref="I57:I58"/>
    <mergeCell ref="M51:M52"/>
    <mergeCell ref="X51:X52"/>
    <mergeCell ref="Z51:Z52"/>
    <mergeCell ref="AA51:AA52"/>
    <mergeCell ref="AB51:AB52"/>
    <mergeCell ref="G51:G52"/>
    <mergeCell ref="H51:H52"/>
    <mergeCell ref="I51:I52"/>
    <mergeCell ref="J51:J52"/>
    <mergeCell ref="K51:K52"/>
    <mergeCell ref="L51:L52"/>
    <mergeCell ref="A51:A52"/>
    <mergeCell ref="B51:B52"/>
    <mergeCell ref="C51:C52"/>
    <mergeCell ref="D51:D52"/>
    <mergeCell ref="E51:E52"/>
    <mergeCell ref="F51:F52"/>
    <mergeCell ref="AC48:AC49"/>
    <mergeCell ref="AG48:AG49"/>
    <mergeCell ref="H48:H49"/>
    <mergeCell ref="I48:I49"/>
    <mergeCell ref="J48:J49"/>
    <mergeCell ref="K48:K49"/>
    <mergeCell ref="L48:L49"/>
    <mergeCell ref="M48:M49"/>
    <mergeCell ref="AC51:AC52"/>
    <mergeCell ref="Z38:Z39"/>
    <mergeCell ref="AA38:AA39"/>
    <mergeCell ref="AB38:AB39"/>
    <mergeCell ref="A48:A49"/>
    <mergeCell ref="B48:B49"/>
    <mergeCell ref="C48:C49"/>
    <mergeCell ref="D48:D49"/>
    <mergeCell ref="E48:E49"/>
    <mergeCell ref="F48:F49"/>
    <mergeCell ref="G48:G49"/>
    <mergeCell ref="I38:I39"/>
    <mergeCell ref="J38:J39"/>
    <mergeCell ref="K38:K39"/>
    <mergeCell ref="L38:L39"/>
    <mergeCell ref="M38:M39"/>
    <mergeCell ref="X38:X39"/>
    <mergeCell ref="X48:X49"/>
    <mergeCell ref="Z48:Z49"/>
    <mergeCell ref="AA48:AA49"/>
    <mergeCell ref="AB48:AB49"/>
    <mergeCell ref="A17:A18"/>
    <mergeCell ref="B17:B18"/>
    <mergeCell ref="C17:C18"/>
    <mergeCell ref="D17:D18"/>
    <mergeCell ref="E17:E18"/>
    <mergeCell ref="L17:L18"/>
    <mergeCell ref="M17:M18"/>
    <mergeCell ref="A38:A39"/>
    <mergeCell ref="B38:B39"/>
    <mergeCell ref="C38:C39"/>
    <mergeCell ref="D38:D39"/>
    <mergeCell ref="E38:E39"/>
    <mergeCell ref="F38:F39"/>
    <mergeCell ref="G38:G39"/>
    <mergeCell ref="H38:H39"/>
    <mergeCell ref="F17:F18"/>
    <mergeCell ref="G17:G18"/>
    <mergeCell ref="H17:H18"/>
    <mergeCell ref="I17:I18"/>
    <mergeCell ref="J17:J18"/>
    <mergeCell ref="K17:K18"/>
    <mergeCell ref="A15:A16"/>
    <mergeCell ref="B15:B16"/>
    <mergeCell ref="C15:C16"/>
    <mergeCell ref="D15:D16"/>
    <mergeCell ref="E15:E16"/>
    <mergeCell ref="F15:F16"/>
    <mergeCell ref="G15:G16"/>
    <mergeCell ref="H15:H16"/>
    <mergeCell ref="AB8:AB9"/>
    <mergeCell ref="P8:Q8"/>
    <mergeCell ref="R8:W8"/>
    <mergeCell ref="X8:X9"/>
    <mergeCell ref="Y8:Y9"/>
    <mergeCell ref="Z8:Z9"/>
    <mergeCell ref="AA8:AA9"/>
    <mergeCell ref="J8:J9"/>
    <mergeCell ref="K8:K9"/>
    <mergeCell ref="I15:I16"/>
    <mergeCell ref="J15:J16"/>
    <mergeCell ref="K15:K16"/>
    <mergeCell ref="L15:L16"/>
    <mergeCell ref="M15:M16"/>
    <mergeCell ref="X7:AC7"/>
    <mergeCell ref="AD7:AI7"/>
    <mergeCell ref="A8:A9"/>
    <mergeCell ref="C8:C9"/>
    <mergeCell ref="D8:D9"/>
    <mergeCell ref="E8:E9"/>
    <mergeCell ref="F8:F9"/>
    <mergeCell ref="G8:G9"/>
    <mergeCell ref="H8:H9"/>
    <mergeCell ref="I8:I9"/>
    <mergeCell ref="AH8:AH9"/>
    <mergeCell ref="AI8:AI9"/>
    <mergeCell ref="AC8:AC9"/>
    <mergeCell ref="AD8:AD9"/>
    <mergeCell ref="AE8:AE9"/>
    <mergeCell ref="AF8:AF9"/>
    <mergeCell ref="AG8:AG9"/>
    <mergeCell ref="A4:C4"/>
    <mergeCell ref="A5:C5"/>
    <mergeCell ref="D5:N5"/>
    <mergeCell ref="A6:C6"/>
    <mergeCell ref="D6:N6"/>
    <mergeCell ref="A7:H7"/>
    <mergeCell ref="I7:M7"/>
    <mergeCell ref="N7:W7"/>
    <mergeCell ref="L8:L9"/>
    <mergeCell ref="M8:M9"/>
    <mergeCell ref="N8:N9"/>
    <mergeCell ref="O8:O9"/>
  </mergeCells>
  <conditionalFormatting sqref="J15">
    <cfRule type="cellIs" dxfId="1223" priority="1126" operator="equal">
      <formula>$H$10</formula>
    </cfRule>
  </conditionalFormatting>
  <conditionalFormatting sqref="J17">
    <cfRule type="cellIs" dxfId="1222" priority="1125" operator="equal">
      <formula>$H$10</formula>
    </cfRule>
  </conditionalFormatting>
  <dataValidations count="6">
    <dataValidation type="list" allowBlank="1" showInputMessage="1" showErrorMessage="1" sqref="AC61:AC63" xr:uid="{9072BFD8-B2B8-40EE-BA72-96BA47641A69}">
      <formula1>#REF!</formula1>
    </dataValidation>
    <dataValidation type="list" allowBlank="1" showInputMessage="1" showErrorMessage="1" sqref="AC57:AC60" xr:uid="{2BA5571C-99D9-4031-822B-96F71F186C94}">
      <formula1>$AD$25:$AD$30</formula1>
    </dataValidation>
    <dataValidation type="list" allowBlank="1" showInputMessage="1" showErrorMessage="1" sqref="AC50:AC51 AC64:AC65 AC53:AC56 AC10:AC48" xr:uid="{6517B2CA-AE84-4D1C-96A8-40CF64893B21}">
      <formula1>$AD$69:$AD$73</formula1>
    </dataValidation>
    <dataValidation type="list" allowBlank="1" showInputMessage="1" showErrorMessage="1" sqref="M10:M15 M40:M48 M17 M19:M38 AB50:AB51 M50:M51 AB53:AB57 M53:M57 AB40:AB48 AB59:AB63 AB10:AB13 AB15:AB38 M59:M63 M65" xr:uid="{6C6EC53A-39E3-4042-861B-FBAF9717C8F6}">
      <formula1>$M$69:$M$72</formula1>
    </dataValidation>
    <dataValidation type="list" allowBlank="1" showInputMessage="1" showErrorMessage="1" sqref="K10:K15 K40:K48 K19:K38 Z10:Z38 Z40:Z48 K50:K51 K53:K57 K17 K59:K63 K65 Z50:Z51 Z53:Z63" xr:uid="{E7EB8686-FBEA-466A-9921-754BA202A6B7}">
      <formula1>$K$69:$K$73</formula1>
    </dataValidation>
    <dataValidation type="list" allowBlank="1" showInputMessage="1" showErrorMessage="1" sqref="AI10:AI12" xr:uid="{5F2F528A-211A-4A8A-8B00-04272BEE2AC7}">
      <formula1>#REF!</formula1>
    </dataValidation>
  </dataValidations>
  <hyperlinks>
    <hyperlink ref="AD46" location="'MAPA RIESGOS SEGURIDAD'!A1" display="'MAPA RIESGOS SEGURIDAD'!A1" xr:uid="{09D8CAB4-8165-4EBE-B986-8C0C9DFE65A5}"/>
  </hyperlinks>
  <pageMargins left="0.31496062992125984" right="0.11811023622047245" top="0.35433070866141736" bottom="0.35433070866141736" header="0.31496062992125984" footer="0.31496062992125984"/>
  <pageSetup paperSize="5" scale="60" orientation="landscape" r:id="rId1"/>
  <drawing r:id="rId2"/>
  <legacyDrawing r:id="rId3"/>
  <extLst>
    <ext xmlns:x14="http://schemas.microsoft.com/office/spreadsheetml/2009/9/main" uri="{78C0D931-6437-407d-A8EE-F0AAD7539E65}">
      <x14:conditionalFormattings>
        <x14:conditionalFormatting xmlns:xm="http://schemas.microsoft.com/office/excel/2006/main">
          <x14:cfRule type="containsText" priority="1189" operator="containsText" id="{EBBBCABE-06F7-4A5D-A2BD-CD0FDF789EA7}">
            <xm:f>NOT(ISERROR(SEARCH($K$73,K10)))</xm:f>
            <xm:f>$K$73</xm:f>
            <x14:dxf>
              <fill>
                <patternFill>
                  <bgColor rgb="FFFF0000"/>
                </patternFill>
              </fill>
            </x14:dxf>
          </x14:cfRule>
          <x14:cfRule type="containsText" priority="1190" operator="containsText" id="{FF2BCE17-1B05-4FE1-B8C2-4AD75D023719}">
            <xm:f>NOT(ISERROR(SEARCH($K$72,K10)))</xm:f>
            <xm:f>$K$72</xm:f>
            <x14:dxf>
              <fill>
                <patternFill>
                  <bgColor rgb="FFFFC000"/>
                </patternFill>
              </fill>
            </x14:dxf>
          </x14:cfRule>
          <x14:cfRule type="containsText" priority="1191" operator="containsText" id="{CE88F4E7-338F-4598-A183-C69CF270A4D5}">
            <xm:f>NOT(ISERROR(SEARCH($K$71,K10)))</xm:f>
            <xm:f>$K$71</xm:f>
            <x14:dxf>
              <fill>
                <patternFill>
                  <bgColor rgb="FFFFFF00"/>
                </patternFill>
              </fill>
            </x14:dxf>
          </x14:cfRule>
          <x14:cfRule type="containsText" priority="1192" operator="containsText" id="{D5A5E0A7-5F56-4DAE-B914-3B454F4E432D}">
            <xm:f>NOT(ISERROR(SEARCH($K$70,K10)))</xm:f>
            <xm:f>$K$70</xm:f>
            <x14:dxf>
              <fill>
                <patternFill>
                  <bgColor rgb="FF00B050"/>
                </patternFill>
              </fill>
            </x14:dxf>
          </x14:cfRule>
          <x14:cfRule type="containsText" priority="1193" operator="containsText" id="{819A9BA3-D767-4590-9323-74F499043F9E}">
            <xm:f>NOT(ISERROR(SEARCH($K$69,K10)))</xm:f>
            <xm:f>$K$69</xm:f>
            <x14:dxf>
              <fill>
                <patternFill>
                  <bgColor rgb="FF92D050"/>
                </patternFill>
              </fill>
            </x14:dxf>
          </x14:cfRule>
          <xm:sqref>K10</xm:sqref>
        </x14:conditionalFormatting>
        <x14:conditionalFormatting xmlns:xm="http://schemas.microsoft.com/office/excel/2006/main">
          <x14:cfRule type="containsText" priority="1184" operator="containsText" id="{084378A7-6F3E-4B77-A77A-120A47BBF26C}">
            <xm:f>NOT(ISERROR(SEARCH($K$73,K11)))</xm:f>
            <xm:f>$K$73</xm:f>
            <x14:dxf>
              <fill>
                <patternFill>
                  <bgColor rgb="FFFF0000"/>
                </patternFill>
              </fill>
            </x14:dxf>
          </x14:cfRule>
          <x14:cfRule type="containsText" priority="1185" operator="containsText" id="{40AD0CF0-4238-4822-A11A-C1AC3D7C0333}">
            <xm:f>NOT(ISERROR(SEARCH($K$72,K11)))</xm:f>
            <xm:f>$K$72</xm:f>
            <x14:dxf>
              <fill>
                <patternFill>
                  <bgColor rgb="FFFFC000"/>
                </patternFill>
              </fill>
            </x14:dxf>
          </x14:cfRule>
          <x14:cfRule type="containsText" priority="1186" operator="containsText" id="{0E428C2B-F49A-406B-938F-18730C5FD495}">
            <xm:f>NOT(ISERROR(SEARCH($K$71,K11)))</xm:f>
            <xm:f>$K$71</xm:f>
            <x14:dxf>
              <fill>
                <patternFill>
                  <bgColor rgb="FFFFFF00"/>
                </patternFill>
              </fill>
            </x14:dxf>
          </x14:cfRule>
          <x14:cfRule type="containsText" priority="1187" operator="containsText" id="{F015145C-21F0-4F30-87C1-F290468CE623}">
            <xm:f>NOT(ISERROR(SEARCH($K$70,K11)))</xm:f>
            <xm:f>$K$70</xm:f>
            <x14:dxf>
              <fill>
                <patternFill>
                  <bgColor rgb="FF00B050"/>
                </patternFill>
              </fill>
            </x14:dxf>
          </x14:cfRule>
          <x14:cfRule type="containsText" priority="1188" operator="containsText" id="{91EC05CE-8C5C-4EEF-A610-05B1B50455B6}">
            <xm:f>NOT(ISERROR(SEARCH($K$69,K11)))</xm:f>
            <xm:f>$K$69</xm:f>
            <x14:dxf>
              <fill>
                <patternFill>
                  <bgColor rgb="FF92D050"/>
                </patternFill>
              </fill>
            </x14:dxf>
          </x14:cfRule>
          <xm:sqref>K11</xm:sqref>
        </x14:conditionalFormatting>
        <x14:conditionalFormatting xmlns:xm="http://schemas.microsoft.com/office/excel/2006/main">
          <x14:cfRule type="containsText" priority="1176" operator="containsText" id="{EDEE1AEE-8D06-4747-90DD-61BFA75B93BE}">
            <xm:f>NOT(ISERROR(SEARCH($I$69,I10)))</xm:f>
            <xm:f>$I$69</xm:f>
            <x14:dxf>
              <fill>
                <patternFill>
                  <fgColor rgb="FF92D050"/>
                  <bgColor rgb="FF92D050"/>
                </patternFill>
              </fill>
            </x14:dxf>
          </x14:cfRule>
          <x14:cfRule type="containsText" priority="1177" operator="containsText" id="{921A216B-9A18-4DE2-BD0D-35DDA4DF1C0C}">
            <xm:f>NOT(ISERROR(SEARCH($I$70,I10)))</xm:f>
            <xm:f>$I$70</xm:f>
            <x14:dxf>
              <fill>
                <patternFill>
                  <bgColor rgb="FF00B050"/>
                </patternFill>
              </fill>
            </x14:dxf>
          </x14:cfRule>
          <x14:cfRule type="containsText" priority="1178" operator="containsText" id="{68E953EF-E9C4-4800-846A-B11939783DFA}">
            <xm:f>NOT(ISERROR(SEARCH($I$73,I10)))</xm:f>
            <xm:f>$I$73</xm:f>
            <x14:dxf>
              <fill>
                <patternFill>
                  <bgColor rgb="FFFF0000"/>
                </patternFill>
              </fill>
            </x14:dxf>
          </x14:cfRule>
          <x14:cfRule type="containsText" priority="1179" operator="containsText" id="{7DB4422D-2633-4D16-95BA-BF8FB761FE7F}">
            <xm:f>NOT(ISERROR(SEARCH($I$72,I10)))</xm:f>
            <xm:f>$I$72</xm:f>
            <x14:dxf>
              <fill>
                <patternFill>
                  <fgColor rgb="FFFFC000"/>
                  <bgColor rgb="FFFFC000"/>
                </patternFill>
              </fill>
            </x14:dxf>
          </x14:cfRule>
          <x14:cfRule type="containsText" priority="1180" operator="containsText" id="{1270DE19-EF5D-487E-BE33-3C90802AEAB3}">
            <xm:f>NOT(ISERROR(SEARCH($I$71,I10)))</xm:f>
            <xm:f>$I$71</xm:f>
            <x14:dxf>
              <fill>
                <patternFill>
                  <fgColor rgb="FFFFFF00"/>
                  <bgColor rgb="FFFFFF00"/>
                </patternFill>
              </fill>
            </x14:dxf>
          </x14:cfRule>
          <x14:cfRule type="containsText" priority="1181" operator="containsText" id="{6C53AF16-62CF-49D5-B8CB-F71236C3DC54}">
            <xm:f>NOT(ISERROR(SEARCH($I$70,I10)))</xm:f>
            <xm:f>$I$70</xm:f>
            <x14:dxf>
              <fill>
                <patternFill>
                  <bgColor theme="0" tint="-0.14996795556505021"/>
                </patternFill>
              </fill>
            </x14:dxf>
          </x14:cfRule>
          <x14:cfRule type="cellIs" priority="1182" operator="equal" id="{35558164-4A89-4ABB-8A41-ACE72D1386B3}">
            <xm:f>'C:\GESTION 2023\1. Pensamiento y Direccionamiento Estrategico\Planes integrados\Definitivos\[MAPA RIESGOS UAEOS 2023.xlsx]Tabla probabiidad'!#REF!</xm:f>
            <x14:dxf>
              <fill>
                <patternFill>
                  <fgColor theme="6"/>
                </patternFill>
              </fill>
            </x14:dxf>
          </x14:cfRule>
          <x14:cfRule type="cellIs" priority="1183" operator="equal" id="{D9A54ADD-2D2C-44E3-AB85-2F83210EB52B}">
            <xm:f>'C:\GESTION 2023\1. Pensamiento y Direccionamiento Estrategico\Planes integrados\Definitivos\[MAPA RIESGOS UAEOS 2023.xlsx]Tabla probabiidad'!#REF!</xm:f>
            <x14:dxf>
              <fill>
                <patternFill>
                  <fgColor rgb="FF92D050"/>
                  <bgColor theme="6" tint="0.59996337778862885"/>
                </patternFill>
              </fill>
            </x14:dxf>
          </x14:cfRule>
          <xm:sqref>I10 X64:X65</xm:sqref>
        </x14:conditionalFormatting>
        <x14:conditionalFormatting xmlns:xm="http://schemas.microsoft.com/office/excel/2006/main">
          <x14:cfRule type="containsText" priority="1168" operator="containsText" id="{2EF42040-7224-4081-BB25-4300D9D779B3}">
            <xm:f>NOT(ISERROR(SEARCH($I$69,I11)))</xm:f>
            <xm:f>$I$69</xm:f>
            <x14:dxf>
              <fill>
                <patternFill>
                  <fgColor rgb="FF92D050"/>
                  <bgColor rgb="FF92D050"/>
                </patternFill>
              </fill>
            </x14:dxf>
          </x14:cfRule>
          <x14:cfRule type="containsText" priority="1169" operator="containsText" id="{95EEF6D5-BA1B-4433-A65C-3CFAD5E9C1E8}">
            <xm:f>NOT(ISERROR(SEARCH($I$70,I11)))</xm:f>
            <xm:f>$I$70</xm:f>
            <x14:dxf>
              <fill>
                <patternFill>
                  <bgColor rgb="FF00B050"/>
                </patternFill>
              </fill>
            </x14:dxf>
          </x14:cfRule>
          <x14:cfRule type="containsText" priority="1170" operator="containsText" id="{B7870E50-893E-42F0-BF26-75661C7F74BF}">
            <xm:f>NOT(ISERROR(SEARCH($I$73,I11)))</xm:f>
            <xm:f>$I$73</xm:f>
            <x14:dxf>
              <fill>
                <patternFill>
                  <bgColor rgb="FFFF0000"/>
                </patternFill>
              </fill>
            </x14:dxf>
          </x14:cfRule>
          <x14:cfRule type="containsText" priority="1171" operator="containsText" id="{A20BB261-6803-486B-87F7-B32CCF1E4AAB}">
            <xm:f>NOT(ISERROR(SEARCH($I$72,I11)))</xm:f>
            <xm:f>$I$72</xm:f>
            <x14:dxf>
              <fill>
                <patternFill>
                  <fgColor rgb="FFFFC000"/>
                  <bgColor rgb="FFFFC000"/>
                </patternFill>
              </fill>
            </x14:dxf>
          </x14:cfRule>
          <x14:cfRule type="containsText" priority="1172" operator="containsText" id="{680A9E0F-F800-4468-8D29-B70FE5387975}">
            <xm:f>NOT(ISERROR(SEARCH($I$71,I11)))</xm:f>
            <xm:f>$I$71</xm:f>
            <x14:dxf>
              <fill>
                <patternFill>
                  <fgColor rgb="FFFFFF00"/>
                  <bgColor rgb="FFFFFF00"/>
                </patternFill>
              </fill>
            </x14:dxf>
          </x14:cfRule>
          <x14:cfRule type="containsText" priority="1173" operator="containsText" id="{20D494EC-3947-417C-806D-4CF51799C7EC}">
            <xm:f>NOT(ISERROR(SEARCH($I$70,I11)))</xm:f>
            <xm:f>$I$70</xm:f>
            <x14:dxf>
              <fill>
                <patternFill>
                  <bgColor theme="0" tint="-0.14996795556505021"/>
                </patternFill>
              </fill>
            </x14:dxf>
          </x14:cfRule>
          <x14:cfRule type="cellIs" priority="1174" operator="equal" id="{9796DC6B-9B96-406E-83CB-987332CF5B4D}">
            <xm:f>'C:\GESTION 2023\1. Pensamiento y Direccionamiento Estrategico\Planes integrados\Definitivos\[MAPA RIESGOS UAEOS 2023.xlsx]Tabla probabiidad'!#REF!</xm:f>
            <x14:dxf>
              <fill>
                <patternFill>
                  <fgColor theme="6"/>
                </patternFill>
              </fill>
            </x14:dxf>
          </x14:cfRule>
          <x14:cfRule type="cellIs" priority="1175" operator="equal" id="{2AB03607-5F30-41E6-B2B1-635E5E16C02B}">
            <xm:f>'C:\GESTION 2023\1. Pensamiento y Direccionamiento Estrategico\Planes integrados\Definitivos\[MAPA RIESGOS UAEOS 2023.xlsx]Tabla probabiidad'!#REF!</xm:f>
            <x14:dxf>
              <fill>
                <patternFill>
                  <fgColor rgb="FF92D050"/>
                  <bgColor theme="6" tint="0.59996337778862885"/>
                </patternFill>
              </fill>
            </x14:dxf>
          </x14:cfRule>
          <xm:sqref>I11</xm:sqref>
        </x14:conditionalFormatting>
        <x14:conditionalFormatting xmlns:xm="http://schemas.microsoft.com/office/excel/2006/main">
          <x14:cfRule type="containsText" priority="1160" operator="containsText" id="{DBC4CDF2-5276-4482-AC0B-AF4FBDBFEEA7}">
            <xm:f>NOT(ISERROR(SEARCH($I$69,X10)))</xm:f>
            <xm:f>$I$69</xm:f>
            <x14:dxf>
              <fill>
                <patternFill>
                  <fgColor rgb="FF92D050"/>
                  <bgColor rgb="FF92D050"/>
                </patternFill>
              </fill>
            </x14:dxf>
          </x14:cfRule>
          <x14:cfRule type="containsText" priority="1161" operator="containsText" id="{6CB33BAB-C9B1-44AE-8EA5-19F88B95140A}">
            <xm:f>NOT(ISERROR(SEARCH($I$70,X10)))</xm:f>
            <xm:f>$I$70</xm:f>
            <x14:dxf>
              <fill>
                <patternFill>
                  <bgColor rgb="FF00B050"/>
                </patternFill>
              </fill>
            </x14:dxf>
          </x14:cfRule>
          <x14:cfRule type="containsText" priority="1162" operator="containsText" id="{DA18BC05-5D68-4327-AB8B-E8562179A77D}">
            <xm:f>NOT(ISERROR(SEARCH($I$73,X10)))</xm:f>
            <xm:f>$I$73</xm:f>
            <x14:dxf>
              <fill>
                <patternFill>
                  <bgColor rgb="FFFF0000"/>
                </patternFill>
              </fill>
            </x14:dxf>
          </x14:cfRule>
          <x14:cfRule type="containsText" priority="1163" operator="containsText" id="{6B4316D3-4BA9-4D34-B999-C13DCABB02C9}">
            <xm:f>NOT(ISERROR(SEARCH($I$72,X10)))</xm:f>
            <xm:f>$I$72</xm:f>
            <x14:dxf>
              <fill>
                <patternFill>
                  <fgColor rgb="FFFFC000"/>
                  <bgColor rgb="FFFFC000"/>
                </patternFill>
              </fill>
            </x14:dxf>
          </x14:cfRule>
          <x14:cfRule type="containsText" priority="1164" operator="containsText" id="{C8A825D7-B65A-40E8-866A-3BB6E17388C2}">
            <xm:f>NOT(ISERROR(SEARCH($I$71,X10)))</xm:f>
            <xm:f>$I$71</xm:f>
            <x14:dxf>
              <fill>
                <patternFill>
                  <fgColor rgb="FFFFFF00"/>
                  <bgColor rgb="FFFFFF00"/>
                </patternFill>
              </fill>
            </x14:dxf>
          </x14:cfRule>
          <x14:cfRule type="containsText" priority="1165" operator="containsText" id="{89F1F7D4-1552-4884-B389-AB5D99279F89}">
            <xm:f>NOT(ISERROR(SEARCH($I$70,X10)))</xm:f>
            <xm:f>$I$70</xm:f>
            <x14:dxf>
              <fill>
                <patternFill>
                  <bgColor theme="0" tint="-0.14996795556505021"/>
                </patternFill>
              </fill>
            </x14:dxf>
          </x14:cfRule>
          <x14:cfRule type="cellIs" priority="1166" operator="equal" id="{283B1491-AC97-46EB-8128-8A1A61DB2882}">
            <xm:f>'C:\GESTION 2023\1. Pensamiento y Direccionamiento Estrategico\Planes integrados\Definitivos\[MAPA RIESGOS UAEOS 2023.xlsx]Tabla probabiidad'!#REF!</xm:f>
            <x14:dxf>
              <fill>
                <patternFill>
                  <fgColor theme="6"/>
                </patternFill>
              </fill>
            </x14:dxf>
          </x14:cfRule>
          <x14:cfRule type="cellIs" priority="1167" operator="equal" id="{EF374A3E-D95F-46BC-8FE6-B3582904314C}">
            <xm:f>'C:\GESTION 2023\1. Pensamiento y Direccionamiento Estrategico\Planes integrados\Definitivos\[MAPA RIESGOS UAEOS 2023.xlsx]Tabla probabiidad'!#REF!</xm:f>
            <x14:dxf>
              <fill>
                <patternFill>
                  <fgColor rgb="FF92D050"/>
                  <bgColor theme="6" tint="0.59996337778862885"/>
                </patternFill>
              </fill>
            </x14:dxf>
          </x14:cfRule>
          <xm:sqref>X10</xm:sqref>
        </x14:conditionalFormatting>
        <x14:conditionalFormatting xmlns:xm="http://schemas.microsoft.com/office/excel/2006/main">
          <x14:cfRule type="containsText" priority="1152" operator="containsText" id="{0CB7FF0C-1470-41AC-B956-E57AB05829A1}">
            <xm:f>NOT(ISERROR(SEARCH($I$69,X11)))</xm:f>
            <xm:f>$I$69</xm:f>
            <x14:dxf>
              <fill>
                <patternFill>
                  <fgColor rgb="FF92D050"/>
                  <bgColor rgb="FF92D050"/>
                </patternFill>
              </fill>
            </x14:dxf>
          </x14:cfRule>
          <x14:cfRule type="containsText" priority="1153" operator="containsText" id="{39421DDD-6E5E-4B77-BB6F-D5D78078FE50}">
            <xm:f>NOT(ISERROR(SEARCH($I$70,X11)))</xm:f>
            <xm:f>$I$70</xm:f>
            <x14:dxf>
              <fill>
                <patternFill>
                  <bgColor rgb="FF00B050"/>
                </patternFill>
              </fill>
            </x14:dxf>
          </x14:cfRule>
          <x14:cfRule type="containsText" priority="1154" operator="containsText" id="{CEF6E418-17EE-4878-BB47-68D8FC359BDE}">
            <xm:f>NOT(ISERROR(SEARCH($I$73,X11)))</xm:f>
            <xm:f>$I$73</xm:f>
            <x14:dxf>
              <fill>
                <patternFill>
                  <bgColor rgb="FFFF0000"/>
                </patternFill>
              </fill>
            </x14:dxf>
          </x14:cfRule>
          <x14:cfRule type="containsText" priority="1155" operator="containsText" id="{14DB353C-D1D8-4419-B384-7DDDE9B85E57}">
            <xm:f>NOT(ISERROR(SEARCH($I$72,X11)))</xm:f>
            <xm:f>$I$72</xm:f>
            <x14:dxf>
              <fill>
                <patternFill>
                  <fgColor rgb="FFFFC000"/>
                  <bgColor rgb="FFFFC000"/>
                </patternFill>
              </fill>
            </x14:dxf>
          </x14:cfRule>
          <x14:cfRule type="containsText" priority="1156" operator="containsText" id="{EF8FB1E5-51A8-47D2-9441-EEC7A53DE553}">
            <xm:f>NOT(ISERROR(SEARCH($I$71,X11)))</xm:f>
            <xm:f>$I$71</xm:f>
            <x14:dxf>
              <fill>
                <patternFill>
                  <fgColor rgb="FFFFFF00"/>
                  <bgColor rgb="FFFFFF00"/>
                </patternFill>
              </fill>
            </x14:dxf>
          </x14:cfRule>
          <x14:cfRule type="containsText" priority="1157" operator="containsText" id="{9484ACBD-668D-46D5-86CB-826CFBBCF3EB}">
            <xm:f>NOT(ISERROR(SEARCH($I$70,X11)))</xm:f>
            <xm:f>$I$70</xm:f>
            <x14:dxf>
              <fill>
                <patternFill>
                  <bgColor theme="0" tint="-0.14996795556505021"/>
                </patternFill>
              </fill>
            </x14:dxf>
          </x14:cfRule>
          <x14:cfRule type="cellIs" priority="1158" operator="equal" id="{C5A58D1B-B4B9-45E8-94C1-4411BB16BCCE}">
            <xm:f>'C:\GESTION 2023\1. Pensamiento y Direccionamiento Estrategico\Planes integrados\Definitivos\[MAPA RIESGOS UAEOS 2023.xlsx]Tabla probabiidad'!#REF!</xm:f>
            <x14:dxf>
              <fill>
                <patternFill>
                  <fgColor theme="6"/>
                </patternFill>
              </fill>
            </x14:dxf>
          </x14:cfRule>
          <x14:cfRule type="cellIs" priority="1159" operator="equal" id="{5151DA13-16D4-4BDC-97B6-E720D9779FE1}">
            <xm:f>'C:\GESTION 2023\1. Pensamiento y Direccionamiento Estrategico\Planes integrados\Definitivos\[MAPA RIESGOS UAEOS 2023.xlsx]Tabla probabiidad'!#REF!</xm:f>
            <x14:dxf>
              <fill>
                <patternFill>
                  <fgColor rgb="FF92D050"/>
                  <bgColor theme="6" tint="0.59996337778862885"/>
                </patternFill>
              </fill>
            </x14:dxf>
          </x14:cfRule>
          <xm:sqref>X11</xm:sqref>
        </x14:conditionalFormatting>
        <x14:conditionalFormatting xmlns:xm="http://schemas.microsoft.com/office/excel/2006/main">
          <x14:cfRule type="containsText" priority="1147" operator="containsText" id="{86051120-B0A0-43BC-B4B8-95FF88043EC3}">
            <xm:f>NOT(ISERROR(SEARCH($K$73,Z11)))</xm:f>
            <xm:f>$K$73</xm:f>
            <x14:dxf>
              <fill>
                <patternFill>
                  <bgColor rgb="FFFF0000"/>
                </patternFill>
              </fill>
            </x14:dxf>
          </x14:cfRule>
          <x14:cfRule type="containsText" priority="1148" operator="containsText" id="{4ABD25CE-B60A-4E16-9A75-1FB53AF650A0}">
            <xm:f>NOT(ISERROR(SEARCH($K$72,Z11)))</xm:f>
            <xm:f>$K$72</xm:f>
            <x14:dxf>
              <fill>
                <patternFill>
                  <bgColor rgb="FFFFC000"/>
                </patternFill>
              </fill>
            </x14:dxf>
          </x14:cfRule>
          <x14:cfRule type="containsText" priority="1149" operator="containsText" id="{CA98F7E4-E2B2-40E0-970A-36B1276AB196}">
            <xm:f>NOT(ISERROR(SEARCH($K$71,Z11)))</xm:f>
            <xm:f>$K$71</xm:f>
            <x14:dxf>
              <fill>
                <patternFill>
                  <bgColor rgb="FFFFFF00"/>
                </patternFill>
              </fill>
            </x14:dxf>
          </x14:cfRule>
          <x14:cfRule type="containsText" priority="1150" operator="containsText" id="{B8F2E267-053C-4FFE-924D-9AF3A6F012CB}">
            <xm:f>NOT(ISERROR(SEARCH($K$70,Z11)))</xm:f>
            <xm:f>$K$70</xm:f>
            <x14:dxf>
              <fill>
                <patternFill>
                  <bgColor rgb="FF00B050"/>
                </patternFill>
              </fill>
            </x14:dxf>
          </x14:cfRule>
          <x14:cfRule type="containsText" priority="1151" operator="containsText" id="{83DFFC5A-3CD9-44A5-8C80-CAE8A73BEEC5}">
            <xm:f>NOT(ISERROR(SEARCH($K$69,Z11)))</xm:f>
            <xm:f>$K$69</xm:f>
            <x14:dxf>
              <fill>
                <patternFill>
                  <bgColor rgb="FF92D050"/>
                </patternFill>
              </fill>
            </x14:dxf>
          </x14:cfRule>
          <xm:sqref>Z11</xm:sqref>
        </x14:conditionalFormatting>
        <x14:conditionalFormatting xmlns:xm="http://schemas.microsoft.com/office/excel/2006/main">
          <x14:cfRule type="containsText" priority="1142" operator="containsText" id="{A540FF2E-8BE4-4CEC-A688-544396FB6F90}">
            <xm:f>NOT(ISERROR(SEARCH($K$73,Z10)))</xm:f>
            <xm:f>$K$73</xm:f>
            <x14:dxf>
              <fill>
                <patternFill>
                  <bgColor rgb="FFFF0000"/>
                </patternFill>
              </fill>
            </x14:dxf>
          </x14:cfRule>
          <x14:cfRule type="containsText" priority="1143" operator="containsText" id="{F14FA6A8-8D5F-4021-BB0B-F5490836910B}">
            <xm:f>NOT(ISERROR(SEARCH($K$72,Z10)))</xm:f>
            <xm:f>$K$72</xm:f>
            <x14:dxf>
              <fill>
                <patternFill>
                  <bgColor rgb="FFFFC000"/>
                </patternFill>
              </fill>
            </x14:dxf>
          </x14:cfRule>
          <x14:cfRule type="containsText" priority="1144" operator="containsText" id="{0959E2E2-5F2A-4893-9346-5BCED5565060}">
            <xm:f>NOT(ISERROR(SEARCH($K$71,Z10)))</xm:f>
            <xm:f>$K$71</xm:f>
            <x14:dxf>
              <fill>
                <patternFill>
                  <bgColor rgb="FFFFFF00"/>
                </patternFill>
              </fill>
            </x14:dxf>
          </x14:cfRule>
          <x14:cfRule type="containsText" priority="1145" operator="containsText" id="{91F7BB90-CFF2-403B-ADE0-1FB44DB79718}">
            <xm:f>NOT(ISERROR(SEARCH($K$70,Z10)))</xm:f>
            <xm:f>$K$70</xm:f>
            <x14:dxf>
              <fill>
                <patternFill>
                  <bgColor rgb="FF00B050"/>
                </patternFill>
              </fill>
            </x14:dxf>
          </x14:cfRule>
          <x14:cfRule type="containsText" priority="1146" operator="containsText" id="{EA1F7096-FF94-4B56-AB7A-B73C38D40841}">
            <xm:f>NOT(ISERROR(SEARCH($K$69,Z10)))</xm:f>
            <xm:f>$K$69</xm:f>
            <x14:dxf>
              <fill>
                <patternFill>
                  <bgColor rgb="FF92D050"/>
                </patternFill>
              </fill>
            </x14:dxf>
          </x14:cfRule>
          <xm:sqref>Z10</xm:sqref>
        </x14:conditionalFormatting>
        <x14:conditionalFormatting xmlns:xm="http://schemas.microsoft.com/office/excel/2006/main">
          <x14:cfRule type="containsText" priority="1138" operator="containsText" id="{F41998D3-66C4-48A2-ACC8-0F2449ED2C25}">
            <xm:f>NOT(ISERROR(SEARCH($M$72,M10)))</xm:f>
            <xm:f>$M$72</xm:f>
            <x14:dxf>
              <fill>
                <patternFill>
                  <bgColor rgb="FFFF0000"/>
                </patternFill>
              </fill>
            </x14:dxf>
          </x14:cfRule>
          <x14:cfRule type="containsText" priority="1139" operator="containsText" id="{335EA9F7-6E60-4934-BC73-38D2F2E77E0B}">
            <xm:f>NOT(ISERROR(SEARCH($M$71,M10)))</xm:f>
            <xm:f>$M$71</xm:f>
            <x14:dxf>
              <fill>
                <patternFill>
                  <bgColor rgb="FFFFC000"/>
                </patternFill>
              </fill>
            </x14:dxf>
          </x14:cfRule>
          <x14:cfRule type="containsText" priority="1140" operator="containsText" id="{67A8079A-ABFD-45D5-BB14-19732C939BC0}">
            <xm:f>NOT(ISERROR(SEARCH($M$70,M10)))</xm:f>
            <xm:f>$M$70</xm:f>
            <x14:dxf>
              <fill>
                <patternFill>
                  <bgColor rgb="FFFFFF00"/>
                </patternFill>
              </fill>
            </x14:dxf>
          </x14:cfRule>
          <x14:cfRule type="containsText" priority="1141" operator="containsText" id="{4EA2DA5A-853C-4F9B-BDFD-E16714BA1E6A}">
            <xm:f>NOT(ISERROR(SEARCH($M$69,M10)))</xm:f>
            <xm:f>$M$69</xm:f>
            <x14:dxf>
              <fill>
                <patternFill>
                  <bgColor rgb="FF92D050"/>
                </patternFill>
              </fill>
            </x14:dxf>
          </x14:cfRule>
          <xm:sqref>M10</xm:sqref>
        </x14:conditionalFormatting>
        <x14:conditionalFormatting xmlns:xm="http://schemas.microsoft.com/office/excel/2006/main">
          <x14:cfRule type="containsText" priority="1134" operator="containsText" id="{F3082E9C-D73B-4F46-88BB-E14A17AA3EFD}">
            <xm:f>NOT(ISERROR(SEARCH($M$72,M11)))</xm:f>
            <xm:f>$M$72</xm:f>
            <x14:dxf>
              <fill>
                <patternFill>
                  <bgColor rgb="FFFF0000"/>
                </patternFill>
              </fill>
            </x14:dxf>
          </x14:cfRule>
          <x14:cfRule type="containsText" priority="1135" operator="containsText" id="{344C0039-0CA9-46B2-B034-BAE7874FCA29}">
            <xm:f>NOT(ISERROR(SEARCH($M$71,M11)))</xm:f>
            <xm:f>$M$71</xm:f>
            <x14:dxf>
              <fill>
                <patternFill>
                  <bgColor rgb="FFFFC000"/>
                </patternFill>
              </fill>
            </x14:dxf>
          </x14:cfRule>
          <x14:cfRule type="containsText" priority="1136" operator="containsText" id="{A081DF76-1A2F-4379-87F3-695A35FD4C13}">
            <xm:f>NOT(ISERROR(SEARCH($M$70,M11)))</xm:f>
            <xm:f>$M$70</xm:f>
            <x14:dxf>
              <fill>
                <patternFill>
                  <bgColor rgb="FFFFFF00"/>
                </patternFill>
              </fill>
            </x14:dxf>
          </x14:cfRule>
          <x14:cfRule type="containsText" priority="1137" operator="containsText" id="{F6B293B7-C605-4A03-82D8-5E01D4D0B3B8}">
            <xm:f>NOT(ISERROR(SEARCH($M$69,M11)))</xm:f>
            <xm:f>$M$69</xm:f>
            <x14:dxf>
              <fill>
                <patternFill>
                  <bgColor rgb="FF92D050"/>
                </patternFill>
              </fill>
            </x14:dxf>
          </x14:cfRule>
          <xm:sqref>M11</xm:sqref>
        </x14:conditionalFormatting>
        <x14:conditionalFormatting xmlns:xm="http://schemas.microsoft.com/office/excel/2006/main">
          <x14:cfRule type="containsText" priority="1127" operator="containsText" id="{65717D0D-D9DC-4895-B128-E2DD8E6790DE}">
            <xm:f>NOT(ISERROR(SEARCH($H$70,I15)))</xm:f>
            <xm:f>$H$70</xm:f>
            <x14:dxf>
              <fill>
                <patternFill>
                  <fgColor rgb="FF92D050"/>
                  <bgColor rgb="FF92D050"/>
                </patternFill>
              </fill>
            </x14:dxf>
          </x14:cfRule>
          <x14:cfRule type="containsText" priority="1128" operator="containsText" id="{0CFDEEE8-28C4-44CC-9B43-6872FCE2DFFC}">
            <xm:f>NOT(ISERROR(SEARCH($H$74,I15)))</xm:f>
            <xm:f>$H$74</xm:f>
            <x14:dxf>
              <fill>
                <patternFill>
                  <bgColor rgb="FFFF0000"/>
                </patternFill>
              </fill>
            </x14:dxf>
          </x14:cfRule>
          <x14:cfRule type="containsText" priority="1129" operator="containsText" id="{284F1700-E7EA-4082-9785-01666430134F}">
            <xm:f>NOT(ISERROR(SEARCH($H$73,I15)))</xm:f>
            <xm:f>$H$73</xm:f>
            <x14:dxf>
              <fill>
                <patternFill>
                  <fgColor rgb="FFFFFF00"/>
                  <bgColor rgb="FFFFFF00"/>
                </patternFill>
              </fill>
            </x14:dxf>
          </x14:cfRule>
          <x14:cfRule type="containsText" priority="1130" operator="containsText" id="{A7A71D17-03EE-42C9-AF7E-A6D31C7137B1}">
            <xm:f>NOT(ISERROR(SEARCH($H$72,I15)))</xm:f>
            <xm:f>$H$72</xm:f>
            <x14:dxf>
              <fill>
                <patternFill>
                  <fgColor rgb="FFFFC000"/>
                  <bgColor rgb="FFFFC000"/>
                </patternFill>
              </fill>
            </x14:dxf>
          </x14:cfRule>
          <x14:cfRule type="containsText" priority="1131" operator="containsText" id="{63EF23C1-724A-4D8C-91AA-32A3447622AC}">
            <xm:f>NOT(ISERROR(SEARCH($H$71,I15)))</xm:f>
            <xm:f>$H$71</xm:f>
            <x14:dxf>
              <fill>
                <patternFill>
                  <bgColor rgb="FF00B050"/>
                </patternFill>
              </fill>
            </x14:dxf>
          </x14:cfRule>
          <x14:cfRule type="cellIs" priority="1132" operator="equal" id="{B68977EE-3CBF-4854-AE9D-E4D4B7948C67}">
            <xm:f>'C:\UAEOS\TRABAJO EN CASA\MAPAS DE RIESGOS\RIESGOS 2021\MAPAS DE RIESGOS DE PROCESO 2021\MAPAS DE RIESGOS GUIA 2021\[MAPA_RIESGOS_PROGRAMAS Y PROYECTOS_UAEOS_2021.xlsx]Tabla probabiidad'!#REF!</xm:f>
            <x14:dxf>
              <fill>
                <patternFill>
                  <fgColor theme="6"/>
                </patternFill>
              </fill>
            </x14:dxf>
          </x14:cfRule>
          <x14:cfRule type="cellIs" priority="1133" operator="equal" id="{1B20CA01-6155-46B7-BB2A-81A3B19B4F0A}">
            <xm:f>'C:\UAEOS\TRABAJO EN CASA\MAPAS DE RIESGOS\RIESGOS 2021\MAPAS DE RIESGOS DE PROCESO 2021\MAPAS DE RIESGOS GUIA 2021\[MAPA_RIESGOS_PROGRAMAS Y PROYECTOS_UAEOS_2021.xlsx]Tabla probabiidad'!#REF!</xm:f>
            <x14:dxf>
              <fill>
                <patternFill>
                  <fgColor rgb="FF92D050"/>
                  <bgColor theme="6" tint="0.59996337778862885"/>
                </patternFill>
              </fill>
            </x14:dxf>
          </x14:cfRule>
          <xm:sqref>I15</xm:sqref>
        </x14:conditionalFormatting>
        <x14:conditionalFormatting xmlns:xm="http://schemas.microsoft.com/office/excel/2006/main">
          <x14:cfRule type="containsText" priority="1117" operator="containsText" id="{F2FBFC27-ED87-471D-9EB0-157E9806131E}">
            <xm:f>NOT(ISERROR(SEARCH($I$69,I17)))</xm:f>
            <xm:f>$I$69</xm:f>
            <x14:dxf>
              <fill>
                <patternFill>
                  <fgColor rgb="FF92D050"/>
                  <bgColor rgb="FF92D050"/>
                </patternFill>
              </fill>
            </x14:dxf>
          </x14:cfRule>
          <x14:cfRule type="containsText" priority="1118" operator="containsText" id="{038E5495-A361-4C81-90A7-52B49CC3C893}">
            <xm:f>NOT(ISERROR(SEARCH($I$70,I17)))</xm:f>
            <xm:f>$I$70</xm:f>
            <x14:dxf>
              <fill>
                <patternFill>
                  <bgColor rgb="FF00B050"/>
                </patternFill>
              </fill>
            </x14:dxf>
          </x14:cfRule>
          <x14:cfRule type="containsText" priority="1119" operator="containsText" id="{64FEF762-AD61-4337-8067-90C8C4CAB5BC}">
            <xm:f>NOT(ISERROR(SEARCH($I$73,I17)))</xm:f>
            <xm:f>$I$73</xm:f>
            <x14:dxf>
              <fill>
                <patternFill>
                  <bgColor rgb="FFFF0000"/>
                </patternFill>
              </fill>
            </x14:dxf>
          </x14:cfRule>
          <x14:cfRule type="containsText" priority="1120" operator="containsText" id="{51A6E027-630F-4D5A-B429-7512C2374FCA}">
            <xm:f>NOT(ISERROR(SEARCH($I$72,I17)))</xm:f>
            <xm:f>$I$72</xm:f>
            <x14:dxf>
              <fill>
                <patternFill>
                  <fgColor rgb="FFFFC000"/>
                  <bgColor rgb="FFFFC000"/>
                </patternFill>
              </fill>
            </x14:dxf>
          </x14:cfRule>
          <x14:cfRule type="containsText" priority="1121" operator="containsText" id="{7CEDC674-C966-472D-82C3-89D518AA3988}">
            <xm:f>NOT(ISERROR(SEARCH($I$71,I17)))</xm:f>
            <xm:f>$I$71</xm:f>
            <x14:dxf>
              <fill>
                <patternFill>
                  <fgColor rgb="FFFFFF00"/>
                  <bgColor rgb="FFFFFF00"/>
                </patternFill>
              </fill>
            </x14:dxf>
          </x14:cfRule>
          <x14:cfRule type="containsText" priority="1122" operator="containsText" id="{F0CDE8C7-30EE-4588-89F9-DB44A8C9E5B7}">
            <xm:f>NOT(ISERROR(SEARCH($I$70,I17)))</xm:f>
            <xm:f>$I$70</xm:f>
            <x14:dxf>
              <fill>
                <patternFill>
                  <bgColor theme="0" tint="-0.14996795556505021"/>
                </patternFill>
              </fill>
            </x14:dxf>
          </x14:cfRule>
          <x14:cfRule type="cellIs" priority="1123" operator="equal" id="{3818FB35-B7F0-467C-A24E-6258CB48E439}">
            <xm:f>'C:\GESTION 2023\1. Pensamiento y Direccionamiento Estrategico\Planes integrados\Definitivos\[MAPA RIESGOS UAEOS 2023.xlsx]Tabla probabiidad'!#REF!</xm:f>
            <x14:dxf>
              <fill>
                <patternFill>
                  <fgColor theme="6"/>
                </patternFill>
              </fill>
            </x14:dxf>
          </x14:cfRule>
          <x14:cfRule type="cellIs" priority="1124" operator="equal" id="{A83BD7AA-FFD9-4A4C-BDB5-DB6FEDBFBC39}">
            <xm:f>'C:\GESTION 2023\1. Pensamiento y Direccionamiento Estrategico\Planes integrados\Definitivos\[MAPA RIESGOS UAEOS 2023.xlsx]Tabla probabiidad'!#REF!</xm:f>
            <x14:dxf>
              <fill>
                <patternFill>
                  <fgColor rgb="FF92D050"/>
                  <bgColor theme="6" tint="0.59996337778862885"/>
                </patternFill>
              </fill>
            </x14:dxf>
          </x14:cfRule>
          <xm:sqref>I17</xm:sqref>
        </x14:conditionalFormatting>
        <x14:conditionalFormatting xmlns:xm="http://schemas.microsoft.com/office/excel/2006/main">
          <x14:cfRule type="containsText" priority="1109" operator="containsText" id="{D6E7BFC5-3A47-4799-8C0C-6ECB6E77D788}">
            <xm:f>NOT(ISERROR(SEARCH($I$69,I19)))</xm:f>
            <xm:f>$I$69</xm:f>
            <x14:dxf>
              <fill>
                <patternFill>
                  <fgColor rgb="FF92D050"/>
                  <bgColor rgb="FF92D050"/>
                </patternFill>
              </fill>
            </x14:dxf>
          </x14:cfRule>
          <x14:cfRule type="containsText" priority="1110" operator="containsText" id="{A8730CA0-88F4-4064-8247-2DF3F1AD05B6}">
            <xm:f>NOT(ISERROR(SEARCH($I$70,I19)))</xm:f>
            <xm:f>$I$70</xm:f>
            <x14:dxf>
              <fill>
                <patternFill>
                  <bgColor rgb="FF00B050"/>
                </patternFill>
              </fill>
            </x14:dxf>
          </x14:cfRule>
          <x14:cfRule type="containsText" priority="1111" operator="containsText" id="{BA3B51CE-D8FA-413C-81C4-8FD5F61BE815}">
            <xm:f>NOT(ISERROR(SEARCH($I$73,I19)))</xm:f>
            <xm:f>$I$73</xm:f>
            <x14:dxf>
              <fill>
                <patternFill>
                  <bgColor rgb="FFFF0000"/>
                </patternFill>
              </fill>
            </x14:dxf>
          </x14:cfRule>
          <x14:cfRule type="containsText" priority="1112" operator="containsText" id="{7E4AD87A-ED3C-499B-BC88-A6D70A1DA8FE}">
            <xm:f>NOT(ISERROR(SEARCH($I$72,I19)))</xm:f>
            <xm:f>$I$72</xm:f>
            <x14:dxf>
              <fill>
                <patternFill>
                  <fgColor rgb="FFFFC000"/>
                  <bgColor rgb="FFFFC000"/>
                </patternFill>
              </fill>
            </x14:dxf>
          </x14:cfRule>
          <x14:cfRule type="containsText" priority="1113" operator="containsText" id="{1D02F351-39D4-4DBF-B06F-ABD2C12BA68B}">
            <xm:f>NOT(ISERROR(SEARCH($I$71,I19)))</xm:f>
            <xm:f>$I$71</xm:f>
            <x14:dxf>
              <fill>
                <patternFill>
                  <fgColor rgb="FFFFFF00"/>
                  <bgColor rgb="FFFFFF00"/>
                </patternFill>
              </fill>
            </x14:dxf>
          </x14:cfRule>
          <x14:cfRule type="containsText" priority="1114" operator="containsText" id="{AF338D32-C721-403D-8491-282F523FBFCF}">
            <xm:f>NOT(ISERROR(SEARCH($I$70,I19)))</xm:f>
            <xm:f>$I$70</xm:f>
            <x14:dxf>
              <fill>
                <patternFill>
                  <bgColor theme="0" tint="-0.14996795556505021"/>
                </patternFill>
              </fill>
            </x14:dxf>
          </x14:cfRule>
          <x14:cfRule type="cellIs" priority="1115" operator="equal" id="{C459C93D-1C95-4CCD-8558-49E2E872A475}">
            <xm:f>'C:\GESTION 2023\1. Pensamiento y Direccionamiento Estrategico\Planes integrados\Definitivos\[MAPA RIESGOS UAEOS 2023.xlsx]Tabla probabiidad'!#REF!</xm:f>
            <x14:dxf>
              <fill>
                <patternFill>
                  <fgColor theme="6"/>
                </patternFill>
              </fill>
            </x14:dxf>
          </x14:cfRule>
          <x14:cfRule type="cellIs" priority="1116" operator="equal" id="{1002D672-F4BC-4796-9A1B-75CAC3310DAA}">
            <xm:f>'C:\GESTION 2023\1. Pensamiento y Direccionamiento Estrategico\Planes integrados\Definitivos\[MAPA RIESGOS UAEOS 2023.xlsx]Tabla probabiidad'!#REF!</xm:f>
            <x14:dxf>
              <fill>
                <patternFill>
                  <fgColor rgb="FF92D050"/>
                  <bgColor theme="6" tint="0.59996337778862885"/>
                </patternFill>
              </fill>
            </x14:dxf>
          </x14:cfRule>
          <xm:sqref>I19</xm:sqref>
        </x14:conditionalFormatting>
        <x14:conditionalFormatting xmlns:xm="http://schemas.microsoft.com/office/excel/2006/main">
          <x14:cfRule type="containsText" priority="1104" operator="containsText" id="{84C22EBC-D61A-4F83-8E66-8FD8AD7F41F6}">
            <xm:f>NOT(ISERROR(SEARCH($K$73,K19)))</xm:f>
            <xm:f>$K$73</xm:f>
            <x14:dxf>
              <fill>
                <patternFill>
                  <bgColor rgb="FFFF0000"/>
                </patternFill>
              </fill>
            </x14:dxf>
          </x14:cfRule>
          <x14:cfRule type="containsText" priority="1105" operator="containsText" id="{65DEB148-FD7C-4E8E-A7BD-3D4046698AEB}">
            <xm:f>NOT(ISERROR(SEARCH($K$72,K19)))</xm:f>
            <xm:f>$K$72</xm:f>
            <x14:dxf>
              <fill>
                <patternFill>
                  <bgColor rgb="FFFFC000"/>
                </patternFill>
              </fill>
            </x14:dxf>
          </x14:cfRule>
          <x14:cfRule type="containsText" priority="1106" operator="containsText" id="{4437F7D6-0320-44D0-8CF2-A5FB651C44B2}">
            <xm:f>NOT(ISERROR(SEARCH($K$71,K19)))</xm:f>
            <xm:f>$K$71</xm:f>
            <x14:dxf>
              <fill>
                <patternFill>
                  <bgColor rgb="FFFFFF00"/>
                </patternFill>
              </fill>
            </x14:dxf>
          </x14:cfRule>
          <x14:cfRule type="containsText" priority="1107" operator="containsText" id="{C76C3789-9CF4-4665-B720-B8C87F613DD9}">
            <xm:f>NOT(ISERROR(SEARCH($K$70,K19)))</xm:f>
            <xm:f>$K$70</xm:f>
            <x14:dxf>
              <fill>
                <patternFill>
                  <bgColor rgb="FF00B050"/>
                </patternFill>
              </fill>
            </x14:dxf>
          </x14:cfRule>
          <x14:cfRule type="containsText" priority="1108" operator="containsText" id="{1EE22650-8901-40FB-82F9-E3A8F9528FB7}">
            <xm:f>NOT(ISERROR(SEARCH($K$69,K19)))</xm:f>
            <xm:f>$K$69</xm:f>
            <x14:dxf>
              <fill>
                <patternFill>
                  <bgColor rgb="FF92D050"/>
                </patternFill>
              </fill>
            </x14:dxf>
          </x14:cfRule>
          <xm:sqref>K19</xm:sqref>
        </x14:conditionalFormatting>
        <x14:conditionalFormatting xmlns:xm="http://schemas.microsoft.com/office/excel/2006/main">
          <x14:cfRule type="containsText" priority="1096" operator="containsText" id="{E6816204-40E7-4C3D-89AE-D7839669072F}">
            <xm:f>NOT(ISERROR(SEARCH($I$69,I25)))</xm:f>
            <xm:f>$I$69</xm:f>
            <x14:dxf>
              <fill>
                <patternFill>
                  <fgColor rgb="FF92D050"/>
                  <bgColor rgb="FF92D050"/>
                </patternFill>
              </fill>
            </x14:dxf>
          </x14:cfRule>
          <x14:cfRule type="containsText" priority="1097" operator="containsText" id="{A00567FD-7E2F-44F9-BD3B-9434A47A41C3}">
            <xm:f>NOT(ISERROR(SEARCH($I$70,I25)))</xm:f>
            <xm:f>$I$70</xm:f>
            <x14:dxf>
              <fill>
                <patternFill>
                  <bgColor rgb="FF00B050"/>
                </patternFill>
              </fill>
            </x14:dxf>
          </x14:cfRule>
          <x14:cfRule type="containsText" priority="1098" operator="containsText" id="{4354FA87-59C1-476B-B775-A485A2BB15BC}">
            <xm:f>NOT(ISERROR(SEARCH($I$73,I25)))</xm:f>
            <xm:f>$I$73</xm:f>
            <x14:dxf>
              <fill>
                <patternFill>
                  <bgColor rgb="FFFF0000"/>
                </patternFill>
              </fill>
            </x14:dxf>
          </x14:cfRule>
          <x14:cfRule type="containsText" priority="1099" operator="containsText" id="{C1162347-6571-4844-A9FC-C371D605E22F}">
            <xm:f>NOT(ISERROR(SEARCH($I$72,I25)))</xm:f>
            <xm:f>$I$72</xm:f>
            <x14:dxf>
              <fill>
                <patternFill>
                  <fgColor rgb="FFFFC000"/>
                  <bgColor rgb="FFFFC000"/>
                </patternFill>
              </fill>
            </x14:dxf>
          </x14:cfRule>
          <x14:cfRule type="containsText" priority="1100" operator="containsText" id="{A82DF59D-DCC2-4BA8-BADE-6A2151F5A69A}">
            <xm:f>NOT(ISERROR(SEARCH($I$71,I25)))</xm:f>
            <xm:f>$I$71</xm:f>
            <x14:dxf>
              <fill>
                <patternFill>
                  <fgColor rgb="FFFFFF00"/>
                  <bgColor rgb="FFFFFF00"/>
                </patternFill>
              </fill>
            </x14:dxf>
          </x14:cfRule>
          <x14:cfRule type="containsText" priority="1101" operator="containsText" id="{F537E9E2-FA12-43DE-9FEC-A2D05EDBA7B9}">
            <xm:f>NOT(ISERROR(SEARCH($I$70,I25)))</xm:f>
            <xm:f>$I$70</xm:f>
            <x14:dxf>
              <fill>
                <patternFill>
                  <bgColor theme="0" tint="-0.14996795556505021"/>
                </patternFill>
              </fill>
            </x14:dxf>
          </x14:cfRule>
          <x14:cfRule type="cellIs" priority="1102" operator="equal" id="{3C4267A9-A808-49FA-98D0-EFE5D5F86C15}">
            <xm:f>'C:\GESTION 2023\1. Pensamiento y Direccionamiento Estrategico\Planes integrados\Definitivos\[MAPA RIESGOS UAEOS 2023.xlsx]Tabla probabiidad'!#REF!</xm:f>
            <x14:dxf>
              <fill>
                <patternFill>
                  <fgColor theme="6"/>
                </patternFill>
              </fill>
            </x14:dxf>
          </x14:cfRule>
          <x14:cfRule type="cellIs" priority="1103" operator="equal" id="{B07AD050-4B24-42CB-91F4-251F3F0E33CA}">
            <xm:f>'C:\GESTION 2023\1. Pensamiento y Direccionamiento Estrategico\Planes integrados\Definitivos\[MAPA RIESGOS UAEOS 2023.xlsx]Tabla probabiidad'!#REF!</xm:f>
            <x14:dxf>
              <fill>
                <patternFill>
                  <fgColor rgb="FF92D050"/>
                  <bgColor theme="6" tint="0.59996337778862885"/>
                </patternFill>
              </fill>
            </x14:dxf>
          </x14:cfRule>
          <xm:sqref>I25</xm:sqref>
        </x14:conditionalFormatting>
        <x14:conditionalFormatting xmlns:xm="http://schemas.microsoft.com/office/excel/2006/main">
          <x14:cfRule type="containsText" priority="1088" operator="containsText" id="{9383AC81-CBE1-419E-A5BD-0DE29BC7C5A1}">
            <xm:f>NOT(ISERROR(SEARCH($I$69,I29)))</xm:f>
            <xm:f>$I$69</xm:f>
            <x14:dxf>
              <fill>
                <patternFill>
                  <fgColor rgb="FF92D050"/>
                  <bgColor rgb="FF92D050"/>
                </patternFill>
              </fill>
            </x14:dxf>
          </x14:cfRule>
          <x14:cfRule type="containsText" priority="1089" operator="containsText" id="{AA0C9493-3822-4170-84FA-7EC9E11D181C}">
            <xm:f>NOT(ISERROR(SEARCH($I$70,I29)))</xm:f>
            <xm:f>$I$70</xm:f>
            <x14:dxf>
              <fill>
                <patternFill>
                  <bgColor rgb="FF00B050"/>
                </patternFill>
              </fill>
            </x14:dxf>
          </x14:cfRule>
          <x14:cfRule type="containsText" priority="1090" operator="containsText" id="{63DB99D3-38A0-4647-A8E6-4C9D5A032A30}">
            <xm:f>NOT(ISERROR(SEARCH($I$73,I29)))</xm:f>
            <xm:f>$I$73</xm:f>
            <x14:dxf>
              <fill>
                <patternFill>
                  <bgColor rgb="FFFF0000"/>
                </patternFill>
              </fill>
            </x14:dxf>
          </x14:cfRule>
          <x14:cfRule type="containsText" priority="1091" operator="containsText" id="{5FAE2F39-F53C-4CFC-B45F-4B2A5D0B2CB9}">
            <xm:f>NOT(ISERROR(SEARCH($I$72,I29)))</xm:f>
            <xm:f>$I$72</xm:f>
            <x14:dxf>
              <fill>
                <patternFill>
                  <fgColor rgb="FFFFC000"/>
                  <bgColor rgb="FFFFC000"/>
                </patternFill>
              </fill>
            </x14:dxf>
          </x14:cfRule>
          <x14:cfRule type="containsText" priority="1092" operator="containsText" id="{E28C2152-3CBD-403E-85EC-E3103574B8A1}">
            <xm:f>NOT(ISERROR(SEARCH($I$71,I29)))</xm:f>
            <xm:f>$I$71</xm:f>
            <x14:dxf>
              <fill>
                <patternFill>
                  <fgColor rgb="FFFFFF00"/>
                  <bgColor rgb="FFFFFF00"/>
                </patternFill>
              </fill>
            </x14:dxf>
          </x14:cfRule>
          <x14:cfRule type="containsText" priority="1093" operator="containsText" id="{59A1998A-6516-4E19-A8AC-2BDD971CF66D}">
            <xm:f>NOT(ISERROR(SEARCH($I$70,I29)))</xm:f>
            <xm:f>$I$70</xm:f>
            <x14:dxf>
              <fill>
                <patternFill>
                  <bgColor theme="0" tint="-0.14996795556505021"/>
                </patternFill>
              </fill>
            </x14:dxf>
          </x14:cfRule>
          <x14:cfRule type="cellIs" priority="1094" operator="equal" id="{B915F79A-1DA9-4469-BF2E-122DA0BFBB1D}">
            <xm:f>'C:\GESTION 2023\1. Pensamiento y Direccionamiento Estrategico\Planes integrados\Definitivos\[MAPA RIESGOS UAEOS 2023.xlsx]Tabla probabiidad'!#REF!</xm:f>
            <x14:dxf>
              <fill>
                <patternFill>
                  <fgColor theme="6"/>
                </patternFill>
              </fill>
            </x14:dxf>
          </x14:cfRule>
          <x14:cfRule type="cellIs" priority="1095" operator="equal" id="{8F4166C7-4365-4260-85B5-B9AA05484DDC}">
            <xm:f>'C:\GESTION 2023\1. Pensamiento y Direccionamiento Estrategico\Planes integrados\Definitivos\[MAPA RIESGOS UAEOS 2023.xlsx]Tabla probabiidad'!#REF!</xm:f>
            <x14:dxf>
              <fill>
                <patternFill>
                  <fgColor rgb="FF92D050"/>
                  <bgColor theme="6" tint="0.59996337778862885"/>
                </patternFill>
              </fill>
            </x14:dxf>
          </x14:cfRule>
          <xm:sqref>I29</xm:sqref>
        </x14:conditionalFormatting>
        <x14:conditionalFormatting xmlns:xm="http://schemas.microsoft.com/office/excel/2006/main">
          <x14:cfRule type="containsText" priority="1080" operator="containsText" id="{58E81B15-F89A-4977-8AE8-0BEEFEE8A855}">
            <xm:f>NOT(ISERROR(SEARCH($I$69,I26)))</xm:f>
            <xm:f>$I$69</xm:f>
            <x14:dxf>
              <fill>
                <patternFill>
                  <fgColor rgb="FF92D050"/>
                  <bgColor rgb="FF92D050"/>
                </patternFill>
              </fill>
            </x14:dxf>
          </x14:cfRule>
          <x14:cfRule type="containsText" priority="1081" operator="containsText" id="{5CFED822-18EB-4EC2-905F-D78095966A40}">
            <xm:f>NOT(ISERROR(SEARCH($I$70,I26)))</xm:f>
            <xm:f>$I$70</xm:f>
            <x14:dxf>
              <fill>
                <patternFill>
                  <bgColor rgb="FF00B050"/>
                </patternFill>
              </fill>
            </x14:dxf>
          </x14:cfRule>
          <x14:cfRule type="containsText" priority="1082" operator="containsText" id="{B5BB065B-D853-4C1D-9DF9-03907A2895DE}">
            <xm:f>NOT(ISERROR(SEARCH($I$73,I26)))</xm:f>
            <xm:f>$I$73</xm:f>
            <x14:dxf>
              <fill>
                <patternFill>
                  <bgColor rgb="FFFF0000"/>
                </patternFill>
              </fill>
            </x14:dxf>
          </x14:cfRule>
          <x14:cfRule type="containsText" priority="1083" operator="containsText" id="{7EFA1CE5-3742-40F6-8153-CCC6A5E24586}">
            <xm:f>NOT(ISERROR(SEARCH($I$72,I26)))</xm:f>
            <xm:f>$I$72</xm:f>
            <x14:dxf>
              <fill>
                <patternFill>
                  <fgColor rgb="FFFFC000"/>
                  <bgColor rgb="FFFFC000"/>
                </patternFill>
              </fill>
            </x14:dxf>
          </x14:cfRule>
          <x14:cfRule type="containsText" priority="1084" operator="containsText" id="{40791B76-0B55-4DB2-A16C-A7A103B452A2}">
            <xm:f>NOT(ISERROR(SEARCH($I$71,I26)))</xm:f>
            <xm:f>$I$71</xm:f>
            <x14:dxf>
              <fill>
                <patternFill>
                  <fgColor rgb="FFFFFF00"/>
                  <bgColor rgb="FFFFFF00"/>
                </patternFill>
              </fill>
            </x14:dxf>
          </x14:cfRule>
          <x14:cfRule type="containsText" priority="1085" operator="containsText" id="{B78EBB21-CA34-4E30-A49E-4BDD90D93EA0}">
            <xm:f>NOT(ISERROR(SEARCH($I$70,I26)))</xm:f>
            <xm:f>$I$70</xm:f>
            <x14:dxf>
              <fill>
                <patternFill>
                  <bgColor theme="0" tint="-0.14996795556505021"/>
                </patternFill>
              </fill>
            </x14:dxf>
          </x14:cfRule>
          <x14:cfRule type="cellIs" priority="1086" operator="equal" id="{6A890C06-5B92-49C1-850D-00B9626990B5}">
            <xm:f>'C:\GESTION 2023\1. Pensamiento y Direccionamiento Estrategico\Planes integrados\Definitivos\[MAPA RIESGOS UAEOS 2023.xlsx]Tabla probabiidad'!#REF!</xm:f>
            <x14:dxf>
              <fill>
                <patternFill>
                  <fgColor theme="6"/>
                </patternFill>
              </fill>
            </x14:dxf>
          </x14:cfRule>
          <x14:cfRule type="cellIs" priority="1087" operator="equal" id="{7C8E60AF-818B-40CB-8A1E-3B33E20275CD}">
            <xm:f>'C:\GESTION 2023\1. Pensamiento y Direccionamiento Estrategico\Planes integrados\Definitivos\[MAPA RIESGOS UAEOS 2023.xlsx]Tabla probabiidad'!#REF!</xm:f>
            <x14:dxf>
              <fill>
                <patternFill>
                  <fgColor rgb="FF92D050"/>
                  <bgColor theme="6" tint="0.59996337778862885"/>
                </patternFill>
              </fill>
            </x14:dxf>
          </x14:cfRule>
          <xm:sqref>I26</xm:sqref>
        </x14:conditionalFormatting>
        <x14:conditionalFormatting xmlns:xm="http://schemas.microsoft.com/office/excel/2006/main">
          <x14:cfRule type="containsText" priority="1072" operator="containsText" id="{23D6508A-3FB9-40FD-A0CD-ABC32258ED5C}">
            <xm:f>NOT(ISERROR(SEARCH($I$69,I28)))</xm:f>
            <xm:f>$I$69</xm:f>
            <x14:dxf>
              <fill>
                <patternFill>
                  <fgColor rgb="FF92D050"/>
                  <bgColor rgb="FF92D050"/>
                </patternFill>
              </fill>
            </x14:dxf>
          </x14:cfRule>
          <x14:cfRule type="containsText" priority="1073" operator="containsText" id="{D7AB557E-E62F-4EEB-955D-770386A10C2D}">
            <xm:f>NOT(ISERROR(SEARCH($I$70,I28)))</xm:f>
            <xm:f>$I$70</xm:f>
            <x14:dxf>
              <fill>
                <patternFill>
                  <bgColor rgb="FF00B050"/>
                </patternFill>
              </fill>
            </x14:dxf>
          </x14:cfRule>
          <x14:cfRule type="containsText" priority="1074" operator="containsText" id="{0D82955E-1DFF-41A2-8D19-19F5AA416C8E}">
            <xm:f>NOT(ISERROR(SEARCH($I$73,I28)))</xm:f>
            <xm:f>$I$73</xm:f>
            <x14:dxf>
              <fill>
                <patternFill>
                  <bgColor rgb="FFFF0000"/>
                </patternFill>
              </fill>
            </x14:dxf>
          </x14:cfRule>
          <x14:cfRule type="containsText" priority="1075" operator="containsText" id="{50D24041-53D2-4691-811A-DE0FF5F97514}">
            <xm:f>NOT(ISERROR(SEARCH($I$72,I28)))</xm:f>
            <xm:f>$I$72</xm:f>
            <x14:dxf>
              <fill>
                <patternFill>
                  <fgColor rgb="FFFFC000"/>
                  <bgColor rgb="FFFFC000"/>
                </patternFill>
              </fill>
            </x14:dxf>
          </x14:cfRule>
          <x14:cfRule type="containsText" priority="1076" operator="containsText" id="{0DA911A1-0594-4D3D-8974-E461BB712E20}">
            <xm:f>NOT(ISERROR(SEARCH($I$71,I28)))</xm:f>
            <xm:f>$I$71</xm:f>
            <x14:dxf>
              <fill>
                <patternFill>
                  <fgColor rgb="FFFFFF00"/>
                  <bgColor rgb="FFFFFF00"/>
                </patternFill>
              </fill>
            </x14:dxf>
          </x14:cfRule>
          <x14:cfRule type="containsText" priority="1077" operator="containsText" id="{C8D3C9C4-FE9B-4D7E-B5A3-04C15EEB393A}">
            <xm:f>NOT(ISERROR(SEARCH($I$70,I28)))</xm:f>
            <xm:f>$I$70</xm:f>
            <x14:dxf>
              <fill>
                <patternFill>
                  <bgColor theme="0" tint="-0.14996795556505021"/>
                </patternFill>
              </fill>
            </x14:dxf>
          </x14:cfRule>
          <x14:cfRule type="cellIs" priority="1078" operator="equal" id="{8BC53F88-A8C0-4F71-A941-D7A4839328A6}">
            <xm:f>'C:\GESTION 2023\1. Pensamiento y Direccionamiento Estrategico\Planes integrados\Definitivos\[MAPA RIESGOS UAEOS 2023.xlsx]Tabla probabiidad'!#REF!</xm:f>
            <x14:dxf>
              <fill>
                <patternFill>
                  <fgColor theme="6"/>
                </patternFill>
              </fill>
            </x14:dxf>
          </x14:cfRule>
          <x14:cfRule type="cellIs" priority="1079" operator="equal" id="{98488AAB-8F71-4012-979A-9C4B7132D4CA}">
            <xm:f>'C:\GESTION 2023\1. Pensamiento y Direccionamiento Estrategico\Planes integrados\Definitivos\[MAPA RIESGOS UAEOS 2023.xlsx]Tabla probabiidad'!#REF!</xm:f>
            <x14:dxf>
              <fill>
                <patternFill>
                  <fgColor rgb="FF92D050"/>
                  <bgColor theme="6" tint="0.59996337778862885"/>
                </patternFill>
              </fill>
            </x14:dxf>
          </x14:cfRule>
          <xm:sqref>I28</xm:sqref>
        </x14:conditionalFormatting>
        <x14:conditionalFormatting xmlns:xm="http://schemas.microsoft.com/office/excel/2006/main">
          <x14:cfRule type="containsText" priority="1064" operator="containsText" id="{C6402D3C-6C7B-4F79-89B6-B36DBE65D817}">
            <xm:f>NOT(ISERROR(SEARCH($I$69,I27)))</xm:f>
            <xm:f>$I$69</xm:f>
            <x14:dxf>
              <fill>
                <patternFill>
                  <fgColor rgb="FF92D050"/>
                  <bgColor rgb="FF92D050"/>
                </patternFill>
              </fill>
            </x14:dxf>
          </x14:cfRule>
          <x14:cfRule type="containsText" priority="1065" operator="containsText" id="{2F6369E1-68E0-4DAE-9FCF-5DA83714F3F0}">
            <xm:f>NOT(ISERROR(SEARCH($I$70,I27)))</xm:f>
            <xm:f>$I$70</xm:f>
            <x14:dxf>
              <fill>
                <patternFill>
                  <bgColor rgb="FF00B050"/>
                </patternFill>
              </fill>
            </x14:dxf>
          </x14:cfRule>
          <x14:cfRule type="containsText" priority="1066" operator="containsText" id="{26C9A8FC-44AC-4AFE-905F-AF60D228C1CA}">
            <xm:f>NOT(ISERROR(SEARCH($I$73,I27)))</xm:f>
            <xm:f>$I$73</xm:f>
            <x14:dxf>
              <fill>
                <patternFill>
                  <bgColor rgb="FFFF0000"/>
                </patternFill>
              </fill>
            </x14:dxf>
          </x14:cfRule>
          <x14:cfRule type="containsText" priority="1067" operator="containsText" id="{6C936997-F68A-40CD-9732-DE4AC15669EA}">
            <xm:f>NOT(ISERROR(SEARCH($I$72,I27)))</xm:f>
            <xm:f>$I$72</xm:f>
            <x14:dxf>
              <fill>
                <patternFill>
                  <fgColor rgb="FFFFC000"/>
                  <bgColor rgb="FFFFC000"/>
                </patternFill>
              </fill>
            </x14:dxf>
          </x14:cfRule>
          <x14:cfRule type="containsText" priority="1068" operator="containsText" id="{9BF17A35-1A91-4560-9B00-2EF1F432016A}">
            <xm:f>NOT(ISERROR(SEARCH($I$71,I27)))</xm:f>
            <xm:f>$I$71</xm:f>
            <x14:dxf>
              <fill>
                <patternFill>
                  <fgColor rgb="FFFFFF00"/>
                  <bgColor rgb="FFFFFF00"/>
                </patternFill>
              </fill>
            </x14:dxf>
          </x14:cfRule>
          <x14:cfRule type="containsText" priority="1069" operator="containsText" id="{2E6AB333-159A-4E1A-A13E-340B02EECC66}">
            <xm:f>NOT(ISERROR(SEARCH($I$70,I27)))</xm:f>
            <xm:f>$I$70</xm:f>
            <x14:dxf>
              <fill>
                <patternFill>
                  <bgColor theme="0" tint="-0.14996795556505021"/>
                </patternFill>
              </fill>
            </x14:dxf>
          </x14:cfRule>
          <x14:cfRule type="cellIs" priority="1070" operator="equal" id="{31BB7725-387F-4E77-BEE0-E443B96E59E5}">
            <xm:f>'C:\GESTION 2023\1. Pensamiento y Direccionamiento Estrategico\Planes integrados\Definitivos\[MAPA RIESGOS UAEOS 2023.xlsx]Tabla probabiidad'!#REF!</xm:f>
            <x14:dxf>
              <fill>
                <patternFill>
                  <fgColor theme="6"/>
                </patternFill>
              </fill>
            </x14:dxf>
          </x14:cfRule>
          <x14:cfRule type="cellIs" priority="1071" operator="equal" id="{7DF8B291-A7AB-42DF-B880-4901C1B77FE8}">
            <xm:f>'C:\GESTION 2023\1. Pensamiento y Direccionamiento Estrategico\Planes integrados\Definitivos\[MAPA RIESGOS UAEOS 2023.xlsx]Tabla probabiidad'!#REF!</xm:f>
            <x14:dxf>
              <fill>
                <patternFill>
                  <fgColor rgb="FF92D050"/>
                  <bgColor theme="6" tint="0.59996337778862885"/>
                </patternFill>
              </fill>
            </x14:dxf>
          </x14:cfRule>
          <xm:sqref>I27</xm:sqref>
        </x14:conditionalFormatting>
        <x14:conditionalFormatting xmlns:xm="http://schemas.microsoft.com/office/excel/2006/main">
          <x14:cfRule type="containsText" priority="1056" operator="containsText" id="{B6E37C9D-1C5F-4CC2-BF6A-EC98E83C1AE2}">
            <xm:f>NOT(ISERROR(SEARCH($I$69,I30)))</xm:f>
            <xm:f>$I$69</xm:f>
            <x14:dxf>
              <fill>
                <patternFill>
                  <fgColor rgb="FF92D050"/>
                  <bgColor rgb="FF92D050"/>
                </patternFill>
              </fill>
            </x14:dxf>
          </x14:cfRule>
          <x14:cfRule type="containsText" priority="1057" operator="containsText" id="{10CF1A0C-1938-4B1D-9E63-C6DF6F29EFB3}">
            <xm:f>NOT(ISERROR(SEARCH($I$70,I30)))</xm:f>
            <xm:f>$I$70</xm:f>
            <x14:dxf>
              <fill>
                <patternFill>
                  <bgColor rgb="FF00B050"/>
                </patternFill>
              </fill>
            </x14:dxf>
          </x14:cfRule>
          <x14:cfRule type="containsText" priority="1058" operator="containsText" id="{737EB62C-2397-4EAD-BA93-24F4F8C6E268}">
            <xm:f>NOT(ISERROR(SEARCH($I$73,I30)))</xm:f>
            <xm:f>$I$73</xm:f>
            <x14:dxf>
              <fill>
                <patternFill>
                  <bgColor rgb="FFFF0000"/>
                </patternFill>
              </fill>
            </x14:dxf>
          </x14:cfRule>
          <x14:cfRule type="containsText" priority="1059" operator="containsText" id="{4F529E74-484E-4618-8E35-F4CDA25E3FB4}">
            <xm:f>NOT(ISERROR(SEARCH($I$72,I30)))</xm:f>
            <xm:f>$I$72</xm:f>
            <x14:dxf>
              <fill>
                <patternFill>
                  <fgColor rgb="FFFFC000"/>
                  <bgColor rgb="FFFFC000"/>
                </patternFill>
              </fill>
            </x14:dxf>
          </x14:cfRule>
          <x14:cfRule type="containsText" priority="1060" operator="containsText" id="{FCC5807A-F7CE-4148-98FA-6ED6963BE8FF}">
            <xm:f>NOT(ISERROR(SEARCH($I$71,I30)))</xm:f>
            <xm:f>$I$71</xm:f>
            <x14:dxf>
              <fill>
                <patternFill>
                  <fgColor rgb="FFFFFF00"/>
                  <bgColor rgb="FFFFFF00"/>
                </patternFill>
              </fill>
            </x14:dxf>
          </x14:cfRule>
          <x14:cfRule type="containsText" priority="1061" operator="containsText" id="{487752D4-8012-4057-8EB0-EF82EFAF07C1}">
            <xm:f>NOT(ISERROR(SEARCH($I$70,I30)))</xm:f>
            <xm:f>$I$70</xm:f>
            <x14:dxf>
              <fill>
                <patternFill>
                  <bgColor theme="0" tint="-0.14996795556505021"/>
                </patternFill>
              </fill>
            </x14:dxf>
          </x14:cfRule>
          <x14:cfRule type="cellIs" priority="1062" operator="equal" id="{0569077F-ED4B-4C4E-BF06-53E7A6CD0F5F}">
            <xm:f>'C:\GESTION 2023\1. Pensamiento y Direccionamiento Estrategico\Planes integrados\Definitivos\[MAPA RIESGOS UAEOS 2023.xlsx]Tabla probabiidad'!#REF!</xm:f>
            <x14:dxf>
              <fill>
                <patternFill>
                  <fgColor theme="6"/>
                </patternFill>
              </fill>
            </x14:dxf>
          </x14:cfRule>
          <x14:cfRule type="cellIs" priority="1063" operator="equal" id="{6B342C80-DEDB-4DFC-9646-25FC577A021F}">
            <xm:f>'C:\GESTION 2023\1. Pensamiento y Direccionamiento Estrategico\Planes integrados\Definitivos\[MAPA RIESGOS UAEOS 2023.xlsx]Tabla probabiidad'!#REF!</xm:f>
            <x14:dxf>
              <fill>
                <patternFill>
                  <fgColor rgb="FF92D050"/>
                  <bgColor theme="6" tint="0.59996337778862885"/>
                </patternFill>
              </fill>
            </x14:dxf>
          </x14:cfRule>
          <xm:sqref>I30:I31</xm:sqref>
        </x14:conditionalFormatting>
        <x14:conditionalFormatting xmlns:xm="http://schemas.microsoft.com/office/excel/2006/main">
          <x14:cfRule type="containsText" priority="1049" operator="containsText" id="{A684C74B-113E-4677-A353-3BD6A7FCC0CC}">
            <xm:f>NOT(ISERROR(SEARCH($H$70,I14)))</xm:f>
            <xm:f>$H$70</xm:f>
            <x14:dxf>
              <fill>
                <patternFill>
                  <fgColor rgb="FF92D050"/>
                  <bgColor rgb="FF92D050"/>
                </patternFill>
              </fill>
            </x14:dxf>
          </x14:cfRule>
          <x14:cfRule type="containsText" priority="1050" operator="containsText" id="{D04B7606-231B-46AC-A791-E6D0F42BA581}">
            <xm:f>NOT(ISERROR(SEARCH($H$74,I14)))</xm:f>
            <xm:f>$H$74</xm:f>
            <x14:dxf>
              <fill>
                <patternFill>
                  <bgColor rgb="FFFF0000"/>
                </patternFill>
              </fill>
            </x14:dxf>
          </x14:cfRule>
          <x14:cfRule type="containsText" priority="1051" operator="containsText" id="{C808DDBA-31BE-49B9-AADD-86FE1C741BAF}">
            <xm:f>NOT(ISERROR(SEARCH($H$73,I14)))</xm:f>
            <xm:f>$H$73</xm:f>
            <x14:dxf>
              <fill>
                <patternFill>
                  <fgColor rgb="FFFFFF00"/>
                  <bgColor rgb="FFFFFF00"/>
                </patternFill>
              </fill>
            </x14:dxf>
          </x14:cfRule>
          <x14:cfRule type="containsText" priority="1052" operator="containsText" id="{11A04AAE-7901-470E-BC44-AEA2B39D3A2E}">
            <xm:f>NOT(ISERROR(SEARCH($H$72,I14)))</xm:f>
            <xm:f>$H$72</xm:f>
            <x14:dxf>
              <fill>
                <patternFill>
                  <fgColor rgb="FFFFC000"/>
                  <bgColor rgb="FFFFC000"/>
                </patternFill>
              </fill>
            </x14:dxf>
          </x14:cfRule>
          <x14:cfRule type="containsText" priority="1053" operator="containsText" id="{2AE25F0F-6617-4E40-AB15-01FD9597E8EF}">
            <xm:f>NOT(ISERROR(SEARCH($H$71,I14)))</xm:f>
            <xm:f>$H$71</xm:f>
            <x14:dxf>
              <fill>
                <patternFill>
                  <bgColor rgb="FF00B050"/>
                </patternFill>
              </fill>
            </x14:dxf>
          </x14:cfRule>
          <x14:cfRule type="cellIs" priority="1054" operator="equal" id="{71F9B861-A3D0-4F03-BED6-E3762FA51650}">
            <xm:f>'C:\UAEOS\TRABAJO EN CASA\MAPAS DE RIESGOS\RIESGOS 2021\MAPAS DE RIESGOS DE PROCESO 2021\MAPAS DE RIESGOS GUIA 2021\[MAPA_RIESGOS_PROGRAMAS Y PROYECTOS_UAEOS_2021.xlsx]Tabla probabiidad'!#REF!</xm:f>
            <x14:dxf>
              <fill>
                <patternFill>
                  <fgColor theme="6"/>
                </patternFill>
              </fill>
            </x14:dxf>
          </x14:cfRule>
          <x14:cfRule type="cellIs" priority="1055" operator="equal" id="{9C7D2027-634C-43F0-AF36-F3E1BD8706F7}">
            <xm:f>'C:\UAEOS\TRABAJO EN CASA\MAPAS DE RIESGOS\RIESGOS 2021\MAPAS DE RIESGOS DE PROCESO 2021\MAPAS DE RIESGOS GUIA 2021\[MAPA_RIESGOS_PROGRAMAS Y PROYECTOS_UAEOS_2021.xlsx]Tabla probabiidad'!#REF!</xm:f>
            <x14:dxf>
              <fill>
                <patternFill>
                  <fgColor rgb="FF92D050"/>
                  <bgColor theme="6" tint="0.59996337778862885"/>
                </patternFill>
              </fill>
            </x14:dxf>
          </x14:cfRule>
          <xm:sqref>I14</xm:sqref>
        </x14:conditionalFormatting>
        <x14:conditionalFormatting xmlns:xm="http://schemas.microsoft.com/office/excel/2006/main">
          <x14:cfRule type="containsText" priority="1041" operator="containsText" id="{10548908-49BF-4428-88C7-D2003B1A16F4}">
            <xm:f>NOT(ISERROR(SEARCH($I$69,I12)))</xm:f>
            <xm:f>$I$69</xm:f>
            <x14:dxf>
              <fill>
                <patternFill>
                  <fgColor rgb="FF92D050"/>
                  <bgColor rgb="FF92D050"/>
                </patternFill>
              </fill>
            </x14:dxf>
          </x14:cfRule>
          <x14:cfRule type="containsText" priority="1042" operator="containsText" id="{B77D1DE6-FB29-4FB2-9B29-1F47462222B4}">
            <xm:f>NOT(ISERROR(SEARCH($I$70,I12)))</xm:f>
            <xm:f>$I$70</xm:f>
            <x14:dxf>
              <fill>
                <patternFill>
                  <bgColor rgb="FF00B050"/>
                </patternFill>
              </fill>
            </x14:dxf>
          </x14:cfRule>
          <x14:cfRule type="containsText" priority="1043" operator="containsText" id="{7A1A66E0-3D7D-4A7A-AC16-7F591392285A}">
            <xm:f>NOT(ISERROR(SEARCH($I$73,I12)))</xm:f>
            <xm:f>$I$73</xm:f>
            <x14:dxf>
              <fill>
                <patternFill>
                  <bgColor rgb="FFFF0000"/>
                </patternFill>
              </fill>
            </x14:dxf>
          </x14:cfRule>
          <x14:cfRule type="containsText" priority="1044" operator="containsText" id="{70D55F1C-EEF9-49D8-95C2-11787944C1E8}">
            <xm:f>NOT(ISERROR(SEARCH($I$72,I12)))</xm:f>
            <xm:f>$I$72</xm:f>
            <x14:dxf>
              <fill>
                <patternFill>
                  <fgColor rgb="FFFFC000"/>
                  <bgColor rgb="FFFFC000"/>
                </patternFill>
              </fill>
            </x14:dxf>
          </x14:cfRule>
          <x14:cfRule type="containsText" priority="1045" operator="containsText" id="{EB5AEF93-076D-48C8-99F1-D37DD96D098E}">
            <xm:f>NOT(ISERROR(SEARCH($I$71,I12)))</xm:f>
            <xm:f>$I$71</xm:f>
            <x14:dxf>
              <fill>
                <patternFill>
                  <fgColor rgb="FFFFFF00"/>
                  <bgColor rgb="FFFFFF00"/>
                </patternFill>
              </fill>
            </x14:dxf>
          </x14:cfRule>
          <x14:cfRule type="containsText" priority="1046" operator="containsText" id="{198E14A0-C418-42FC-9C03-1C1E3CA37384}">
            <xm:f>NOT(ISERROR(SEARCH($I$70,I12)))</xm:f>
            <xm:f>$I$70</xm:f>
            <x14:dxf>
              <fill>
                <patternFill>
                  <bgColor theme="0" tint="-0.14996795556505021"/>
                </patternFill>
              </fill>
            </x14:dxf>
          </x14:cfRule>
          <x14:cfRule type="cellIs" priority="1047" operator="equal" id="{BE8E4945-A55F-4A7E-95FF-C0E6D96D830F}">
            <xm:f>'C:\GESTION 2023\1. Pensamiento y Direccionamiento Estrategico\Planes integrados\Definitivos\[MAPA RIESGOS UAEOS 2023.xlsx]Tabla probabiidad'!#REF!</xm:f>
            <x14:dxf>
              <fill>
                <patternFill>
                  <fgColor theme="6"/>
                </patternFill>
              </fill>
            </x14:dxf>
          </x14:cfRule>
          <x14:cfRule type="cellIs" priority="1048" operator="equal" id="{1A60E174-FC69-431F-AD05-45C2131A3B1F}">
            <xm:f>'C:\GESTION 2023\1. Pensamiento y Direccionamiento Estrategico\Planes integrados\Definitivos\[MAPA RIESGOS UAEOS 2023.xlsx]Tabla probabiidad'!#REF!</xm:f>
            <x14:dxf>
              <fill>
                <patternFill>
                  <fgColor rgb="FF92D050"/>
                  <bgColor theme="6" tint="0.59996337778862885"/>
                </patternFill>
              </fill>
            </x14:dxf>
          </x14:cfRule>
          <xm:sqref>I12:I13</xm:sqref>
        </x14:conditionalFormatting>
        <x14:conditionalFormatting xmlns:xm="http://schemas.microsoft.com/office/excel/2006/main">
          <x14:cfRule type="containsText" priority="1036" operator="containsText" id="{26CE62CB-6C98-4CB4-A08D-8502DF8672AD}">
            <xm:f>NOT(ISERROR(SEARCH($K$73,K12)))</xm:f>
            <xm:f>$K$73</xm:f>
            <x14:dxf>
              <fill>
                <patternFill>
                  <bgColor rgb="FFFF0000"/>
                </patternFill>
              </fill>
            </x14:dxf>
          </x14:cfRule>
          <x14:cfRule type="containsText" priority="1037" operator="containsText" id="{B93919DF-12D6-4C97-ABFF-A58FA8C76D5E}">
            <xm:f>NOT(ISERROR(SEARCH($K$72,K12)))</xm:f>
            <xm:f>$K$72</xm:f>
            <x14:dxf>
              <fill>
                <patternFill>
                  <bgColor rgb="FFFFC000"/>
                </patternFill>
              </fill>
            </x14:dxf>
          </x14:cfRule>
          <x14:cfRule type="containsText" priority="1038" operator="containsText" id="{E76DE8E6-459C-41E9-972E-5B98B065274E}">
            <xm:f>NOT(ISERROR(SEARCH($K$71,K12)))</xm:f>
            <xm:f>$K$71</xm:f>
            <x14:dxf>
              <fill>
                <patternFill>
                  <bgColor rgb="FFFFFF00"/>
                </patternFill>
              </fill>
            </x14:dxf>
          </x14:cfRule>
          <x14:cfRule type="containsText" priority="1039" operator="containsText" id="{74344F40-0A90-443F-B6D4-FBE346D2EE3D}">
            <xm:f>NOT(ISERROR(SEARCH($K$70,K12)))</xm:f>
            <xm:f>$K$70</xm:f>
            <x14:dxf>
              <fill>
                <patternFill>
                  <bgColor rgb="FF00B050"/>
                </patternFill>
              </fill>
            </x14:dxf>
          </x14:cfRule>
          <x14:cfRule type="containsText" priority="1040" operator="containsText" id="{41E3BD4E-CF25-40C7-9D2B-2DACED8E11C4}">
            <xm:f>NOT(ISERROR(SEARCH($K$69,K12)))</xm:f>
            <xm:f>$K$69</xm:f>
            <x14:dxf>
              <fill>
                <patternFill>
                  <bgColor rgb="FF92D050"/>
                </patternFill>
              </fill>
            </x14:dxf>
          </x14:cfRule>
          <xm:sqref>K12:K13</xm:sqref>
        </x14:conditionalFormatting>
        <x14:conditionalFormatting xmlns:xm="http://schemas.microsoft.com/office/excel/2006/main">
          <x14:cfRule type="containsText" priority="1031" operator="containsText" id="{DD47237E-9542-4257-8A78-F8072D5391F4}">
            <xm:f>NOT(ISERROR(SEARCH($K$73,K14)))</xm:f>
            <xm:f>$K$73</xm:f>
            <x14:dxf>
              <fill>
                <patternFill>
                  <bgColor rgb="FFFF0000"/>
                </patternFill>
              </fill>
            </x14:dxf>
          </x14:cfRule>
          <x14:cfRule type="containsText" priority="1032" operator="containsText" id="{71F7B5CE-4948-4763-AFF5-B162B0B87E9F}">
            <xm:f>NOT(ISERROR(SEARCH($K$72,K14)))</xm:f>
            <xm:f>$K$72</xm:f>
            <x14:dxf>
              <fill>
                <patternFill>
                  <bgColor rgb="FFFFC000"/>
                </patternFill>
              </fill>
            </x14:dxf>
          </x14:cfRule>
          <x14:cfRule type="containsText" priority="1033" operator="containsText" id="{0D94EF99-E15A-4AAF-BE11-E6F50C945F5F}">
            <xm:f>NOT(ISERROR(SEARCH($K$71,K14)))</xm:f>
            <xm:f>$K$71</xm:f>
            <x14:dxf>
              <fill>
                <patternFill>
                  <bgColor rgb="FFFFFF00"/>
                </patternFill>
              </fill>
            </x14:dxf>
          </x14:cfRule>
          <x14:cfRule type="containsText" priority="1034" operator="containsText" id="{BBA17511-5246-4E0B-A1D8-AEA7B87FE6AD}">
            <xm:f>NOT(ISERROR(SEARCH($K$70,K14)))</xm:f>
            <xm:f>$K$70</xm:f>
            <x14:dxf>
              <fill>
                <patternFill>
                  <bgColor rgb="FF00B050"/>
                </patternFill>
              </fill>
            </x14:dxf>
          </x14:cfRule>
          <x14:cfRule type="containsText" priority="1035" operator="containsText" id="{2942D9DE-1E3A-46D9-A336-D0E82FF04214}">
            <xm:f>NOT(ISERROR(SEARCH($K$69,K14)))</xm:f>
            <xm:f>$K$69</xm:f>
            <x14:dxf>
              <fill>
                <patternFill>
                  <bgColor rgb="FF92D050"/>
                </patternFill>
              </fill>
            </x14:dxf>
          </x14:cfRule>
          <xm:sqref>K14</xm:sqref>
        </x14:conditionalFormatting>
        <x14:conditionalFormatting xmlns:xm="http://schemas.microsoft.com/office/excel/2006/main">
          <x14:cfRule type="containsText" priority="1027" operator="containsText" id="{2079D9EF-38F0-4F22-9C45-0275BCBD6207}">
            <xm:f>NOT(ISERROR(SEARCH($M$72,M12)))</xm:f>
            <xm:f>$M$72</xm:f>
            <x14:dxf>
              <fill>
                <patternFill>
                  <bgColor rgb="FFFF0000"/>
                </patternFill>
              </fill>
            </x14:dxf>
          </x14:cfRule>
          <x14:cfRule type="containsText" priority="1028" operator="containsText" id="{EF5E04D1-AE30-4D85-8C58-E2A23D111E1E}">
            <xm:f>NOT(ISERROR(SEARCH($M$71,M12)))</xm:f>
            <xm:f>$M$71</xm:f>
            <x14:dxf>
              <fill>
                <patternFill>
                  <bgColor rgb="FFFFC000"/>
                </patternFill>
              </fill>
            </x14:dxf>
          </x14:cfRule>
          <x14:cfRule type="containsText" priority="1029" operator="containsText" id="{0202DE0E-FAA8-4D82-B6AB-D4E153D24AB3}">
            <xm:f>NOT(ISERROR(SEARCH($M$70,M12)))</xm:f>
            <xm:f>$M$70</xm:f>
            <x14:dxf>
              <fill>
                <patternFill>
                  <bgColor rgb="FFFFFF00"/>
                </patternFill>
              </fill>
            </x14:dxf>
          </x14:cfRule>
          <x14:cfRule type="containsText" priority="1030" operator="containsText" id="{049A2123-9C55-4AEB-B034-465FEBA072F2}">
            <xm:f>NOT(ISERROR(SEARCH($M$69,M12)))</xm:f>
            <xm:f>$M$69</xm:f>
            <x14:dxf>
              <fill>
                <patternFill>
                  <bgColor rgb="FF92D050"/>
                </patternFill>
              </fill>
            </x14:dxf>
          </x14:cfRule>
          <xm:sqref>M12</xm:sqref>
        </x14:conditionalFormatting>
        <x14:conditionalFormatting xmlns:xm="http://schemas.microsoft.com/office/excel/2006/main">
          <x14:cfRule type="containsText" priority="1023" operator="containsText" id="{63202123-984A-4523-8C81-3F1A7DE48A9D}">
            <xm:f>NOT(ISERROR(SEARCH($M$72,M13)))</xm:f>
            <xm:f>$M$72</xm:f>
            <x14:dxf>
              <fill>
                <patternFill>
                  <bgColor rgb="FFFF0000"/>
                </patternFill>
              </fill>
            </x14:dxf>
          </x14:cfRule>
          <x14:cfRule type="containsText" priority="1024" operator="containsText" id="{3D03E9B6-6636-45F0-979B-641B3DED70C7}">
            <xm:f>NOT(ISERROR(SEARCH($M$71,M13)))</xm:f>
            <xm:f>$M$71</xm:f>
            <x14:dxf>
              <fill>
                <patternFill>
                  <bgColor rgb="FFFFC000"/>
                </patternFill>
              </fill>
            </x14:dxf>
          </x14:cfRule>
          <x14:cfRule type="containsText" priority="1025" operator="containsText" id="{9FB8606A-F2B6-44AC-BCC2-FEF302A4B6C3}">
            <xm:f>NOT(ISERROR(SEARCH($M$70,M13)))</xm:f>
            <xm:f>$M$70</xm:f>
            <x14:dxf>
              <fill>
                <patternFill>
                  <bgColor rgb="FFFFFF00"/>
                </patternFill>
              </fill>
            </x14:dxf>
          </x14:cfRule>
          <x14:cfRule type="containsText" priority="1026" operator="containsText" id="{2913EA25-4006-4113-85CA-3EBB6223B681}">
            <xm:f>NOT(ISERROR(SEARCH($M$69,M13)))</xm:f>
            <xm:f>$M$69</xm:f>
            <x14:dxf>
              <fill>
                <patternFill>
                  <bgColor rgb="FF92D050"/>
                </patternFill>
              </fill>
            </x14:dxf>
          </x14:cfRule>
          <xm:sqref>M13</xm:sqref>
        </x14:conditionalFormatting>
        <x14:conditionalFormatting xmlns:xm="http://schemas.microsoft.com/office/excel/2006/main">
          <x14:cfRule type="containsText" priority="1019" operator="containsText" id="{E181DC0D-57D7-41FC-942D-0B4C68CA3CA7}">
            <xm:f>NOT(ISERROR(SEARCH($M$72,M14)))</xm:f>
            <xm:f>$M$72</xm:f>
            <x14:dxf>
              <fill>
                <patternFill>
                  <bgColor rgb="FFFF0000"/>
                </patternFill>
              </fill>
            </x14:dxf>
          </x14:cfRule>
          <x14:cfRule type="containsText" priority="1020" operator="containsText" id="{0D8D609B-BA20-4C94-B16D-E4FDBA006475}">
            <xm:f>NOT(ISERROR(SEARCH($M$71,M14)))</xm:f>
            <xm:f>$M$71</xm:f>
            <x14:dxf>
              <fill>
                <patternFill>
                  <bgColor rgb="FFFFC000"/>
                </patternFill>
              </fill>
            </x14:dxf>
          </x14:cfRule>
          <x14:cfRule type="containsText" priority="1021" operator="containsText" id="{AE49B85E-393A-4805-98F9-CF1407E55940}">
            <xm:f>NOT(ISERROR(SEARCH($M$70,M14)))</xm:f>
            <xm:f>$M$70</xm:f>
            <x14:dxf>
              <fill>
                <patternFill>
                  <bgColor rgb="FFFFFF00"/>
                </patternFill>
              </fill>
            </x14:dxf>
          </x14:cfRule>
          <x14:cfRule type="containsText" priority="1022" operator="containsText" id="{DC951C6B-E313-40F3-964D-57019F69ABDB}">
            <xm:f>NOT(ISERROR(SEARCH($M$69,M14)))</xm:f>
            <xm:f>$M$69</xm:f>
            <x14:dxf>
              <fill>
                <patternFill>
                  <bgColor rgb="FF92D050"/>
                </patternFill>
              </fill>
            </x14:dxf>
          </x14:cfRule>
          <xm:sqref>M14</xm:sqref>
        </x14:conditionalFormatting>
        <x14:conditionalFormatting xmlns:xm="http://schemas.microsoft.com/office/excel/2006/main">
          <x14:cfRule type="containsText" priority="1011" operator="containsText" id="{02E9B0C1-4A4B-4FBE-A5B3-8736B527CF3D}">
            <xm:f>NOT(ISERROR(SEARCH($I$69,I20)))</xm:f>
            <xm:f>$I$69</xm:f>
            <x14:dxf>
              <fill>
                <patternFill>
                  <fgColor rgb="FF92D050"/>
                  <bgColor rgb="FF92D050"/>
                </patternFill>
              </fill>
            </x14:dxf>
          </x14:cfRule>
          <x14:cfRule type="containsText" priority="1012" operator="containsText" id="{283E3C71-A279-484C-ACBB-9D27AC75DEDE}">
            <xm:f>NOT(ISERROR(SEARCH($I$70,I20)))</xm:f>
            <xm:f>$I$70</xm:f>
            <x14:dxf>
              <fill>
                <patternFill>
                  <bgColor rgb="FF00B050"/>
                </patternFill>
              </fill>
            </x14:dxf>
          </x14:cfRule>
          <x14:cfRule type="containsText" priority="1013" operator="containsText" id="{E849B3DC-1583-4DED-8C0C-B5C4A74D6A1A}">
            <xm:f>NOT(ISERROR(SEARCH($I$73,I20)))</xm:f>
            <xm:f>$I$73</xm:f>
            <x14:dxf>
              <fill>
                <patternFill>
                  <bgColor rgb="FFFF0000"/>
                </patternFill>
              </fill>
            </x14:dxf>
          </x14:cfRule>
          <x14:cfRule type="containsText" priority="1014" operator="containsText" id="{57D2AA43-B2C9-47D8-B6C7-BA45B0F0EAD5}">
            <xm:f>NOT(ISERROR(SEARCH($I$72,I20)))</xm:f>
            <xm:f>$I$72</xm:f>
            <x14:dxf>
              <fill>
                <patternFill>
                  <fgColor rgb="FFFFC000"/>
                  <bgColor rgb="FFFFC000"/>
                </patternFill>
              </fill>
            </x14:dxf>
          </x14:cfRule>
          <x14:cfRule type="containsText" priority="1015" operator="containsText" id="{71287D58-C609-4DDC-B4E5-A0DC5E85779C}">
            <xm:f>NOT(ISERROR(SEARCH($I$71,I20)))</xm:f>
            <xm:f>$I$71</xm:f>
            <x14:dxf>
              <fill>
                <patternFill>
                  <fgColor rgb="FFFFFF00"/>
                  <bgColor rgb="FFFFFF00"/>
                </patternFill>
              </fill>
            </x14:dxf>
          </x14:cfRule>
          <x14:cfRule type="containsText" priority="1016" operator="containsText" id="{0E1AA919-D8D5-4310-B60C-57B9A3773995}">
            <xm:f>NOT(ISERROR(SEARCH($I$70,I20)))</xm:f>
            <xm:f>$I$70</xm:f>
            <x14:dxf>
              <fill>
                <patternFill>
                  <bgColor theme="0" tint="-0.14996795556505021"/>
                </patternFill>
              </fill>
            </x14:dxf>
          </x14:cfRule>
          <x14:cfRule type="cellIs" priority="1017" operator="equal" id="{D8C0DE56-2065-492B-8E36-989EC7AA7BB0}">
            <xm:f>'C:\GESTION 2023\1. Pensamiento y Direccionamiento Estrategico\Planes integrados\Definitivos\[MAPA RIESGOS UAEOS 2023.xlsx]Tabla probabiidad'!#REF!</xm:f>
            <x14:dxf>
              <fill>
                <patternFill>
                  <fgColor theme="6"/>
                </patternFill>
              </fill>
            </x14:dxf>
          </x14:cfRule>
          <x14:cfRule type="cellIs" priority="1018" operator="equal" id="{5AEF6AA5-2816-43F5-9BD8-E13EF5451F48}">
            <xm:f>'C:\GESTION 2023\1. Pensamiento y Direccionamiento Estrategico\Planes integrados\Definitivos\[MAPA RIESGOS UAEOS 2023.xlsx]Tabla probabiidad'!#REF!</xm:f>
            <x14:dxf>
              <fill>
                <patternFill>
                  <fgColor rgb="FF92D050"/>
                  <bgColor theme="6" tint="0.59996337778862885"/>
                </patternFill>
              </fill>
            </x14:dxf>
          </x14:cfRule>
          <xm:sqref>I20</xm:sqref>
        </x14:conditionalFormatting>
        <x14:conditionalFormatting xmlns:xm="http://schemas.microsoft.com/office/excel/2006/main">
          <x14:cfRule type="containsText" priority="1003" operator="containsText" id="{9FE753A5-2668-4869-BE90-B30F514D8036}">
            <xm:f>NOT(ISERROR(SEARCH($I$69,I21)))</xm:f>
            <xm:f>$I$69</xm:f>
            <x14:dxf>
              <fill>
                <patternFill>
                  <fgColor rgb="FF92D050"/>
                  <bgColor rgb="FF92D050"/>
                </patternFill>
              </fill>
            </x14:dxf>
          </x14:cfRule>
          <x14:cfRule type="containsText" priority="1004" operator="containsText" id="{78C180CA-6358-4680-98EB-2752F4A07F4A}">
            <xm:f>NOT(ISERROR(SEARCH($I$70,I21)))</xm:f>
            <xm:f>$I$70</xm:f>
            <x14:dxf>
              <fill>
                <patternFill>
                  <bgColor rgb="FF00B050"/>
                </patternFill>
              </fill>
            </x14:dxf>
          </x14:cfRule>
          <x14:cfRule type="containsText" priority="1005" operator="containsText" id="{AF08C368-F070-4E4B-85AB-F98272A032E0}">
            <xm:f>NOT(ISERROR(SEARCH($I$73,I21)))</xm:f>
            <xm:f>$I$73</xm:f>
            <x14:dxf>
              <fill>
                <patternFill>
                  <bgColor rgb="FFFF0000"/>
                </patternFill>
              </fill>
            </x14:dxf>
          </x14:cfRule>
          <x14:cfRule type="containsText" priority="1006" operator="containsText" id="{33970BE6-F3FF-4B43-96C7-C6C6E6C5402A}">
            <xm:f>NOT(ISERROR(SEARCH($I$72,I21)))</xm:f>
            <xm:f>$I$72</xm:f>
            <x14:dxf>
              <fill>
                <patternFill>
                  <fgColor rgb="FFFFC000"/>
                  <bgColor rgb="FFFFC000"/>
                </patternFill>
              </fill>
            </x14:dxf>
          </x14:cfRule>
          <x14:cfRule type="containsText" priority="1007" operator="containsText" id="{BD3A234A-C100-4916-B946-F4F14BC6E143}">
            <xm:f>NOT(ISERROR(SEARCH($I$71,I21)))</xm:f>
            <xm:f>$I$71</xm:f>
            <x14:dxf>
              <fill>
                <patternFill>
                  <fgColor rgb="FFFFFF00"/>
                  <bgColor rgb="FFFFFF00"/>
                </patternFill>
              </fill>
            </x14:dxf>
          </x14:cfRule>
          <x14:cfRule type="containsText" priority="1008" operator="containsText" id="{FFBD2B82-2ED9-44E2-9D76-613F9C9F0495}">
            <xm:f>NOT(ISERROR(SEARCH($I$70,I21)))</xm:f>
            <xm:f>$I$70</xm:f>
            <x14:dxf>
              <fill>
                <patternFill>
                  <bgColor theme="0" tint="-0.14996795556505021"/>
                </patternFill>
              </fill>
            </x14:dxf>
          </x14:cfRule>
          <x14:cfRule type="cellIs" priority="1009" operator="equal" id="{61EF2CE7-2A0C-4F26-9F5B-30D68767C307}">
            <xm:f>'C:\GESTION 2023\1. Pensamiento y Direccionamiento Estrategico\Planes integrados\Definitivos\[MAPA RIESGOS UAEOS 2023.xlsx]Tabla probabiidad'!#REF!</xm:f>
            <x14:dxf>
              <fill>
                <patternFill>
                  <fgColor theme="6"/>
                </patternFill>
              </fill>
            </x14:dxf>
          </x14:cfRule>
          <x14:cfRule type="cellIs" priority="1010" operator="equal" id="{5397DA9C-1139-4923-9EC5-A6A403C088D1}">
            <xm:f>'C:\GESTION 2023\1. Pensamiento y Direccionamiento Estrategico\Planes integrados\Definitivos\[MAPA RIESGOS UAEOS 2023.xlsx]Tabla probabiidad'!#REF!</xm:f>
            <x14:dxf>
              <fill>
                <patternFill>
                  <fgColor rgb="FF92D050"/>
                  <bgColor theme="6" tint="0.59996337778862885"/>
                </patternFill>
              </fill>
            </x14:dxf>
          </x14:cfRule>
          <xm:sqref>I21:I23</xm:sqref>
        </x14:conditionalFormatting>
        <x14:conditionalFormatting xmlns:xm="http://schemas.microsoft.com/office/excel/2006/main">
          <x14:cfRule type="containsText" priority="995" operator="containsText" id="{13C9D472-FB11-4913-9362-47EE60B68C7D}">
            <xm:f>NOT(ISERROR(SEARCH($I$69,I24)))</xm:f>
            <xm:f>$I$69</xm:f>
            <x14:dxf>
              <fill>
                <patternFill>
                  <fgColor rgb="FF92D050"/>
                  <bgColor rgb="FF92D050"/>
                </patternFill>
              </fill>
            </x14:dxf>
          </x14:cfRule>
          <x14:cfRule type="containsText" priority="996" operator="containsText" id="{4D3B32F7-B8D3-4B7F-9FDF-D7F290AD70F7}">
            <xm:f>NOT(ISERROR(SEARCH($I$70,I24)))</xm:f>
            <xm:f>$I$70</xm:f>
            <x14:dxf>
              <fill>
                <patternFill>
                  <bgColor rgb="FF00B050"/>
                </patternFill>
              </fill>
            </x14:dxf>
          </x14:cfRule>
          <x14:cfRule type="containsText" priority="997" operator="containsText" id="{1AE59F40-C43A-40EE-BA37-661553E0D3BD}">
            <xm:f>NOT(ISERROR(SEARCH($I$73,I24)))</xm:f>
            <xm:f>$I$73</xm:f>
            <x14:dxf>
              <fill>
                <patternFill>
                  <bgColor rgb="FFFF0000"/>
                </patternFill>
              </fill>
            </x14:dxf>
          </x14:cfRule>
          <x14:cfRule type="containsText" priority="998" operator="containsText" id="{FDE74EB5-F404-451F-93E9-2568724073A2}">
            <xm:f>NOT(ISERROR(SEARCH($I$72,I24)))</xm:f>
            <xm:f>$I$72</xm:f>
            <x14:dxf>
              <fill>
                <patternFill>
                  <fgColor rgb="FFFFC000"/>
                  <bgColor rgb="FFFFC000"/>
                </patternFill>
              </fill>
            </x14:dxf>
          </x14:cfRule>
          <x14:cfRule type="containsText" priority="999" operator="containsText" id="{3167C1CA-B464-4944-AB2B-DE41922D175A}">
            <xm:f>NOT(ISERROR(SEARCH($I$71,I24)))</xm:f>
            <xm:f>$I$71</xm:f>
            <x14:dxf>
              <fill>
                <patternFill>
                  <fgColor rgb="FFFFFF00"/>
                  <bgColor rgb="FFFFFF00"/>
                </patternFill>
              </fill>
            </x14:dxf>
          </x14:cfRule>
          <x14:cfRule type="containsText" priority="1000" operator="containsText" id="{8A96F56B-C828-40FE-A7B5-4899CE1576CF}">
            <xm:f>NOT(ISERROR(SEARCH($I$70,I24)))</xm:f>
            <xm:f>$I$70</xm:f>
            <x14:dxf>
              <fill>
                <patternFill>
                  <bgColor theme="0" tint="-0.14996795556505021"/>
                </patternFill>
              </fill>
            </x14:dxf>
          </x14:cfRule>
          <x14:cfRule type="cellIs" priority="1001" operator="equal" id="{A87F0B0D-AF59-47C4-8732-DD5ABB339339}">
            <xm:f>'C:\GESTION 2023\1. Pensamiento y Direccionamiento Estrategico\Planes integrados\Definitivos\[MAPA RIESGOS UAEOS 2023.xlsx]Tabla probabiidad'!#REF!</xm:f>
            <x14:dxf>
              <fill>
                <patternFill>
                  <fgColor theme="6"/>
                </patternFill>
              </fill>
            </x14:dxf>
          </x14:cfRule>
          <x14:cfRule type="cellIs" priority="1002" operator="equal" id="{2CA71E6C-59B9-4222-883C-F4BAF6E9B856}">
            <xm:f>'C:\GESTION 2023\1. Pensamiento y Direccionamiento Estrategico\Planes integrados\Definitivos\[MAPA RIESGOS UAEOS 2023.xlsx]Tabla probabiidad'!#REF!</xm:f>
            <x14:dxf>
              <fill>
                <patternFill>
                  <fgColor rgb="FF92D050"/>
                  <bgColor theme="6" tint="0.59996337778862885"/>
                </patternFill>
              </fill>
            </x14:dxf>
          </x14:cfRule>
          <xm:sqref>I24</xm:sqref>
        </x14:conditionalFormatting>
        <x14:conditionalFormatting xmlns:xm="http://schemas.microsoft.com/office/excel/2006/main">
          <x14:cfRule type="containsText" priority="990" operator="containsText" id="{4F964969-6359-408B-B9F9-287647441692}">
            <xm:f>NOT(ISERROR(SEARCH($K$73,K20)))</xm:f>
            <xm:f>$K$73</xm:f>
            <x14:dxf>
              <fill>
                <patternFill>
                  <bgColor rgb="FFFF0000"/>
                </patternFill>
              </fill>
            </x14:dxf>
          </x14:cfRule>
          <x14:cfRule type="containsText" priority="991" operator="containsText" id="{F8273581-D749-4811-AD78-613B1371265D}">
            <xm:f>NOT(ISERROR(SEARCH($K$72,K20)))</xm:f>
            <xm:f>$K$72</xm:f>
            <x14:dxf>
              <fill>
                <patternFill>
                  <bgColor rgb="FFFFC000"/>
                </patternFill>
              </fill>
            </x14:dxf>
          </x14:cfRule>
          <x14:cfRule type="containsText" priority="992" operator="containsText" id="{6EE12B88-A22E-4BBA-A6FD-DB3CB20E4F59}">
            <xm:f>NOT(ISERROR(SEARCH($K$71,K20)))</xm:f>
            <xm:f>$K$71</xm:f>
            <x14:dxf>
              <fill>
                <patternFill>
                  <bgColor rgb="FFFFFF00"/>
                </patternFill>
              </fill>
            </x14:dxf>
          </x14:cfRule>
          <x14:cfRule type="containsText" priority="993" operator="containsText" id="{7062A0B6-EC48-4D81-BE51-C81CE3B96EB2}">
            <xm:f>NOT(ISERROR(SEARCH($K$70,K20)))</xm:f>
            <xm:f>$K$70</xm:f>
            <x14:dxf>
              <fill>
                <patternFill>
                  <bgColor rgb="FF00B050"/>
                </patternFill>
              </fill>
            </x14:dxf>
          </x14:cfRule>
          <x14:cfRule type="containsText" priority="994" operator="containsText" id="{FA9776A2-59E7-4847-9EBB-A27955245B6A}">
            <xm:f>NOT(ISERROR(SEARCH($K$69,K20)))</xm:f>
            <xm:f>$K$69</xm:f>
            <x14:dxf>
              <fill>
                <patternFill>
                  <bgColor rgb="FF92D050"/>
                </patternFill>
              </fill>
            </x14:dxf>
          </x14:cfRule>
          <xm:sqref>K20</xm:sqref>
        </x14:conditionalFormatting>
        <x14:conditionalFormatting xmlns:xm="http://schemas.microsoft.com/office/excel/2006/main">
          <x14:cfRule type="containsText" priority="986" operator="containsText" id="{478CF33A-C209-48E2-BAD6-22A7C14D15AA}">
            <xm:f>NOT(ISERROR(SEARCH($M$72,M15)))</xm:f>
            <xm:f>$M$72</xm:f>
            <x14:dxf>
              <fill>
                <patternFill>
                  <bgColor rgb="FFFF0000"/>
                </patternFill>
              </fill>
            </x14:dxf>
          </x14:cfRule>
          <x14:cfRule type="containsText" priority="987" operator="containsText" id="{72457D5D-7CA7-4FC1-9968-CF9078673BB7}">
            <xm:f>NOT(ISERROR(SEARCH($M$71,M15)))</xm:f>
            <xm:f>$M$71</xm:f>
            <x14:dxf>
              <fill>
                <patternFill>
                  <bgColor rgb="FFFFC000"/>
                </patternFill>
              </fill>
            </x14:dxf>
          </x14:cfRule>
          <x14:cfRule type="containsText" priority="988" operator="containsText" id="{CC2CE170-F5A1-4A52-ADEB-B6E155183548}">
            <xm:f>NOT(ISERROR(SEARCH($M$70,M15)))</xm:f>
            <xm:f>$M$70</xm:f>
            <x14:dxf>
              <fill>
                <patternFill>
                  <bgColor rgb="FFFFFF00"/>
                </patternFill>
              </fill>
            </x14:dxf>
          </x14:cfRule>
          <x14:cfRule type="containsText" priority="989" operator="containsText" id="{1B22B0BE-8B39-4AD6-8358-7C9D3C93294A}">
            <xm:f>NOT(ISERROR(SEARCH($M$69,M15)))</xm:f>
            <xm:f>$M$69</xm:f>
            <x14:dxf>
              <fill>
                <patternFill>
                  <bgColor rgb="FF92D050"/>
                </patternFill>
              </fill>
            </x14:dxf>
          </x14:cfRule>
          <xm:sqref>M15</xm:sqref>
        </x14:conditionalFormatting>
        <x14:conditionalFormatting xmlns:xm="http://schemas.microsoft.com/office/excel/2006/main">
          <x14:cfRule type="containsText" priority="982" operator="containsText" id="{7A311B27-0501-4EE0-987A-277EB7DF2AFA}">
            <xm:f>NOT(ISERROR(SEARCH($M$72,M17)))</xm:f>
            <xm:f>$M$72</xm:f>
            <x14:dxf>
              <fill>
                <patternFill>
                  <bgColor rgb="FFFF0000"/>
                </patternFill>
              </fill>
            </x14:dxf>
          </x14:cfRule>
          <x14:cfRule type="containsText" priority="983" operator="containsText" id="{1A582C96-9C7C-4F02-8D6D-E4D7E6A69CA4}">
            <xm:f>NOT(ISERROR(SEARCH($M$71,M17)))</xm:f>
            <xm:f>$M$71</xm:f>
            <x14:dxf>
              <fill>
                <patternFill>
                  <bgColor rgb="FFFFC000"/>
                </patternFill>
              </fill>
            </x14:dxf>
          </x14:cfRule>
          <x14:cfRule type="containsText" priority="984" operator="containsText" id="{9A29A522-F3A2-41E4-A15D-A01388A11C6B}">
            <xm:f>NOT(ISERROR(SEARCH($M$70,M17)))</xm:f>
            <xm:f>$M$70</xm:f>
            <x14:dxf>
              <fill>
                <patternFill>
                  <bgColor rgb="FFFFFF00"/>
                </patternFill>
              </fill>
            </x14:dxf>
          </x14:cfRule>
          <x14:cfRule type="containsText" priority="985" operator="containsText" id="{7567CA19-97DD-4939-8E1D-7E997E2D1EB3}">
            <xm:f>NOT(ISERROR(SEARCH($M$69,M17)))</xm:f>
            <xm:f>$M$69</xm:f>
            <x14:dxf>
              <fill>
                <patternFill>
                  <bgColor rgb="FF92D050"/>
                </patternFill>
              </fill>
            </x14:dxf>
          </x14:cfRule>
          <xm:sqref>M17</xm:sqref>
        </x14:conditionalFormatting>
        <x14:conditionalFormatting xmlns:xm="http://schemas.microsoft.com/office/excel/2006/main">
          <x14:cfRule type="containsText" priority="978" operator="containsText" id="{788EF6C1-AEC4-492A-900E-8F9882C752F7}">
            <xm:f>NOT(ISERROR(SEARCH($M$72,M19)))</xm:f>
            <xm:f>$M$72</xm:f>
            <x14:dxf>
              <fill>
                <patternFill>
                  <bgColor rgb="FFFF0000"/>
                </patternFill>
              </fill>
            </x14:dxf>
          </x14:cfRule>
          <x14:cfRule type="containsText" priority="979" operator="containsText" id="{FAA50777-240F-4870-A80E-BCB0429C3202}">
            <xm:f>NOT(ISERROR(SEARCH($M$71,M19)))</xm:f>
            <xm:f>$M$71</xm:f>
            <x14:dxf>
              <fill>
                <patternFill>
                  <bgColor rgb="FFFFC000"/>
                </patternFill>
              </fill>
            </x14:dxf>
          </x14:cfRule>
          <x14:cfRule type="containsText" priority="980" operator="containsText" id="{FFD97DEF-2289-42EE-AB52-1D65C3EB8203}">
            <xm:f>NOT(ISERROR(SEARCH($M$70,M19)))</xm:f>
            <xm:f>$M$70</xm:f>
            <x14:dxf>
              <fill>
                <patternFill>
                  <bgColor rgb="FFFFFF00"/>
                </patternFill>
              </fill>
            </x14:dxf>
          </x14:cfRule>
          <x14:cfRule type="containsText" priority="981" operator="containsText" id="{6B6387EC-3884-470D-9D90-BBBBD2E2D0D2}">
            <xm:f>NOT(ISERROR(SEARCH($M$69,M19)))</xm:f>
            <xm:f>$M$69</xm:f>
            <x14:dxf>
              <fill>
                <patternFill>
                  <bgColor rgb="FF92D050"/>
                </patternFill>
              </fill>
            </x14:dxf>
          </x14:cfRule>
          <xm:sqref>M19:M24</xm:sqref>
        </x14:conditionalFormatting>
        <x14:conditionalFormatting xmlns:xm="http://schemas.microsoft.com/office/excel/2006/main">
          <x14:cfRule type="containsText" priority="974" operator="containsText" id="{796689A6-32E2-4105-869C-2421B7453D7E}">
            <xm:f>NOT(ISERROR(SEARCH($M$72,M25)))</xm:f>
            <xm:f>$M$72</xm:f>
            <x14:dxf>
              <fill>
                <patternFill>
                  <bgColor rgb="FFFF0000"/>
                </patternFill>
              </fill>
            </x14:dxf>
          </x14:cfRule>
          <x14:cfRule type="containsText" priority="975" operator="containsText" id="{68350173-B094-49A2-8CA1-4129F45C6355}">
            <xm:f>NOT(ISERROR(SEARCH($M$71,M25)))</xm:f>
            <xm:f>$M$71</xm:f>
            <x14:dxf>
              <fill>
                <patternFill>
                  <bgColor rgb="FFFFC000"/>
                </patternFill>
              </fill>
            </x14:dxf>
          </x14:cfRule>
          <x14:cfRule type="containsText" priority="976" operator="containsText" id="{7C7A3153-EB4E-4E4C-8581-AA21B78F1FA2}">
            <xm:f>NOT(ISERROR(SEARCH($M$70,M25)))</xm:f>
            <xm:f>$M$70</xm:f>
            <x14:dxf>
              <fill>
                <patternFill>
                  <bgColor rgb="FFFFFF00"/>
                </patternFill>
              </fill>
            </x14:dxf>
          </x14:cfRule>
          <x14:cfRule type="containsText" priority="977" operator="containsText" id="{DF66FFF4-DC13-44B1-A8BC-DE50357DCFAE}">
            <xm:f>NOT(ISERROR(SEARCH($M$69,M25)))</xm:f>
            <xm:f>$M$69</xm:f>
            <x14:dxf>
              <fill>
                <patternFill>
                  <bgColor rgb="FF92D050"/>
                </patternFill>
              </fill>
            </x14:dxf>
          </x14:cfRule>
          <xm:sqref>M25</xm:sqref>
        </x14:conditionalFormatting>
        <x14:conditionalFormatting xmlns:xm="http://schemas.microsoft.com/office/excel/2006/main">
          <x14:cfRule type="containsText" priority="970" operator="containsText" id="{A77111FB-4C8D-47AB-B5A2-472129E27609}">
            <xm:f>NOT(ISERROR(SEARCH($M$72,M26)))</xm:f>
            <xm:f>$M$72</xm:f>
            <x14:dxf>
              <fill>
                <patternFill>
                  <bgColor rgb="FFFF0000"/>
                </patternFill>
              </fill>
            </x14:dxf>
          </x14:cfRule>
          <x14:cfRule type="containsText" priority="971" operator="containsText" id="{907DB319-2066-45A4-A60A-D2489FCBA80F}">
            <xm:f>NOT(ISERROR(SEARCH($M$71,M26)))</xm:f>
            <xm:f>$M$71</xm:f>
            <x14:dxf>
              <fill>
                <patternFill>
                  <bgColor rgb="FFFFC000"/>
                </patternFill>
              </fill>
            </x14:dxf>
          </x14:cfRule>
          <x14:cfRule type="containsText" priority="972" operator="containsText" id="{C533A5AE-0E3C-4D6F-9F8C-EECD9D17E458}">
            <xm:f>NOT(ISERROR(SEARCH($M$70,M26)))</xm:f>
            <xm:f>$M$70</xm:f>
            <x14:dxf>
              <fill>
                <patternFill>
                  <bgColor rgb="FFFFFF00"/>
                </patternFill>
              </fill>
            </x14:dxf>
          </x14:cfRule>
          <x14:cfRule type="containsText" priority="973" operator="containsText" id="{BD5DC96B-2341-43A2-8097-DA850F375FBF}">
            <xm:f>NOT(ISERROR(SEARCH($M$69,M26)))</xm:f>
            <xm:f>$M$69</xm:f>
            <x14:dxf>
              <fill>
                <patternFill>
                  <bgColor rgb="FF92D050"/>
                </patternFill>
              </fill>
            </x14:dxf>
          </x14:cfRule>
          <xm:sqref>M26</xm:sqref>
        </x14:conditionalFormatting>
        <x14:conditionalFormatting xmlns:xm="http://schemas.microsoft.com/office/excel/2006/main">
          <x14:cfRule type="containsText" priority="966" operator="containsText" id="{BCA47C3B-C55E-4A63-877E-FA567641BBDA}">
            <xm:f>NOT(ISERROR(SEARCH($M$72,M27)))</xm:f>
            <xm:f>$M$72</xm:f>
            <x14:dxf>
              <fill>
                <patternFill>
                  <bgColor rgb="FFFF0000"/>
                </patternFill>
              </fill>
            </x14:dxf>
          </x14:cfRule>
          <x14:cfRule type="containsText" priority="967" operator="containsText" id="{C7F38FF2-2BAE-4240-BBAF-6F3669B2E540}">
            <xm:f>NOT(ISERROR(SEARCH($M$71,M27)))</xm:f>
            <xm:f>$M$71</xm:f>
            <x14:dxf>
              <fill>
                <patternFill>
                  <bgColor rgb="FFFFC000"/>
                </patternFill>
              </fill>
            </x14:dxf>
          </x14:cfRule>
          <x14:cfRule type="containsText" priority="968" operator="containsText" id="{CBAF2DDE-DBD0-410C-923D-72F9872A6A60}">
            <xm:f>NOT(ISERROR(SEARCH($M$70,M27)))</xm:f>
            <xm:f>$M$70</xm:f>
            <x14:dxf>
              <fill>
                <patternFill>
                  <bgColor rgb="FFFFFF00"/>
                </patternFill>
              </fill>
            </x14:dxf>
          </x14:cfRule>
          <x14:cfRule type="containsText" priority="969" operator="containsText" id="{6B798292-905A-49F6-9913-1D446EA769B4}">
            <xm:f>NOT(ISERROR(SEARCH($M$69,M27)))</xm:f>
            <xm:f>$M$69</xm:f>
            <x14:dxf>
              <fill>
                <patternFill>
                  <bgColor rgb="FF92D050"/>
                </patternFill>
              </fill>
            </x14:dxf>
          </x14:cfRule>
          <xm:sqref>M27</xm:sqref>
        </x14:conditionalFormatting>
        <x14:conditionalFormatting xmlns:xm="http://schemas.microsoft.com/office/excel/2006/main">
          <x14:cfRule type="containsText" priority="962" operator="containsText" id="{53A8F086-EA4D-4ACA-B752-B6BBF385BB17}">
            <xm:f>NOT(ISERROR(SEARCH($M$72,M28)))</xm:f>
            <xm:f>$M$72</xm:f>
            <x14:dxf>
              <fill>
                <patternFill>
                  <bgColor rgb="FFFF0000"/>
                </patternFill>
              </fill>
            </x14:dxf>
          </x14:cfRule>
          <x14:cfRule type="containsText" priority="963" operator="containsText" id="{FE5CB3B5-5CF3-42DA-A2C4-905E321C6DCA}">
            <xm:f>NOT(ISERROR(SEARCH($M$71,M28)))</xm:f>
            <xm:f>$M$71</xm:f>
            <x14:dxf>
              <fill>
                <patternFill>
                  <bgColor rgb="FFFFC000"/>
                </patternFill>
              </fill>
            </x14:dxf>
          </x14:cfRule>
          <x14:cfRule type="containsText" priority="964" operator="containsText" id="{2BC09C26-E7DF-43FB-95A8-7865261F305D}">
            <xm:f>NOT(ISERROR(SEARCH($M$70,M28)))</xm:f>
            <xm:f>$M$70</xm:f>
            <x14:dxf>
              <fill>
                <patternFill>
                  <bgColor rgb="FFFFFF00"/>
                </patternFill>
              </fill>
            </x14:dxf>
          </x14:cfRule>
          <x14:cfRule type="containsText" priority="965" operator="containsText" id="{14D755BF-705A-49CC-BEBC-A50925140983}">
            <xm:f>NOT(ISERROR(SEARCH($M$69,M28)))</xm:f>
            <xm:f>$M$69</xm:f>
            <x14:dxf>
              <fill>
                <patternFill>
                  <bgColor rgb="FF92D050"/>
                </patternFill>
              </fill>
            </x14:dxf>
          </x14:cfRule>
          <xm:sqref>M28</xm:sqref>
        </x14:conditionalFormatting>
        <x14:conditionalFormatting xmlns:xm="http://schemas.microsoft.com/office/excel/2006/main">
          <x14:cfRule type="containsText" priority="958" operator="containsText" id="{AE213832-C948-46A9-A679-B771350122A6}">
            <xm:f>NOT(ISERROR(SEARCH($M$72,M29)))</xm:f>
            <xm:f>$M$72</xm:f>
            <x14:dxf>
              <fill>
                <patternFill>
                  <bgColor rgb="FFFF0000"/>
                </patternFill>
              </fill>
            </x14:dxf>
          </x14:cfRule>
          <x14:cfRule type="containsText" priority="959" operator="containsText" id="{7179DC48-DA2A-4157-821C-ACD37CE73E32}">
            <xm:f>NOT(ISERROR(SEARCH($M$71,M29)))</xm:f>
            <xm:f>$M$71</xm:f>
            <x14:dxf>
              <fill>
                <patternFill>
                  <bgColor rgb="FFFFC000"/>
                </patternFill>
              </fill>
            </x14:dxf>
          </x14:cfRule>
          <x14:cfRule type="containsText" priority="960" operator="containsText" id="{871AF9FE-2A97-4044-A8D5-BA15986E91BB}">
            <xm:f>NOT(ISERROR(SEARCH($M$70,M29)))</xm:f>
            <xm:f>$M$70</xm:f>
            <x14:dxf>
              <fill>
                <patternFill>
                  <bgColor rgb="FFFFFF00"/>
                </patternFill>
              </fill>
            </x14:dxf>
          </x14:cfRule>
          <x14:cfRule type="containsText" priority="961" operator="containsText" id="{9B9FC147-6493-4EBF-9C08-38F006DF1A91}">
            <xm:f>NOT(ISERROR(SEARCH($M$69,M29)))</xm:f>
            <xm:f>$M$69</xm:f>
            <x14:dxf>
              <fill>
                <patternFill>
                  <bgColor rgb="FF92D050"/>
                </patternFill>
              </fill>
            </x14:dxf>
          </x14:cfRule>
          <xm:sqref>M29</xm:sqref>
        </x14:conditionalFormatting>
        <x14:conditionalFormatting xmlns:xm="http://schemas.microsoft.com/office/excel/2006/main">
          <x14:cfRule type="containsText" priority="954" operator="containsText" id="{C8235FD2-F83B-47FA-B369-EF9005278798}">
            <xm:f>NOT(ISERROR(SEARCH($M$72,M30)))</xm:f>
            <xm:f>$M$72</xm:f>
            <x14:dxf>
              <fill>
                <patternFill>
                  <bgColor rgb="FFFF0000"/>
                </patternFill>
              </fill>
            </x14:dxf>
          </x14:cfRule>
          <x14:cfRule type="containsText" priority="955" operator="containsText" id="{115A6A4A-C42B-488D-9EF7-C31820B6341E}">
            <xm:f>NOT(ISERROR(SEARCH($M$71,M30)))</xm:f>
            <xm:f>$M$71</xm:f>
            <x14:dxf>
              <fill>
                <patternFill>
                  <bgColor rgb="FFFFC000"/>
                </patternFill>
              </fill>
            </x14:dxf>
          </x14:cfRule>
          <x14:cfRule type="containsText" priority="956" operator="containsText" id="{B2227826-F7A1-4032-9F32-9613ACA7C0D3}">
            <xm:f>NOT(ISERROR(SEARCH($M$70,M30)))</xm:f>
            <xm:f>$M$70</xm:f>
            <x14:dxf>
              <fill>
                <patternFill>
                  <bgColor rgb="FFFFFF00"/>
                </patternFill>
              </fill>
            </x14:dxf>
          </x14:cfRule>
          <x14:cfRule type="containsText" priority="957" operator="containsText" id="{C535D3B8-7FEF-4697-8A88-BBAD9414A230}">
            <xm:f>NOT(ISERROR(SEARCH($M$69,M30)))</xm:f>
            <xm:f>$M$69</xm:f>
            <x14:dxf>
              <fill>
                <patternFill>
                  <bgColor rgb="FF92D050"/>
                </patternFill>
              </fill>
            </x14:dxf>
          </x14:cfRule>
          <xm:sqref>M30</xm:sqref>
        </x14:conditionalFormatting>
        <x14:conditionalFormatting xmlns:xm="http://schemas.microsoft.com/office/excel/2006/main">
          <x14:cfRule type="containsText" priority="950" operator="containsText" id="{44FF510D-DF7F-4ED3-9B1B-2418C5F76D80}">
            <xm:f>NOT(ISERROR(SEARCH($M$72,M31)))</xm:f>
            <xm:f>$M$72</xm:f>
            <x14:dxf>
              <fill>
                <patternFill>
                  <bgColor rgb="FFFF0000"/>
                </patternFill>
              </fill>
            </x14:dxf>
          </x14:cfRule>
          <x14:cfRule type="containsText" priority="951" operator="containsText" id="{34DEB88B-362D-4F88-9007-9ECD4C32A754}">
            <xm:f>NOT(ISERROR(SEARCH($M$71,M31)))</xm:f>
            <xm:f>$M$71</xm:f>
            <x14:dxf>
              <fill>
                <patternFill>
                  <bgColor rgb="FFFFC000"/>
                </patternFill>
              </fill>
            </x14:dxf>
          </x14:cfRule>
          <x14:cfRule type="containsText" priority="952" operator="containsText" id="{492B632F-F7BB-4D8C-B383-9C4E426FC584}">
            <xm:f>NOT(ISERROR(SEARCH($M$70,M31)))</xm:f>
            <xm:f>$M$70</xm:f>
            <x14:dxf>
              <fill>
                <patternFill>
                  <bgColor rgb="FFFFFF00"/>
                </patternFill>
              </fill>
            </x14:dxf>
          </x14:cfRule>
          <x14:cfRule type="containsText" priority="953" operator="containsText" id="{02E4D2CD-7203-48D7-ACFF-42B6745093C7}">
            <xm:f>NOT(ISERROR(SEARCH($M$69,M31)))</xm:f>
            <xm:f>$M$69</xm:f>
            <x14:dxf>
              <fill>
                <patternFill>
                  <bgColor rgb="FF92D050"/>
                </patternFill>
              </fill>
            </x14:dxf>
          </x14:cfRule>
          <xm:sqref>M31</xm:sqref>
        </x14:conditionalFormatting>
        <x14:conditionalFormatting xmlns:xm="http://schemas.microsoft.com/office/excel/2006/main">
          <x14:cfRule type="containsText" priority="942" operator="containsText" id="{FFBCF6B8-9AB4-4121-911C-0033CA4ECB86}">
            <xm:f>NOT(ISERROR(SEARCH($I$69,I32)))</xm:f>
            <xm:f>$I$69</xm:f>
            <x14:dxf>
              <fill>
                <patternFill>
                  <fgColor rgb="FF92D050"/>
                  <bgColor rgb="FF92D050"/>
                </patternFill>
              </fill>
            </x14:dxf>
          </x14:cfRule>
          <x14:cfRule type="containsText" priority="943" operator="containsText" id="{71FD803D-F6CF-46AC-BF02-CDEB3E487B2A}">
            <xm:f>NOT(ISERROR(SEARCH($I$70,I32)))</xm:f>
            <xm:f>$I$70</xm:f>
            <x14:dxf>
              <fill>
                <patternFill>
                  <bgColor rgb="FF00B050"/>
                </patternFill>
              </fill>
            </x14:dxf>
          </x14:cfRule>
          <x14:cfRule type="containsText" priority="944" operator="containsText" id="{000AB619-D6E3-4FA1-8114-B071CE93EB21}">
            <xm:f>NOT(ISERROR(SEARCH($I$73,I32)))</xm:f>
            <xm:f>$I$73</xm:f>
            <x14:dxf>
              <fill>
                <patternFill>
                  <bgColor rgb="FFFF0000"/>
                </patternFill>
              </fill>
            </x14:dxf>
          </x14:cfRule>
          <x14:cfRule type="containsText" priority="945" operator="containsText" id="{20930152-DEA5-44EC-9B8D-E59CEE86695A}">
            <xm:f>NOT(ISERROR(SEARCH($I$72,I32)))</xm:f>
            <xm:f>$I$72</xm:f>
            <x14:dxf>
              <fill>
                <patternFill>
                  <fgColor rgb="FFFFC000"/>
                  <bgColor rgb="FFFFC000"/>
                </patternFill>
              </fill>
            </x14:dxf>
          </x14:cfRule>
          <x14:cfRule type="containsText" priority="946" operator="containsText" id="{4179919B-1E73-4A11-91B6-EF630110F51E}">
            <xm:f>NOT(ISERROR(SEARCH($I$71,I32)))</xm:f>
            <xm:f>$I$71</xm:f>
            <x14:dxf>
              <fill>
                <patternFill>
                  <fgColor rgb="FFFFFF00"/>
                  <bgColor rgb="FFFFFF00"/>
                </patternFill>
              </fill>
            </x14:dxf>
          </x14:cfRule>
          <x14:cfRule type="containsText" priority="947" operator="containsText" id="{6574D08D-E6C0-44A8-A752-0981F17C7334}">
            <xm:f>NOT(ISERROR(SEARCH($I$70,I32)))</xm:f>
            <xm:f>$I$70</xm:f>
            <x14:dxf>
              <fill>
                <patternFill>
                  <bgColor theme="0" tint="-0.14996795556505021"/>
                </patternFill>
              </fill>
            </x14:dxf>
          </x14:cfRule>
          <x14:cfRule type="cellIs" priority="948" operator="equal" id="{D0F8DDA8-A620-4801-BACF-BA036DC71134}">
            <xm:f>'C:\GESTION 2023\1. Pensamiento y Direccionamiento Estrategico\Planes integrados\Definitivos\[MAPA RIESGOS UAEOS 2023.xlsx]Tabla probabiidad'!#REF!</xm:f>
            <x14:dxf>
              <fill>
                <patternFill>
                  <fgColor theme="6"/>
                </patternFill>
              </fill>
            </x14:dxf>
          </x14:cfRule>
          <x14:cfRule type="cellIs" priority="949" operator="equal" id="{B76FB74F-C3E7-4271-B9D0-2CD35EA28A03}">
            <xm:f>'C:\GESTION 2023\1. Pensamiento y Direccionamiento Estrategico\Planes integrados\Definitivos\[MAPA RIESGOS UAEOS 2023.xlsx]Tabla probabiidad'!#REF!</xm:f>
            <x14:dxf>
              <fill>
                <patternFill>
                  <fgColor rgb="FF92D050"/>
                  <bgColor theme="6" tint="0.59996337778862885"/>
                </patternFill>
              </fill>
            </x14:dxf>
          </x14:cfRule>
          <xm:sqref>I32</xm:sqref>
        </x14:conditionalFormatting>
        <x14:conditionalFormatting xmlns:xm="http://schemas.microsoft.com/office/excel/2006/main">
          <x14:cfRule type="containsText" priority="934" operator="containsText" id="{739C3DCF-B761-4020-985A-810BE02BFE47}">
            <xm:f>NOT(ISERROR(SEARCH($I$69,I33)))</xm:f>
            <xm:f>$I$69</xm:f>
            <x14:dxf>
              <fill>
                <patternFill>
                  <fgColor rgb="FF92D050"/>
                  <bgColor rgb="FF92D050"/>
                </patternFill>
              </fill>
            </x14:dxf>
          </x14:cfRule>
          <x14:cfRule type="containsText" priority="935" operator="containsText" id="{A9C77E0D-46E1-48D3-AB03-CFC26F2F0364}">
            <xm:f>NOT(ISERROR(SEARCH($I$70,I33)))</xm:f>
            <xm:f>$I$70</xm:f>
            <x14:dxf>
              <fill>
                <patternFill>
                  <bgColor rgb="FF00B050"/>
                </patternFill>
              </fill>
            </x14:dxf>
          </x14:cfRule>
          <x14:cfRule type="containsText" priority="936" operator="containsText" id="{4B51ED8A-69B4-4AF3-8882-7371D544302B}">
            <xm:f>NOT(ISERROR(SEARCH($I$73,I33)))</xm:f>
            <xm:f>$I$73</xm:f>
            <x14:dxf>
              <fill>
                <patternFill>
                  <bgColor rgb="FFFF0000"/>
                </patternFill>
              </fill>
            </x14:dxf>
          </x14:cfRule>
          <x14:cfRule type="containsText" priority="937" operator="containsText" id="{FF5C7E60-58B0-47A1-8AC7-F7B342141A52}">
            <xm:f>NOT(ISERROR(SEARCH($I$72,I33)))</xm:f>
            <xm:f>$I$72</xm:f>
            <x14:dxf>
              <fill>
                <patternFill>
                  <fgColor rgb="FFFFC000"/>
                  <bgColor rgb="FFFFC000"/>
                </patternFill>
              </fill>
            </x14:dxf>
          </x14:cfRule>
          <x14:cfRule type="containsText" priority="938" operator="containsText" id="{35424F73-4FDF-4E8A-8E67-29790FA30833}">
            <xm:f>NOT(ISERROR(SEARCH($I$71,I33)))</xm:f>
            <xm:f>$I$71</xm:f>
            <x14:dxf>
              <fill>
                <patternFill>
                  <fgColor rgb="FFFFFF00"/>
                  <bgColor rgb="FFFFFF00"/>
                </patternFill>
              </fill>
            </x14:dxf>
          </x14:cfRule>
          <x14:cfRule type="containsText" priority="939" operator="containsText" id="{AF32050E-CB26-499E-8065-23B7E2C7A307}">
            <xm:f>NOT(ISERROR(SEARCH($I$70,I33)))</xm:f>
            <xm:f>$I$70</xm:f>
            <x14:dxf>
              <fill>
                <patternFill>
                  <bgColor theme="0" tint="-0.14996795556505021"/>
                </patternFill>
              </fill>
            </x14:dxf>
          </x14:cfRule>
          <x14:cfRule type="cellIs" priority="940" operator="equal" id="{542FD841-D71D-4762-9A31-59F428FAF6AC}">
            <xm:f>'C:\GESTION 2023\1. Pensamiento y Direccionamiento Estrategico\Planes integrados\Definitivos\[MAPA RIESGOS UAEOS 2023.xlsx]Tabla probabiidad'!#REF!</xm:f>
            <x14:dxf>
              <fill>
                <patternFill>
                  <fgColor theme="6"/>
                </patternFill>
              </fill>
            </x14:dxf>
          </x14:cfRule>
          <x14:cfRule type="cellIs" priority="941" operator="equal" id="{43CDAB5D-5CE9-4AFB-9C0A-B4D07AB2B75F}">
            <xm:f>'C:\GESTION 2023\1. Pensamiento y Direccionamiento Estrategico\Planes integrados\Definitivos\[MAPA RIESGOS UAEOS 2023.xlsx]Tabla probabiidad'!#REF!</xm:f>
            <x14:dxf>
              <fill>
                <patternFill>
                  <fgColor rgb="FF92D050"/>
                  <bgColor theme="6" tint="0.59996337778862885"/>
                </patternFill>
              </fill>
            </x14:dxf>
          </x14:cfRule>
          <xm:sqref>I33:I34</xm:sqref>
        </x14:conditionalFormatting>
        <x14:conditionalFormatting xmlns:xm="http://schemas.microsoft.com/office/excel/2006/main">
          <x14:cfRule type="containsText" priority="926" operator="containsText" id="{1944C3BA-7054-4F35-82F4-2A4C7607C1D8}">
            <xm:f>NOT(ISERROR(SEARCH($I$69,I35)))</xm:f>
            <xm:f>$I$69</xm:f>
            <x14:dxf>
              <fill>
                <patternFill>
                  <fgColor rgb="FF92D050"/>
                  <bgColor rgb="FF92D050"/>
                </patternFill>
              </fill>
            </x14:dxf>
          </x14:cfRule>
          <x14:cfRule type="containsText" priority="927" operator="containsText" id="{551C3572-0FD7-409B-83C9-45314235612E}">
            <xm:f>NOT(ISERROR(SEARCH($I$70,I35)))</xm:f>
            <xm:f>$I$70</xm:f>
            <x14:dxf>
              <fill>
                <patternFill>
                  <bgColor rgb="FF00B050"/>
                </patternFill>
              </fill>
            </x14:dxf>
          </x14:cfRule>
          <x14:cfRule type="containsText" priority="928" operator="containsText" id="{151B5A48-6955-4366-A2B6-FC7EC48C9D6F}">
            <xm:f>NOT(ISERROR(SEARCH($I$73,I35)))</xm:f>
            <xm:f>$I$73</xm:f>
            <x14:dxf>
              <fill>
                <patternFill>
                  <bgColor rgb="FFFF0000"/>
                </patternFill>
              </fill>
            </x14:dxf>
          </x14:cfRule>
          <x14:cfRule type="containsText" priority="929" operator="containsText" id="{C5FF12DF-46AB-4539-9ED7-3A2BA7FBBAB5}">
            <xm:f>NOT(ISERROR(SEARCH($I$72,I35)))</xm:f>
            <xm:f>$I$72</xm:f>
            <x14:dxf>
              <fill>
                <patternFill>
                  <fgColor rgb="FFFFC000"/>
                  <bgColor rgb="FFFFC000"/>
                </patternFill>
              </fill>
            </x14:dxf>
          </x14:cfRule>
          <x14:cfRule type="containsText" priority="930" operator="containsText" id="{7636F66C-9485-47F5-AF18-E0AE34CC7D16}">
            <xm:f>NOT(ISERROR(SEARCH($I$71,I35)))</xm:f>
            <xm:f>$I$71</xm:f>
            <x14:dxf>
              <fill>
                <patternFill>
                  <fgColor rgb="FFFFFF00"/>
                  <bgColor rgb="FFFFFF00"/>
                </patternFill>
              </fill>
            </x14:dxf>
          </x14:cfRule>
          <x14:cfRule type="containsText" priority="931" operator="containsText" id="{48E33547-19EC-4D63-AA1E-669FA56992F2}">
            <xm:f>NOT(ISERROR(SEARCH($I$70,I35)))</xm:f>
            <xm:f>$I$70</xm:f>
            <x14:dxf>
              <fill>
                <patternFill>
                  <bgColor theme="0" tint="-0.14996795556505021"/>
                </patternFill>
              </fill>
            </x14:dxf>
          </x14:cfRule>
          <x14:cfRule type="cellIs" priority="932" operator="equal" id="{BB241334-2395-4C44-8226-590FDCAA10B3}">
            <xm:f>'C:\GESTION 2023\1. Pensamiento y Direccionamiento Estrategico\Planes integrados\Definitivos\[MAPA RIESGOS UAEOS 2023.xlsx]Tabla probabiidad'!#REF!</xm:f>
            <x14:dxf>
              <fill>
                <patternFill>
                  <fgColor theme="6"/>
                </patternFill>
              </fill>
            </x14:dxf>
          </x14:cfRule>
          <x14:cfRule type="cellIs" priority="933" operator="equal" id="{DCC3D481-2FFF-44A9-9E79-C12744FE4573}">
            <xm:f>'C:\GESTION 2023\1. Pensamiento y Direccionamiento Estrategico\Planes integrados\Definitivos\[MAPA RIESGOS UAEOS 2023.xlsx]Tabla probabiidad'!#REF!</xm:f>
            <x14:dxf>
              <fill>
                <patternFill>
                  <fgColor rgb="FF92D050"/>
                  <bgColor theme="6" tint="0.59996337778862885"/>
                </patternFill>
              </fill>
            </x14:dxf>
          </x14:cfRule>
          <xm:sqref>I35</xm:sqref>
        </x14:conditionalFormatting>
        <x14:conditionalFormatting xmlns:xm="http://schemas.microsoft.com/office/excel/2006/main">
          <x14:cfRule type="containsText" priority="922" operator="containsText" id="{70987A7C-ED0D-4724-B778-9C231D1A15F8}">
            <xm:f>NOT(ISERROR(SEARCH($M$72,M32)))</xm:f>
            <xm:f>$M$72</xm:f>
            <x14:dxf>
              <fill>
                <patternFill>
                  <bgColor rgb="FFFF0000"/>
                </patternFill>
              </fill>
            </x14:dxf>
          </x14:cfRule>
          <x14:cfRule type="containsText" priority="923" operator="containsText" id="{2D2D672B-EDE8-4942-ABEF-7B25D6BE7F73}">
            <xm:f>NOT(ISERROR(SEARCH($M$71,M32)))</xm:f>
            <xm:f>$M$71</xm:f>
            <x14:dxf>
              <fill>
                <patternFill>
                  <bgColor rgb="FFFFC000"/>
                </patternFill>
              </fill>
            </x14:dxf>
          </x14:cfRule>
          <x14:cfRule type="containsText" priority="924" operator="containsText" id="{BB80BE2A-98DC-43C9-87A0-F41639D97E7C}">
            <xm:f>NOT(ISERROR(SEARCH($M$70,M32)))</xm:f>
            <xm:f>$M$70</xm:f>
            <x14:dxf>
              <fill>
                <patternFill>
                  <bgColor rgb="FFFFFF00"/>
                </patternFill>
              </fill>
            </x14:dxf>
          </x14:cfRule>
          <x14:cfRule type="containsText" priority="925" operator="containsText" id="{3B03DF07-973C-47EB-949C-B474042DAE87}">
            <xm:f>NOT(ISERROR(SEARCH($M$69,M32)))</xm:f>
            <xm:f>$M$69</xm:f>
            <x14:dxf>
              <fill>
                <patternFill>
                  <bgColor rgb="FF92D050"/>
                </patternFill>
              </fill>
            </x14:dxf>
          </x14:cfRule>
          <xm:sqref>M32</xm:sqref>
        </x14:conditionalFormatting>
        <x14:conditionalFormatting xmlns:xm="http://schemas.microsoft.com/office/excel/2006/main">
          <x14:cfRule type="containsText" priority="918" operator="containsText" id="{579DBFB1-2075-47F8-9817-DAE96834DFD9}">
            <xm:f>NOT(ISERROR(SEARCH($M$72,M34)))</xm:f>
            <xm:f>$M$72</xm:f>
            <x14:dxf>
              <fill>
                <patternFill>
                  <bgColor rgb="FFFF0000"/>
                </patternFill>
              </fill>
            </x14:dxf>
          </x14:cfRule>
          <x14:cfRule type="containsText" priority="919" operator="containsText" id="{EC31DBCC-792B-41D0-A7DF-AA06E945E709}">
            <xm:f>NOT(ISERROR(SEARCH($M$71,M34)))</xm:f>
            <xm:f>$M$71</xm:f>
            <x14:dxf>
              <fill>
                <patternFill>
                  <bgColor rgb="FFFFC000"/>
                </patternFill>
              </fill>
            </x14:dxf>
          </x14:cfRule>
          <x14:cfRule type="containsText" priority="920" operator="containsText" id="{C271EB8C-5505-4467-A507-3505DEDB546F}">
            <xm:f>NOT(ISERROR(SEARCH($M$70,M34)))</xm:f>
            <xm:f>$M$70</xm:f>
            <x14:dxf>
              <fill>
                <patternFill>
                  <bgColor rgb="FFFFFF00"/>
                </patternFill>
              </fill>
            </x14:dxf>
          </x14:cfRule>
          <x14:cfRule type="containsText" priority="921" operator="containsText" id="{08C145DF-FBDB-40FF-BEA2-F46F9547EA2C}">
            <xm:f>NOT(ISERROR(SEARCH($M$69,M34)))</xm:f>
            <xm:f>$M$69</xm:f>
            <x14:dxf>
              <fill>
                <patternFill>
                  <bgColor rgb="FF92D050"/>
                </patternFill>
              </fill>
            </x14:dxf>
          </x14:cfRule>
          <xm:sqref>M34</xm:sqref>
        </x14:conditionalFormatting>
        <x14:conditionalFormatting xmlns:xm="http://schemas.microsoft.com/office/excel/2006/main">
          <x14:cfRule type="containsText" priority="914" operator="containsText" id="{05BAA715-5685-486F-9FD1-C1291F1DE08A}">
            <xm:f>NOT(ISERROR(SEARCH($M$72,M35)))</xm:f>
            <xm:f>$M$72</xm:f>
            <x14:dxf>
              <fill>
                <patternFill>
                  <bgColor rgb="FFFF0000"/>
                </patternFill>
              </fill>
            </x14:dxf>
          </x14:cfRule>
          <x14:cfRule type="containsText" priority="915" operator="containsText" id="{9F8118A8-A4FF-4BE4-B348-8662DE5F9BDC}">
            <xm:f>NOT(ISERROR(SEARCH($M$71,M35)))</xm:f>
            <xm:f>$M$71</xm:f>
            <x14:dxf>
              <fill>
                <patternFill>
                  <bgColor rgb="FFFFC000"/>
                </patternFill>
              </fill>
            </x14:dxf>
          </x14:cfRule>
          <x14:cfRule type="containsText" priority="916" operator="containsText" id="{1867DAB3-58C7-460E-8D58-E921FAF9A1B9}">
            <xm:f>NOT(ISERROR(SEARCH($M$70,M35)))</xm:f>
            <xm:f>$M$70</xm:f>
            <x14:dxf>
              <fill>
                <patternFill>
                  <bgColor rgb="FFFFFF00"/>
                </patternFill>
              </fill>
            </x14:dxf>
          </x14:cfRule>
          <x14:cfRule type="containsText" priority="917" operator="containsText" id="{A3247000-27C1-4E73-A64B-1FECBA83AE06}">
            <xm:f>NOT(ISERROR(SEARCH($M$69,M35)))</xm:f>
            <xm:f>$M$69</xm:f>
            <x14:dxf>
              <fill>
                <patternFill>
                  <bgColor rgb="FF92D050"/>
                </patternFill>
              </fill>
            </x14:dxf>
          </x14:cfRule>
          <xm:sqref>M35</xm:sqref>
        </x14:conditionalFormatting>
        <x14:conditionalFormatting xmlns:xm="http://schemas.microsoft.com/office/excel/2006/main">
          <x14:cfRule type="containsText" priority="910" operator="containsText" id="{909EFC52-DBDB-4FCA-8C0C-C75A74331C7D}">
            <xm:f>NOT(ISERROR(SEARCH($M$72,M33)))</xm:f>
            <xm:f>$M$72</xm:f>
            <x14:dxf>
              <fill>
                <patternFill>
                  <bgColor rgb="FFFF0000"/>
                </patternFill>
              </fill>
            </x14:dxf>
          </x14:cfRule>
          <x14:cfRule type="containsText" priority="911" operator="containsText" id="{F0C7D3DA-AE0D-407C-AC93-6DCAF4873F58}">
            <xm:f>NOT(ISERROR(SEARCH($M$71,M33)))</xm:f>
            <xm:f>$M$71</xm:f>
            <x14:dxf>
              <fill>
                <patternFill>
                  <bgColor rgb="FFFFC000"/>
                </patternFill>
              </fill>
            </x14:dxf>
          </x14:cfRule>
          <x14:cfRule type="containsText" priority="912" operator="containsText" id="{7CAEE3E6-2622-46BC-A3B2-2629A3AC94DD}">
            <xm:f>NOT(ISERROR(SEARCH($M$70,M33)))</xm:f>
            <xm:f>$M$70</xm:f>
            <x14:dxf>
              <fill>
                <patternFill>
                  <bgColor rgb="FFFFFF00"/>
                </patternFill>
              </fill>
            </x14:dxf>
          </x14:cfRule>
          <x14:cfRule type="containsText" priority="913" operator="containsText" id="{B15F59DE-CE94-4F22-A487-625AA57519BB}">
            <xm:f>NOT(ISERROR(SEARCH($M$69,M33)))</xm:f>
            <xm:f>$M$69</xm:f>
            <x14:dxf>
              <fill>
                <patternFill>
                  <bgColor rgb="FF92D050"/>
                </patternFill>
              </fill>
            </x14:dxf>
          </x14:cfRule>
          <xm:sqref>M33</xm:sqref>
        </x14:conditionalFormatting>
        <x14:conditionalFormatting xmlns:xm="http://schemas.microsoft.com/office/excel/2006/main">
          <x14:cfRule type="containsText" priority="902" operator="containsText" id="{08637F76-4304-47A1-A6B9-213C7636CB99}">
            <xm:f>NOT(ISERROR(SEARCH($I$69,X12)))</xm:f>
            <xm:f>$I$69</xm:f>
            <x14:dxf>
              <fill>
                <patternFill>
                  <fgColor rgb="FF92D050"/>
                  <bgColor rgb="FF92D050"/>
                </patternFill>
              </fill>
            </x14:dxf>
          </x14:cfRule>
          <x14:cfRule type="containsText" priority="903" operator="containsText" id="{0D86529A-EC7B-4027-BCC7-1AAADD9044F4}">
            <xm:f>NOT(ISERROR(SEARCH($I$70,X12)))</xm:f>
            <xm:f>$I$70</xm:f>
            <x14:dxf>
              <fill>
                <patternFill>
                  <bgColor rgb="FF00B050"/>
                </patternFill>
              </fill>
            </x14:dxf>
          </x14:cfRule>
          <x14:cfRule type="containsText" priority="904" operator="containsText" id="{6E56DF18-5357-4519-9AD9-C3F83BE03EE6}">
            <xm:f>NOT(ISERROR(SEARCH($I$73,X12)))</xm:f>
            <xm:f>$I$73</xm:f>
            <x14:dxf>
              <fill>
                <patternFill>
                  <bgColor rgb="FFFF0000"/>
                </patternFill>
              </fill>
            </x14:dxf>
          </x14:cfRule>
          <x14:cfRule type="containsText" priority="905" operator="containsText" id="{84B7AB24-444F-403B-9BB9-D39DDA3D2AF4}">
            <xm:f>NOT(ISERROR(SEARCH($I$72,X12)))</xm:f>
            <xm:f>$I$72</xm:f>
            <x14:dxf>
              <fill>
                <patternFill>
                  <fgColor rgb="FFFFC000"/>
                  <bgColor rgb="FFFFC000"/>
                </patternFill>
              </fill>
            </x14:dxf>
          </x14:cfRule>
          <x14:cfRule type="containsText" priority="906" operator="containsText" id="{FED20386-35A5-4498-AD82-3D6D7C1FD570}">
            <xm:f>NOT(ISERROR(SEARCH($I$71,X12)))</xm:f>
            <xm:f>$I$71</xm:f>
            <x14:dxf>
              <fill>
                <patternFill>
                  <fgColor rgb="FFFFFF00"/>
                  <bgColor rgb="FFFFFF00"/>
                </patternFill>
              </fill>
            </x14:dxf>
          </x14:cfRule>
          <x14:cfRule type="containsText" priority="907" operator="containsText" id="{26428DA4-32AB-4006-A593-328D3D6E89AD}">
            <xm:f>NOT(ISERROR(SEARCH($I$70,X12)))</xm:f>
            <xm:f>$I$70</xm:f>
            <x14:dxf>
              <fill>
                <patternFill>
                  <bgColor theme="0" tint="-0.14996795556505021"/>
                </patternFill>
              </fill>
            </x14:dxf>
          </x14:cfRule>
          <x14:cfRule type="cellIs" priority="908" operator="equal" id="{6CD99D65-F1D2-4656-AE96-3AE90121F8B7}">
            <xm:f>'C:\GESTION 2023\1. Pensamiento y Direccionamiento Estrategico\Planes integrados\Definitivos\[MAPA RIESGOS UAEOS 2023.xlsx]Tabla probabiidad'!#REF!</xm:f>
            <x14:dxf>
              <fill>
                <patternFill>
                  <fgColor theme="6"/>
                </patternFill>
              </fill>
            </x14:dxf>
          </x14:cfRule>
          <x14:cfRule type="cellIs" priority="909" operator="equal" id="{C7713C00-594A-4880-B966-DBF501EAE04F}">
            <xm:f>'C:\GESTION 2023\1. Pensamiento y Direccionamiento Estrategico\Planes integrados\Definitivos\[MAPA RIESGOS UAEOS 2023.xlsx]Tabla probabiidad'!#REF!</xm:f>
            <x14:dxf>
              <fill>
                <patternFill>
                  <fgColor rgb="FF92D050"/>
                  <bgColor theme="6" tint="0.59996337778862885"/>
                </patternFill>
              </fill>
            </x14:dxf>
          </x14:cfRule>
          <xm:sqref>X12</xm:sqref>
        </x14:conditionalFormatting>
        <x14:conditionalFormatting xmlns:xm="http://schemas.microsoft.com/office/excel/2006/main">
          <x14:cfRule type="containsText" priority="894" operator="containsText" id="{9F8B6851-FA57-4D26-8173-B58D472C5AD3}">
            <xm:f>NOT(ISERROR(SEARCH($I$69,X13)))</xm:f>
            <xm:f>$I$69</xm:f>
            <x14:dxf>
              <fill>
                <patternFill>
                  <fgColor rgb="FF92D050"/>
                  <bgColor rgb="FF92D050"/>
                </patternFill>
              </fill>
            </x14:dxf>
          </x14:cfRule>
          <x14:cfRule type="containsText" priority="895" operator="containsText" id="{789BCD2D-195C-4129-94CA-26EFD5581B16}">
            <xm:f>NOT(ISERROR(SEARCH($I$70,X13)))</xm:f>
            <xm:f>$I$70</xm:f>
            <x14:dxf>
              <fill>
                <patternFill>
                  <bgColor rgb="FF00B050"/>
                </patternFill>
              </fill>
            </x14:dxf>
          </x14:cfRule>
          <x14:cfRule type="containsText" priority="896" operator="containsText" id="{6952F2B2-DA37-4FBA-B72C-496DA1D1271C}">
            <xm:f>NOT(ISERROR(SEARCH($I$73,X13)))</xm:f>
            <xm:f>$I$73</xm:f>
            <x14:dxf>
              <fill>
                <patternFill>
                  <bgColor rgb="FFFF0000"/>
                </patternFill>
              </fill>
            </x14:dxf>
          </x14:cfRule>
          <x14:cfRule type="containsText" priority="897" operator="containsText" id="{F00E0793-1596-49DD-8B11-253039E04ADC}">
            <xm:f>NOT(ISERROR(SEARCH($I$72,X13)))</xm:f>
            <xm:f>$I$72</xm:f>
            <x14:dxf>
              <fill>
                <patternFill>
                  <fgColor rgb="FFFFC000"/>
                  <bgColor rgb="FFFFC000"/>
                </patternFill>
              </fill>
            </x14:dxf>
          </x14:cfRule>
          <x14:cfRule type="containsText" priority="898" operator="containsText" id="{D7DA9936-A071-45EC-876E-E72BAC5B2983}">
            <xm:f>NOT(ISERROR(SEARCH($I$71,X13)))</xm:f>
            <xm:f>$I$71</xm:f>
            <x14:dxf>
              <fill>
                <patternFill>
                  <fgColor rgb="FFFFFF00"/>
                  <bgColor rgb="FFFFFF00"/>
                </patternFill>
              </fill>
            </x14:dxf>
          </x14:cfRule>
          <x14:cfRule type="containsText" priority="899" operator="containsText" id="{B5C482E1-D778-40D4-98EF-1B2AE2356F48}">
            <xm:f>NOT(ISERROR(SEARCH($I$70,X13)))</xm:f>
            <xm:f>$I$70</xm:f>
            <x14:dxf>
              <fill>
                <patternFill>
                  <bgColor theme="0" tint="-0.14996795556505021"/>
                </patternFill>
              </fill>
            </x14:dxf>
          </x14:cfRule>
          <x14:cfRule type="cellIs" priority="900" operator="equal" id="{AA7BB0D9-51E6-40F2-B0CF-664CFA116256}">
            <xm:f>'C:\GESTION 2023\1. Pensamiento y Direccionamiento Estrategico\Planes integrados\Definitivos\[MAPA RIESGOS UAEOS 2023.xlsx]Tabla probabiidad'!#REF!</xm:f>
            <x14:dxf>
              <fill>
                <patternFill>
                  <fgColor theme="6"/>
                </patternFill>
              </fill>
            </x14:dxf>
          </x14:cfRule>
          <x14:cfRule type="cellIs" priority="901" operator="equal" id="{043F3B46-89D6-4D1E-8D42-04B3EEC83F66}">
            <xm:f>'C:\GESTION 2023\1. Pensamiento y Direccionamiento Estrategico\Planes integrados\Definitivos\[MAPA RIESGOS UAEOS 2023.xlsx]Tabla probabiidad'!#REF!</xm:f>
            <x14:dxf>
              <fill>
                <patternFill>
                  <fgColor rgb="FF92D050"/>
                  <bgColor theme="6" tint="0.59996337778862885"/>
                </patternFill>
              </fill>
            </x14:dxf>
          </x14:cfRule>
          <xm:sqref>X13:X16</xm:sqref>
        </x14:conditionalFormatting>
        <x14:conditionalFormatting xmlns:xm="http://schemas.microsoft.com/office/excel/2006/main">
          <x14:cfRule type="containsText" priority="886" operator="containsText" id="{941538B2-8D6D-44F7-9B1D-FED2034E1F2F}">
            <xm:f>NOT(ISERROR(SEARCH($I$69,X18)))</xm:f>
            <xm:f>$I$69</xm:f>
            <x14:dxf>
              <fill>
                <patternFill>
                  <fgColor rgb="FF92D050"/>
                  <bgColor rgb="FF92D050"/>
                </patternFill>
              </fill>
            </x14:dxf>
          </x14:cfRule>
          <x14:cfRule type="containsText" priority="887" operator="containsText" id="{A5D6B677-C53B-4424-871F-5F91B941CCEC}">
            <xm:f>NOT(ISERROR(SEARCH($I$70,X18)))</xm:f>
            <xm:f>$I$70</xm:f>
            <x14:dxf>
              <fill>
                <patternFill>
                  <bgColor rgb="FF00B050"/>
                </patternFill>
              </fill>
            </x14:dxf>
          </x14:cfRule>
          <x14:cfRule type="containsText" priority="888" operator="containsText" id="{FCEBDCB1-BBA2-41CE-B593-12F704A9C2C2}">
            <xm:f>NOT(ISERROR(SEARCH($I$73,X18)))</xm:f>
            <xm:f>$I$73</xm:f>
            <x14:dxf>
              <fill>
                <patternFill>
                  <bgColor rgb="FFFF0000"/>
                </patternFill>
              </fill>
            </x14:dxf>
          </x14:cfRule>
          <x14:cfRule type="containsText" priority="889" operator="containsText" id="{3B5174CA-1C8D-4C07-ACA0-3B453C49B880}">
            <xm:f>NOT(ISERROR(SEARCH($I$72,X18)))</xm:f>
            <xm:f>$I$72</xm:f>
            <x14:dxf>
              <fill>
                <patternFill>
                  <fgColor rgb="FFFFC000"/>
                  <bgColor rgb="FFFFC000"/>
                </patternFill>
              </fill>
            </x14:dxf>
          </x14:cfRule>
          <x14:cfRule type="containsText" priority="890" operator="containsText" id="{87DB1042-0D5D-4593-8EF5-F7D844D83AFA}">
            <xm:f>NOT(ISERROR(SEARCH($I$71,X18)))</xm:f>
            <xm:f>$I$71</xm:f>
            <x14:dxf>
              <fill>
                <patternFill>
                  <fgColor rgb="FFFFFF00"/>
                  <bgColor rgb="FFFFFF00"/>
                </patternFill>
              </fill>
            </x14:dxf>
          </x14:cfRule>
          <x14:cfRule type="containsText" priority="891" operator="containsText" id="{F727A13D-3F3E-4C51-9083-A61B4C17F230}">
            <xm:f>NOT(ISERROR(SEARCH($I$70,X18)))</xm:f>
            <xm:f>$I$70</xm:f>
            <x14:dxf>
              <fill>
                <patternFill>
                  <bgColor theme="0" tint="-0.14996795556505021"/>
                </patternFill>
              </fill>
            </x14:dxf>
          </x14:cfRule>
          <x14:cfRule type="cellIs" priority="892" operator="equal" id="{BF2A80F6-D36A-49AA-9C3D-506711BAA1CC}">
            <xm:f>'C:\GESTION 2023\1. Pensamiento y Direccionamiento Estrategico\Planes integrados\Definitivos\[MAPA RIESGOS UAEOS 2023.xlsx]Tabla probabiidad'!#REF!</xm:f>
            <x14:dxf>
              <fill>
                <patternFill>
                  <fgColor theme="6"/>
                </patternFill>
              </fill>
            </x14:dxf>
          </x14:cfRule>
          <x14:cfRule type="cellIs" priority="893" operator="equal" id="{6936042E-7C1C-48D4-9404-1452AFDCA206}">
            <xm:f>'C:\GESTION 2023\1. Pensamiento y Direccionamiento Estrategico\Planes integrados\Definitivos\[MAPA RIESGOS UAEOS 2023.xlsx]Tabla probabiidad'!#REF!</xm:f>
            <x14:dxf>
              <fill>
                <patternFill>
                  <fgColor rgb="FF92D050"/>
                  <bgColor theme="6" tint="0.59996337778862885"/>
                </patternFill>
              </fill>
            </x14:dxf>
          </x14:cfRule>
          <xm:sqref>X18</xm:sqref>
        </x14:conditionalFormatting>
        <x14:conditionalFormatting xmlns:xm="http://schemas.microsoft.com/office/excel/2006/main">
          <x14:cfRule type="containsText" priority="878" operator="containsText" id="{49A0412E-B63D-40D0-AAD8-F61D7D1060B2}">
            <xm:f>NOT(ISERROR(SEARCH($I$69,X17)))</xm:f>
            <xm:f>$I$69</xm:f>
            <x14:dxf>
              <fill>
                <patternFill>
                  <fgColor rgb="FF92D050"/>
                  <bgColor rgb="FF92D050"/>
                </patternFill>
              </fill>
            </x14:dxf>
          </x14:cfRule>
          <x14:cfRule type="containsText" priority="879" operator="containsText" id="{AF294FF7-FF70-46C0-825D-FBBF4745C77E}">
            <xm:f>NOT(ISERROR(SEARCH($I$70,X17)))</xm:f>
            <xm:f>$I$70</xm:f>
            <x14:dxf>
              <fill>
                <patternFill>
                  <bgColor rgb="FF00B050"/>
                </patternFill>
              </fill>
            </x14:dxf>
          </x14:cfRule>
          <x14:cfRule type="containsText" priority="880" operator="containsText" id="{A36A3FB7-D850-4BB3-AF42-B137F6899D43}">
            <xm:f>NOT(ISERROR(SEARCH($I$73,X17)))</xm:f>
            <xm:f>$I$73</xm:f>
            <x14:dxf>
              <fill>
                <patternFill>
                  <bgColor rgb="FFFF0000"/>
                </patternFill>
              </fill>
            </x14:dxf>
          </x14:cfRule>
          <x14:cfRule type="containsText" priority="881" operator="containsText" id="{00E45DAE-3FD5-47DF-BA54-74588D56D097}">
            <xm:f>NOT(ISERROR(SEARCH($I$72,X17)))</xm:f>
            <xm:f>$I$72</xm:f>
            <x14:dxf>
              <fill>
                <patternFill>
                  <fgColor rgb="FFFFC000"/>
                  <bgColor rgb="FFFFC000"/>
                </patternFill>
              </fill>
            </x14:dxf>
          </x14:cfRule>
          <x14:cfRule type="containsText" priority="882" operator="containsText" id="{1473A3E6-AF60-45AC-A5B5-63BF28E6B656}">
            <xm:f>NOT(ISERROR(SEARCH($I$71,X17)))</xm:f>
            <xm:f>$I$71</xm:f>
            <x14:dxf>
              <fill>
                <patternFill>
                  <fgColor rgb="FFFFFF00"/>
                  <bgColor rgb="FFFFFF00"/>
                </patternFill>
              </fill>
            </x14:dxf>
          </x14:cfRule>
          <x14:cfRule type="containsText" priority="883" operator="containsText" id="{1B8915A2-0AFC-4925-8A09-A06F5314BFFB}">
            <xm:f>NOT(ISERROR(SEARCH($I$70,X17)))</xm:f>
            <xm:f>$I$70</xm:f>
            <x14:dxf>
              <fill>
                <patternFill>
                  <bgColor theme="0" tint="-0.14996795556505021"/>
                </patternFill>
              </fill>
            </x14:dxf>
          </x14:cfRule>
          <x14:cfRule type="cellIs" priority="884" operator="equal" id="{E5942D41-7C0D-4A4C-B05D-B54F81AFFD6C}">
            <xm:f>'C:\GESTION 2023\1. Pensamiento y Direccionamiento Estrategico\Planes integrados\Definitivos\[MAPA RIESGOS UAEOS 2023.xlsx]Tabla probabiidad'!#REF!</xm:f>
            <x14:dxf>
              <fill>
                <patternFill>
                  <fgColor theme="6"/>
                </patternFill>
              </fill>
            </x14:dxf>
          </x14:cfRule>
          <x14:cfRule type="cellIs" priority="885" operator="equal" id="{3880C99C-351C-4D64-9AB2-6D137CCAC8D5}">
            <xm:f>'C:\GESTION 2023\1. Pensamiento y Direccionamiento Estrategico\Planes integrados\Definitivos\[MAPA RIESGOS UAEOS 2023.xlsx]Tabla probabiidad'!#REF!</xm:f>
            <x14:dxf>
              <fill>
                <patternFill>
                  <fgColor rgb="FF92D050"/>
                  <bgColor theme="6" tint="0.59996337778862885"/>
                </patternFill>
              </fill>
            </x14:dxf>
          </x14:cfRule>
          <xm:sqref>X17</xm:sqref>
        </x14:conditionalFormatting>
        <x14:conditionalFormatting xmlns:xm="http://schemas.microsoft.com/office/excel/2006/main">
          <x14:cfRule type="containsText" priority="870" operator="containsText" id="{22E921D6-8742-4A47-AEF3-D6E1D82B0AE1}">
            <xm:f>NOT(ISERROR(SEARCH($I$69,X19)))</xm:f>
            <xm:f>$I$69</xm:f>
            <x14:dxf>
              <fill>
                <patternFill>
                  <fgColor rgb="FF92D050"/>
                  <bgColor rgb="FF92D050"/>
                </patternFill>
              </fill>
            </x14:dxf>
          </x14:cfRule>
          <x14:cfRule type="containsText" priority="871" operator="containsText" id="{E7561C68-BCFF-47C0-B3FF-D934E47FDA44}">
            <xm:f>NOT(ISERROR(SEARCH($I$70,X19)))</xm:f>
            <xm:f>$I$70</xm:f>
            <x14:dxf>
              <fill>
                <patternFill>
                  <bgColor rgb="FF00B050"/>
                </patternFill>
              </fill>
            </x14:dxf>
          </x14:cfRule>
          <x14:cfRule type="containsText" priority="872" operator="containsText" id="{764F9E10-29B1-4FC7-820A-BD6B623A7B42}">
            <xm:f>NOT(ISERROR(SEARCH($I$73,X19)))</xm:f>
            <xm:f>$I$73</xm:f>
            <x14:dxf>
              <fill>
                <patternFill>
                  <bgColor rgb="FFFF0000"/>
                </patternFill>
              </fill>
            </x14:dxf>
          </x14:cfRule>
          <x14:cfRule type="containsText" priority="873" operator="containsText" id="{FE9E5BB6-0981-462D-A52C-6626A28C6873}">
            <xm:f>NOT(ISERROR(SEARCH($I$72,X19)))</xm:f>
            <xm:f>$I$72</xm:f>
            <x14:dxf>
              <fill>
                <patternFill>
                  <fgColor rgb="FFFFC000"/>
                  <bgColor rgb="FFFFC000"/>
                </patternFill>
              </fill>
            </x14:dxf>
          </x14:cfRule>
          <x14:cfRule type="containsText" priority="874" operator="containsText" id="{91BB9A3E-A96C-4922-B4A8-0F9233FC88D4}">
            <xm:f>NOT(ISERROR(SEARCH($I$71,X19)))</xm:f>
            <xm:f>$I$71</xm:f>
            <x14:dxf>
              <fill>
                <patternFill>
                  <fgColor rgb="FFFFFF00"/>
                  <bgColor rgb="FFFFFF00"/>
                </patternFill>
              </fill>
            </x14:dxf>
          </x14:cfRule>
          <x14:cfRule type="containsText" priority="875" operator="containsText" id="{5E4AB540-8157-41C4-8EC4-6273A7ACC2E4}">
            <xm:f>NOT(ISERROR(SEARCH($I$70,X19)))</xm:f>
            <xm:f>$I$70</xm:f>
            <x14:dxf>
              <fill>
                <patternFill>
                  <bgColor theme="0" tint="-0.14996795556505021"/>
                </patternFill>
              </fill>
            </x14:dxf>
          </x14:cfRule>
          <x14:cfRule type="cellIs" priority="876" operator="equal" id="{2920D652-180C-4389-B5C1-7566350B37E1}">
            <xm:f>'C:\GESTION 2023\1. Pensamiento y Direccionamiento Estrategico\Planes integrados\Definitivos\[MAPA RIESGOS UAEOS 2023.xlsx]Tabla probabiidad'!#REF!</xm:f>
            <x14:dxf>
              <fill>
                <patternFill>
                  <fgColor theme="6"/>
                </patternFill>
              </fill>
            </x14:dxf>
          </x14:cfRule>
          <x14:cfRule type="cellIs" priority="877" operator="equal" id="{E39F94B0-BD9B-4793-8982-289E54CC2A53}">
            <xm:f>'C:\GESTION 2023\1. Pensamiento y Direccionamiento Estrategico\Planes integrados\Definitivos\[MAPA RIESGOS UAEOS 2023.xlsx]Tabla probabiidad'!#REF!</xm:f>
            <x14:dxf>
              <fill>
                <patternFill>
                  <fgColor rgb="FF92D050"/>
                  <bgColor theme="6" tint="0.59996337778862885"/>
                </patternFill>
              </fill>
            </x14:dxf>
          </x14:cfRule>
          <xm:sqref>X19</xm:sqref>
        </x14:conditionalFormatting>
        <x14:conditionalFormatting xmlns:xm="http://schemas.microsoft.com/office/excel/2006/main">
          <x14:cfRule type="containsText" priority="862" operator="containsText" id="{7100D810-06D0-4B69-AA20-42E2FEDE09D6}">
            <xm:f>NOT(ISERROR(SEARCH($I$69,X20)))</xm:f>
            <xm:f>$I$69</xm:f>
            <x14:dxf>
              <fill>
                <patternFill>
                  <fgColor rgb="FF92D050"/>
                  <bgColor rgb="FF92D050"/>
                </patternFill>
              </fill>
            </x14:dxf>
          </x14:cfRule>
          <x14:cfRule type="containsText" priority="863" operator="containsText" id="{525C2DE7-B326-4E8C-A780-06CFE586A416}">
            <xm:f>NOT(ISERROR(SEARCH($I$70,X20)))</xm:f>
            <xm:f>$I$70</xm:f>
            <x14:dxf>
              <fill>
                <patternFill>
                  <bgColor rgb="FF00B050"/>
                </patternFill>
              </fill>
            </x14:dxf>
          </x14:cfRule>
          <x14:cfRule type="containsText" priority="864" operator="containsText" id="{C0746680-81AC-4A4F-9980-EA6C074E444F}">
            <xm:f>NOT(ISERROR(SEARCH($I$73,X20)))</xm:f>
            <xm:f>$I$73</xm:f>
            <x14:dxf>
              <fill>
                <patternFill>
                  <bgColor rgb="FFFF0000"/>
                </patternFill>
              </fill>
            </x14:dxf>
          </x14:cfRule>
          <x14:cfRule type="containsText" priority="865" operator="containsText" id="{9A70C1B1-6B47-4F01-A5B9-54D5A2BF11D0}">
            <xm:f>NOT(ISERROR(SEARCH($I$72,X20)))</xm:f>
            <xm:f>$I$72</xm:f>
            <x14:dxf>
              <fill>
                <patternFill>
                  <fgColor rgb="FFFFC000"/>
                  <bgColor rgb="FFFFC000"/>
                </patternFill>
              </fill>
            </x14:dxf>
          </x14:cfRule>
          <x14:cfRule type="containsText" priority="866" operator="containsText" id="{48CBEA29-2D43-41A9-A0EA-7110D505FE63}">
            <xm:f>NOT(ISERROR(SEARCH($I$71,X20)))</xm:f>
            <xm:f>$I$71</xm:f>
            <x14:dxf>
              <fill>
                <patternFill>
                  <fgColor rgb="FFFFFF00"/>
                  <bgColor rgb="FFFFFF00"/>
                </patternFill>
              </fill>
            </x14:dxf>
          </x14:cfRule>
          <x14:cfRule type="containsText" priority="867" operator="containsText" id="{FC52C50F-BA61-4E24-BE91-7AF8490985A1}">
            <xm:f>NOT(ISERROR(SEARCH($I$70,X20)))</xm:f>
            <xm:f>$I$70</xm:f>
            <x14:dxf>
              <fill>
                <patternFill>
                  <bgColor theme="0" tint="-0.14996795556505021"/>
                </patternFill>
              </fill>
            </x14:dxf>
          </x14:cfRule>
          <x14:cfRule type="cellIs" priority="868" operator="equal" id="{97606016-CD64-4DCB-9C7F-F24E5D27BA5B}">
            <xm:f>'C:\GESTION 2023\1. Pensamiento y Direccionamiento Estrategico\Planes integrados\Definitivos\[MAPA RIESGOS UAEOS 2023.xlsx]Tabla probabiidad'!#REF!</xm:f>
            <x14:dxf>
              <fill>
                <patternFill>
                  <fgColor theme="6"/>
                </patternFill>
              </fill>
            </x14:dxf>
          </x14:cfRule>
          <x14:cfRule type="cellIs" priority="869" operator="equal" id="{740B017D-F49F-4E5D-ABA7-D0EF2CDBD69C}">
            <xm:f>'C:\GESTION 2023\1. Pensamiento y Direccionamiento Estrategico\Planes integrados\Definitivos\[MAPA RIESGOS UAEOS 2023.xlsx]Tabla probabiidad'!#REF!</xm:f>
            <x14:dxf>
              <fill>
                <patternFill>
                  <fgColor rgb="FF92D050"/>
                  <bgColor theme="6" tint="0.59996337778862885"/>
                </patternFill>
              </fill>
            </x14:dxf>
          </x14:cfRule>
          <xm:sqref>X20</xm:sqref>
        </x14:conditionalFormatting>
        <x14:conditionalFormatting xmlns:xm="http://schemas.microsoft.com/office/excel/2006/main">
          <x14:cfRule type="containsText" priority="854" operator="containsText" id="{F25EB6CE-4068-4694-BC61-5897B2119B3E}">
            <xm:f>NOT(ISERROR(SEARCH($I$69,X21)))</xm:f>
            <xm:f>$I$69</xm:f>
            <x14:dxf>
              <fill>
                <patternFill>
                  <fgColor rgb="FF92D050"/>
                  <bgColor rgb="FF92D050"/>
                </patternFill>
              </fill>
            </x14:dxf>
          </x14:cfRule>
          <x14:cfRule type="containsText" priority="855" operator="containsText" id="{2259BA54-0625-4046-95DE-B0C5DD8C50C2}">
            <xm:f>NOT(ISERROR(SEARCH($I$70,X21)))</xm:f>
            <xm:f>$I$70</xm:f>
            <x14:dxf>
              <fill>
                <patternFill>
                  <bgColor rgb="FF00B050"/>
                </patternFill>
              </fill>
            </x14:dxf>
          </x14:cfRule>
          <x14:cfRule type="containsText" priority="856" operator="containsText" id="{D5F815C0-BB25-4C2F-8325-9B2D7365520B}">
            <xm:f>NOT(ISERROR(SEARCH($I$73,X21)))</xm:f>
            <xm:f>$I$73</xm:f>
            <x14:dxf>
              <fill>
                <patternFill>
                  <bgColor rgb="FFFF0000"/>
                </patternFill>
              </fill>
            </x14:dxf>
          </x14:cfRule>
          <x14:cfRule type="containsText" priority="857" operator="containsText" id="{DE940D62-83B7-4370-9BF0-E5A9EF66F746}">
            <xm:f>NOT(ISERROR(SEARCH($I$72,X21)))</xm:f>
            <xm:f>$I$72</xm:f>
            <x14:dxf>
              <fill>
                <patternFill>
                  <fgColor rgb="FFFFC000"/>
                  <bgColor rgb="FFFFC000"/>
                </patternFill>
              </fill>
            </x14:dxf>
          </x14:cfRule>
          <x14:cfRule type="containsText" priority="858" operator="containsText" id="{9745912E-7E96-4C2D-B3CE-7C614988326D}">
            <xm:f>NOT(ISERROR(SEARCH($I$71,X21)))</xm:f>
            <xm:f>$I$71</xm:f>
            <x14:dxf>
              <fill>
                <patternFill>
                  <fgColor rgb="FFFFFF00"/>
                  <bgColor rgb="FFFFFF00"/>
                </patternFill>
              </fill>
            </x14:dxf>
          </x14:cfRule>
          <x14:cfRule type="containsText" priority="859" operator="containsText" id="{43011B2E-055D-4B29-8118-4B41E1A7063F}">
            <xm:f>NOT(ISERROR(SEARCH($I$70,X21)))</xm:f>
            <xm:f>$I$70</xm:f>
            <x14:dxf>
              <fill>
                <patternFill>
                  <bgColor theme="0" tint="-0.14996795556505021"/>
                </patternFill>
              </fill>
            </x14:dxf>
          </x14:cfRule>
          <x14:cfRule type="cellIs" priority="860" operator="equal" id="{3F43BB7A-A0F6-4B1B-91C7-7661B49B1AB1}">
            <xm:f>'C:\GESTION 2023\1. Pensamiento y Direccionamiento Estrategico\Planes integrados\Definitivos\[MAPA RIESGOS UAEOS 2023.xlsx]Tabla probabiidad'!#REF!</xm:f>
            <x14:dxf>
              <fill>
                <patternFill>
                  <fgColor theme="6"/>
                </patternFill>
              </fill>
            </x14:dxf>
          </x14:cfRule>
          <x14:cfRule type="cellIs" priority="861" operator="equal" id="{3F8AB80D-2923-4890-B26C-DE4C62A35B5C}">
            <xm:f>'C:\GESTION 2023\1. Pensamiento y Direccionamiento Estrategico\Planes integrados\Definitivos\[MAPA RIESGOS UAEOS 2023.xlsx]Tabla probabiidad'!#REF!</xm:f>
            <x14:dxf>
              <fill>
                <patternFill>
                  <fgColor rgb="FF92D050"/>
                  <bgColor theme="6" tint="0.59996337778862885"/>
                </patternFill>
              </fill>
            </x14:dxf>
          </x14:cfRule>
          <xm:sqref>X21:X22</xm:sqref>
        </x14:conditionalFormatting>
        <x14:conditionalFormatting xmlns:xm="http://schemas.microsoft.com/office/excel/2006/main">
          <x14:cfRule type="containsText" priority="846" operator="containsText" id="{771513DC-D0D6-43C2-AE99-585BDB530117}">
            <xm:f>NOT(ISERROR(SEARCH($I$69,X23)))</xm:f>
            <xm:f>$I$69</xm:f>
            <x14:dxf>
              <fill>
                <patternFill>
                  <fgColor rgb="FF92D050"/>
                  <bgColor rgb="FF92D050"/>
                </patternFill>
              </fill>
            </x14:dxf>
          </x14:cfRule>
          <x14:cfRule type="containsText" priority="847" operator="containsText" id="{2C60008D-F1F0-4934-8E24-D2A68645CF6E}">
            <xm:f>NOT(ISERROR(SEARCH($I$70,X23)))</xm:f>
            <xm:f>$I$70</xm:f>
            <x14:dxf>
              <fill>
                <patternFill>
                  <bgColor rgb="FF00B050"/>
                </patternFill>
              </fill>
            </x14:dxf>
          </x14:cfRule>
          <x14:cfRule type="containsText" priority="848" operator="containsText" id="{1643AF6B-C392-4D68-80E1-CB5AB968FD88}">
            <xm:f>NOT(ISERROR(SEARCH($I$73,X23)))</xm:f>
            <xm:f>$I$73</xm:f>
            <x14:dxf>
              <fill>
                <patternFill>
                  <bgColor rgb="FFFF0000"/>
                </patternFill>
              </fill>
            </x14:dxf>
          </x14:cfRule>
          <x14:cfRule type="containsText" priority="849" operator="containsText" id="{B7B404B0-5996-410F-AD52-D54861075739}">
            <xm:f>NOT(ISERROR(SEARCH($I$72,X23)))</xm:f>
            <xm:f>$I$72</xm:f>
            <x14:dxf>
              <fill>
                <patternFill>
                  <fgColor rgb="FFFFC000"/>
                  <bgColor rgb="FFFFC000"/>
                </patternFill>
              </fill>
            </x14:dxf>
          </x14:cfRule>
          <x14:cfRule type="containsText" priority="850" operator="containsText" id="{49D1772E-4EA2-494A-BCE3-D6E449947DA4}">
            <xm:f>NOT(ISERROR(SEARCH($I$71,X23)))</xm:f>
            <xm:f>$I$71</xm:f>
            <x14:dxf>
              <fill>
                <patternFill>
                  <fgColor rgb="FFFFFF00"/>
                  <bgColor rgb="FFFFFF00"/>
                </patternFill>
              </fill>
            </x14:dxf>
          </x14:cfRule>
          <x14:cfRule type="containsText" priority="851" operator="containsText" id="{235F2A3A-3C65-481E-BBF5-7BEB18A55D89}">
            <xm:f>NOT(ISERROR(SEARCH($I$70,X23)))</xm:f>
            <xm:f>$I$70</xm:f>
            <x14:dxf>
              <fill>
                <patternFill>
                  <bgColor theme="0" tint="-0.14996795556505021"/>
                </patternFill>
              </fill>
            </x14:dxf>
          </x14:cfRule>
          <x14:cfRule type="cellIs" priority="852" operator="equal" id="{2F30309A-D662-43C0-AABA-349AEEDE3E93}">
            <xm:f>'C:\GESTION 2023\1. Pensamiento y Direccionamiento Estrategico\Planes integrados\Definitivos\[MAPA RIESGOS UAEOS 2023.xlsx]Tabla probabiidad'!#REF!</xm:f>
            <x14:dxf>
              <fill>
                <patternFill>
                  <fgColor theme="6"/>
                </patternFill>
              </fill>
            </x14:dxf>
          </x14:cfRule>
          <x14:cfRule type="cellIs" priority="853" operator="equal" id="{EE713630-7C68-4CEC-BD94-D4A548B2885B}">
            <xm:f>'C:\GESTION 2023\1. Pensamiento y Direccionamiento Estrategico\Planes integrados\Definitivos\[MAPA RIESGOS UAEOS 2023.xlsx]Tabla probabiidad'!#REF!</xm:f>
            <x14:dxf>
              <fill>
                <patternFill>
                  <fgColor rgb="FF92D050"/>
                  <bgColor theme="6" tint="0.59996337778862885"/>
                </patternFill>
              </fill>
            </x14:dxf>
          </x14:cfRule>
          <xm:sqref>X23</xm:sqref>
        </x14:conditionalFormatting>
        <x14:conditionalFormatting xmlns:xm="http://schemas.microsoft.com/office/excel/2006/main">
          <x14:cfRule type="containsText" priority="838" operator="containsText" id="{00594476-C6DE-4568-BD20-E099B14E62F3}">
            <xm:f>NOT(ISERROR(SEARCH($I$69,X24)))</xm:f>
            <xm:f>$I$69</xm:f>
            <x14:dxf>
              <fill>
                <patternFill>
                  <fgColor rgb="FF92D050"/>
                  <bgColor rgb="FF92D050"/>
                </patternFill>
              </fill>
            </x14:dxf>
          </x14:cfRule>
          <x14:cfRule type="containsText" priority="839" operator="containsText" id="{D4397242-9294-4CD4-ADF5-179F531968F3}">
            <xm:f>NOT(ISERROR(SEARCH($I$70,X24)))</xm:f>
            <xm:f>$I$70</xm:f>
            <x14:dxf>
              <fill>
                <patternFill>
                  <bgColor rgb="FF00B050"/>
                </patternFill>
              </fill>
            </x14:dxf>
          </x14:cfRule>
          <x14:cfRule type="containsText" priority="840" operator="containsText" id="{0528CA8E-FDD9-4471-8974-516D7BBEB07C}">
            <xm:f>NOT(ISERROR(SEARCH($I$73,X24)))</xm:f>
            <xm:f>$I$73</xm:f>
            <x14:dxf>
              <fill>
                <patternFill>
                  <bgColor rgb="FFFF0000"/>
                </patternFill>
              </fill>
            </x14:dxf>
          </x14:cfRule>
          <x14:cfRule type="containsText" priority="841" operator="containsText" id="{4050A323-5F25-4CF3-9B2E-AB5F1AA1E0C6}">
            <xm:f>NOT(ISERROR(SEARCH($I$72,X24)))</xm:f>
            <xm:f>$I$72</xm:f>
            <x14:dxf>
              <fill>
                <patternFill>
                  <fgColor rgb="FFFFC000"/>
                  <bgColor rgb="FFFFC000"/>
                </patternFill>
              </fill>
            </x14:dxf>
          </x14:cfRule>
          <x14:cfRule type="containsText" priority="842" operator="containsText" id="{6C6AFBB5-4468-4582-8ECA-F29779545A24}">
            <xm:f>NOT(ISERROR(SEARCH($I$71,X24)))</xm:f>
            <xm:f>$I$71</xm:f>
            <x14:dxf>
              <fill>
                <patternFill>
                  <fgColor rgb="FFFFFF00"/>
                  <bgColor rgb="FFFFFF00"/>
                </patternFill>
              </fill>
            </x14:dxf>
          </x14:cfRule>
          <x14:cfRule type="containsText" priority="843" operator="containsText" id="{35497F6C-425F-4C4C-9E4A-2D0F41F0EA73}">
            <xm:f>NOT(ISERROR(SEARCH($I$70,X24)))</xm:f>
            <xm:f>$I$70</xm:f>
            <x14:dxf>
              <fill>
                <patternFill>
                  <bgColor theme="0" tint="-0.14996795556505021"/>
                </patternFill>
              </fill>
            </x14:dxf>
          </x14:cfRule>
          <x14:cfRule type="cellIs" priority="844" operator="equal" id="{54DE6255-AFE6-4E7E-8CB1-90127705AC42}">
            <xm:f>'C:\GESTION 2023\1. Pensamiento y Direccionamiento Estrategico\Planes integrados\Definitivos\[MAPA RIESGOS UAEOS 2023.xlsx]Tabla probabiidad'!#REF!</xm:f>
            <x14:dxf>
              <fill>
                <patternFill>
                  <fgColor theme="6"/>
                </patternFill>
              </fill>
            </x14:dxf>
          </x14:cfRule>
          <x14:cfRule type="cellIs" priority="845" operator="equal" id="{2FBAAA3A-F000-472D-A0DC-F64D3214592B}">
            <xm:f>'C:\GESTION 2023\1. Pensamiento y Direccionamiento Estrategico\Planes integrados\Definitivos\[MAPA RIESGOS UAEOS 2023.xlsx]Tabla probabiidad'!#REF!</xm:f>
            <x14:dxf>
              <fill>
                <patternFill>
                  <fgColor rgb="FF92D050"/>
                  <bgColor theme="6" tint="0.59996337778862885"/>
                </patternFill>
              </fill>
            </x14:dxf>
          </x14:cfRule>
          <xm:sqref>X24</xm:sqref>
        </x14:conditionalFormatting>
        <x14:conditionalFormatting xmlns:xm="http://schemas.microsoft.com/office/excel/2006/main">
          <x14:cfRule type="containsText" priority="830" operator="containsText" id="{34B7F305-3737-4C0C-972C-00BFDF498191}">
            <xm:f>NOT(ISERROR(SEARCH($I$69,X25)))</xm:f>
            <xm:f>$I$69</xm:f>
            <x14:dxf>
              <fill>
                <patternFill>
                  <fgColor rgb="FF92D050"/>
                  <bgColor rgb="FF92D050"/>
                </patternFill>
              </fill>
            </x14:dxf>
          </x14:cfRule>
          <x14:cfRule type="containsText" priority="831" operator="containsText" id="{62DDD09D-1F23-4854-92C3-5868919280EE}">
            <xm:f>NOT(ISERROR(SEARCH($I$70,X25)))</xm:f>
            <xm:f>$I$70</xm:f>
            <x14:dxf>
              <fill>
                <patternFill>
                  <bgColor rgb="FF00B050"/>
                </patternFill>
              </fill>
            </x14:dxf>
          </x14:cfRule>
          <x14:cfRule type="containsText" priority="832" operator="containsText" id="{024F619E-211B-4935-B9F4-CC8040236293}">
            <xm:f>NOT(ISERROR(SEARCH($I$73,X25)))</xm:f>
            <xm:f>$I$73</xm:f>
            <x14:dxf>
              <fill>
                <patternFill>
                  <bgColor rgb="FFFF0000"/>
                </patternFill>
              </fill>
            </x14:dxf>
          </x14:cfRule>
          <x14:cfRule type="containsText" priority="833" operator="containsText" id="{08909D90-BFAC-446C-8019-994A1DCE99C0}">
            <xm:f>NOT(ISERROR(SEARCH($I$72,X25)))</xm:f>
            <xm:f>$I$72</xm:f>
            <x14:dxf>
              <fill>
                <patternFill>
                  <fgColor rgb="FFFFC000"/>
                  <bgColor rgb="FFFFC000"/>
                </patternFill>
              </fill>
            </x14:dxf>
          </x14:cfRule>
          <x14:cfRule type="containsText" priority="834" operator="containsText" id="{EDC32E8B-0A52-4306-A29D-FAF090EBD39B}">
            <xm:f>NOT(ISERROR(SEARCH($I$71,X25)))</xm:f>
            <xm:f>$I$71</xm:f>
            <x14:dxf>
              <fill>
                <patternFill>
                  <fgColor rgb="FFFFFF00"/>
                  <bgColor rgb="FFFFFF00"/>
                </patternFill>
              </fill>
            </x14:dxf>
          </x14:cfRule>
          <x14:cfRule type="containsText" priority="835" operator="containsText" id="{C5E88682-D447-4CA8-865C-B0ABD8CCAAC3}">
            <xm:f>NOT(ISERROR(SEARCH($I$70,X25)))</xm:f>
            <xm:f>$I$70</xm:f>
            <x14:dxf>
              <fill>
                <patternFill>
                  <bgColor theme="0" tint="-0.14996795556505021"/>
                </patternFill>
              </fill>
            </x14:dxf>
          </x14:cfRule>
          <x14:cfRule type="cellIs" priority="836" operator="equal" id="{3E58403E-3B84-41A2-9537-1FE66AF17CF5}">
            <xm:f>'C:\GESTION 2023\1. Pensamiento y Direccionamiento Estrategico\Planes integrados\Definitivos\[MAPA RIESGOS UAEOS 2023.xlsx]Tabla probabiidad'!#REF!</xm:f>
            <x14:dxf>
              <fill>
                <patternFill>
                  <fgColor theme="6"/>
                </patternFill>
              </fill>
            </x14:dxf>
          </x14:cfRule>
          <x14:cfRule type="cellIs" priority="837" operator="equal" id="{91ABD12C-7E7E-4CFF-83E4-A76FB3873BFA}">
            <xm:f>'C:\GESTION 2023\1. Pensamiento y Direccionamiento Estrategico\Planes integrados\Definitivos\[MAPA RIESGOS UAEOS 2023.xlsx]Tabla probabiidad'!#REF!</xm:f>
            <x14:dxf>
              <fill>
                <patternFill>
                  <fgColor rgb="FF92D050"/>
                  <bgColor theme="6" tint="0.59996337778862885"/>
                </patternFill>
              </fill>
            </x14:dxf>
          </x14:cfRule>
          <xm:sqref>X25</xm:sqref>
        </x14:conditionalFormatting>
        <x14:conditionalFormatting xmlns:xm="http://schemas.microsoft.com/office/excel/2006/main">
          <x14:cfRule type="containsText" priority="822" operator="containsText" id="{84F48305-3FA1-49A6-9144-3C050A7A8E17}">
            <xm:f>NOT(ISERROR(SEARCH($I$69,X26)))</xm:f>
            <xm:f>$I$69</xm:f>
            <x14:dxf>
              <fill>
                <patternFill>
                  <fgColor rgb="FF92D050"/>
                  <bgColor rgb="FF92D050"/>
                </patternFill>
              </fill>
            </x14:dxf>
          </x14:cfRule>
          <x14:cfRule type="containsText" priority="823" operator="containsText" id="{A3A94D67-14D1-48B9-A5FC-69345E2B7D87}">
            <xm:f>NOT(ISERROR(SEARCH($I$70,X26)))</xm:f>
            <xm:f>$I$70</xm:f>
            <x14:dxf>
              <fill>
                <patternFill>
                  <bgColor rgb="FF00B050"/>
                </patternFill>
              </fill>
            </x14:dxf>
          </x14:cfRule>
          <x14:cfRule type="containsText" priority="824" operator="containsText" id="{81BE3708-1AAF-4559-BDC2-892C3B8FACC3}">
            <xm:f>NOT(ISERROR(SEARCH($I$73,X26)))</xm:f>
            <xm:f>$I$73</xm:f>
            <x14:dxf>
              <fill>
                <patternFill>
                  <bgColor rgb="FFFF0000"/>
                </patternFill>
              </fill>
            </x14:dxf>
          </x14:cfRule>
          <x14:cfRule type="containsText" priority="825" operator="containsText" id="{0F3187A4-C32E-4F24-894E-97DE31650EEB}">
            <xm:f>NOT(ISERROR(SEARCH($I$72,X26)))</xm:f>
            <xm:f>$I$72</xm:f>
            <x14:dxf>
              <fill>
                <patternFill>
                  <fgColor rgb="FFFFC000"/>
                  <bgColor rgb="FFFFC000"/>
                </patternFill>
              </fill>
            </x14:dxf>
          </x14:cfRule>
          <x14:cfRule type="containsText" priority="826" operator="containsText" id="{D2C8165B-7415-4FD8-BBB3-4170AC54355D}">
            <xm:f>NOT(ISERROR(SEARCH($I$71,X26)))</xm:f>
            <xm:f>$I$71</xm:f>
            <x14:dxf>
              <fill>
                <patternFill>
                  <fgColor rgb="FFFFFF00"/>
                  <bgColor rgb="FFFFFF00"/>
                </patternFill>
              </fill>
            </x14:dxf>
          </x14:cfRule>
          <x14:cfRule type="containsText" priority="827" operator="containsText" id="{54929616-C59A-43E2-8AB1-824A41C4E7ED}">
            <xm:f>NOT(ISERROR(SEARCH($I$70,X26)))</xm:f>
            <xm:f>$I$70</xm:f>
            <x14:dxf>
              <fill>
                <patternFill>
                  <bgColor theme="0" tint="-0.14996795556505021"/>
                </patternFill>
              </fill>
            </x14:dxf>
          </x14:cfRule>
          <x14:cfRule type="cellIs" priority="828" operator="equal" id="{37E11851-F0FB-48B5-B0C8-590EB005E9B7}">
            <xm:f>'C:\GESTION 2023\1. Pensamiento y Direccionamiento Estrategico\Planes integrados\Definitivos\[MAPA RIESGOS UAEOS 2023.xlsx]Tabla probabiidad'!#REF!</xm:f>
            <x14:dxf>
              <fill>
                <patternFill>
                  <fgColor theme="6"/>
                </patternFill>
              </fill>
            </x14:dxf>
          </x14:cfRule>
          <x14:cfRule type="cellIs" priority="829" operator="equal" id="{7C870D42-DB92-4954-8B81-7E46D6C20FF5}">
            <xm:f>'C:\GESTION 2023\1. Pensamiento y Direccionamiento Estrategico\Planes integrados\Definitivos\[MAPA RIESGOS UAEOS 2023.xlsx]Tabla probabiidad'!#REF!</xm:f>
            <x14:dxf>
              <fill>
                <patternFill>
                  <fgColor rgb="FF92D050"/>
                  <bgColor theme="6" tint="0.59996337778862885"/>
                </patternFill>
              </fill>
            </x14:dxf>
          </x14:cfRule>
          <xm:sqref>X26</xm:sqref>
        </x14:conditionalFormatting>
        <x14:conditionalFormatting xmlns:xm="http://schemas.microsoft.com/office/excel/2006/main">
          <x14:cfRule type="containsText" priority="814" operator="containsText" id="{530FD996-D33A-424F-86E3-61083AAD9321}">
            <xm:f>NOT(ISERROR(SEARCH($I$69,X27)))</xm:f>
            <xm:f>$I$69</xm:f>
            <x14:dxf>
              <fill>
                <patternFill>
                  <fgColor rgb="FF92D050"/>
                  <bgColor rgb="FF92D050"/>
                </patternFill>
              </fill>
            </x14:dxf>
          </x14:cfRule>
          <x14:cfRule type="containsText" priority="815" operator="containsText" id="{F2F9A307-0BDA-4E00-8B3C-6F131DCB5E45}">
            <xm:f>NOT(ISERROR(SEARCH($I$70,X27)))</xm:f>
            <xm:f>$I$70</xm:f>
            <x14:dxf>
              <fill>
                <patternFill>
                  <bgColor rgb="FF00B050"/>
                </patternFill>
              </fill>
            </x14:dxf>
          </x14:cfRule>
          <x14:cfRule type="containsText" priority="816" operator="containsText" id="{1DA615D3-2113-4D64-8585-20CCF86E9633}">
            <xm:f>NOT(ISERROR(SEARCH($I$73,X27)))</xm:f>
            <xm:f>$I$73</xm:f>
            <x14:dxf>
              <fill>
                <patternFill>
                  <bgColor rgb="FFFF0000"/>
                </patternFill>
              </fill>
            </x14:dxf>
          </x14:cfRule>
          <x14:cfRule type="containsText" priority="817" operator="containsText" id="{0179C2CC-A98A-446B-A78C-57E6C23B9A70}">
            <xm:f>NOT(ISERROR(SEARCH($I$72,X27)))</xm:f>
            <xm:f>$I$72</xm:f>
            <x14:dxf>
              <fill>
                <patternFill>
                  <fgColor rgb="FFFFC000"/>
                  <bgColor rgb="FFFFC000"/>
                </patternFill>
              </fill>
            </x14:dxf>
          </x14:cfRule>
          <x14:cfRule type="containsText" priority="818" operator="containsText" id="{13E2496E-EB72-46FE-A2D5-5BC77613CF5C}">
            <xm:f>NOT(ISERROR(SEARCH($I$71,X27)))</xm:f>
            <xm:f>$I$71</xm:f>
            <x14:dxf>
              <fill>
                <patternFill>
                  <fgColor rgb="FFFFFF00"/>
                  <bgColor rgb="FFFFFF00"/>
                </patternFill>
              </fill>
            </x14:dxf>
          </x14:cfRule>
          <x14:cfRule type="containsText" priority="819" operator="containsText" id="{CC610EF6-51DE-43B1-AC6A-01DAA576A87C}">
            <xm:f>NOT(ISERROR(SEARCH($I$70,X27)))</xm:f>
            <xm:f>$I$70</xm:f>
            <x14:dxf>
              <fill>
                <patternFill>
                  <bgColor theme="0" tint="-0.14996795556505021"/>
                </patternFill>
              </fill>
            </x14:dxf>
          </x14:cfRule>
          <x14:cfRule type="cellIs" priority="820" operator="equal" id="{6318627A-D5DA-4DB0-A009-E5803FC52F61}">
            <xm:f>'C:\GESTION 2023\1. Pensamiento y Direccionamiento Estrategico\Planes integrados\Definitivos\[MAPA RIESGOS UAEOS 2023.xlsx]Tabla probabiidad'!#REF!</xm:f>
            <x14:dxf>
              <fill>
                <patternFill>
                  <fgColor theme="6"/>
                </patternFill>
              </fill>
            </x14:dxf>
          </x14:cfRule>
          <x14:cfRule type="cellIs" priority="821" operator="equal" id="{9D274C51-1372-4971-8BC9-0516F303ECC4}">
            <xm:f>'C:\GESTION 2023\1. Pensamiento y Direccionamiento Estrategico\Planes integrados\Definitivos\[MAPA RIESGOS UAEOS 2023.xlsx]Tabla probabiidad'!#REF!</xm:f>
            <x14:dxf>
              <fill>
                <patternFill>
                  <fgColor rgb="FF92D050"/>
                  <bgColor theme="6" tint="0.59996337778862885"/>
                </patternFill>
              </fill>
            </x14:dxf>
          </x14:cfRule>
          <xm:sqref>X27</xm:sqref>
        </x14:conditionalFormatting>
        <x14:conditionalFormatting xmlns:xm="http://schemas.microsoft.com/office/excel/2006/main">
          <x14:cfRule type="containsText" priority="806" operator="containsText" id="{74CBBBA4-5C35-4773-97DA-035DB0871634}">
            <xm:f>NOT(ISERROR(SEARCH($I$69,X28)))</xm:f>
            <xm:f>$I$69</xm:f>
            <x14:dxf>
              <fill>
                <patternFill>
                  <fgColor rgb="FF92D050"/>
                  <bgColor rgb="FF92D050"/>
                </patternFill>
              </fill>
            </x14:dxf>
          </x14:cfRule>
          <x14:cfRule type="containsText" priority="807" operator="containsText" id="{829E8FC7-9C35-49F5-B1C2-4FABC86EED4D}">
            <xm:f>NOT(ISERROR(SEARCH($I$70,X28)))</xm:f>
            <xm:f>$I$70</xm:f>
            <x14:dxf>
              <fill>
                <patternFill>
                  <bgColor rgb="FF00B050"/>
                </patternFill>
              </fill>
            </x14:dxf>
          </x14:cfRule>
          <x14:cfRule type="containsText" priority="808" operator="containsText" id="{3ACD49C2-B826-4383-8321-898BBC49B054}">
            <xm:f>NOT(ISERROR(SEARCH($I$73,X28)))</xm:f>
            <xm:f>$I$73</xm:f>
            <x14:dxf>
              <fill>
                <patternFill>
                  <bgColor rgb="FFFF0000"/>
                </patternFill>
              </fill>
            </x14:dxf>
          </x14:cfRule>
          <x14:cfRule type="containsText" priority="809" operator="containsText" id="{C883EDC6-4313-488D-AE6B-EB8D7869B839}">
            <xm:f>NOT(ISERROR(SEARCH($I$72,X28)))</xm:f>
            <xm:f>$I$72</xm:f>
            <x14:dxf>
              <fill>
                <patternFill>
                  <fgColor rgb="FFFFC000"/>
                  <bgColor rgb="FFFFC000"/>
                </patternFill>
              </fill>
            </x14:dxf>
          </x14:cfRule>
          <x14:cfRule type="containsText" priority="810" operator="containsText" id="{DBF55E63-251B-4EBB-8B59-24B8CEFD5061}">
            <xm:f>NOT(ISERROR(SEARCH($I$71,X28)))</xm:f>
            <xm:f>$I$71</xm:f>
            <x14:dxf>
              <fill>
                <patternFill>
                  <fgColor rgb="FFFFFF00"/>
                  <bgColor rgb="FFFFFF00"/>
                </patternFill>
              </fill>
            </x14:dxf>
          </x14:cfRule>
          <x14:cfRule type="containsText" priority="811" operator="containsText" id="{2B2B15CA-5D61-4C44-9A0E-5C74AAFCB8E2}">
            <xm:f>NOT(ISERROR(SEARCH($I$70,X28)))</xm:f>
            <xm:f>$I$70</xm:f>
            <x14:dxf>
              <fill>
                <patternFill>
                  <bgColor theme="0" tint="-0.14996795556505021"/>
                </patternFill>
              </fill>
            </x14:dxf>
          </x14:cfRule>
          <x14:cfRule type="cellIs" priority="812" operator="equal" id="{2F1D116F-F388-4BD3-97C7-1DFC595D3663}">
            <xm:f>'C:\GESTION 2023\1. Pensamiento y Direccionamiento Estrategico\Planes integrados\Definitivos\[MAPA RIESGOS UAEOS 2023.xlsx]Tabla probabiidad'!#REF!</xm:f>
            <x14:dxf>
              <fill>
                <patternFill>
                  <fgColor theme="6"/>
                </patternFill>
              </fill>
            </x14:dxf>
          </x14:cfRule>
          <x14:cfRule type="cellIs" priority="813" operator="equal" id="{1DF9D51E-0A2F-45DE-A72B-9F7F7D31C55D}">
            <xm:f>'C:\GESTION 2023\1. Pensamiento y Direccionamiento Estrategico\Planes integrados\Definitivos\[MAPA RIESGOS UAEOS 2023.xlsx]Tabla probabiidad'!#REF!</xm:f>
            <x14:dxf>
              <fill>
                <patternFill>
                  <fgColor rgb="FF92D050"/>
                  <bgColor theme="6" tint="0.59996337778862885"/>
                </patternFill>
              </fill>
            </x14:dxf>
          </x14:cfRule>
          <xm:sqref>X28</xm:sqref>
        </x14:conditionalFormatting>
        <x14:conditionalFormatting xmlns:xm="http://schemas.microsoft.com/office/excel/2006/main">
          <x14:cfRule type="containsText" priority="798" operator="containsText" id="{07923A18-BEFD-4CD2-98FE-F518315C4220}">
            <xm:f>NOT(ISERROR(SEARCH($I$69,X32)))</xm:f>
            <xm:f>$I$69</xm:f>
            <x14:dxf>
              <fill>
                <patternFill>
                  <fgColor rgb="FF92D050"/>
                  <bgColor rgb="FF92D050"/>
                </patternFill>
              </fill>
            </x14:dxf>
          </x14:cfRule>
          <x14:cfRule type="containsText" priority="799" operator="containsText" id="{0A5147D9-4B39-4D07-A49D-B75DE3F348DF}">
            <xm:f>NOT(ISERROR(SEARCH($I$70,X32)))</xm:f>
            <xm:f>$I$70</xm:f>
            <x14:dxf>
              <fill>
                <patternFill>
                  <bgColor rgb="FF00B050"/>
                </patternFill>
              </fill>
            </x14:dxf>
          </x14:cfRule>
          <x14:cfRule type="containsText" priority="800" operator="containsText" id="{53FBC216-52E6-461F-A60D-E5D31B9F2AC1}">
            <xm:f>NOT(ISERROR(SEARCH($I$73,X32)))</xm:f>
            <xm:f>$I$73</xm:f>
            <x14:dxf>
              <fill>
                <patternFill>
                  <bgColor rgb="FFFF0000"/>
                </patternFill>
              </fill>
            </x14:dxf>
          </x14:cfRule>
          <x14:cfRule type="containsText" priority="801" operator="containsText" id="{AB09DF7D-D327-4221-A04B-8F2743580CE8}">
            <xm:f>NOT(ISERROR(SEARCH($I$72,X32)))</xm:f>
            <xm:f>$I$72</xm:f>
            <x14:dxf>
              <fill>
                <patternFill>
                  <fgColor rgb="FFFFC000"/>
                  <bgColor rgb="FFFFC000"/>
                </patternFill>
              </fill>
            </x14:dxf>
          </x14:cfRule>
          <x14:cfRule type="containsText" priority="802" operator="containsText" id="{81215069-C5C8-45AF-BA78-3C371237EF06}">
            <xm:f>NOT(ISERROR(SEARCH($I$71,X32)))</xm:f>
            <xm:f>$I$71</xm:f>
            <x14:dxf>
              <fill>
                <patternFill>
                  <fgColor rgb="FFFFFF00"/>
                  <bgColor rgb="FFFFFF00"/>
                </patternFill>
              </fill>
            </x14:dxf>
          </x14:cfRule>
          <x14:cfRule type="containsText" priority="803" operator="containsText" id="{19437F01-6C27-448E-9ECA-69DA47CE2DDB}">
            <xm:f>NOT(ISERROR(SEARCH($I$70,X32)))</xm:f>
            <xm:f>$I$70</xm:f>
            <x14:dxf>
              <fill>
                <patternFill>
                  <bgColor theme="0" tint="-0.14996795556505021"/>
                </patternFill>
              </fill>
            </x14:dxf>
          </x14:cfRule>
          <x14:cfRule type="cellIs" priority="804" operator="equal" id="{7B624B82-9120-4D2E-985D-A129576F14ED}">
            <xm:f>'C:\GESTION 2023\1. Pensamiento y Direccionamiento Estrategico\Planes integrados\Definitivos\[MAPA RIESGOS UAEOS 2023.xlsx]Tabla probabiidad'!#REF!</xm:f>
            <x14:dxf>
              <fill>
                <patternFill>
                  <fgColor theme="6"/>
                </patternFill>
              </fill>
            </x14:dxf>
          </x14:cfRule>
          <x14:cfRule type="cellIs" priority="805" operator="equal" id="{F761E346-3815-45BE-866C-AB7573ADEAD4}">
            <xm:f>'C:\GESTION 2023\1. Pensamiento y Direccionamiento Estrategico\Planes integrados\Definitivos\[MAPA RIESGOS UAEOS 2023.xlsx]Tabla probabiidad'!#REF!</xm:f>
            <x14:dxf>
              <fill>
                <patternFill>
                  <fgColor rgb="FF92D050"/>
                  <bgColor theme="6" tint="0.59996337778862885"/>
                </patternFill>
              </fill>
            </x14:dxf>
          </x14:cfRule>
          <xm:sqref>X32:X37</xm:sqref>
        </x14:conditionalFormatting>
        <x14:conditionalFormatting xmlns:xm="http://schemas.microsoft.com/office/excel/2006/main">
          <x14:cfRule type="containsText" priority="790" operator="containsText" id="{3CBAF3A8-C5B1-4C01-AE88-E7C4AFA2442B}">
            <xm:f>NOT(ISERROR(SEARCH($I$69,X31)))</xm:f>
            <xm:f>$I$69</xm:f>
            <x14:dxf>
              <fill>
                <patternFill>
                  <fgColor rgb="FF92D050"/>
                  <bgColor rgb="FF92D050"/>
                </patternFill>
              </fill>
            </x14:dxf>
          </x14:cfRule>
          <x14:cfRule type="containsText" priority="791" operator="containsText" id="{70D381BA-2C39-4ED0-8F33-FEFFCE8DF8B7}">
            <xm:f>NOT(ISERROR(SEARCH($I$70,X31)))</xm:f>
            <xm:f>$I$70</xm:f>
            <x14:dxf>
              <fill>
                <patternFill>
                  <bgColor rgb="FF00B050"/>
                </patternFill>
              </fill>
            </x14:dxf>
          </x14:cfRule>
          <x14:cfRule type="containsText" priority="792" operator="containsText" id="{29ECD070-73B2-4D63-AF1A-14D1EDBF611D}">
            <xm:f>NOT(ISERROR(SEARCH($I$73,X31)))</xm:f>
            <xm:f>$I$73</xm:f>
            <x14:dxf>
              <fill>
                <patternFill>
                  <bgColor rgb="FFFF0000"/>
                </patternFill>
              </fill>
            </x14:dxf>
          </x14:cfRule>
          <x14:cfRule type="containsText" priority="793" operator="containsText" id="{42FF8A62-D9EE-4F9B-9598-D210ABCA9A4C}">
            <xm:f>NOT(ISERROR(SEARCH($I$72,X31)))</xm:f>
            <xm:f>$I$72</xm:f>
            <x14:dxf>
              <fill>
                <patternFill>
                  <fgColor rgb="FFFFC000"/>
                  <bgColor rgb="FFFFC000"/>
                </patternFill>
              </fill>
            </x14:dxf>
          </x14:cfRule>
          <x14:cfRule type="containsText" priority="794" operator="containsText" id="{86C8ABF7-4A81-4E3E-B1BE-3503A2879C0C}">
            <xm:f>NOT(ISERROR(SEARCH($I$71,X31)))</xm:f>
            <xm:f>$I$71</xm:f>
            <x14:dxf>
              <fill>
                <patternFill>
                  <fgColor rgb="FFFFFF00"/>
                  <bgColor rgb="FFFFFF00"/>
                </patternFill>
              </fill>
            </x14:dxf>
          </x14:cfRule>
          <x14:cfRule type="containsText" priority="795" operator="containsText" id="{5BD1730B-397F-42B6-BFB6-E231CF569636}">
            <xm:f>NOT(ISERROR(SEARCH($I$70,X31)))</xm:f>
            <xm:f>$I$70</xm:f>
            <x14:dxf>
              <fill>
                <patternFill>
                  <bgColor theme="0" tint="-0.14996795556505021"/>
                </patternFill>
              </fill>
            </x14:dxf>
          </x14:cfRule>
          <x14:cfRule type="cellIs" priority="796" operator="equal" id="{6044BEBE-FABF-4354-A824-81F8113A7C40}">
            <xm:f>'C:\GESTION 2023\1. Pensamiento y Direccionamiento Estrategico\Planes integrados\Definitivos\[MAPA RIESGOS UAEOS 2023.xlsx]Tabla probabiidad'!#REF!</xm:f>
            <x14:dxf>
              <fill>
                <patternFill>
                  <fgColor theme="6"/>
                </patternFill>
              </fill>
            </x14:dxf>
          </x14:cfRule>
          <x14:cfRule type="cellIs" priority="797" operator="equal" id="{BA3E1CC5-1F0D-4128-A31A-B386890AF2B3}">
            <xm:f>'C:\GESTION 2023\1. Pensamiento y Direccionamiento Estrategico\Planes integrados\Definitivos\[MAPA RIESGOS UAEOS 2023.xlsx]Tabla probabiidad'!#REF!</xm:f>
            <x14:dxf>
              <fill>
                <patternFill>
                  <fgColor rgb="FF92D050"/>
                  <bgColor theme="6" tint="0.59996337778862885"/>
                </patternFill>
              </fill>
            </x14:dxf>
          </x14:cfRule>
          <xm:sqref>X31</xm:sqref>
        </x14:conditionalFormatting>
        <x14:conditionalFormatting xmlns:xm="http://schemas.microsoft.com/office/excel/2006/main">
          <x14:cfRule type="containsText" priority="782" operator="containsText" id="{1402503E-372E-4FEB-BCCF-7516B21876A7}">
            <xm:f>NOT(ISERROR(SEARCH($I$69,X30)))</xm:f>
            <xm:f>$I$69</xm:f>
            <x14:dxf>
              <fill>
                <patternFill>
                  <fgColor rgb="FF92D050"/>
                  <bgColor rgb="FF92D050"/>
                </patternFill>
              </fill>
            </x14:dxf>
          </x14:cfRule>
          <x14:cfRule type="containsText" priority="783" operator="containsText" id="{916DF2EF-7F23-4A1A-A433-7CD439A3CD5E}">
            <xm:f>NOT(ISERROR(SEARCH($I$70,X30)))</xm:f>
            <xm:f>$I$70</xm:f>
            <x14:dxf>
              <fill>
                <patternFill>
                  <bgColor rgb="FF00B050"/>
                </patternFill>
              </fill>
            </x14:dxf>
          </x14:cfRule>
          <x14:cfRule type="containsText" priority="784" operator="containsText" id="{93663B0F-CFA8-4364-8EA4-DF7545C3D749}">
            <xm:f>NOT(ISERROR(SEARCH($I$73,X30)))</xm:f>
            <xm:f>$I$73</xm:f>
            <x14:dxf>
              <fill>
                <patternFill>
                  <bgColor rgb="FFFF0000"/>
                </patternFill>
              </fill>
            </x14:dxf>
          </x14:cfRule>
          <x14:cfRule type="containsText" priority="785" operator="containsText" id="{72BA6438-81E3-4825-9002-C868CFE7969F}">
            <xm:f>NOT(ISERROR(SEARCH($I$72,X30)))</xm:f>
            <xm:f>$I$72</xm:f>
            <x14:dxf>
              <fill>
                <patternFill>
                  <fgColor rgb="FFFFC000"/>
                  <bgColor rgb="FFFFC000"/>
                </patternFill>
              </fill>
            </x14:dxf>
          </x14:cfRule>
          <x14:cfRule type="containsText" priority="786" operator="containsText" id="{1D2BC225-B766-445C-8E1A-D4CC4647FEE2}">
            <xm:f>NOT(ISERROR(SEARCH($I$71,X30)))</xm:f>
            <xm:f>$I$71</xm:f>
            <x14:dxf>
              <fill>
                <patternFill>
                  <fgColor rgb="FFFFFF00"/>
                  <bgColor rgb="FFFFFF00"/>
                </patternFill>
              </fill>
            </x14:dxf>
          </x14:cfRule>
          <x14:cfRule type="containsText" priority="787" operator="containsText" id="{A26A9DC2-F94B-4D7E-9312-4B322AB36630}">
            <xm:f>NOT(ISERROR(SEARCH($I$70,X30)))</xm:f>
            <xm:f>$I$70</xm:f>
            <x14:dxf>
              <fill>
                <patternFill>
                  <bgColor theme="0" tint="-0.14996795556505021"/>
                </patternFill>
              </fill>
            </x14:dxf>
          </x14:cfRule>
          <x14:cfRule type="cellIs" priority="788" operator="equal" id="{D9531307-94CE-4CB1-9F57-D4750A8593EA}">
            <xm:f>'C:\GESTION 2023\1. Pensamiento y Direccionamiento Estrategico\Planes integrados\Definitivos\[MAPA RIESGOS UAEOS 2023.xlsx]Tabla probabiidad'!#REF!</xm:f>
            <x14:dxf>
              <fill>
                <patternFill>
                  <fgColor theme="6"/>
                </patternFill>
              </fill>
            </x14:dxf>
          </x14:cfRule>
          <x14:cfRule type="cellIs" priority="789" operator="equal" id="{4208AF96-5BBA-451D-9532-99443274CCFA}">
            <xm:f>'C:\GESTION 2023\1. Pensamiento y Direccionamiento Estrategico\Planes integrados\Definitivos\[MAPA RIESGOS UAEOS 2023.xlsx]Tabla probabiidad'!#REF!</xm:f>
            <x14:dxf>
              <fill>
                <patternFill>
                  <fgColor rgb="FF92D050"/>
                  <bgColor theme="6" tint="0.59996337778862885"/>
                </patternFill>
              </fill>
            </x14:dxf>
          </x14:cfRule>
          <xm:sqref>X30</xm:sqref>
        </x14:conditionalFormatting>
        <x14:conditionalFormatting xmlns:xm="http://schemas.microsoft.com/office/excel/2006/main">
          <x14:cfRule type="containsText" priority="777" operator="containsText" id="{525008C9-B01A-42E7-BF6C-F0C0A9FA4DA0}">
            <xm:f>NOT(ISERROR(SEARCH($K$73,Z12)))</xm:f>
            <xm:f>$K$73</xm:f>
            <x14:dxf>
              <fill>
                <patternFill>
                  <bgColor rgb="FFFF0000"/>
                </patternFill>
              </fill>
            </x14:dxf>
          </x14:cfRule>
          <x14:cfRule type="containsText" priority="778" operator="containsText" id="{EF37E447-A3ED-40AC-9B9A-38F1510367CA}">
            <xm:f>NOT(ISERROR(SEARCH($K$72,Z12)))</xm:f>
            <xm:f>$K$72</xm:f>
            <x14:dxf>
              <fill>
                <patternFill>
                  <bgColor rgb="FFFFC000"/>
                </patternFill>
              </fill>
            </x14:dxf>
          </x14:cfRule>
          <x14:cfRule type="containsText" priority="779" operator="containsText" id="{4F0F26EA-80E4-4E75-9D67-C96C6DD436DF}">
            <xm:f>NOT(ISERROR(SEARCH($K$71,Z12)))</xm:f>
            <xm:f>$K$71</xm:f>
            <x14:dxf>
              <fill>
                <patternFill>
                  <bgColor rgb="FFFFFF00"/>
                </patternFill>
              </fill>
            </x14:dxf>
          </x14:cfRule>
          <x14:cfRule type="containsText" priority="780" operator="containsText" id="{706AC8DF-EBF4-45A6-975C-F1A403287996}">
            <xm:f>NOT(ISERROR(SEARCH($K$70,Z12)))</xm:f>
            <xm:f>$K$70</xm:f>
            <x14:dxf>
              <fill>
                <patternFill>
                  <bgColor rgb="FF00B050"/>
                </patternFill>
              </fill>
            </x14:dxf>
          </x14:cfRule>
          <x14:cfRule type="containsText" priority="781" operator="containsText" id="{CF23733A-82EA-4717-9166-A4A68119C6F0}">
            <xm:f>NOT(ISERROR(SEARCH($K$69,Z12)))</xm:f>
            <xm:f>$K$69</xm:f>
            <x14:dxf>
              <fill>
                <patternFill>
                  <bgColor rgb="FF92D050"/>
                </patternFill>
              </fill>
            </x14:dxf>
          </x14:cfRule>
          <xm:sqref>Z12:Z13</xm:sqref>
        </x14:conditionalFormatting>
        <x14:conditionalFormatting xmlns:xm="http://schemas.microsoft.com/office/excel/2006/main">
          <x14:cfRule type="containsText" priority="772" operator="containsText" id="{D799AD4F-F27E-404F-9727-7A70F53FB8C1}">
            <xm:f>NOT(ISERROR(SEARCH($K$73,Z14)))</xm:f>
            <xm:f>$K$73</xm:f>
            <x14:dxf>
              <fill>
                <patternFill>
                  <bgColor rgb="FFFF0000"/>
                </patternFill>
              </fill>
            </x14:dxf>
          </x14:cfRule>
          <x14:cfRule type="containsText" priority="773" operator="containsText" id="{DC313765-2BE0-49A8-853E-6AB9A4421616}">
            <xm:f>NOT(ISERROR(SEARCH($K$72,Z14)))</xm:f>
            <xm:f>$K$72</xm:f>
            <x14:dxf>
              <fill>
                <patternFill>
                  <bgColor rgb="FFFFC000"/>
                </patternFill>
              </fill>
            </x14:dxf>
          </x14:cfRule>
          <x14:cfRule type="containsText" priority="774" operator="containsText" id="{F9B56A22-55B4-4EC1-9EEA-590E21DB815B}">
            <xm:f>NOT(ISERROR(SEARCH($K$71,Z14)))</xm:f>
            <xm:f>$K$71</xm:f>
            <x14:dxf>
              <fill>
                <patternFill>
                  <bgColor rgb="FFFFFF00"/>
                </patternFill>
              </fill>
            </x14:dxf>
          </x14:cfRule>
          <x14:cfRule type="containsText" priority="775" operator="containsText" id="{07C0D647-A039-46DC-B0D5-EF8F2118C952}">
            <xm:f>NOT(ISERROR(SEARCH($K$70,Z14)))</xm:f>
            <xm:f>$K$70</xm:f>
            <x14:dxf>
              <fill>
                <patternFill>
                  <bgColor rgb="FF00B050"/>
                </patternFill>
              </fill>
            </x14:dxf>
          </x14:cfRule>
          <x14:cfRule type="containsText" priority="776" operator="containsText" id="{84849263-E6C6-4299-A0C0-B87BBAC57889}">
            <xm:f>NOT(ISERROR(SEARCH($K$69,Z14)))</xm:f>
            <xm:f>$K$69</xm:f>
            <x14:dxf>
              <fill>
                <patternFill>
                  <bgColor rgb="FF92D050"/>
                </patternFill>
              </fill>
            </x14:dxf>
          </x14:cfRule>
          <xm:sqref>Z14</xm:sqref>
        </x14:conditionalFormatting>
        <x14:conditionalFormatting xmlns:xm="http://schemas.microsoft.com/office/excel/2006/main">
          <x14:cfRule type="containsText" priority="767" operator="containsText" id="{ABA6D04D-98D7-47A0-89E2-1AF72FE7AA02}">
            <xm:f>NOT(ISERROR(SEARCH($K$73,K15)))</xm:f>
            <xm:f>$K$73</xm:f>
            <x14:dxf>
              <fill>
                <patternFill>
                  <bgColor rgb="FFFF0000"/>
                </patternFill>
              </fill>
            </x14:dxf>
          </x14:cfRule>
          <x14:cfRule type="containsText" priority="768" operator="containsText" id="{2B5D4951-508C-4267-A245-0756B5850795}">
            <xm:f>NOT(ISERROR(SEARCH($K$72,K15)))</xm:f>
            <xm:f>$K$72</xm:f>
            <x14:dxf>
              <fill>
                <patternFill>
                  <bgColor rgb="FFFFC000"/>
                </patternFill>
              </fill>
            </x14:dxf>
          </x14:cfRule>
          <x14:cfRule type="containsText" priority="769" operator="containsText" id="{D2B1DFE1-A303-4DFE-B770-062924E7C3A7}">
            <xm:f>NOT(ISERROR(SEARCH($K$71,K15)))</xm:f>
            <xm:f>$K$71</xm:f>
            <x14:dxf>
              <fill>
                <patternFill>
                  <bgColor rgb="FFFFFF00"/>
                </patternFill>
              </fill>
            </x14:dxf>
          </x14:cfRule>
          <x14:cfRule type="containsText" priority="770" operator="containsText" id="{29D4AA6B-98F3-4592-B79C-A509ED06012D}">
            <xm:f>NOT(ISERROR(SEARCH($K$70,K15)))</xm:f>
            <xm:f>$K$70</xm:f>
            <x14:dxf>
              <fill>
                <patternFill>
                  <bgColor rgb="FF00B050"/>
                </patternFill>
              </fill>
            </x14:dxf>
          </x14:cfRule>
          <x14:cfRule type="containsText" priority="771" operator="containsText" id="{865BBA23-D1FB-4CA2-82E0-D614B8CDC350}">
            <xm:f>NOT(ISERROR(SEARCH($K$69,K15)))</xm:f>
            <xm:f>$K$69</xm:f>
            <x14:dxf>
              <fill>
                <patternFill>
                  <bgColor rgb="FF92D050"/>
                </patternFill>
              </fill>
            </x14:dxf>
          </x14:cfRule>
          <xm:sqref>K15</xm:sqref>
        </x14:conditionalFormatting>
        <x14:conditionalFormatting xmlns:xm="http://schemas.microsoft.com/office/excel/2006/main">
          <x14:cfRule type="containsText" priority="762" operator="containsText" id="{A1B3E8A7-43C6-446E-B519-E8D2E37184BE}">
            <xm:f>NOT(ISERROR(SEARCH($K$73,K17)))</xm:f>
            <xm:f>$K$73</xm:f>
            <x14:dxf>
              <fill>
                <patternFill>
                  <bgColor rgb="FFFF0000"/>
                </patternFill>
              </fill>
            </x14:dxf>
          </x14:cfRule>
          <x14:cfRule type="containsText" priority="763" operator="containsText" id="{37D68C99-C930-40D7-BD8D-04C56AF7CFE5}">
            <xm:f>NOT(ISERROR(SEARCH($K$72,K17)))</xm:f>
            <xm:f>$K$72</xm:f>
            <x14:dxf>
              <fill>
                <patternFill>
                  <bgColor rgb="FFFFC000"/>
                </patternFill>
              </fill>
            </x14:dxf>
          </x14:cfRule>
          <x14:cfRule type="containsText" priority="764" operator="containsText" id="{BAF1EF7A-112A-4E75-A215-674721835D7A}">
            <xm:f>NOT(ISERROR(SEARCH($K$71,K17)))</xm:f>
            <xm:f>$K$71</xm:f>
            <x14:dxf>
              <fill>
                <patternFill>
                  <bgColor rgb="FFFFFF00"/>
                </patternFill>
              </fill>
            </x14:dxf>
          </x14:cfRule>
          <x14:cfRule type="containsText" priority="765" operator="containsText" id="{617F103A-05BE-43AB-9917-D6BE4F04C575}">
            <xm:f>NOT(ISERROR(SEARCH($K$70,K17)))</xm:f>
            <xm:f>$K$70</xm:f>
            <x14:dxf>
              <fill>
                <patternFill>
                  <bgColor rgb="FF00B050"/>
                </patternFill>
              </fill>
            </x14:dxf>
          </x14:cfRule>
          <x14:cfRule type="containsText" priority="766" operator="containsText" id="{F6A2959C-5874-4EED-8272-4F1660675B09}">
            <xm:f>NOT(ISERROR(SEARCH($K$69,K17)))</xm:f>
            <xm:f>$K$69</xm:f>
            <x14:dxf>
              <fill>
                <patternFill>
                  <bgColor rgb="FF92D050"/>
                </patternFill>
              </fill>
            </x14:dxf>
          </x14:cfRule>
          <xm:sqref>K17</xm:sqref>
        </x14:conditionalFormatting>
        <x14:conditionalFormatting xmlns:xm="http://schemas.microsoft.com/office/excel/2006/main">
          <x14:cfRule type="containsText" priority="757" operator="containsText" id="{430E6396-CFE4-4F8C-8599-0575FC41A9C6}">
            <xm:f>NOT(ISERROR(SEARCH($K$73,K21)))</xm:f>
            <xm:f>$K$73</xm:f>
            <x14:dxf>
              <fill>
                <patternFill>
                  <bgColor rgb="FFFF0000"/>
                </patternFill>
              </fill>
            </x14:dxf>
          </x14:cfRule>
          <x14:cfRule type="containsText" priority="758" operator="containsText" id="{2293C4DB-3D92-4E4E-9DF7-0AB64977FD7C}">
            <xm:f>NOT(ISERROR(SEARCH($K$72,K21)))</xm:f>
            <xm:f>$K$72</xm:f>
            <x14:dxf>
              <fill>
                <patternFill>
                  <bgColor rgb="FFFFC000"/>
                </patternFill>
              </fill>
            </x14:dxf>
          </x14:cfRule>
          <x14:cfRule type="containsText" priority="759" operator="containsText" id="{0401A041-8FC2-4896-BB12-97EA735FB748}">
            <xm:f>NOT(ISERROR(SEARCH($K$71,K21)))</xm:f>
            <xm:f>$K$71</xm:f>
            <x14:dxf>
              <fill>
                <patternFill>
                  <bgColor rgb="FFFFFF00"/>
                </patternFill>
              </fill>
            </x14:dxf>
          </x14:cfRule>
          <x14:cfRule type="containsText" priority="760" operator="containsText" id="{909CC5CA-D090-47D4-94EF-6ABAC04D6F38}">
            <xm:f>NOT(ISERROR(SEARCH($K$70,K21)))</xm:f>
            <xm:f>$K$70</xm:f>
            <x14:dxf>
              <fill>
                <patternFill>
                  <bgColor rgb="FF00B050"/>
                </patternFill>
              </fill>
            </x14:dxf>
          </x14:cfRule>
          <x14:cfRule type="containsText" priority="761" operator="containsText" id="{3BD94C72-CBDE-4BFA-98F6-3800280EC7BE}">
            <xm:f>NOT(ISERROR(SEARCH($K$69,K21)))</xm:f>
            <xm:f>$K$69</xm:f>
            <x14:dxf>
              <fill>
                <patternFill>
                  <bgColor rgb="FF92D050"/>
                </patternFill>
              </fill>
            </x14:dxf>
          </x14:cfRule>
          <xm:sqref>K21:K24</xm:sqref>
        </x14:conditionalFormatting>
        <x14:conditionalFormatting xmlns:xm="http://schemas.microsoft.com/office/excel/2006/main">
          <x14:cfRule type="containsText" priority="752" operator="containsText" id="{A01FC883-8F31-43A7-A28F-30F933822509}">
            <xm:f>NOT(ISERROR(SEARCH($K$73,K25)))</xm:f>
            <xm:f>$K$73</xm:f>
            <x14:dxf>
              <fill>
                <patternFill>
                  <bgColor rgb="FFFF0000"/>
                </patternFill>
              </fill>
            </x14:dxf>
          </x14:cfRule>
          <x14:cfRule type="containsText" priority="753" operator="containsText" id="{80C5B2DC-E638-47FB-ABBD-8A300AB38B06}">
            <xm:f>NOT(ISERROR(SEARCH($K$72,K25)))</xm:f>
            <xm:f>$K$72</xm:f>
            <x14:dxf>
              <fill>
                <patternFill>
                  <bgColor rgb="FFFFC000"/>
                </patternFill>
              </fill>
            </x14:dxf>
          </x14:cfRule>
          <x14:cfRule type="containsText" priority="754" operator="containsText" id="{3C290F02-E7AE-47E7-A516-DBC05781A54E}">
            <xm:f>NOT(ISERROR(SEARCH($K$71,K25)))</xm:f>
            <xm:f>$K$71</xm:f>
            <x14:dxf>
              <fill>
                <patternFill>
                  <bgColor rgb="FFFFFF00"/>
                </patternFill>
              </fill>
            </x14:dxf>
          </x14:cfRule>
          <x14:cfRule type="containsText" priority="755" operator="containsText" id="{ED3AE98D-0850-47E8-8F19-3C2F839448CC}">
            <xm:f>NOT(ISERROR(SEARCH($K$70,K25)))</xm:f>
            <xm:f>$K$70</xm:f>
            <x14:dxf>
              <fill>
                <patternFill>
                  <bgColor rgb="FF00B050"/>
                </patternFill>
              </fill>
            </x14:dxf>
          </x14:cfRule>
          <x14:cfRule type="containsText" priority="756" operator="containsText" id="{50AC4837-3C9C-40E5-BB63-26FEE866DB61}">
            <xm:f>NOT(ISERROR(SEARCH($K$69,K25)))</xm:f>
            <xm:f>$K$69</xm:f>
            <x14:dxf>
              <fill>
                <patternFill>
                  <bgColor rgb="FF92D050"/>
                </patternFill>
              </fill>
            </x14:dxf>
          </x14:cfRule>
          <xm:sqref>K25</xm:sqref>
        </x14:conditionalFormatting>
        <x14:conditionalFormatting xmlns:xm="http://schemas.microsoft.com/office/excel/2006/main">
          <x14:cfRule type="containsText" priority="747" operator="containsText" id="{D8BE62BE-9E3E-4FBB-972D-FA156D124E2A}">
            <xm:f>NOT(ISERROR(SEARCH($K$73,K26)))</xm:f>
            <xm:f>$K$73</xm:f>
            <x14:dxf>
              <fill>
                <patternFill>
                  <bgColor rgb="FFFF0000"/>
                </patternFill>
              </fill>
            </x14:dxf>
          </x14:cfRule>
          <x14:cfRule type="containsText" priority="748" operator="containsText" id="{B5F4452E-FDD8-407E-8FDA-4961C5C8FD9D}">
            <xm:f>NOT(ISERROR(SEARCH($K$72,K26)))</xm:f>
            <xm:f>$K$72</xm:f>
            <x14:dxf>
              <fill>
                <patternFill>
                  <bgColor rgb="FFFFC000"/>
                </patternFill>
              </fill>
            </x14:dxf>
          </x14:cfRule>
          <x14:cfRule type="containsText" priority="749" operator="containsText" id="{241C4020-7993-4300-8E8F-26BCEB6D9DAC}">
            <xm:f>NOT(ISERROR(SEARCH($K$71,K26)))</xm:f>
            <xm:f>$K$71</xm:f>
            <x14:dxf>
              <fill>
                <patternFill>
                  <bgColor rgb="FFFFFF00"/>
                </patternFill>
              </fill>
            </x14:dxf>
          </x14:cfRule>
          <x14:cfRule type="containsText" priority="750" operator="containsText" id="{76FDB668-82DC-48D2-B958-9EB4FE459B1C}">
            <xm:f>NOT(ISERROR(SEARCH($K$70,K26)))</xm:f>
            <xm:f>$K$70</xm:f>
            <x14:dxf>
              <fill>
                <patternFill>
                  <bgColor rgb="FF00B050"/>
                </patternFill>
              </fill>
            </x14:dxf>
          </x14:cfRule>
          <x14:cfRule type="containsText" priority="751" operator="containsText" id="{6AC30933-31B5-469A-A5EC-1F84C6CAF7C4}">
            <xm:f>NOT(ISERROR(SEARCH($K$69,K26)))</xm:f>
            <xm:f>$K$69</xm:f>
            <x14:dxf>
              <fill>
                <patternFill>
                  <bgColor rgb="FF92D050"/>
                </patternFill>
              </fill>
            </x14:dxf>
          </x14:cfRule>
          <xm:sqref>K26</xm:sqref>
        </x14:conditionalFormatting>
        <x14:conditionalFormatting xmlns:xm="http://schemas.microsoft.com/office/excel/2006/main">
          <x14:cfRule type="containsText" priority="742" operator="containsText" id="{69F79CB7-923B-44BD-9AB0-DCB78E3767FF}">
            <xm:f>NOT(ISERROR(SEARCH($K$73,K27)))</xm:f>
            <xm:f>$K$73</xm:f>
            <x14:dxf>
              <fill>
                <patternFill>
                  <bgColor rgb="FFFF0000"/>
                </patternFill>
              </fill>
            </x14:dxf>
          </x14:cfRule>
          <x14:cfRule type="containsText" priority="743" operator="containsText" id="{6207B87E-5544-4FDA-8B5C-92B85EA81C7B}">
            <xm:f>NOT(ISERROR(SEARCH($K$72,K27)))</xm:f>
            <xm:f>$K$72</xm:f>
            <x14:dxf>
              <fill>
                <patternFill>
                  <bgColor rgb="FFFFC000"/>
                </patternFill>
              </fill>
            </x14:dxf>
          </x14:cfRule>
          <x14:cfRule type="containsText" priority="744" operator="containsText" id="{07C3FC36-63B0-48C4-839E-A5B20EB3C1A7}">
            <xm:f>NOT(ISERROR(SEARCH($K$71,K27)))</xm:f>
            <xm:f>$K$71</xm:f>
            <x14:dxf>
              <fill>
                <patternFill>
                  <bgColor rgb="FFFFFF00"/>
                </patternFill>
              </fill>
            </x14:dxf>
          </x14:cfRule>
          <x14:cfRule type="containsText" priority="745" operator="containsText" id="{7294878E-7539-4C2D-8937-138149A1AE8F}">
            <xm:f>NOT(ISERROR(SEARCH($K$70,K27)))</xm:f>
            <xm:f>$K$70</xm:f>
            <x14:dxf>
              <fill>
                <patternFill>
                  <bgColor rgb="FF00B050"/>
                </patternFill>
              </fill>
            </x14:dxf>
          </x14:cfRule>
          <x14:cfRule type="containsText" priority="746" operator="containsText" id="{F1D162CE-DF87-4FC2-9A1A-F9387EE765AE}">
            <xm:f>NOT(ISERROR(SEARCH($K$69,K27)))</xm:f>
            <xm:f>$K$69</xm:f>
            <x14:dxf>
              <fill>
                <patternFill>
                  <bgColor rgb="FF92D050"/>
                </patternFill>
              </fill>
            </x14:dxf>
          </x14:cfRule>
          <xm:sqref>K27</xm:sqref>
        </x14:conditionalFormatting>
        <x14:conditionalFormatting xmlns:xm="http://schemas.microsoft.com/office/excel/2006/main">
          <x14:cfRule type="containsText" priority="737" operator="containsText" id="{E71647A6-175C-46FE-8749-C5CFEA6BE629}">
            <xm:f>NOT(ISERROR(SEARCH($K$73,K28)))</xm:f>
            <xm:f>$K$73</xm:f>
            <x14:dxf>
              <fill>
                <patternFill>
                  <bgColor rgb="FFFF0000"/>
                </patternFill>
              </fill>
            </x14:dxf>
          </x14:cfRule>
          <x14:cfRule type="containsText" priority="738" operator="containsText" id="{7F9F6426-F738-4F9A-ADC1-DE5F9E6BD265}">
            <xm:f>NOT(ISERROR(SEARCH($K$72,K28)))</xm:f>
            <xm:f>$K$72</xm:f>
            <x14:dxf>
              <fill>
                <patternFill>
                  <bgColor rgb="FFFFC000"/>
                </patternFill>
              </fill>
            </x14:dxf>
          </x14:cfRule>
          <x14:cfRule type="containsText" priority="739" operator="containsText" id="{094A6138-6C6A-4E87-A9C2-8800E4D8700C}">
            <xm:f>NOT(ISERROR(SEARCH($K$71,K28)))</xm:f>
            <xm:f>$K$71</xm:f>
            <x14:dxf>
              <fill>
                <patternFill>
                  <bgColor rgb="FFFFFF00"/>
                </patternFill>
              </fill>
            </x14:dxf>
          </x14:cfRule>
          <x14:cfRule type="containsText" priority="740" operator="containsText" id="{85D6CF7A-FC1F-4346-B7A0-9E04238AD136}">
            <xm:f>NOT(ISERROR(SEARCH($K$70,K28)))</xm:f>
            <xm:f>$K$70</xm:f>
            <x14:dxf>
              <fill>
                <patternFill>
                  <bgColor rgb="FF00B050"/>
                </patternFill>
              </fill>
            </x14:dxf>
          </x14:cfRule>
          <x14:cfRule type="containsText" priority="741" operator="containsText" id="{1D137AA3-E00C-464C-B00D-763747FF275B}">
            <xm:f>NOT(ISERROR(SEARCH($K$69,K28)))</xm:f>
            <xm:f>$K$69</xm:f>
            <x14:dxf>
              <fill>
                <patternFill>
                  <bgColor rgb="FF92D050"/>
                </patternFill>
              </fill>
            </x14:dxf>
          </x14:cfRule>
          <xm:sqref>K28</xm:sqref>
        </x14:conditionalFormatting>
        <x14:conditionalFormatting xmlns:xm="http://schemas.microsoft.com/office/excel/2006/main">
          <x14:cfRule type="containsText" priority="732" operator="containsText" id="{75B279DC-B7F8-4196-A0D3-BABEC7F093AA}">
            <xm:f>NOT(ISERROR(SEARCH($K$73,K29)))</xm:f>
            <xm:f>$K$73</xm:f>
            <x14:dxf>
              <fill>
                <patternFill>
                  <bgColor rgb="FFFF0000"/>
                </patternFill>
              </fill>
            </x14:dxf>
          </x14:cfRule>
          <x14:cfRule type="containsText" priority="733" operator="containsText" id="{F1068BDB-8849-4306-8F12-8561B7E3C8BF}">
            <xm:f>NOT(ISERROR(SEARCH($K$72,K29)))</xm:f>
            <xm:f>$K$72</xm:f>
            <x14:dxf>
              <fill>
                <patternFill>
                  <bgColor rgb="FFFFC000"/>
                </patternFill>
              </fill>
            </x14:dxf>
          </x14:cfRule>
          <x14:cfRule type="containsText" priority="734" operator="containsText" id="{F77BC872-610B-4FB1-8508-1ECD522470B9}">
            <xm:f>NOT(ISERROR(SEARCH($K$71,K29)))</xm:f>
            <xm:f>$K$71</xm:f>
            <x14:dxf>
              <fill>
                <patternFill>
                  <bgColor rgb="FFFFFF00"/>
                </patternFill>
              </fill>
            </x14:dxf>
          </x14:cfRule>
          <x14:cfRule type="containsText" priority="735" operator="containsText" id="{E82B5B21-838B-4358-8D3E-751D293C6711}">
            <xm:f>NOT(ISERROR(SEARCH($K$70,K29)))</xm:f>
            <xm:f>$K$70</xm:f>
            <x14:dxf>
              <fill>
                <patternFill>
                  <bgColor rgb="FF00B050"/>
                </patternFill>
              </fill>
            </x14:dxf>
          </x14:cfRule>
          <x14:cfRule type="containsText" priority="736" operator="containsText" id="{C155BD3A-4684-4207-B2C7-62F18E987ADE}">
            <xm:f>NOT(ISERROR(SEARCH($K$69,K29)))</xm:f>
            <xm:f>$K$69</xm:f>
            <x14:dxf>
              <fill>
                <patternFill>
                  <bgColor rgb="FF92D050"/>
                </patternFill>
              </fill>
            </x14:dxf>
          </x14:cfRule>
          <xm:sqref>K29</xm:sqref>
        </x14:conditionalFormatting>
        <x14:conditionalFormatting xmlns:xm="http://schemas.microsoft.com/office/excel/2006/main">
          <x14:cfRule type="containsText" priority="727" operator="containsText" id="{A7033FA5-5B6A-4FD1-A0C1-9FDC582997EA}">
            <xm:f>NOT(ISERROR(SEARCH($K$73,K30)))</xm:f>
            <xm:f>$K$73</xm:f>
            <x14:dxf>
              <fill>
                <patternFill>
                  <bgColor rgb="FFFF0000"/>
                </patternFill>
              </fill>
            </x14:dxf>
          </x14:cfRule>
          <x14:cfRule type="containsText" priority="728" operator="containsText" id="{15CE42A5-10C2-4936-9C3A-A878D1D45387}">
            <xm:f>NOT(ISERROR(SEARCH($K$72,K30)))</xm:f>
            <xm:f>$K$72</xm:f>
            <x14:dxf>
              <fill>
                <patternFill>
                  <bgColor rgb="FFFFC000"/>
                </patternFill>
              </fill>
            </x14:dxf>
          </x14:cfRule>
          <x14:cfRule type="containsText" priority="729" operator="containsText" id="{5A238911-8761-4A20-8962-9AF96E2C23C9}">
            <xm:f>NOT(ISERROR(SEARCH($K$71,K30)))</xm:f>
            <xm:f>$K$71</xm:f>
            <x14:dxf>
              <fill>
                <patternFill>
                  <bgColor rgb="FFFFFF00"/>
                </patternFill>
              </fill>
            </x14:dxf>
          </x14:cfRule>
          <x14:cfRule type="containsText" priority="730" operator="containsText" id="{35F6175C-DEF5-4356-A876-164822A0E5F0}">
            <xm:f>NOT(ISERROR(SEARCH($K$70,K30)))</xm:f>
            <xm:f>$K$70</xm:f>
            <x14:dxf>
              <fill>
                <patternFill>
                  <bgColor rgb="FF00B050"/>
                </patternFill>
              </fill>
            </x14:dxf>
          </x14:cfRule>
          <x14:cfRule type="containsText" priority="731" operator="containsText" id="{40BE3307-2055-4A8F-87B1-F2E28F1CD0E5}">
            <xm:f>NOT(ISERROR(SEARCH($K$69,K30)))</xm:f>
            <xm:f>$K$69</xm:f>
            <x14:dxf>
              <fill>
                <patternFill>
                  <bgColor rgb="FF92D050"/>
                </patternFill>
              </fill>
            </x14:dxf>
          </x14:cfRule>
          <xm:sqref>K30:K32</xm:sqref>
        </x14:conditionalFormatting>
        <x14:conditionalFormatting xmlns:xm="http://schemas.microsoft.com/office/excel/2006/main">
          <x14:cfRule type="containsText" priority="722" operator="containsText" id="{861642CA-AD87-46FD-9E36-37D9AD8F1F8B}">
            <xm:f>NOT(ISERROR(SEARCH($K$73,K33)))</xm:f>
            <xm:f>$K$73</xm:f>
            <x14:dxf>
              <fill>
                <patternFill>
                  <bgColor rgb="FFFF0000"/>
                </patternFill>
              </fill>
            </x14:dxf>
          </x14:cfRule>
          <x14:cfRule type="containsText" priority="723" operator="containsText" id="{31F00951-D075-4749-8823-13BFDB154E6E}">
            <xm:f>NOT(ISERROR(SEARCH($K$72,K33)))</xm:f>
            <xm:f>$K$72</xm:f>
            <x14:dxf>
              <fill>
                <patternFill>
                  <bgColor rgb="FFFFC000"/>
                </patternFill>
              </fill>
            </x14:dxf>
          </x14:cfRule>
          <x14:cfRule type="containsText" priority="724" operator="containsText" id="{C322CE94-CB43-48DE-9BAC-C167D412361E}">
            <xm:f>NOT(ISERROR(SEARCH($K$71,K33)))</xm:f>
            <xm:f>$K$71</xm:f>
            <x14:dxf>
              <fill>
                <patternFill>
                  <bgColor rgb="FFFFFF00"/>
                </patternFill>
              </fill>
            </x14:dxf>
          </x14:cfRule>
          <x14:cfRule type="containsText" priority="725" operator="containsText" id="{57DEEA92-6108-496A-8C95-C6AA08A4179E}">
            <xm:f>NOT(ISERROR(SEARCH($K$70,K33)))</xm:f>
            <xm:f>$K$70</xm:f>
            <x14:dxf>
              <fill>
                <patternFill>
                  <bgColor rgb="FF00B050"/>
                </patternFill>
              </fill>
            </x14:dxf>
          </x14:cfRule>
          <x14:cfRule type="containsText" priority="726" operator="containsText" id="{C674763D-79E2-40EC-A1EE-87339CED549A}">
            <xm:f>NOT(ISERROR(SEARCH($K$69,K33)))</xm:f>
            <xm:f>$K$69</xm:f>
            <x14:dxf>
              <fill>
                <patternFill>
                  <bgColor rgb="FF92D050"/>
                </patternFill>
              </fill>
            </x14:dxf>
          </x14:cfRule>
          <xm:sqref>K33</xm:sqref>
        </x14:conditionalFormatting>
        <x14:conditionalFormatting xmlns:xm="http://schemas.microsoft.com/office/excel/2006/main">
          <x14:cfRule type="containsText" priority="717" operator="containsText" id="{47F9EF56-AF8E-49CD-9095-960E390E4AE2}">
            <xm:f>NOT(ISERROR(SEARCH($K$73,K34)))</xm:f>
            <xm:f>$K$73</xm:f>
            <x14:dxf>
              <fill>
                <patternFill>
                  <bgColor rgb="FFFF0000"/>
                </patternFill>
              </fill>
            </x14:dxf>
          </x14:cfRule>
          <x14:cfRule type="containsText" priority="718" operator="containsText" id="{2027C544-3F40-4359-86FF-50FC508372A5}">
            <xm:f>NOT(ISERROR(SEARCH($K$72,K34)))</xm:f>
            <xm:f>$K$72</xm:f>
            <x14:dxf>
              <fill>
                <patternFill>
                  <bgColor rgb="FFFFC000"/>
                </patternFill>
              </fill>
            </x14:dxf>
          </x14:cfRule>
          <x14:cfRule type="containsText" priority="719" operator="containsText" id="{EC45CD3B-1E1E-4231-848D-31D4BE662CB0}">
            <xm:f>NOT(ISERROR(SEARCH($K$71,K34)))</xm:f>
            <xm:f>$K$71</xm:f>
            <x14:dxf>
              <fill>
                <patternFill>
                  <bgColor rgb="FFFFFF00"/>
                </patternFill>
              </fill>
            </x14:dxf>
          </x14:cfRule>
          <x14:cfRule type="containsText" priority="720" operator="containsText" id="{4CB98166-7EF1-483F-BB50-02F51A18A5E6}">
            <xm:f>NOT(ISERROR(SEARCH($K$70,K34)))</xm:f>
            <xm:f>$K$70</xm:f>
            <x14:dxf>
              <fill>
                <patternFill>
                  <bgColor rgb="FF00B050"/>
                </patternFill>
              </fill>
            </x14:dxf>
          </x14:cfRule>
          <x14:cfRule type="containsText" priority="721" operator="containsText" id="{D5EE562E-4EB6-4BCF-BD3B-A8480020772E}">
            <xm:f>NOT(ISERROR(SEARCH($K$69,K34)))</xm:f>
            <xm:f>$K$69</xm:f>
            <x14:dxf>
              <fill>
                <patternFill>
                  <bgColor rgb="FF92D050"/>
                </patternFill>
              </fill>
            </x14:dxf>
          </x14:cfRule>
          <xm:sqref>K34:K35</xm:sqref>
        </x14:conditionalFormatting>
        <x14:conditionalFormatting xmlns:xm="http://schemas.microsoft.com/office/excel/2006/main">
          <x14:cfRule type="containsText" priority="712" operator="containsText" id="{22E7029A-8C5E-4A15-8B0F-BB26DDA5F965}">
            <xm:f>NOT(ISERROR(SEARCH($K$73,K36)))</xm:f>
            <xm:f>$K$73</xm:f>
            <x14:dxf>
              <fill>
                <patternFill>
                  <bgColor rgb="FFFF0000"/>
                </patternFill>
              </fill>
            </x14:dxf>
          </x14:cfRule>
          <x14:cfRule type="containsText" priority="713" operator="containsText" id="{E314C77C-0CED-4D4A-B4E4-24E4E30AB78C}">
            <xm:f>NOT(ISERROR(SEARCH($K$72,K36)))</xm:f>
            <xm:f>$K$72</xm:f>
            <x14:dxf>
              <fill>
                <patternFill>
                  <bgColor rgb="FFFFC000"/>
                </patternFill>
              </fill>
            </x14:dxf>
          </x14:cfRule>
          <x14:cfRule type="containsText" priority="714" operator="containsText" id="{1F5B7ABD-8894-47C6-AE75-1C5527BEAD63}">
            <xm:f>NOT(ISERROR(SEARCH($K$71,K36)))</xm:f>
            <xm:f>$K$71</xm:f>
            <x14:dxf>
              <fill>
                <patternFill>
                  <bgColor rgb="FFFFFF00"/>
                </patternFill>
              </fill>
            </x14:dxf>
          </x14:cfRule>
          <x14:cfRule type="containsText" priority="715" operator="containsText" id="{C41AFACD-0C51-49BE-AFDD-EB3B14FAA9FD}">
            <xm:f>NOT(ISERROR(SEARCH($K$70,K36)))</xm:f>
            <xm:f>$K$70</xm:f>
            <x14:dxf>
              <fill>
                <patternFill>
                  <bgColor rgb="FF00B050"/>
                </patternFill>
              </fill>
            </x14:dxf>
          </x14:cfRule>
          <x14:cfRule type="containsText" priority="716" operator="containsText" id="{F5A22F48-C6E4-458B-9BA3-45938BB59DB8}">
            <xm:f>NOT(ISERROR(SEARCH($K$69,K36)))</xm:f>
            <xm:f>$K$69</xm:f>
            <x14:dxf>
              <fill>
                <patternFill>
                  <bgColor rgb="FF92D050"/>
                </patternFill>
              </fill>
            </x14:dxf>
          </x14:cfRule>
          <xm:sqref>K36</xm:sqref>
        </x14:conditionalFormatting>
        <x14:conditionalFormatting xmlns:xm="http://schemas.microsoft.com/office/excel/2006/main">
          <x14:cfRule type="containsText" priority="707" operator="containsText" id="{8E55DA5D-1583-4490-8F96-D4BAB81EA723}">
            <xm:f>NOT(ISERROR(SEARCH($K$73,K37)))</xm:f>
            <xm:f>$K$73</xm:f>
            <x14:dxf>
              <fill>
                <patternFill>
                  <bgColor rgb="FFFF0000"/>
                </patternFill>
              </fill>
            </x14:dxf>
          </x14:cfRule>
          <x14:cfRule type="containsText" priority="708" operator="containsText" id="{DC4CBB3E-FC20-40A6-B537-9E5D033C375B}">
            <xm:f>NOT(ISERROR(SEARCH($K$72,K37)))</xm:f>
            <xm:f>$K$72</xm:f>
            <x14:dxf>
              <fill>
                <patternFill>
                  <bgColor rgb="FFFFC000"/>
                </patternFill>
              </fill>
            </x14:dxf>
          </x14:cfRule>
          <x14:cfRule type="containsText" priority="709" operator="containsText" id="{C0678F93-7268-48C9-95E0-F7C9960AF475}">
            <xm:f>NOT(ISERROR(SEARCH($K$71,K37)))</xm:f>
            <xm:f>$K$71</xm:f>
            <x14:dxf>
              <fill>
                <patternFill>
                  <bgColor rgb="FFFFFF00"/>
                </patternFill>
              </fill>
            </x14:dxf>
          </x14:cfRule>
          <x14:cfRule type="containsText" priority="710" operator="containsText" id="{72ED31C5-9B7B-4F42-BF9A-AFB120764CED}">
            <xm:f>NOT(ISERROR(SEARCH($K$70,K37)))</xm:f>
            <xm:f>$K$70</xm:f>
            <x14:dxf>
              <fill>
                <patternFill>
                  <bgColor rgb="FF00B050"/>
                </patternFill>
              </fill>
            </x14:dxf>
          </x14:cfRule>
          <x14:cfRule type="containsText" priority="711" operator="containsText" id="{3B858C39-ADFB-401A-8BEE-18219C994ABA}">
            <xm:f>NOT(ISERROR(SEARCH($K$69,K37)))</xm:f>
            <xm:f>$K$69</xm:f>
            <x14:dxf>
              <fill>
                <patternFill>
                  <bgColor rgb="FF92D050"/>
                </patternFill>
              </fill>
            </x14:dxf>
          </x14:cfRule>
          <xm:sqref>K37</xm:sqref>
        </x14:conditionalFormatting>
        <x14:conditionalFormatting xmlns:xm="http://schemas.microsoft.com/office/excel/2006/main">
          <x14:cfRule type="containsText" priority="703" operator="containsText" id="{EE1FA7E0-9BEA-44CD-82DD-42C62862710C}">
            <xm:f>NOT(ISERROR(SEARCH($M$72,M37)))</xm:f>
            <xm:f>$M$72</xm:f>
            <x14:dxf>
              <fill>
                <patternFill>
                  <bgColor rgb="FFFF0000"/>
                </patternFill>
              </fill>
            </x14:dxf>
          </x14:cfRule>
          <x14:cfRule type="containsText" priority="704" operator="containsText" id="{E8A2B531-5198-438B-9330-D472334B4098}">
            <xm:f>NOT(ISERROR(SEARCH($M$71,M37)))</xm:f>
            <xm:f>$M$71</xm:f>
            <x14:dxf>
              <fill>
                <patternFill>
                  <bgColor rgb="FFFFC000"/>
                </patternFill>
              </fill>
            </x14:dxf>
          </x14:cfRule>
          <x14:cfRule type="containsText" priority="705" operator="containsText" id="{1F2F36E1-214D-4B2A-B799-60B31134A9BD}">
            <xm:f>NOT(ISERROR(SEARCH($M$70,M37)))</xm:f>
            <xm:f>$M$70</xm:f>
            <x14:dxf>
              <fill>
                <patternFill>
                  <bgColor rgb="FFFFFF00"/>
                </patternFill>
              </fill>
            </x14:dxf>
          </x14:cfRule>
          <x14:cfRule type="containsText" priority="706" operator="containsText" id="{27187659-ACD2-44E5-9D33-54D7565126F5}">
            <xm:f>NOT(ISERROR(SEARCH($M$69,M37)))</xm:f>
            <xm:f>$M$69</xm:f>
            <x14:dxf>
              <fill>
                <patternFill>
                  <bgColor rgb="FF92D050"/>
                </patternFill>
              </fill>
            </x14:dxf>
          </x14:cfRule>
          <xm:sqref>M37</xm:sqref>
        </x14:conditionalFormatting>
        <x14:conditionalFormatting xmlns:xm="http://schemas.microsoft.com/office/excel/2006/main">
          <x14:cfRule type="containsText" priority="699" operator="containsText" id="{49DD285E-4875-4CAA-8C36-2E6BC339C37E}">
            <xm:f>NOT(ISERROR(SEARCH($M$72,M36)))</xm:f>
            <xm:f>$M$72</xm:f>
            <x14:dxf>
              <fill>
                <patternFill>
                  <bgColor rgb="FFFF0000"/>
                </patternFill>
              </fill>
            </x14:dxf>
          </x14:cfRule>
          <x14:cfRule type="containsText" priority="700" operator="containsText" id="{4341A8A7-DA74-476C-96A7-A3B9517F1AD9}">
            <xm:f>NOT(ISERROR(SEARCH($M$71,M36)))</xm:f>
            <xm:f>$M$71</xm:f>
            <x14:dxf>
              <fill>
                <patternFill>
                  <bgColor rgb="FFFFC000"/>
                </patternFill>
              </fill>
            </x14:dxf>
          </x14:cfRule>
          <x14:cfRule type="containsText" priority="701" operator="containsText" id="{BB3EB77A-5FBD-49D6-8DF2-732925FA8EF4}">
            <xm:f>NOT(ISERROR(SEARCH($M$70,M36)))</xm:f>
            <xm:f>$M$70</xm:f>
            <x14:dxf>
              <fill>
                <patternFill>
                  <bgColor rgb="FFFFFF00"/>
                </patternFill>
              </fill>
            </x14:dxf>
          </x14:cfRule>
          <x14:cfRule type="containsText" priority="702" operator="containsText" id="{EDEA99B1-140B-478C-AC94-A0063F7899F6}">
            <xm:f>NOT(ISERROR(SEARCH($M$69,M36)))</xm:f>
            <xm:f>$M$69</xm:f>
            <x14:dxf>
              <fill>
                <patternFill>
                  <bgColor rgb="FF92D050"/>
                </patternFill>
              </fill>
            </x14:dxf>
          </x14:cfRule>
          <xm:sqref>M36</xm:sqref>
        </x14:conditionalFormatting>
        <x14:conditionalFormatting xmlns:xm="http://schemas.microsoft.com/office/excel/2006/main">
          <x14:cfRule type="containsText" priority="691" operator="containsText" id="{80D36E80-7430-441A-9D31-2AB65F1AC4C9}">
            <xm:f>NOT(ISERROR(SEARCH($I$69,X38)))</xm:f>
            <xm:f>$I$69</xm:f>
            <x14:dxf>
              <fill>
                <patternFill>
                  <fgColor rgb="FF92D050"/>
                  <bgColor rgb="FF92D050"/>
                </patternFill>
              </fill>
            </x14:dxf>
          </x14:cfRule>
          <x14:cfRule type="containsText" priority="692" operator="containsText" id="{42781B81-1924-4C2D-94E4-80A461D7314D}">
            <xm:f>NOT(ISERROR(SEARCH($I$70,X38)))</xm:f>
            <xm:f>$I$70</xm:f>
            <x14:dxf>
              <fill>
                <patternFill>
                  <bgColor rgb="FF00B050"/>
                </patternFill>
              </fill>
            </x14:dxf>
          </x14:cfRule>
          <x14:cfRule type="containsText" priority="693" operator="containsText" id="{D7963BB8-802C-4160-8AE7-944281900BA2}">
            <xm:f>NOT(ISERROR(SEARCH($I$73,X38)))</xm:f>
            <xm:f>$I$73</xm:f>
            <x14:dxf>
              <fill>
                <patternFill>
                  <bgColor rgb="FFFF0000"/>
                </patternFill>
              </fill>
            </x14:dxf>
          </x14:cfRule>
          <x14:cfRule type="containsText" priority="694" operator="containsText" id="{82B9229A-A4D9-4001-8DCF-393FA747F677}">
            <xm:f>NOT(ISERROR(SEARCH($I$72,X38)))</xm:f>
            <xm:f>$I$72</xm:f>
            <x14:dxf>
              <fill>
                <patternFill>
                  <fgColor rgb="FFFFC000"/>
                  <bgColor rgb="FFFFC000"/>
                </patternFill>
              </fill>
            </x14:dxf>
          </x14:cfRule>
          <x14:cfRule type="containsText" priority="695" operator="containsText" id="{AFE39847-A278-46A3-88A4-ACF35D2F9DF7}">
            <xm:f>NOT(ISERROR(SEARCH($I$71,X38)))</xm:f>
            <xm:f>$I$71</xm:f>
            <x14:dxf>
              <fill>
                <patternFill>
                  <fgColor rgb="FFFFFF00"/>
                  <bgColor rgb="FFFFFF00"/>
                </patternFill>
              </fill>
            </x14:dxf>
          </x14:cfRule>
          <x14:cfRule type="containsText" priority="696" operator="containsText" id="{6796FFE0-C435-45F1-BEB4-3A8BF5C729F1}">
            <xm:f>NOT(ISERROR(SEARCH($I$70,X38)))</xm:f>
            <xm:f>$I$70</xm:f>
            <x14:dxf>
              <fill>
                <patternFill>
                  <bgColor theme="0" tint="-0.14996795556505021"/>
                </patternFill>
              </fill>
            </x14:dxf>
          </x14:cfRule>
          <x14:cfRule type="cellIs" priority="697" operator="equal" id="{452A637A-9DEE-4547-8D4F-28A90839B9BF}">
            <xm:f>'C:\GESTION 2023\1. Pensamiento y Direccionamiento Estrategico\Planes integrados\Definitivos\[MAPA RIESGOS UAEOS 2023.xlsx]Tabla probabiidad'!#REF!</xm:f>
            <x14:dxf>
              <fill>
                <patternFill>
                  <fgColor theme="6"/>
                </patternFill>
              </fill>
            </x14:dxf>
          </x14:cfRule>
          <x14:cfRule type="cellIs" priority="698" operator="equal" id="{C1EA088E-9867-47A1-B030-49A575B5BED8}">
            <xm:f>'C:\GESTION 2023\1. Pensamiento y Direccionamiento Estrategico\Planes integrados\Definitivos\[MAPA RIESGOS UAEOS 2023.xlsx]Tabla probabiidad'!#REF!</xm:f>
            <x14:dxf>
              <fill>
                <patternFill>
                  <fgColor rgb="FF92D050"/>
                  <bgColor theme="6" tint="0.59996337778862885"/>
                </patternFill>
              </fill>
            </x14:dxf>
          </x14:cfRule>
          <xm:sqref>X38</xm:sqref>
        </x14:conditionalFormatting>
        <x14:conditionalFormatting xmlns:xm="http://schemas.microsoft.com/office/excel/2006/main">
          <x14:cfRule type="containsText" priority="683" operator="containsText" id="{378F1A85-F514-478C-B6A7-1C8FDF0649A5}">
            <xm:f>NOT(ISERROR(SEARCH($I$69,I36)))</xm:f>
            <xm:f>$I$69</xm:f>
            <x14:dxf>
              <fill>
                <patternFill>
                  <fgColor rgb="FF92D050"/>
                  <bgColor rgb="FF92D050"/>
                </patternFill>
              </fill>
            </x14:dxf>
          </x14:cfRule>
          <x14:cfRule type="containsText" priority="684" operator="containsText" id="{895EFD24-1B3B-4796-80BD-C347CB125D2F}">
            <xm:f>NOT(ISERROR(SEARCH($I$70,I36)))</xm:f>
            <xm:f>$I$70</xm:f>
            <x14:dxf>
              <fill>
                <patternFill>
                  <bgColor rgb="FF00B050"/>
                </patternFill>
              </fill>
            </x14:dxf>
          </x14:cfRule>
          <x14:cfRule type="containsText" priority="685" operator="containsText" id="{5B3D0C76-B148-4DE1-9AE2-D4DF920ABE3B}">
            <xm:f>NOT(ISERROR(SEARCH($I$73,I36)))</xm:f>
            <xm:f>$I$73</xm:f>
            <x14:dxf>
              <fill>
                <patternFill>
                  <bgColor rgb="FFFF0000"/>
                </patternFill>
              </fill>
            </x14:dxf>
          </x14:cfRule>
          <x14:cfRule type="containsText" priority="686" operator="containsText" id="{F0C633E5-1CE2-4D30-935F-801575859A79}">
            <xm:f>NOT(ISERROR(SEARCH($I$72,I36)))</xm:f>
            <xm:f>$I$72</xm:f>
            <x14:dxf>
              <fill>
                <patternFill>
                  <fgColor rgb="FFFFC000"/>
                  <bgColor rgb="FFFFC000"/>
                </patternFill>
              </fill>
            </x14:dxf>
          </x14:cfRule>
          <x14:cfRule type="containsText" priority="687" operator="containsText" id="{CCE39E47-60B9-44F6-809C-96EA73B9AB01}">
            <xm:f>NOT(ISERROR(SEARCH($I$71,I36)))</xm:f>
            <xm:f>$I$71</xm:f>
            <x14:dxf>
              <fill>
                <patternFill>
                  <fgColor rgb="FFFFFF00"/>
                  <bgColor rgb="FFFFFF00"/>
                </patternFill>
              </fill>
            </x14:dxf>
          </x14:cfRule>
          <x14:cfRule type="containsText" priority="688" operator="containsText" id="{B430FA9E-C44B-496D-9ABC-E2AD46848FB1}">
            <xm:f>NOT(ISERROR(SEARCH($I$70,I36)))</xm:f>
            <xm:f>$I$70</xm:f>
            <x14:dxf>
              <fill>
                <patternFill>
                  <bgColor theme="0" tint="-0.14996795556505021"/>
                </patternFill>
              </fill>
            </x14:dxf>
          </x14:cfRule>
          <x14:cfRule type="cellIs" priority="689" operator="equal" id="{B1F05871-6BC2-4D29-9E38-2DE4F4F4526A}">
            <xm:f>'C:\GESTION 2023\1. Pensamiento y Direccionamiento Estrategico\Planes integrados\Definitivos\[MAPA RIESGOS UAEOS 2023.xlsx]Tabla probabiidad'!#REF!</xm:f>
            <x14:dxf>
              <fill>
                <patternFill>
                  <fgColor theme="6"/>
                </patternFill>
              </fill>
            </x14:dxf>
          </x14:cfRule>
          <x14:cfRule type="cellIs" priority="690" operator="equal" id="{0FD34EFD-6DBA-4C4A-9EA9-BAD4CFAAF096}">
            <xm:f>'C:\GESTION 2023\1. Pensamiento y Direccionamiento Estrategico\Planes integrados\Definitivos\[MAPA RIESGOS UAEOS 2023.xlsx]Tabla probabiidad'!#REF!</xm:f>
            <x14:dxf>
              <fill>
                <patternFill>
                  <fgColor rgb="FF92D050"/>
                  <bgColor theme="6" tint="0.59996337778862885"/>
                </patternFill>
              </fill>
            </x14:dxf>
          </x14:cfRule>
          <xm:sqref>I36</xm:sqref>
        </x14:conditionalFormatting>
        <x14:conditionalFormatting xmlns:xm="http://schemas.microsoft.com/office/excel/2006/main">
          <x14:cfRule type="containsText" priority="675" operator="containsText" id="{B61105BB-DF3F-4EC8-AD9A-EA226D32965E}">
            <xm:f>NOT(ISERROR(SEARCH($I$69,I37)))</xm:f>
            <xm:f>$I$69</xm:f>
            <x14:dxf>
              <fill>
                <patternFill>
                  <fgColor rgb="FF92D050"/>
                  <bgColor rgb="FF92D050"/>
                </patternFill>
              </fill>
            </x14:dxf>
          </x14:cfRule>
          <x14:cfRule type="containsText" priority="676" operator="containsText" id="{E8F241C7-BFA5-4AE3-A18A-CC1D7C1F8129}">
            <xm:f>NOT(ISERROR(SEARCH($I$70,I37)))</xm:f>
            <xm:f>$I$70</xm:f>
            <x14:dxf>
              <fill>
                <patternFill>
                  <bgColor rgb="FF00B050"/>
                </patternFill>
              </fill>
            </x14:dxf>
          </x14:cfRule>
          <x14:cfRule type="containsText" priority="677" operator="containsText" id="{579EF546-C508-42C4-AB6E-9E1F2E3DC7F3}">
            <xm:f>NOT(ISERROR(SEARCH($I$73,I37)))</xm:f>
            <xm:f>$I$73</xm:f>
            <x14:dxf>
              <fill>
                <patternFill>
                  <bgColor rgb="FFFF0000"/>
                </patternFill>
              </fill>
            </x14:dxf>
          </x14:cfRule>
          <x14:cfRule type="containsText" priority="678" operator="containsText" id="{4ABF866B-0A57-4187-9E04-5FCFE22F2CA2}">
            <xm:f>NOT(ISERROR(SEARCH($I$72,I37)))</xm:f>
            <xm:f>$I$72</xm:f>
            <x14:dxf>
              <fill>
                <patternFill>
                  <fgColor rgb="FFFFC000"/>
                  <bgColor rgb="FFFFC000"/>
                </patternFill>
              </fill>
            </x14:dxf>
          </x14:cfRule>
          <x14:cfRule type="containsText" priority="679" operator="containsText" id="{E793C192-894E-4B25-8062-4B1030FC03A4}">
            <xm:f>NOT(ISERROR(SEARCH($I$71,I37)))</xm:f>
            <xm:f>$I$71</xm:f>
            <x14:dxf>
              <fill>
                <patternFill>
                  <fgColor rgb="FFFFFF00"/>
                  <bgColor rgb="FFFFFF00"/>
                </patternFill>
              </fill>
            </x14:dxf>
          </x14:cfRule>
          <x14:cfRule type="containsText" priority="680" operator="containsText" id="{58595EFA-983B-4C4A-9E22-7BC744F7944D}">
            <xm:f>NOT(ISERROR(SEARCH($I$70,I37)))</xm:f>
            <xm:f>$I$70</xm:f>
            <x14:dxf>
              <fill>
                <patternFill>
                  <bgColor theme="0" tint="-0.14996795556505021"/>
                </patternFill>
              </fill>
            </x14:dxf>
          </x14:cfRule>
          <x14:cfRule type="cellIs" priority="681" operator="equal" id="{14CCD989-32E3-4BDF-9474-747526E4E666}">
            <xm:f>'C:\GESTION 2023\1. Pensamiento y Direccionamiento Estrategico\Planes integrados\Definitivos\[MAPA RIESGOS UAEOS 2023.xlsx]Tabla probabiidad'!#REF!</xm:f>
            <x14:dxf>
              <fill>
                <patternFill>
                  <fgColor theme="6"/>
                </patternFill>
              </fill>
            </x14:dxf>
          </x14:cfRule>
          <x14:cfRule type="cellIs" priority="682" operator="equal" id="{F5C2819F-BCD0-4D14-A5CF-F9392F538B7F}">
            <xm:f>'C:\GESTION 2023\1. Pensamiento y Direccionamiento Estrategico\Planes integrados\Definitivos\[MAPA RIESGOS UAEOS 2023.xlsx]Tabla probabiidad'!#REF!</xm:f>
            <x14:dxf>
              <fill>
                <patternFill>
                  <fgColor rgb="FF92D050"/>
                  <bgColor theme="6" tint="0.59996337778862885"/>
                </patternFill>
              </fill>
            </x14:dxf>
          </x14:cfRule>
          <xm:sqref>I37</xm:sqref>
        </x14:conditionalFormatting>
        <x14:conditionalFormatting xmlns:xm="http://schemas.microsoft.com/office/excel/2006/main">
          <x14:cfRule type="containsText" priority="667" operator="containsText" id="{58E3FCAD-393C-46B6-9E73-B8E217E9F43C}">
            <xm:f>NOT(ISERROR(SEARCH($I$69,I38)))</xm:f>
            <xm:f>$I$69</xm:f>
            <x14:dxf>
              <fill>
                <patternFill>
                  <fgColor rgb="FF92D050"/>
                  <bgColor rgb="FF92D050"/>
                </patternFill>
              </fill>
            </x14:dxf>
          </x14:cfRule>
          <x14:cfRule type="containsText" priority="668" operator="containsText" id="{6B8F956F-5DC0-434D-91E4-177D7282D10E}">
            <xm:f>NOT(ISERROR(SEARCH($I$70,I38)))</xm:f>
            <xm:f>$I$70</xm:f>
            <x14:dxf>
              <fill>
                <patternFill>
                  <bgColor rgb="FF00B050"/>
                </patternFill>
              </fill>
            </x14:dxf>
          </x14:cfRule>
          <x14:cfRule type="containsText" priority="669" operator="containsText" id="{FCAEA5F3-9F67-4C09-B305-55B50CB298BC}">
            <xm:f>NOT(ISERROR(SEARCH($I$73,I38)))</xm:f>
            <xm:f>$I$73</xm:f>
            <x14:dxf>
              <fill>
                <patternFill>
                  <bgColor rgb="FFFF0000"/>
                </patternFill>
              </fill>
            </x14:dxf>
          </x14:cfRule>
          <x14:cfRule type="containsText" priority="670" operator="containsText" id="{D79463FC-BCE4-4C2F-B458-17927BBE5120}">
            <xm:f>NOT(ISERROR(SEARCH($I$72,I38)))</xm:f>
            <xm:f>$I$72</xm:f>
            <x14:dxf>
              <fill>
                <patternFill>
                  <fgColor rgb="FFFFC000"/>
                  <bgColor rgb="FFFFC000"/>
                </patternFill>
              </fill>
            </x14:dxf>
          </x14:cfRule>
          <x14:cfRule type="containsText" priority="671" operator="containsText" id="{3091A20A-2F34-4FAE-AA3E-2141B1B4CACD}">
            <xm:f>NOT(ISERROR(SEARCH($I$71,I38)))</xm:f>
            <xm:f>$I$71</xm:f>
            <x14:dxf>
              <fill>
                <patternFill>
                  <fgColor rgb="FFFFFF00"/>
                  <bgColor rgb="FFFFFF00"/>
                </patternFill>
              </fill>
            </x14:dxf>
          </x14:cfRule>
          <x14:cfRule type="containsText" priority="672" operator="containsText" id="{6F6B6EE4-2DD2-4C87-8225-043EAB47425D}">
            <xm:f>NOT(ISERROR(SEARCH($I$70,I38)))</xm:f>
            <xm:f>$I$70</xm:f>
            <x14:dxf>
              <fill>
                <patternFill>
                  <bgColor theme="0" tint="-0.14996795556505021"/>
                </patternFill>
              </fill>
            </x14:dxf>
          </x14:cfRule>
          <x14:cfRule type="cellIs" priority="673" operator="equal" id="{F26CAF49-A590-4E42-BBBB-85AFDC2D8333}">
            <xm:f>'C:\GESTION 2023\1. Pensamiento y Direccionamiento Estrategico\Planes integrados\Definitivos\[MAPA RIESGOS UAEOS 2023.xlsx]Tabla probabiidad'!#REF!</xm:f>
            <x14:dxf>
              <fill>
                <patternFill>
                  <fgColor theme="6"/>
                </patternFill>
              </fill>
            </x14:dxf>
          </x14:cfRule>
          <x14:cfRule type="cellIs" priority="674" operator="equal" id="{CEC17C12-F8A3-446A-934F-F5619349E5C3}">
            <xm:f>'C:\GESTION 2023\1. Pensamiento y Direccionamiento Estrategico\Planes integrados\Definitivos\[MAPA RIESGOS UAEOS 2023.xlsx]Tabla probabiidad'!#REF!</xm:f>
            <x14:dxf>
              <fill>
                <patternFill>
                  <fgColor rgb="FF92D050"/>
                  <bgColor theme="6" tint="0.59996337778862885"/>
                </patternFill>
              </fill>
            </x14:dxf>
          </x14:cfRule>
          <xm:sqref>I38</xm:sqref>
        </x14:conditionalFormatting>
        <x14:conditionalFormatting xmlns:xm="http://schemas.microsoft.com/office/excel/2006/main">
          <x14:cfRule type="containsText" priority="662" operator="containsText" id="{3BC378B4-17CB-45F8-88A9-18B74CD2D9BB}">
            <xm:f>NOT(ISERROR(SEARCH($K$73,K38)))</xm:f>
            <xm:f>$K$73</xm:f>
            <x14:dxf>
              <fill>
                <patternFill>
                  <bgColor rgb="FFFF0000"/>
                </patternFill>
              </fill>
            </x14:dxf>
          </x14:cfRule>
          <x14:cfRule type="containsText" priority="663" operator="containsText" id="{51463243-888A-459D-9FD2-AE3B79A0B552}">
            <xm:f>NOT(ISERROR(SEARCH($K$72,K38)))</xm:f>
            <xm:f>$K$72</xm:f>
            <x14:dxf>
              <fill>
                <patternFill>
                  <bgColor rgb="FFFFC000"/>
                </patternFill>
              </fill>
            </x14:dxf>
          </x14:cfRule>
          <x14:cfRule type="containsText" priority="664" operator="containsText" id="{EF13067C-B604-41E1-AFDF-2920A95A66D6}">
            <xm:f>NOT(ISERROR(SEARCH($K$71,K38)))</xm:f>
            <xm:f>$K$71</xm:f>
            <x14:dxf>
              <fill>
                <patternFill>
                  <bgColor rgb="FFFFFF00"/>
                </patternFill>
              </fill>
            </x14:dxf>
          </x14:cfRule>
          <x14:cfRule type="containsText" priority="665" operator="containsText" id="{AF01C170-48B2-4480-8B68-69BCB1DC030E}">
            <xm:f>NOT(ISERROR(SEARCH($K$70,K38)))</xm:f>
            <xm:f>$K$70</xm:f>
            <x14:dxf>
              <fill>
                <patternFill>
                  <bgColor rgb="FF00B050"/>
                </patternFill>
              </fill>
            </x14:dxf>
          </x14:cfRule>
          <x14:cfRule type="containsText" priority="666" operator="containsText" id="{70A20902-397E-4EDE-AD1A-DE74A9FAFA93}">
            <xm:f>NOT(ISERROR(SEARCH($K$69,K38)))</xm:f>
            <xm:f>$K$69</xm:f>
            <x14:dxf>
              <fill>
                <patternFill>
                  <bgColor rgb="FF92D050"/>
                </patternFill>
              </fill>
            </x14:dxf>
          </x14:cfRule>
          <xm:sqref>K38</xm:sqref>
        </x14:conditionalFormatting>
        <x14:conditionalFormatting xmlns:xm="http://schemas.microsoft.com/office/excel/2006/main">
          <x14:cfRule type="containsText" priority="658" operator="containsText" id="{E868E4BD-198E-4A9C-8699-D0F161A528AF}">
            <xm:f>NOT(ISERROR(SEARCH($M$72,M38)))</xm:f>
            <xm:f>$M$72</xm:f>
            <x14:dxf>
              <fill>
                <patternFill>
                  <bgColor rgb="FFFF0000"/>
                </patternFill>
              </fill>
            </x14:dxf>
          </x14:cfRule>
          <x14:cfRule type="containsText" priority="659" operator="containsText" id="{11800DAA-A3BC-4051-9565-5231E2C1F924}">
            <xm:f>NOT(ISERROR(SEARCH($M$71,M38)))</xm:f>
            <xm:f>$M$71</xm:f>
            <x14:dxf>
              <fill>
                <patternFill>
                  <bgColor rgb="FFFFC000"/>
                </patternFill>
              </fill>
            </x14:dxf>
          </x14:cfRule>
          <x14:cfRule type="containsText" priority="660" operator="containsText" id="{A9AA6A34-369E-4628-9400-2B61B68C7930}">
            <xm:f>NOT(ISERROR(SEARCH($M$70,M38)))</xm:f>
            <xm:f>$M$70</xm:f>
            <x14:dxf>
              <fill>
                <patternFill>
                  <bgColor rgb="FFFFFF00"/>
                </patternFill>
              </fill>
            </x14:dxf>
          </x14:cfRule>
          <x14:cfRule type="containsText" priority="661" operator="containsText" id="{876493DA-8DFA-418A-A14E-EB446D350F08}">
            <xm:f>NOT(ISERROR(SEARCH($M$69,M38)))</xm:f>
            <xm:f>$M$69</xm:f>
            <x14:dxf>
              <fill>
                <patternFill>
                  <bgColor rgb="FF92D050"/>
                </patternFill>
              </fill>
            </x14:dxf>
          </x14:cfRule>
          <xm:sqref>M38</xm:sqref>
        </x14:conditionalFormatting>
        <x14:conditionalFormatting xmlns:xm="http://schemas.microsoft.com/office/excel/2006/main">
          <x14:cfRule type="containsText" priority="653" operator="containsText" id="{8AB46920-88AE-4046-867B-6B60A4736FCC}">
            <xm:f>NOT(ISERROR(SEARCH($K$73,Z15)))</xm:f>
            <xm:f>$K$73</xm:f>
            <x14:dxf>
              <fill>
                <patternFill>
                  <bgColor rgb="FFFF0000"/>
                </patternFill>
              </fill>
            </x14:dxf>
          </x14:cfRule>
          <x14:cfRule type="containsText" priority="654" operator="containsText" id="{9EF8BAAF-13D2-4DDA-A169-B31D641A353A}">
            <xm:f>NOT(ISERROR(SEARCH($K$72,Z15)))</xm:f>
            <xm:f>$K$72</xm:f>
            <x14:dxf>
              <fill>
                <patternFill>
                  <bgColor rgb="FFFFC000"/>
                </patternFill>
              </fill>
            </x14:dxf>
          </x14:cfRule>
          <x14:cfRule type="containsText" priority="655" operator="containsText" id="{467A8512-9D34-48C7-8944-A3A6EDAB594B}">
            <xm:f>NOT(ISERROR(SEARCH($K$71,Z15)))</xm:f>
            <xm:f>$K$71</xm:f>
            <x14:dxf>
              <fill>
                <patternFill>
                  <bgColor rgb="FFFFFF00"/>
                </patternFill>
              </fill>
            </x14:dxf>
          </x14:cfRule>
          <x14:cfRule type="containsText" priority="656" operator="containsText" id="{E0E76DB7-097F-4680-90C1-4F13AEADFCD5}">
            <xm:f>NOT(ISERROR(SEARCH($K$70,Z15)))</xm:f>
            <xm:f>$K$70</xm:f>
            <x14:dxf>
              <fill>
                <patternFill>
                  <bgColor rgb="FF00B050"/>
                </patternFill>
              </fill>
            </x14:dxf>
          </x14:cfRule>
          <x14:cfRule type="containsText" priority="657" operator="containsText" id="{3BB16B71-9262-4D1C-9AC6-4022AE2AB748}">
            <xm:f>NOT(ISERROR(SEARCH($K$69,Z15)))</xm:f>
            <xm:f>$K$69</xm:f>
            <x14:dxf>
              <fill>
                <patternFill>
                  <bgColor rgb="FF92D050"/>
                </patternFill>
              </fill>
            </x14:dxf>
          </x14:cfRule>
          <xm:sqref>Z15</xm:sqref>
        </x14:conditionalFormatting>
        <x14:conditionalFormatting xmlns:xm="http://schemas.microsoft.com/office/excel/2006/main">
          <x14:cfRule type="containsText" priority="648" operator="containsText" id="{79C602E3-18EA-44F0-AB47-187AF1ECE57D}">
            <xm:f>NOT(ISERROR(SEARCH($K$73,Z16)))</xm:f>
            <xm:f>$K$73</xm:f>
            <x14:dxf>
              <fill>
                <patternFill>
                  <bgColor rgb="FFFF0000"/>
                </patternFill>
              </fill>
            </x14:dxf>
          </x14:cfRule>
          <x14:cfRule type="containsText" priority="649" operator="containsText" id="{4ABA9D0A-D6C0-48F1-8755-0A6356682E6D}">
            <xm:f>NOT(ISERROR(SEARCH($K$72,Z16)))</xm:f>
            <xm:f>$K$72</xm:f>
            <x14:dxf>
              <fill>
                <patternFill>
                  <bgColor rgb="FFFFC000"/>
                </patternFill>
              </fill>
            </x14:dxf>
          </x14:cfRule>
          <x14:cfRule type="containsText" priority="650" operator="containsText" id="{7B9602AB-93E3-46B8-8205-64DDF95A286B}">
            <xm:f>NOT(ISERROR(SEARCH($K$71,Z16)))</xm:f>
            <xm:f>$K$71</xm:f>
            <x14:dxf>
              <fill>
                <patternFill>
                  <bgColor rgb="FFFFFF00"/>
                </patternFill>
              </fill>
            </x14:dxf>
          </x14:cfRule>
          <x14:cfRule type="containsText" priority="651" operator="containsText" id="{84D052A1-AF6C-430D-8197-AAEF430955F1}">
            <xm:f>NOT(ISERROR(SEARCH($K$70,Z16)))</xm:f>
            <xm:f>$K$70</xm:f>
            <x14:dxf>
              <fill>
                <patternFill>
                  <bgColor rgb="FF00B050"/>
                </patternFill>
              </fill>
            </x14:dxf>
          </x14:cfRule>
          <x14:cfRule type="containsText" priority="652" operator="containsText" id="{0C38FE8D-3148-4D1C-825B-FAA8EEDF9200}">
            <xm:f>NOT(ISERROR(SEARCH($K$69,Z16)))</xm:f>
            <xm:f>$K$69</xm:f>
            <x14:dxf>
              <fill>
                <patternFill>
                  <bgColor rgb="FF92D050"/>
                </patternFill>
              </fill>
            </x14:dxf>
          </x14:cfRule>
          <xm:sqref>Z16</xm:sqref>
        </x14:conditionalFormatting>
        <x14:conditionalFormatting xmlns:xm="http://schemas.microsoft.com/office/excel/2006/main">
          <x14:cfRule type="containsText" priority="643" operator="containsText" id="{39304D6D-7B7C-436A-A6EE-555B51580765}">
            <xm:f>NOT(ISERROR(SEARCH($K$73,Z17)))</xm:f>
            <xm:f>$K$73</xm:f>
            <x14:dxf>
              <fill>
                <patternFill>
                  <bgColor rgb="FFFF0000"/>
                </patternFill>
              </fill>
            </x14:dxf>
          </x14:cfRule>
          <x14:cfRule type="containsText" priority="644" operator="containsText" id="{7DAA5DB2-702F-4069-BC8F-C1E0BD8BB227}">
            <xm:f>NOT(ISERROR(SEARCH($K$72,Z17)))</xm:f>
            <xm:f>$K$72</xm:f>
            <x14:dxf>
              <fill>
                <patternFill>
                  <bgColor rgb="FFFFC000"/>
                </patternFill>
              </fill>
            </x14:dxf>
          </x14:cfRule>
          <x14:cfRule type="containsText" priority="645" operator="containsText" id="{AC127414-A973-47F0-AC2E-DD45C81DEB0D}">
            <xm:f>NOT(ISERROR(SEARCH($K$71,Z17)))</xm:f>
            <xm:f>$K$71</xm:f>
            <x14:dxf>
              <fill>
                <patternFill>
                  <bgColor rgb="FFFFFF00"/>
                </patternFill>
              </fill>
            </x14:dxf>
          </x14:cfRule>
          <x14:cfRule type="containsText" priority="646" operator="containsText" id="{324CFB91-368D-4E45-82DB-1EBC43BA37CF}">
            <xm:f>NOT(ISERROR(SEARCH($K$70,Z17)))</xm:f>
            <xm:f>$K$70</xm:f>
            <x14:dxf>
              <fill>
                <patternFill>
                  <bgColor rgb="FF00B050"/>
                </patternFill>
              </fill>
            </x14:dxf>
          </x14:cfRule>
          <x14:cfRule type="containsText" priority="647" operator="containsText" id="{FF1D70F4-FFE6-4B6B-BA1D-1BA440B3A71D}">
            <xm:f>NOT(ISERROR(SEARCH($K$69,Z17)))</xm:f>
            <xm:f>$K$69</xm:f>
            <x14:dxf>
              <fill>
                <patternFill>
                  <bgColor rgb="FF92D050"/>
                </patternFill>
              </fill>
            </x14:dxf>
          </x14:cfRule>
          <xm:sqref>Z17</xm:sqref>
        </x14:conditionalFormatting>
        <x14:conditionalFormatting xmlns:xm="http://schemas.microsoft.com/office/excel/2006/main">
          <x14:cfRule type="containsText" priority="638" operator="containsText" id="{F0C01D5A-BA95-44F2-AB9C-CAF416D229F0}">
            <xm:f>NOT(ISERROR(SEARCH($K$73,Z18)))</xm:f>
            <xm:f>$K$73</xm:f>
            <x14:dxf>
              <fill>
                <patternFill>
                  <bgColor rgb="FFFF0000"/>
                </patternFill>
              </fill>
            </x14:dxf>
          </x14:cfRule>
          <x14:cfRule type="containsText" priority="639" operator="containsText" id="{E299A724-2EE5-4877-A2EE-F0FF4CEE887F}">
            <xm:f>NOT(ISERROR(SEARCH($K$72,Z18)))</xm:f>
            <xm:f>$K$72</xm:f>
            <x14:dxf>
              <fill>
                <patternFill>
                  <bgColor rgb="FFFFC000"/>
                </patternFill>
              </fill>
            </x14:dxf>
          </x14:cfRule>
          <x14:cfRule type="containsText" priority="640" operator="containsText" id="{0761C155-B341-405F-ADD3-55C6CDA8EE83}">
            <xm:f>NOT(ISERROR(SEARCH($K$71,Z18)))</xm:f>
            <xm:f>$K$71</xm:f>
            <x14:dxf>
              <fill>
                <patternFill>
                  <bgColor rgb="FFFFFF00"/>
                </patternFill>
              </fill>
            </x14:dxf>
          </x14:cfRule>
          <x14:cfRule type="containsText" priority="641" operator="containsText" id="{82832452-3D9A-43A7-8DFA-60D510331E2F}">
            <xm:f>NOT(ISERROR(SEARCH($K$70,Z18)))</xm:f>
            <xm:f>$K$70</xm:f>
            <x14:dxf>
              <fill>
                <patternFill>
                  <bgColor rgb="FF00B050"/>
                </patternFill>
              </fill>
            </x14:dxf>
          </x14:cfRule>
          <x14:cfRule type="containsText" priority="642" operator="containsText" id="{2EBEA9A9-1226-4F66-A2CA-610A82785CE5}">
            <xm:f>NOT(ISERROR(SEARCH($K$69,Z18)))</xm:f>
            <xm:f>$K$69</xm:f>
            <x14:dxf>
              <fill>
                <patternFill>
                  <bgColor rgb="FF92D050"/>
                </patternFill>
              </fill>
            </x14:dxf>
          </x14:cfRule>
          <xm:sqref>Z18</xm:sqref>
        </x14:conditionalFormatting>
        <x14:conditionalFormatting xmlns:xm="http://schemas.microsoft.com/office/excel/2006/main">
          <x14:cfRule type="containsText" priority="633" operator="containsText" id="{18E89C20-648A-41EE-BD10-A13A3E7142A5}">
            <xm:f>NOT(ISERROR(SEARCH($K$73,Z19)))</xm:f>
            <xm:f>$K$73</xm:f>
            <x14:dxf>
              <fill>
                <patternFill>
                  <bgColor rgb="FFFF0000"/>
                </patternFill>
              </fill>
            </x14:dxf>
          </x14:cfRule>
          <x14:cfRule type="containsText" priority="634" operator="containsText" id="{34F99E8E-8BB8-4768-8AA6-3A0ADFD41A6E}">
            <xm:f>NOT(ISERROR(SEARCH($K$72,Z19)))</xm:f>
            <xm:f>$K$72</xm:f>
            <x14:dxf>
              <fill>
                <patternFill>
                  <bgColor rgb="FFFFC000"/>
                </patternFill>
              </fill>
            </x14:dxf>
          </x14:cfRule>
          <x14:cfRule type="containsText" priority="635" operator="containsText" id="{43BFE8CE-4A7F-43EA-BB75-8BF1341D5C44}">
            <xm:f>NOT(ISERROR(SEARCH($K$71,Z19)))</xm:f>
            <xm:f>$K$71</xm:f>
            <x14:dxf>
              <fill>
                <patternFill>
                  <bgColor rgb="FFFFFF00"/>
                </patternFill>
              </fill>
            </x14:dxf>
          </x14:cfRule>
          <x14:cfRule type="containsText" priority="636" operator="containsText" id="{B7B6C9B5-BB37-460E-848D-5F18D97C4829}">
            <xm:f>NOT(ISERROR(SEARCH($K$70,Z19)))</xm:f>
            <xm:f>$K$70</xm:f>
            <x14:dxf>
              <fill>
                <patternFill>
                  <bgColor rgb="FF00B050"/>
                </patternFill>
              </fill>
            </x14:dxf>
          </x14:cfRule>
          <x14:cfRule type="containsText" priority="637" operator="containsText" id="{7B38C0B4-FAFB-4B7C-83C9-3B8F1C840D4F}">
            <xm:f>NOT(ISERROR(SEARCH($K$69,Z19)))</xm:f>
            <xm:f>$K$69</xm:f>
            <x14:dxf>
              <fill>
                <patternFill>
                  <bgColor rgb="FF92D050"/>
                </patternFill>
              </fill>
            </x14:dxf>
          </x14:cfRule>
          <xm:sqref>Z19</xm:sqref>
        </x14:conditionalFormatting>
        <x14:conditionalFormatting xmlns:xm="http://schemas.microsoft.com/office/excel/2006/main">
          <x14:cfRule type="containsText" priority="628" operator="containsText" id="{6C0551D6-D940-4D7D-BA61-CE02CBD8D726}">
            <xm:f>NOT(ISERROR(SEARCH($K$73,Z20)))</xm:f>
            <xm:f>$K$73</xm:f>
            <x14:dxf>
              <fill>
                <patternFill>
                  <bgColor rgb="FFFF0000"/>
                </patternFill>
              </fill>
            </x14:dxf>
          </x14:cfRule>
          <x14:cfRule type="containsText" priority="629" operator="containsText" id="{264C69E6-18B2-45C5-9795-047761B85469}">
            <xm:f>NOT(ISERROR(SEARCH($K$72,Z20)))</xm:f>
            <xm:f>$K$72</xm:f>
            <x14:dxf>
              <fill>
                <patternFill>
                  <bgColor rgb="FFFFC000"/>
                </patternFill>
              </fill>
            </x14:dxf>
          </x14:cfRule>
          <x14:cfRule type="containsText" priority="630" operator="containsText" id="{60FDED43-C356-4A92-A322-F6738D9361B2}">
            <xm:f>NOT(ISERROR(SEARCH($K$71,Z20)))</xm:f>
            <xm:f>$K$71</xm:f>
            <x14:dxf>
              <fill>
                <patternFill>
                  <bgColor rgb="FFFFFF00"/>
                </patternFill>
              </fill>
            </x14:dxf>
          </x14:cfRule>
          <x14:cfRule type="containsText" priority="631" operator="containsText" id="{9D2FDB76-D70E-4A18-AD09-4FF306972FF9}">
            <xm:f>NOT(ISERROR(SEARCH($K$70,Z20)))</xm:f>
            <xm:f>$K$70</xm:f>
            <x14:dxf>
              <fill>
                <patternFill>
                  <bgColor rgb="FF00B050"/>
                </patternFill>
              </fill>
            </x14:dxf>
          </x14:cfRule>
          <x14:cfRule type="containsText" priority="632" operator="containsText" id="{BE9C3AD0-3431-4106-8468-1F0C7423D426}">
            <xm:f>NOT(ISERROR(SEARCH($K$69,Z20)))</xm:f>
            <xm:f>$K$69</xm:f>
            <x14:dxf>
              <fill>
                <patternFill>
                  <bgColor rgb="FF92D050"/>
                </patternFill>
              </fill>
            </x14:dxf>
          </x14:cfRule>
          <xm:sqref>Z20</xm:sqref>
        </x14:conditionalFormatting>
        <x14:conditionalFormatting xmlns:xm="http://schemas.microsoft.com/office/excel/2006/main">
          <x14:cfRule type="containsText" priority="623" operator="containsText" id="{CDE0E81B-6F16-4CC8-9AC4-897A56863F58}">
            <xm:f>NOT(ISERROR(SEARCH($K$73,Z21)))</xm:f>
            <xm:f>$K$73</xm:f>
            <x14:dxf>
              <fill>
                <patternFill>
                  <bgColor rgb="FFFF0000"/>
                </patternFill>
              </fill>
            </x14:dxf>
          </x14:cfRule>
          <x14:cfRule type="containsText" priority="624" operator="containsText" id="{AFA39400-ECF0-43C0-99AF-19F3EFF734D3}">
            <xm:f>NOT(ISERROR(SEARCH($K$72,Z21)))</xm:f>
            <xm:f>$K$72</xm:f>
            <x14:dxf>
              <fill>
                <patternFill>
                  <bgColor rgb="FFFFC000"/>
                </patternFill>
              </fill>
            </x14:dxf>
          </x14:cfRule>
          <x14:cfRule type="containsText" priority="625" operator="containsText" id="{A5EADF2C-3DC1-4188-895B-D7F72786B623}">
            <xm:f>NOT(ISERROR(SEARCH($K$71,Z21)))</xm:f>
            <xm:f>$K$71</xm:f>
            <x14:dxf>
              <fill>
                <patternFill>
                  <bgColor rgb="FFFFFF00"/>
                </patternFill>
              </fill>
            </x14:dxf>
          </x14:cfRule>
          <x14:cfRule type="containsText" priority="626" operator="containsText" id="{03CB4360-68AA-455F-842D-76DFBC1482E4}">
            <xm:f>NOT(ISERROR(SEARCH($K$70,Z21)))</xm:f>
            <xm:f>$K$70</xm:f>
            <x14:dxf>
              <fill>
                <patternFill>
                  <bgColor rgb="FF00B050"/>
                </patternFill>
              </fill>
            </x14:dxf>
          </x14:cfRule>
          <x14:cfRule type="containsText" priority="627" operator="containsText" id="{96B2E70D-2980-49F8-9946-79935DDA1F67}">
            <xm:f>NOT(ISERROR(SEARCH($K$69,Z21)))</xm:f>
            <xm:f>$K$69</xm:f>
            <x14:dxf>
              <fill>
                <patternFill>
                  <bgColor rgb="FF92D050"/>
                </patternFill>
              </fill>
            </x14:dxf>
          </x14:cfRule>
          <xm:sqref>Z21:Z23</xm:sqref>
        </x14:conditionalFormatting>
        <x14:conditionalFormatting xmlns:xm="http://schemas.microsoft.com/office/excel/2006/main">
          <x14:cfRule type="containsText" priority="618" operator="containsText" id="{038FA0DB-DAE3-4361-B4CF-BCDD44519B8C}">
            <xm:f>NOT(ISERROR(SEARCH($K$73,Z24)))</xm:f>
            <xm:f>$K$73</xm:f>
            <x14:dxf>
              <fill>
                <patternFill>
                  <bgColor rgb="FFFF0000"/>
                </patternFill>
              </fill>
            </x14:dxf>
          </x14:cfRule>
          <x14:cfRule type="containsText" priority="619" operator="containsText" id="{D546D399-7444-4BE7-AE0D-B3106181F842}">
            <xm:f>NOT(ISERROR(SEARCH($K$72,Z24)))</xm:f>
            <xm:f>$K$72</xm:f>
            <x14:dxf>
              <fill>
                <patternFill>
                  <bgColor rgb="FFFFC000"/>
                </patternFill>
              </fill>
            </x14:dxf>
          </x14:cfRule>
          <x14:cfRule type="containsText" priority="620" operator="containsText" id="{58B217ED-09E0-49A8-A591-CA942CA3ECEC}">
            <xm:f>NOT(ISERROR(SEARCH($K$71,Z24)))</xm:f>
            <xm:f>$K$71</xm:f>
            <x14:dxf>
              <fill>
                <patternFill>
                  <bgColor rgb="FFFFFF00"/>
                </patternFill>
              </fill>
            </x14:dxf>
          </x14:cfRule>
          <x14:cfRule type="containsText" priority="621" operator="containsText" id="{BBD78550-4BD2-45CD-BD70-C980ECE72BF5}">
            <xm:f>NOT(ISERROR(SEARCH($K$70,Z24)))</xm:f>
            <xm:f>$K$70</xm:f>
            <x14:dxf>
              <fill>
                <patternFill>
                  <bgColor rgb="FF00B050"/>
                </patternFill>
              </fill>
            </x14:dxf>
          </x14:cfRule>
          <x14:cfRule type="containsText" priority="622" operator="containsText" id="{CA41D62F-DE4F-4930-8C4B-ABD1015C14EB}">
            <xm:f>NOT(ISERROR(SEARCH($K$69,Z24)))</xm:f>
            <xm:f>$K$69</xm:f>
            <x14:dxf>
              <fill>
                <patternFill>
                  <bgColor rgb="FF92D050"/>
                </patternFill>
              </fill>
            </x14:dxf>
          </x14:cfRule>
          <xm:sqref>Z24</xm:sqref>
        </x14:conditionalFormatting>
        <x14:conditionalFormatting xmlns:xm="http://schemas.microsoft.com/office/excel/2006/main">
          <x14:cfRule type="containsText" priority="613" operator="containsText" id="{B4759A32-FA1D-47A5-85E6-9B286F86F25B}">
            <xm:f>NOT(ISERROR(SEARCH($K$73,Z25)))</xm:f>
            <xm:f>$K$73</xm:f>
            <x14:dxf>
              <fill>
                <patternFill>
                  <bgColor rgb="FFFF0000"/>
                </patternFill>
              </fill>
            </x14:dxf>
          </x14:cfRule>
          <x14:cfRule type="containsText" priority="614" operator="containsText" id="{A4582A8F-27F6-4A8C-ABD0-B304F530B682}">
            <xm:f>NOT(ISERROR(SEARCH($K$72,Z25)))</xm:f>
            <xm:f>$K$72</xm:f>
            <x14:dxf>
              <fill>
                <patternFill>
                  <bgColor rgb="FFFFC000"/>
                </patternFill>
              </fill>
            </x14:dxf>
          </x14:cfRule>
          <x14:cfRule type="containsText" priority="615" operator="containsText" id="{B907D877-C63A-446F-AF12-772D426459A9}">
            <xm:f>NOT(ISERROR(SEARCH($K$71,Z25)))</xm:f>
            <xm:f>$K$71</xm:f>
            <x14:dxf>
              <fill>
                <patternFill>
                  <bgColor rgb="FFFFFF00"/>
                </patternFill>
              </fill>
            </x14:dxf>
          </x14:cfRule>
          <x14:cfRule type="containsText" priority="616" operator="containsText" id="{1101829F-F2A3-44F5-9C81-3DB0279AE522}">
            <xm:f>NOT(ISERROR(SEARCH($K$70,Z25)))</xm:f>
            <xm:f>$K$70</xm:f>
            <x14:dxf>
              <fill>
                <patternFill>
                  <bgColor rgb="FF00B050"/>
                </patternFill>
              </fill>
            </x14:dxf>
          </x14:cfRule>
          <x14:cfRule type="containsText" priority="617" operator="containsText" id="{C52FC1AB-D4C8-40D9-B5FF-508895EAD81D}">
            <xm:f>NOT(ISERROR(SEARCH($K$69,Z25)))</xm:f>
            <xm:f>$K$69</xm:f>
            <x14:dxf>
              <fill>
                <patternFill>
                  <bgColor rgb="FF92D050"/>
                </patternFill>
              </fill>
            </x14:dxf>
          </x14:cfRule>
          <xm:sqref>Z25</xm:sqref>
        </x14:conditionalFormatting>
        <x14:conditionalFormatting xmlns:xm="http://schemas.microsoft.com/office/excel/2006/main">
          <x14:cfRule type="containsText" priority="608" operator="containsText" id="{2966AFD7-CC54-4AD2-AEC3-16CFA9B70C86}">
            <xm:f>NOT(ISERROR(SEARCH($K$73,Z26)))</xm:f>
            <xm:f>$K$73</xm:f>
            <x14:dxf>
              <fill>
                <patternFill>
                  <bgColor rgb="FFFF0000"/>
                </patternFill>
              </fill>
            </x14:dxf>
          </x14:cfRule>
          <x14:cfRule type="containsText" priority="609" operator="containsText" id="{7989946D-0484-4DAD-B7C9-FBDDCEA1A499}">
            <xm:f>NOT(ISERROR(SEARCH($K$72,Z26)))</xm:f>
            <xm:f>$K$72</xm:f>
            <x14:dxf>
              <fill>
                <patternFill>
                  <bgColor rgb="FFFFC000"/>
                </patternFill>
              </fill>
            </x14:dxf>
          </x14:cfRule>
          <x14:cfRule type="containsText" priority="610" operator="containsText" id="{B53D5479-DA2E-42B2-B575-97E68BCAD02A}">
            <xm:f>NOT(ISERROR(SEARCH($K$71,Z26)))</xm:f>
            <xm:f>$K$71</xm:f>
            <x14:dxf>
              <fill>
                <patternFill>
                  <bgColor rgb="FFFFFF00"/>
                </patternFill>
              </fill>
            </x14:dxf>
          </x14:cfRule>
          <x14:cfRule type="containsText" priority="611" operator="containsText" id="{31F14924-20A9-4536-9D46-D787A8205FFC}">
            <xm:f>NOT(ISERROR(SEARCH($K$70,Z26)))</xm:f>
            <xm:f>$K$70</xm:f>
            <x14:dxf>
              <fill>
                <patternFill>
                  <bgColor rgb="FF00B050"/>
                </patternFill>
              </fill>
            </x14:dxf>
          </x14:cfRule>
          <x14:cfRule type="containsText" priority="612" operator="containsText" id="{90D057D3-8A4B-4895-B79D-43783CC3CC1D}">
            <xm:f>NOT(ISERROR(SEARCH($K$69,Z26)))</xm:f>
            <xm:f>$K$69</xm:f>
            <x14:dxf>
              <fill>
                <patternFill>
                  <bgColor rgb="FF92D050"/>
                </patternFill>
              </fill>
            </x14:dxf>
          </x14:cfRule>
          <xm:sqref>Z26</xm:sqref>
        </x14:conditionalFormatting>
        <x14:conditionalFormatting xmlns:xm="http://schemas.microsoft.com/office/excel/2006/main">
          <x14:cfRule type="containsText" priority="603" operator="containsText" id="{BAD4B0BF-7191-446C-9AE1-06F681383F84}">
            <xm:f>NOT(ISERROR(SEARCH($K$73,Z27)))</xm:f>
            <xm:f>$K$73</xm:f>
            <x14:dxf>
              <fill>
                <patternFill>
                  <bgColor rgb="FFFF0000"/>
                </patternFill>
              </fill>
            </x14:dxf>
          </x14:cfRule>
          <x14:cfRule type="containsText" priority="604" operator="containsText" id="{CC4502D0-FAD1-4D06-AB73-BEE61CB5D2FB}">
            <xm:f>NOT(ISERROR(SEARCH($K$72,Z27)))</xm:f>
            <xm:f>$K$72</xm:f>
            <x14:dxf>
              <fill>
                <patternFill>
                  <bgColor rgb="FFFFC000"/>
                </patternFill>
              </fill>
            </x14:dxf>
          </x14:cfRule>
          <x14:cfRule type="containsText" priority="605" operator="containsText" id="{7639EA40-D06D-4991-AEC0-E2E136181F09}">
            <xm:f>NOT(ISERROR(SEARCH($K$71,Z27)))</xm:f>
            <xm:f>$K$71</xm:f>
            <x14:dxf>
              <fill>
                <patternFill>
                  <bgColor rgb="FFFFFF00"/>
                </patternFill>
              </fill>
            </x14:dxf>
          </x14:cfRule>
          <x14:cfRule type="containsText" priority="606" operator="containsText" id="{D3F74C4D-4840-489E-840B-AD8A22F3B4AA}">
            <xm:f>NOT(ISERROR(SEARCH($K$70,Z27)))</xm:f>
            <xm:f>$K$70</xm:f>
            <x14:dxf>
              <fill>
                <patternFill>
                  <bgColor rgb="FF00B050"/>
                </patternFill>
              </fill>
            </x14:dxf>
          </x14:cfRule>
          <x14:cfRule type="containsText" priority="607" operator="containsText" id="{4216E8C4-EB81-4B02-BEBF-5A8EB63943ED}">
            <xm:f>NOT(ISERROR(SEARCH($K$69,Z27)))</xm:f>
            <xm:f>$K$69</xm:f>
            <x14:dxf>
              <fill>
                <patternFill>
                  <bgColor rgb="FF92D050"/>
                </patternFill>
              </fill>
            </x14:dxf>
          </x14:cfRule>
          <xm:sqref>Z27</xm:sqref>
        </x14:conditionalFormatting>
        <x14:conditionalFormatting xmlns:xm="http://schemas.microsoft.com/office/excel/2006/main">
          <x14:cfRule type="containsText" priority="598" operator="containsText" id="{5F3BDCFC-1169-4242-A8EE-09FE40677983}">
            <xm:f>NOT(ISERROR(SEARCH($K$73,Z28)))</xm:f>
            <xm:f>$K$73</xm:f>
            <x14:dxf>
              <fill>
                <patternFill>
                  <bgColor rgb="FFFF0000"/>
                </patternFill>
              </fill>
            </x14:dxf>
          </x14:cfRule>
          <x14:cfRule type="containsText" priority="599" operator="containsText" id="{C7F2699E-2A00-425A-BCD0-6ED088CEFDDE}">
            <xm:f>NOT(ISERROR(SEARCH($K$72,Z28)))</xm:f>
            <xm:f>$K$72</xm:f>
            <x14:dxf>
              <fill>
                <patternFill>
                  <bgColor rgb="FFFFC000"/>
                </patternFill>
              </fill>
            </x14:dxf>
          </x14:cfRule>
          <x14:cfRule type="containsText" priority="600" operator="containsText" id="{7BD6FEC6-24D5-455E-A8EF-8CBC9D037852}">
            <xm:f>NOT(ISERROR(SEARCH($K$71,Z28)))</xm:f>
            <xm:f>$K$71</xm:f>
            <x14:dxf>
              <fill>
                <patternFill>
                  <bgColor rgb="FFFFFF00"/>
                </patternFill>
              </fill>
            </x14:dxf>
          </x14:cfRule>
          <x14:cfRule type="containsText" priority="601" operator="containsText" id="{0B4C7BF2-9345-44E1-8C34-DEAF5DD795F6}">
            <xm:f>NOT(ISERROR(SEARCH($K$70,Z28)))</xm:f>
            <xm:f>$K$70</xm:f>
            <x14:dxf>
              <fill>
                <patternFill>
                  <bgColor rgb="FF00B050"/>
                </patternFill>
              </fill>
            </x14:dxf>
          </x14:cfRule>
          <x14:cfRule type="containsText" priority="602" operator="containsText" id="{C90A9BC1-0172-472D-80D6-BB70252ED3B8}">
            <xm:f>NOT(ISERROR(SEARCH($K$69,Z28)))</xm:f>
            <xm:f>$K$69</xm:f>
            <x14:dxf>
              <fill>
                <patternFill>
                  <bgColor rgb="FF92D050"/>
                </patternFill>
              </fill>
            </x14:dxf>
          </x14:cfRule>
          <xm:sqref>Z28</xm:sqref>
        </x14:conditionalFormatting>
        <x14:conditionalFormatting xmlns:xm="http://schemas.microsoft.com/office/excel/2006/main">
          <x14:cfRule type="containsText" priority="594" operator="containsText" id="{5102B7F4-2B98-4B40-9C46-C4ECA9444811}">
            <xm:f>NOT(ISERROR(SEARCH($M$72,AB20)))</xm:f>
            <xm:f>$M$72</xm:f>
            <x14:dxf>
              <fill>
                <patternFill>
                  <bgColor rgb="FFFF0000"/>
                </patternFill>
              </fill>
            </x14:dxf>
          </x14:cfRule>
          <x14:cfRule type="containsText" priority="595" operator="containsText" id="{D6DCBBBE-94AE-4249-8B95-0FBC3B00D973}">
            <xm:f>NOT(ISERROR(SEARCH($M$71,AB20)))</xm:f>
            <xm:f>$M$71</xm:f>
            <x14:dxf>
              <fill>
                <patternFill>
                  <bgColor rgb="FFFFC000"/>
                </patternFill>
              </fill>
            </x14:dxf>
          </x14:cfRule>
          <x14:cfRule type="containsText" priority="596" operator="containsText" id="{D0F65331-8884-4DA0-BDFF-783BBFA519AA}">
            <xm:f>NOT(ISERROR(SEARCH($M$70,AB20)))</xm:f>
            <xm:f>$M$70</xm:f>
            <x14:dxf>
              <fill>
                <patternFill>
                  <bgColor rgb="FFFFFF00"/>
                </patternFill>
              </fill>
            </x14:dxf>
          </x14:cfRule>
          <x14:cfRule type="containsText" priority="597" operator="containsText" id="{1411AAFF-1924-417A-94A2-9ACA15578C09}">
            <xm:f>NOT(ISERROR(SEARCH($M$69,AB20)))</xm:f>
            <xm:f>$M$69</xm:f>
            <x14:dxf>
              <fill>
                <patternFill>
                  <bgColor rgb="FF92D050"/>
                </patternFill>
              </fill>
            </x14:dxf>
          </x14:cfRule>
          <xm:sqref>AB20:AB24</xm:sqref>
        </x14:conditionalFormatting>
        <x14:conditionalFormatting xmlns:xm="http://schemas.microsoft.com/office/excel/2006/main">
          <x14:cfRule type="containsText" priority="590" operator="containsText" id="{4DF489C6-9E2D-4FDF-95B8-E8D95F7D9B5D}">
            <xm:f>NOT(ISERROR(SEARCH($M$72,AB25)))</xm:f>
            <xm:f>$M$72</xm:f>
            <x14:dxf>
              <fill>
                <patternFill>
                  <bgColor rgb="FFFF0000"/>
                </patternFill>
              </fill>
            </x14:dxf>
          </x14:cfRule>
          <x14:cfRule type="containsText" priority="591" operator="containsText" id="{74E30E10-AC96-4864-8682-5080DF456FB4}">
            <xm:f>NOT(ISERROR(SEARCH($M$71,AB25)))</xm:f>
            <xm:f>$M$71</xm:f>
            <x14:dxf>
              <fill>
                <patternFill>
                  <bgColor rgb="FFFFC000"/>
                </patternFill>
              </fill>
            </x14:dxf>
          </x14:cfRule>
          <x14:cfRule type="containsText" priority="592" operator="containsText" id="{5775183F-510B-4F63-B53C-FF4F88938359}">
            <xm:f>NOT(ISERROR(SEARCH($M$70,AB25)))</xm:f>
            <xm:f>$M$70</xm:f>
            <x14:dxf>
              <fill>
                <patternFill>
                  <bgColor rgb="FFFFFF00"/>
                </patternFill>
              </fill>
            </x14:dxf>
          </x14:cfRule>
          <x14:cfRule type="containsText" priority="593" operator="containsText" id="{F1473275-F9A6-4EB8-B0C8-8D6A43463750}">
            <xm:f>NOT(ISERROR(SEARCH($M$69,AB25)))</xm:f>
            <xm:f>$M$69</xm:f>
            <x14:dxf>
              <fill>
                <patternFill>
                  <bgColor rgb="FF92D050"/>
                </patternFill>
              </fill>
            </x14:dxf>
          </x14:cfRule>
          <xm:sqref>AB25</xm:sqref>
        </x14:conditionalFormatting>
        <x14:conditionalFormatting xmlns:xm="http://schemas.microsoft.com/office/excel/2006/main">
          <x14:cfRule type="containsText" priority="586" operator="containsText" id="{129393E3-66BF-4674-BF07-0390A3530ED6}">
            <xm:f>NOT(ISERROR(SEARCH($M$72,AB26)))</xm:f>
            <xm:f>$M$72</xm:f>
            <x14:dxf>
              <fill>
                <patternFill>
                  <bgColor rgb="FFFF0000"/>
                </patternFill>
              </fill>
            </x14:dxf>
          </x14:cfRule>
          <x14:cfRule type="containsText" priority="587" operator="containsText" id="{F7A8B1C5-5C3C-45BF-BDE0-DFF846413351}">
            <xm:f>NOT(ISERROR(SEARCH($M$71,AB26)))</xm:f>
            <xm:f>$M$71</xm:f>
            <x14:dxf>
              <fill>
                <patternFill>
                  <bgColor rgb="FFFFC000"/>
                </patternFill>
              </fill>
            </x14:dxf>
          </x14:cfRule>
          <x14:cfRule type="containsText" priority="588" operator="containsText" id="{C59BDC68-BC6E-4B1E-B732-512F3A9FF360}">
            <xm:f>NOT(ISERROR(SEARCH($M$70,AB26)))</xm:f>
            <xm:f>$M$70</xm:f>
            <x14:dxf>
              <fill>
                <patternFill>
                  <bgColor rgb="FFFFFF00"/>
                </patternFill>
              </fill>
            </x14:dxf>
          </x14:cfRule>
          <x14:cfRule type="containsText" priority="589" operator="containsText" id="{595D1126-9513-47D0-A2ED-8F55C31641AB}">
            <xm:f>NOT(ISERROR(SEARCH($M$69,AB26)))</xm:f>
            <xm:f>$M$69</xm:f>
            <x14:dxf>
              <fill>
                <patternFill>
                  <bgColor rgb="FF92D050"/>
                </patternFill>
              </fill>
            </x14:dxf>
          </x14:cfRule>
          <xm:sqref>AB26</xm:sqref>
        </x14:conditionalFormatting>
        <x14:conditionalFormatting xmlns:xm="http://schemas.microsoft.com/office/excel/2006/main">
          <x14:cfRule type="containsText" priority="582" operator="containsText" id="{B6B0E52C-011A-4008-9485-08C51DAEDD8D}">
            <xm:f>NOT(ISERROR(SEARCH($M$72,AB27)))</xm:f>
            <xm:f>$M$72</xm:f>
            <x14:dxf>
              <fill>
                <patternFill>
                  <bgColor rgb="FFFF0000"/>
                </patternFill>
              </fill>
            </x14:dxf>
          </x14:cfRule>
          <x14:cfRule type="containsText" priority="583" operator="containsText" id="{2B1D63CF-4802-4DF1-883F-6188C09B2495}">
            <xm:f>NOT(ISERROR(SEARCH($M$71,AB27)))</xm:f>
            <xm:f>$M$71</xm:f>
            <x14:dxf>
              <fill>
                <patternFill>
                  <bgColor rgb="FFFFC000"/>
                </patternFill>
              </fill>
            </x14:dxf>
          </x14:cfRule>
          <x14:cfRule type="containsText" priority="584" operator="containsText" id="{98113013-CE52-4E17-A983-0110CEF02599}">
            <xm:f>NOT(ISERROR(SEARCH($M$70,AB27)))</xm:f>
            <xm:f>$M$70</xm:f>
            <x14:dxf>
              <fill>
                <patternFill>
                  <bgColor rgb="FFFFFF00"/>
                </patternFill>
              </fill>
            </x14:dxf>
          </x14:cfRule>
          <x14:cfRule type="containsText" priority="585" operator="containsText" id="{F6A5FEB1-D85C-4F6A-BD1A-09F0D2FE738B}">
            <xm:f>NOT(ISERROR(SEARCH($M$69,AB27)))</xm:f>
            <xm:f>$M$69</xm:f>
            <x14:dxf>
              <fill>
                <patternFill>
                  <bgColor rgb="FF92D050"/>
                </patternFill>
              </fill>
            </x14:dxf>
          </x14:cfRule>
          <xm:sqref>AB27</xm:sqref>
        </x14:conditionalFormatting>
        <x14:conditionalFormatting xmlns:xm="http://schemas.microsoft.com/office/excel/2006/main">
          <x14:cfRule type="containsText" priority="578" operator="containsText" id="{1C769E1F-6E41-4C40-9BAB-7D22AF8D5FC3}">
            <xm:f>NOT(ISERROR(SEARCH($M$72,AB28)))</xm:f>
            <xm:f>$M$72</xm:f>
            <x14:dxf>
              <fill>
                <patternFill>
                  <bgColor rgb="FFFF0000"/>
                </patternFill>
              </fill>
            </x14:dxf>
          </x14:cfRule>
          <x14:cfRule type="containsText" priority="579" operator="containsText" id="{B47C7927-F94E-4DE3-95B2-8EFDDF045548}">
            <xm:f>NOT(ISERROR(SEARCH($M$71,AB28)))</xm:f>
            <xm:f>$M$71</xm:f>
            <x14:dxf>
              <fill>
                <patternFill>
                  <bgColor rgb="FFFFC000"/>
                </patternFill>
              </fill>
            </x14:dxf>
          </x14:cfRule>
          <x14:cfRule type="containsText" priority="580" operator="containsText" id="{E97901A0-2A34-4960-9C25-E373C1506904}">
            <xm:f>NOT(ISERROR(SEARCH($M$70,AB28)))</xm:f>
            <xm:f>$M$70</xm:f>
            <x14:dxf>
              <fill>
                <patternFill>
                  <bgColor rgb="FFFFFF00"/>
                </patternFill>
              </fill>
            </x14:dxf>
          </x14:cfRule>
          <x14:cfRule type="containsText" priority="581" operator="containsText" id="{C01AFC65-8B46-4910-99C6-B576845E24A8}">
            <xm:f>NOT(ISERROR(SEARCH($M$69,AB28)))</xm:f>
            <xm:f>$M$69</xm:f>
            <x14:dxf>
              <fill>
                <patternFill>
                  <bgColor rgb="FF92D050"/>
                </patternFill>
              </fill>
            </x14:dxf>
          </x14:cfRule>
          <xm:sqref>AB28</xm:sqref>
        </x14:conditionalFormatting>
        <x14:conditionalFormatting xmlns:xm="http://schemas.microsoft.com/office/excel/2006/main">
          <x14:cfRule type="containsText" priority="570" operator="containsText" id="{A621635A-0DBB-4011-86E9-E8295638CF13}">
            <xm:f>NOT(ISERROR(SEARCH($I$69,X29)))</xm:f>
            <xm:f>$I$69</xm:f>
            <x14:dxf>
              <fill>
                <patternFill>
                  <fgColor rgb="FF92D050"/>
                  <bgColor rgb="FF92D050"/>
                </patternFill>
              </fill>
            </x14:dxf>
          </x14:cfRule>
          <x14:cfRule type="containsText" priority="571" operator="containsText" id="{6D20E38D-5057-4116-80C3-C250B2905F5C}">
            <xm:f>NOT(ISERROR(SEARCH($I$70,X29)))</xm:f>
            <xm:f>$I$70</xm:f>
            <x14:dxf>
              <fill>
                <patternFill>
                  <bgColor rgb="FF00B050"/>
                </patternFill>
              </fill>
            </x14:dxf>
          </x14:cfRule>
          <x14:cfRule type="containsText" priority="572" operator="containsText" id="{23F4DEC5-D0F5-48D5-99EA-BFE360F208DB}">
            <xm:f>NOT(ISERROR(SEARCH($I$73,X29)))</xm:f>
            <xm:f>$I$73</xm:f>
            <x14:dxf>
              <fill>
                <patternFill>
                  <bgColor rgb="FFFF0000"/>
                </patternFill>
              </fill>
            </x14:dxf>
          </x14:cfRule>
          <x14:cfRule type="containsText" priority="573" operator="containsText" id="{A0828C5D-1A4C-4446-BA43-4C2B2BDC5470}">
            <xm:f>NOT(ISERROR(SEARCH($I$72,X29)))</xm:f>
            <xm:f>$I$72</xm:f>
            <x14:dxf>
              <fill>
                <patternFill>
                  <fgColor rgb="FFFFC000"/>
                  <bgColor rgb="FFFFC000"/>
                </patternFill>
              </fill>
            </x14:dxf>
          </x14:cfRule>
          <x14:cfRule type="containsText" priority="574" operator="containsText" id="{ABB6802E-2156-4A41-AE31-2BFCFA7A80BB}">
            <xm:f>NOT(ISERROR(SEARCH($I$71,X29)))</xm:f>
            <xm:f>$I$71</xm:f>
            <x14:dxf>
              <fill>
                <patternFill>
                  <fgColor rgb="FFFFFF00"/>
                  <bgColor rgb="FFFFFF00"/>
                </patternFill>
              </fill>
            </x14:dxf>
          </x14:cfRule>
          <x14:cfRule type="containsText" priority="575" operator="containsText" id="{5EA25B7A-2288-4015-BFB0-612848EFE034}">
            <xm:f>NOT(ISERROR(SEARCH($I$70,X29)))</xm:f>
            <xm:f>$I$70</xm:f>
            <x14:dxf>
              <fill>
                <patternFill>
                  <bgColor theme="0" tint="-0.14996795556505021"/>
                </patternFill>
              </fill>
            </x14:dxf>
          </x14:cfRule>
          <x14:cfRule type="cellIs" priority="576" operator="equal" id="{2E1F241A-E3C1-4AFF-9522-8324E1FD730C}">
            <xm:f>'C:\GESTION 2023\1. Pensamiento y Direccionamiento Estrategico\Planes integrados\Definitivos\[MAPA RIESGOS UAEOS 2023.xlsx]Tabla probabiidad'!#REF!</xm:f>
            <x14:dxf>
              <fill>
                <patternFill>
                  <fgColor theme="6"/>
                </patternFill>
              </fill>
            </x14:dxf>
          </x14:cfRule>
          <x14:cfRule type="cellIs" priority="577" operator="equal" id="{1E9D91E0-09FF-43A9-853A-EA235543A7DD}">
            <xm:f>'C:\GESTION 2023\1. Pensamiento y Direccionamiento Estrategico\Planes integrados\Definitivos\[MAPA RIESGOS UAEOS 2023.xlsx]Tabla probabiidad'!#REF!</xm:f>
            <x14:dxf>
              <fill>
                <patternFill>
                  <fgColor rgb="FF92D050"/>
                  <bgColor theme="6" tint="0.59996337778862885"/>
                </patternFill>
              </fill>
            </x14:dxf>
          </x14:cfRule>
          <xm:sqref>X29</xm:sqref>
        </x14:conditionalFormatting>
        <x14:conditionalFormatting xmlns:xm="http://schemas.microsoft.com/office/excel/2006/main">
          <x14:cfRule type="containsText" priority="565" operator="containsText" id="{0EE25BFD-D7F5-4D81-B78F-1684D4F32BF6}">
            <xm:f>NOT(ISERROR(SEARCH($K$73,Z29)))</xm:f>
            <xm:f>$K$73</xm:f>
            <x14:dxf>
              <fill>
                <patternFill>
                  <bgColor rgb="FFFF0000"/>
                </patternFill>
              </fill>
            </x14:dxf>
          </x14:cfRule>
          <x14:cfRule type="containsText" priority="566" operator="containsText" id="{B3D17661-EAD6-43BB-842F-9968319B72B9}">
            <xm:f>NOT(ISERROR(SEARCH($K$72,Z29)))</xm:f>
            <xm:f>$K$72</xm:f>
            <x14:dxf>
              <fill>
                <patternFill>
                  <bgColor rgb="FFFFC000"/>
                </patternFill>
              </fill>
            </x14:dxf>
          </x14:cfRule>
          <x14:cfRule type="containsText" priority="567" operator="containsText" id="{7A3592E4-1A14-46F3-89C1-2DE8922954FB}">
            <xm:f>NOT(ISERROR(SEARCH($K$71,Z29)))</xm:f>
            <xm:f>$K$71</xm:f>
            <x14:dxf>
              <fill>
                <patternFill>
                  <bgColor rgb="FFFFFF00"/>
                </patternFill>
              </fill>
            </x14:dxf>
          </x14:cfRule>
          <x14:cfRule type="containsText" priority="568" operator="containsText" id="{9DC36090-ECAF-4BB1-88CB-1E2413B72C21}">
            <xm:f>NOT(ISERROR(SEARCH($K$70,Z29)))</xm:f>
            <xm:f>$K$70</xm:f>
            <x14:dxf>
              <fill>
                <patternFill>
                  <bgColor rgb="FF00B050"/>
                </patternFill>
              </fill>
            </x14:dxf>
          </x14:cfRule>
          <x14:cfRule type="containsText" priority="569" operator="containsText" id="{DE9B1253-F748-454B-8230-4B468E59FA2E}">
            <xm:f>NOT(ISERROR(SEARCH($K$69,Z29)))</xm:f>
            <xm:f>$K$69</xm:f>
            <x14:dxf>
              <fill>
                <patternFill>
                  <bgColor rgb="FF92D050"/>
                </patternFill>
              </fill>
            </x14:dxf>
          </x14:cfRule>
          <xm:sqref>Z29</xm:sqref>
        </x14:conditionalFormatting>
        <x14:conditionalFormatting xmlns:xm="http://schemas.microsoft.com/office/excel/2006/main">
          <x14:cfRule type="containsText" priority="561" operator="containsText" id="{F246556C-696D-4465-89F2-36A4783A7882}">
            <xm:f>NOT(ISERROR(SEARCH($M$72,AB29)))</xm:f>
            <xm:f>$M$72</xm:f>
            <x14:dxf>
              <fill>
                <patternFill>
                  <bgColor rgb="FFFF0000"/>
                </patternFill>
              </fill>
            </x14:dxf>
          </x14:cfRule>
          <x14:cfRule type="containsText" priority="562" operator="containsText" id="{0462BEB4-7416-4597-9B13-8F9877F60B77}">
            <xm:f>NOT(ISERROR(SEARCH($M$71,AB29)))</xm:f>
            <xm:f>$M$71</xm:f>
            <x14:dxf>
              <fill>
                <patternFill>
                  <bgColor rgb="FFFFC000"/>
                </patternFill>
              </fill>
            </x14:dxf>
          </x14:cfRule>
          <x14:cfRule type="containsText" priority="563" operator="containsText" id="{244BA67A-2BAF-4DDE-8E76-668D33752515}">
            <xm:f>NOT(ISERROR(SEARCH($M$70,AB29)))</xm:f>
            <xm:f>$M$70</xm:f>
            <x14:dxf>
              <fill>
                <patternFill>
                  <bgColor rgb="FFFFFF00"/>
                </patternFill>
              </fill>
            </x14:dxf>
          </x14:cfRule>
          <x14:cfRule type="containsText" priority="564" operator="containsText" id="{27B1E9B0-E2B9-4830-BD36-D8F8B30BCE3B}">
            <xm:f>NOT(ISERROR(SEARCH($M$69,AB29)))</xm:f>
            <xm:f>$M$69</xm:f>
            <x14:dxf>
              <fill>
                <patternFill>
                  <bgColor rgb="FF92D050"/>
                </patternFill>
              </fill>
            </x14:dxf>
          </x14:cfRule>
          <xm:sqref>AB29</xm:sqref>
        </x14:conditionalFormatting>
        <x14:conditionalFormatting xmlns:xm="http://schemas.microsoft.com/office/excel/2006/main">
          <x14:cfRule type="containsText" priority="556" operator="containsText" id="{AEEDC10D-3938-4DB8-8AC8-97A44A4B435B}">
            <xm:f>NOT(ISERROR(SEARCH($K$73,Z30)))</xm:f>
            <xm:f>$K$73</xm:f>
            <x14:dxf>
              <fill>
                <patternFill>
                  <bgColor rgb="FFFF0000"/>
                </patternFill>
              </fill>
            </x14:dxf>
          </x14:cfRule>
          <x14:cfRule type="containsText" priority="557" operator="containsText" id="{5583E7CB-1EB7-4D0E-BA17-1A7A0A14306A}">
            <xm:f>NOT(ISERROR(SEARCH($K$72,Z30)))</xm:f>
            <xm:f>$K$72</xm:f>
            <x14:dxf>
              <fill>
                <patternFill>
                  <bgColor rgb="FFFFC000"/>
                </patternFill>
              </fill>
            </x14:dxf>
          </x14:cfRule>
          <x14:cfRule type="containsText" priority="558" operator="containsText" id="{705335CB-F23A-45E0-B476-FBC1D89CA7AE}">
            <xm:f>NOT(ISERROR(SEARCH($K$71,Z30)))</xm:f>
            <xm:f>$K$71</xm:f>
            <x14:dxf>
              <fill>
                <patternFill>
                  <bgColor rgb="FFFFFF00"/>
                </patternFill>
              </fill>
            </x14:dxf>
          </x14:cfRule>
          <x14:cfRule type="containsText" priority="559" operator="containsText" id="{3FFCDDB5-422B-4E95-84CF-C8C08FC9830C}">
            <xm:f>NOT(ISERROR(SEARCH($K$70,Z30)))</xm:f>
            <xm:f>$K$70</xm:f>
            <x14:dxf>
              <fill>
                <patternFill>
                  <bgColor rgb="FF00B050"/>
                </patternFill>
              </fill>
            </x14:dxf>
          </x14:cfRule>
          <x14:cfRule type="containsText" priority="560" operator="containsText" id="{DED26E60-2F94-4A42-B739-28AEF293A9D0}">
            <xm:f>NOT(ISERROR(SEARCH($K$69,Z30)))</xm:f>
            <xm:f>$K$69</xm:f>
            <x14:dxf>
              <fill>
                <patternFill>
                  <bgColor rgb="FF92D050"/>
                </patternFill>
              </fill>
            </x14:dxf>
          </x14:cfRule>
          <xm:sqref>Z30:Z31</xm:sqref>
        </x14:conditionalFormatting>
        <x14:conditionalFormatting xmlns:xm="http://schemas.microsoft.com/office/excel/2006/main">
          <x14:cfRule type="containsText" priority="552" operator="containsText" id="{669EDE69-3344-4AFB-9B37-901553B96D02}">
            <xm:f>NOT(ISERROR(SEARCH($M$72,AB30)))</xm:f>
            <xm:f>$M$72</xm:f>
            <x14:dxf>
              <fill>
                <patternFill>
                  <bgColor rgb="FFFF0000"/>
                </patternFill>
              </fill>
            </x14:dxf>
          </x14:cfRule>
          <x14:cfRule type="containsText" priority="553" operator="containsText" id="{2F4EFBA9-7456-4D46-AEA7-3544C6E9C95A}">
            <xm:f>NOT(ISERROR(SEARCH($M$71,AB30)))</xm:f>
            <xm:f>$M$71</xm:f>
            <x14:dxf>
              <fill>
                <patternFill>
                  <bgColor rgb="FFFFC000"/>
                </patternFill>
              </fill>
            </x14:dxf>
          </x14:cfRule>
          <x14:cfRule type="containsText" priority="554" operator="containsText" id="{27469EB2-505E-4EDD-957C-E898CD56535A}">
            <xm:f>NOT(ISERROR(SEARCH($M$70,AB30)))</xm:f>
            <xm:f>$M$70</xm:f>
            <x14:dxf>
              <fill>
                <patternFill>
                  <bgColor rgb="FFFFFF00"/>
                </patternFill>
              </fill>
            </x14:dxf>
          </x14:cfRule>
          <x14:cfRule type="containsText" priority="555" operator="containsText" id="{E3179C9E-53AC-43B1-BF51-EF30DEB08AE5}">
            <xm:f>NOT(ISERROR(SEARCH($M$69,AB30)))</xm:f>
            <xm:f>$M$69</xm:f>
            <x14:dxf>
              <fill>
                <patternFill>
                  <bgColor rgb="FF92D050"/>
                </patternFill>
              </fill>
            </x14:dxf>
          </x14:cfRule>
          <xm:sqref>AB30:AB31</xm:sqref>
        </x14:conditionalFormatting>
        <x14:conditionalFormatting xmlns:xm="http://schemas.microsoft.com/office/excel/2006/main">
          <x14:cfRule type="containsText" priority="547" operator="containsText" id="{66FE304E-7643-498A-95CD-BA13EE050F37}">
            <xm:f>NOT(ISERROR(SEARCH($K$73,Z32)))</xm:f>
            <xm:f>$K$73</xm:f>
            <x14:dxf>
              <fill>
                <patternFill>
                  <bgColor rgb="FFFF0000"/>
                </patternFill>
              </fill>
            </x14:dxf>
          </x14:cfRule>
          <x14:cfRule type="containsText" priority="548" operator="containsText" id="{A94C0A2F-86F0-4834-BF2A-A1D9C90FB469}">
            <xm:f>NOT(ISERROR(SEARCH($K$72,Z32)))</xm:f>
            <xm:f>$K$72</xm:f>
            <x14:dxf>
              <fill>
                <patternFill>
                  <bgColor rgb="FFFFC000"/>
                </patternFill>
              </fill>
            </x14:dxf>
          </x14:cfRule>
          <x14:cfRule type="containsText" priority="549" operator="containsText" id="{451A38AE-147E-4B88-9E28-48D06D673EE4}">
            <xm:f>NOT(ISERROR(SEARCH($K$71,Z32)))</xm:f>
            <xm:f>$K$71</xm:f>
            <x14:dxf>
              <fill>
                <patternFill>
                  <bgColor rgb="FFFFFF00"/>
                </patternFill>
              </fill>
            </x14:dxf>
          </x14:cfRule>
          <x14:cfRule type="containsText" priority="550" operator="containsText" id="{BD299285-3CA7-42DF-9CFF-8778F7A6B99F}">
            <xm:f>NOT(ISERROR(SEARCH($K$70,Z32)))</xm:f>
            <xm:f>$K$70</xm:f>
            <x14:dxf>
              <fill>
                <patternFill>
                  <bgColor rgb="FF00B050"/>
                </patternFill>
              </fill>
            </x14:dxf>
          </x14:cfRule>
          <x14:cfRule type="containsText" priority="551" operator="containsText" id="{D76C2A69-BBE6-42DD-B072-D88FB7F34209}">
            <xm:f>NOT(ISERROR(SEARCH($K$69,Z32)))</xm:f>
            <xm:f>$K$69</xm:f>
            <x14:dxf>
              <fill>
                <patternFill>
                  <bgColor rgb="FF92D050"/>
                </patternFill>
              </fill>
            </x14:dxf>
          </x14:cfRule>
          <xm:sqref>Z32</xm:sqref>
        </x14:conditionalFormatting>
        <x14:conditionalFormatting xmlns:xm="http://schemas.microsoft.com/office/excel/2006/main">
          <x14:cfRule type="containsText" priority="542" operator="containsText" id="{AB0B7AA5-10C0-46FD-BB69-65E5423ED90C}">
            <xm:f>NOT(ISERROR(SEARCH($K$73,Z33)))</xm:f>
            <xm:f>$K$73</xm:f>
            <x14:dxf>
              <fill>
                <patternFill>
                  <bgColor rgb="FFFF0000"/>
                </patternFill>
              </fill>
            </x14:dxf>
          </x14:cfRule>
          <x14:cfRule type="containsText" priority="543" operator="containsText" id="{89BD7438-EDC4-462B-ADAD-15C4B6F7F59A}">
            <xm:f>NOT(ISERROR(SEARCH($K$72,Z33)))</xm:f>
            <xm:f>$K$72</xm:f>
            <x14:dxf>
              <fill>
                <patternFill>
                  <bgColor rgb="FFFFC000"/>
                </patternFill>
              </fill>
            </x14:dxf>
          </x14:cfRule>
          <x14:cfRule type="containsText" priority="544" operator="containsText" id="{73E17408-9C10-4048-8A43-5A14EC0B8951}">
            <xm:f>NOT(ISERROR(SEARCH($K$71,Z33)))</xm:f>
            <xm:f>$K$71</xm:f>
            <x14:dxf>
              <fill>
                <patternFill>
                  <bgColor rgb="FFFFFF00"/>
                </patternFill>
              </fill>
            </x14:dxf>
          </x14:cfRule>
          <x14:cfRule type="containsText" priority="545" operator="containsText" id="{FEF2E094-D913-4B8C-8BE0-A967635B3467}">
            <xm:f>NOT(ISERROR(SEARCH($K$70,Z33)))</xm:f>
            <xm:f>$K$70</xm:f>
            <x14:dxf>
              <fill>
                <patternFill>
                  <bgColor rgb="FF00B050"/>
                </patternFill>
              </fill>
            </x14:dxf>
          </x14:cfRule>
          <x14:cfRule type="containsText" priority="546" operator="containsText" id="{710DA95E-4AAF-4D10-8717-3359748B0E4B}">
            <xm:f>NOT(ISERROR(SEARCH($K$69,Z33)))</xm:f>
            <xm:f>$K$69</xm:f>
            <x14:dxf>
              <fill>
                <patternFill>
                  <bgColor rgb="FF92D050"/>
                </patternFill>
              </fill>
            </x14:dxf>
          </x14:cfRule>
          <xm:sqref>Z33</xm:sqref>
        </x14:conditionalFormatting>
        <x14:conditionalFormatting xmlns:xm="http://schemas.microsoft.com/office/excel/2006/main">
          <x14:cfRule type="containsText" priority="537" operator="containsText" id="{784BBE1B-D9C7-4528-9E40-B525592274F7}">
            <xm:f>NOT(ISERROR(SEARCH($K$73,Z34)))</xm:f>
            <xm:f>$K$73</xm:f>
            <x14:dxf>
              <fill>
                <patternFill>
                  <bgColor rgb="FFFF0000"/>
                </patternFill>
              </fill>
            </x14:dxf>
          </x14:cfRule>
          <x14:cfRule type="containsText" priority="538" operator="containsText" id="{D8EEB7B2-AA32-4AD1-8B69-CDF7D5633A7F}">
            <xm:f>NOT(ISERROR(SEARCH($K$72,Z34)))</xm:f>
            <xm:f>$K$72</xm:f>
            <x14:dxf>
              <fill>
                <patternFill>
                  <bgColor rgb="FFFFC000"/>
                </patternFill>
              </fill>
            </x14:dxf>
          </x14:cfRule>
          <x14:cfRule type="containsText" priority="539" operator="containsText" id="{C8B19DB5-8D2F-4A6B-AC87-4C089E3A8AA7}">
            <xm:f>NOT(ISERROR(SEARCH($K$71,Z34)))</xm:f>
            <xm:f>$K$71</xm:f>
            <x14:dxf>
              <fill>
                <patternFill>
                  <bgColor rgb="FFFFFF00"/>
                </patternFill>
              </fill>
            </x14:dxf>
          </x14:cfRule>
          <x14:cfRule type="containsText" priority="540" operator="containsText" id="{875895CC-D7B8-4928-BDB9-B592BAF1DBD3}">
            <xm:f>NOT(ISERROR(SEARCH($K$70,Z34)))</xm:f>
            <xm:f>$K$70</xm:f>
            <x14:dxf>
              <fill>
                <patternFill>
                  <bgColor rgb="FF00B050"/>
                </patternFill>
              </fill>
            </x14:dxf>
          </x14:cfRule>
          <x14:cfRule type="containsText" priority="541" operator="containsText" id="{74B23D9D-E8C3-4E0B-A748-E15C6CF6777B}">
            <xm:f>NOT(ISERROR(SEARCH($K$69,Z34)))</xm:f>
            <xm:f>$K$69</xm:f>
            <x14:dxf>
              <fill>
                <patternFill>
                  <bgColor rgb="FF92D050"/>
                </patternFill>
              </fill>
            </x14:dxf>
          </x14:cfRule>
          <xm:sqref>Z34:Z35</xm:sqref>
        </x14:conditionalFormatting>
        <x14:conditionalFormatting xmlns:xm="http://schemas.microsoft.com/office/excel/2006/main">
          <x14:cfRule type="containsText" priority="533" operator="containsText" id="{415493D6-2F53-493B-8D37-8441C8A7BF5B}">
            <xm:f>NOT(ISERROR(SEARCH($M$72,AB32)))</xm:f>
            <xm:f>$M$72</xm:f>
            <x14:dxf>
              <fill>
                <patternFill>
                  <bgColor rgb="FFFF0000"/>
                </patternFill>
              </fill>
            </x14:dxf>
          </x14:cfRule>
          <x14:cfRule type="containsText" priority="534" operator="containsText" id="{DB904D1E-506A-45CD-9F62-2FCD9325FBEC}">
            <xm:f>NOT(ISERROR(SEARCH($M$71,AB32)))</xm:f>
            <xm:f>$M$71</xm:f>
            <x14:dxf>
              <fill>
                <patternFill>
                  <bgColor rgb="FFFFC000"/>
                </patternFill>
              </fill>
            </x14:dxf>
          </x14:cfRule>
          <x14:cfRule type="containsText" priority="535" operator="containsText" id="{93C66C05-61A0-441C-9253-FD72E19A213A}">
            <xm:f>NOT(ISERROR(SEARCH($M$70,AB32)))</xm:f>
            <xm:f>$M$70</xm:f>
            <x14:dxf>
              <fill>
                <patternFill>
                  <bgColor rgb="FFFFFF00"/>
                </patternFill>
              </fill>
            </x14:dxf>
          </x14:cfRule>
          <x14:cfRule type="containsText" priority="536" operator="containsText" id="{19CA08E8-D915-461B-8ADF-738270D1AD48}">
            <xm:f>NOT(ISERROR(SEARCH($M$69,AB32)))</xm:f>
            <xm:f>$M$69</xm:f>
            <x14:dxf>
              <fill>
                <patternFill>
                  <bgColor rgb="FF92D050"/>
                </patternFill>
              </fill>
            </x14:dxf>
          </x14:cfRule>
          <xm:sqref>AB32</xm:sqref>
        </x14:conditionalFormatting>
        <x14:conditionalFormatting xmlns:xm="http://schemas.microsoft.com/office/excel/2006/main">
          <x14:cfRule type="containsText" priority="529" operator="containsText" id="{9DBC9DFF-B2C6-479E-BF5E-812177673949}">
            <xm:f>NOT(ISERROR(SEARCH($M$72,AB34)))</xm:f>
            <xm:f>$M$72</xm:f>
            <x14:dxf>
              <fill>
                <patternFill>
                  <bgColor rgb="FFFF0000"/>
                </patternFill>
              </fill>
            </x14:dxf>
          </x14:cfRule>
          <x14:cfRule type="containsText" priority="530" operator="containsText" id="{31021895-832E-4E93-BF10-5FBD85D7ECE0}">
            <xm:f>NOT(ISERROR(SEARCH($M$71,AB34)))</xm:f>
            <xm:f>$M$71</xm:f>
            <x14:dxf>
              <fill>
                <patternFill>
                  <bgColor rgb="FFFFC000"/>
                </patternFill>
              </fill>
            </x14:dxf>
          </x14:cfRule>
          <x14:cfRule type="containsText" priority="531" operator="containsText" id="{3E7C8792-6966-4782-978D-0BBEA98DECCE}">
            <xm:f>NOT(ISERROR(SEARCH($M$70,AB34)))</xm:f>
            <xm:f>$M$70</xm:f>
            <x14:dxf>
              <fill>
                <patternFill>
                  <bgColor rgb="FFFFFF00"/>
                </patternFill>
              </fill>
            </x14:dxf>
          </x14:cfRule>
          <x14:cfRule type="containsText" priority="532" operator="containsText" id="{1E139CC3-D2FB-49CB-AF36-21969AB5594C}">
            <xm:f>NOT(ISERROR(SEARCH($M$69,AB34)))</xm:f>
            <xm:f>$M$69</xm:f>
            <x14:dxf>
              <fill>
                <patternFill>
                  <bgColor rgb="FF92D050"/>
                </patternFill>
              </fill>
            </x14:dxf>
          </x14:cfRule>
          <xm:sqref>AB34</xm:sqref>
        </x14:conditionalFormatting>
        <x14:conditionalFormatting xmlns:xm="http://schemas.microsoft.com/office/excel/2006/main">
          <x14:cfRule type="containsText" priority="525" operator="containsText" id="{537CC572-9BCE-4C5D-901A-16D8318A017F}">
            <xm:f>NOT(ISERROR(SEARCH($M$72,AB33)))</xm:f>
            <xm:f>$M$72</xm:f>
            <x14:dxf>
              <fill>
                <patternFill>
                  <bgColor rgb="FFFF0000"/>
                </patternFill>
              </fill>
            </x14:dxf>
          </x14:cfRule>
          <x14:cfRule type="containsText" priority="526" operator="containsText" id="{F4A7CDAD-1897-478E-BD46-3578366F86E8}">
            <xm:f>NOT(ISERROR(SEARCH($M$71,AB33)))</xm:f>
            <xm:f>$M$71</xm:f>
            <x14:dxf>
              <fill>
                <patternFill>
                  <bgColor rgb="FFFFC000"/>
                </patternFill>
              </fill>
            </x14:dxf>
          </x14:cfRule>
          <x14:cfRule type="containsText" priority="527" operator="containsText" id="{82702FD6-288D-4F4A-B9CB-533A63E0754E}">
            <xm:f>NOT(ISERROR(SEARCH($M$70,AB33)))</xm:f>
            <xm:f>$M$70</xm:f>
            <x14:dxf>
              <fill>
                <patternFill>
                  <bgColor rgb="FFFFFF00"/>
                </patternFill>
              </fill>
            </x14:dxf>
          </x14:cfRule>
          <x14:cfRule type="containsText" priority="528" operator="containsText" id="{8E77AD9F-9631-4781-B64F-D662EC444625}">
            <xm:f>NOT(ISERROR(SEARCH($M$69,AB33)))</xm:f>
            <xm:f>$M$69</xm:f>
            <x14:dxf>
              <fill>
                <patternFill>
                  <bgColor rgb="FF92D050"/>
                </patternFill>
              </fill>
            </x14:dxf>
          </x14:cfRule>
          <xm:sqref>AB33</xm:sqref>
        </x14:conditionalFormatting>
        <x14:conditionalFormatting xmlns:xm="http://schemas.microsoft.com/office/excel/2006/main">
          <x14:cfRule type="containsText" priority="521" operator="containsText" id="{8A968D3D-0753-4013-AF50-D885C1A9232C}">
            <xm:f>NOT(ISERROR(SEARCH($M$72,AB35)))</xm:f>
            <xm:f>$M$72</xm:f>
            <x14:dxf>
              <fill>
                <patternFill>
                  <bgColor rgb="FFFF0000"/>
                </patternFill>
              </fill>
            </x14:dxf>
          </x14:cfRule>
          <x14:cfRule type="containsText" priority="522" operator="containsText" id="{0BD1FCBB-7E0C-4153-9EB3-5E3FB84341B4}">
            <xm:f>NOT(ISERROR(SEARCH($M$71,AB35)))</xm:f>
            <xm:f>$M$71</xm:f>
            <x14:dxf>
              <fill>
                <patternFill>
                  <bgColor rgb="FFFFC000"/>
                </patternFill>
              </fill>
            </x14:dxf>
          </x14:cfRule>
          <x14:cfRule type="containsText" priority="523" operator="containsText" id="{AA1B0D0B-7087-430C-84D3-8204380E22D7}">
            <xm:f>NOT(ISERROR(SEARCH($M$70,AB35)))</xm:f>
            <xm:f>$M$70</xm:f>
            <x14:dxf>
              <fill>
                <patternFill>
                  <bgColor rgb="FFFFFF00"/>
                </patternFill>
              </fill>
            </x14:dxf>
          </x14:cfRule>
          <x14:cfRule type="containsText" priority="524" operator="containsText" id="{BDF8825C-298B-4617-9C36-C1453DF61B81}">
            <xm:f>NOT(ISERROR(SEARCH($M$69,AB35)))</xm:f>
            <xm:f>$M$69</xm:f>
            <x14:dxf>
              <fill>
                <patternFill>
                  <bgColor rgb="FF92D050"/>
                </patternFill>
              </fill>
            </x14:dxf>
          </x14:cfRule>
          <xm:sqref>AB35</xm:sqref>
        </x14:conditionalFormatting>
        <x14:conditionalFormatting xmlns:xm="http://schemas.microsoft.com/office/excel/2006/main">
          <x14:cfRule type="containsText" priority="516" operator="containsText" id="{7F7819BF-06BE-44D3-9E6E-4CE3B58FB05C}">
            <xm:f>NOT(ISERROR(SEARCH($K$73,Z36)))</xm:f>
            <xm:f>$K$73</xm:f>
            <x14:dxf>
              <fill>
                <patternFill>
                  <bgColor rgb="FFFF0000"/>
                </patternFill>
              </fill>
            </x14:dxf>
          </x14:cfRule>
          <x14:cfRule type="containsText" priority="517" operator="containsText" id="{5BD1C71E-7D6E-49A8-9164-C82899A13152}">
            <xm:f>NOT(ISERROR(SEARCH($K$72,Z36)))</xm:f>
            <xm:f>$K$72</xm:f>
            <x14:dxf>
              <fill>
                <patternFill>
                  <bgColor rgb="FFFFC000"/>
                </patternFill>
              </fill>
            </x14:dxf>
          </x14:cfRule>
          <x14:cfRule type="containsText" priority="518" operator="containsText" id="{68FAF4E6-F1DD-49D4-A1C3-364CBA63E228}">
            <xm:f>NOT(ISERROR(SEARCH($K$71,Z36)))</xm:f>
            <xm:f>$K$71</xm:f>
            <x14:dxf>
              <fill>
                <patternFill>
                  <bgColor rgb="FFFFFF00"/>
                </patternFill>
              </fill>
            </x14:dxf>
          </x14:cfRule>
          <x14:cfRule type="containsText" priority="519" operator="containsText" id="{162433DD-4B8F-4C61-8DE0-FF53C0C7DC40}">
            <xm:f>NOT(ISERROR(SEARCH($K$70,Z36)))</xm:f>
            <xm:f>$K$70</xm:f>
            <x14:dxf>
              <fill>
                <patternFill>
                  <bgColor rgb="FF00B050"/>
                </patternFill>
              </fill>
            </x14:dxf>
          </x14:cfRule>
          <x14:cfRule type="containsText" priority="520" operator="containsText" id="{BEE2E5CC-2E0A-4903-AE5D-25D634CFCD13}">
            <xm:f>NOT(ISERROR(SEARCH($K$69,Z36)))</xm:f>
            <xm:f>$K$69</xm:f>
            <x14:dxf>
              <fill>
                <patternFill>
                  <bgColor rgb="FF92D050"/>
                </patternFill>
              </fill>
            </x14:dxf>
          </x14:cfRule>
          <xm:sqref>Z36</xm:sqref>
        </x14:conditionalFormatting>
        <x14:conditionalFormatting xmlns:xm="http://schemas.microsoft.com/office/excel/2006/main">
          <x14:cfRule type="containsText" priority="511" operator="containsText" id="{76C54F3B-9FE2-4EE6-AEA7-4598F6DD5EDC}">
            <xm:f>NOT(ISERROR(SEARCH($K$73,Z37)))</xm:f>
            <xm:f>$K$73</xm:f>
            <x14:dxf>
              <fill>
                <patternFill>
                  <bgColor rgb="FFFF0000"/>
                </patternFill>
              </fill>
            </x14:dxf>
          </x14:cfRule>
          <x14:cfRule type="containsText" priority="512" operator="containsText" id="{487806E8-B928-408D-A174-E94530C0BC5D}">
            <xm:f>NOT(ISERROR(SEARCH($K$72,Z37)))</xm:f>
            <xm:f>$K$72</xm:f>
            <x14:dxf>
              <fill>
                <patternFill>
                  <bgColor rgb="FFFFC000"/>
                </patternFill>
              </fill>
            </x14:dxf>
          </x14:cfRule>
          <x14:cfRule type="containsText" priority="513" operator="containsText" id="{3AC38F54-02BF-4D26-8D6E-97F1C35A26CF}">
            <xm:f>NOT(ISERROR(SEARCH($K$71,Z37)))</xm:f>
            <xm:f>$K$71</xm:f>
            <x14:dxf>
              <fill>
                <patternFill>
                  <bgColor rgb="FFFFFF00"/>
                </patternFill>
              </fill>
            </x14:dxf>
          </x14:cfRule>
          <x14:cfRule type="containsText" priority="514" operator="containsText" id="{E0BB5532-44C7-4C4B-A370-9B624AF7023C}">
            <xm:f>NOT(ISERROR(SEARCH($K$70,Z37)))</xm:f>
            <xm:f>$K$70</xm:f>
            <x14:dxf>
              <fill>
                <patternFill>
                  <bgColor rgb="FF00B050"/>
                </patternFill>
              </fill>
            </x14:dxf>
          </x14:cfRule>
          <x14:cfRule type="containsText" priority="515" operator="containsText" id="{728C5906-9236-4ECE-AA3D-201B8403D856}">
            <xm:f>NOT(ISERROR(SEARCH($K$69,Z37)))</xm:f>
            <xm:f>$K$69</xm:f>
            <x14:dxf>
              <fill>
                <patternFill>
                  <bgColor rgb="FF92D050"/>
                </patternFill>
              </fill>
            </x14:dxf>
          </x14:cfRule>
          <xm:sqref>Z37</xm:sqref>
        </x14:conditionalFormatting>
        <x14:conditionalFormatting xmlns:xm="http://schemas.microsoft.com/office/excel/2006/main">
          <x14:cfRule type="containsText" priority="507" operator="containsText" id="{FFEBE21B-AAEB-4894-B667-C9FEF9C12F6E}">
            <xm:f>NOT(ISERROR(SEARCH($M$72,AB37)))</xm:f>
            <xm:f>$M$72</xm:f>
            <x14:dxf>
              <fill>
                <patternFill>
                  <bgColor rgb="FFFF0000"/>
                </patternFill>
              </fill>
            </x14:dxf>
          </x14:cfRule>
          <x14:cfRule type="containsText" priority="508" operator="containsText" id="{CE8AA156-19B0-4B11-8540-37B9B85FAB84}">
            <xm:f>NOT(ISERROR(SEARCH($M$71,AB37)))</xm:f>
            <xm:f>$M$71</xm:f>
            <x14:dxf>
              <fill>
                <patternFill>
                  <bgColor rgb="FFFFC000"/>
                </patternFill>
              </fill>
            </x14:dxf>
          </x14:cfRule>
          <x14:cfRule type="containsText" priority="509" operator="containsText" id="{F2BEF309-3BE2-48A5-978F-1036B9BA1E0D}">
            <xm:f>NOT(ISERROR(SEARCH($M$70,AB37)))</xm:f>
            <xm:f>$M$70</xm:f>
            <x14:dxf>
              <fill>
                <patternFill>
                  <bgColor rgb="FFFFFF00"/>
                </patternFill>
              </fill>
            </x14:dxf>
          </x14:cfRule>
          <x14:cfRule type="containsText" priority="510" operator="containsText" id="{02EE7891-4D2F-4B6C-816F-29AAA3EF5629}">
            <xm:f>NOT(ISERROR(SEARCH($M$69,AB37)))</xm:f>
            <xm:f>$M$69</xm:f>
            <x14:dxf>
              <fill>
                <patternFill>
                  <bgColor rgb="FF92D050"/>
                </patternFill>
              </fill>
            </x14:dxf>
          </x14:cfRule>
          <xm:sqref>AB37</xm:sqref>
        </x14:conditionalFormatting>
        <x14:conditionalFormatting xmlns:xm="http://schemas.microsoft.com/office/excel/2006/main">
          <x14:cfRule type="containsText" priority="503" operator="containsText" id="{B6E0EF79-AFDC-4502-A701-6A371B858690}">
            <xm:f>NOT(ISERROR(SEARCH($M$72,AB36)))</xm:f>
            <xm:f>$M$72</xm:f>
            <x14:dxf>
              <fill>
                <patternFill>
                  <bgColor rgb="FFFF0000"/>
                </patternFill>
              </fill>
            </x14:dxf>
          </x14:cfRule>
          <x14:cfRule type="containsText" priority="504" operator="containsText" id="{E6AAC92F-D09F-4920-9BCD-B8DF4DFCC930}">
            <xm:f>NOT(ISERROR(SEARCH($M$71,AB36)))</xm:f>
            <xm:f>$M$71</xm:f>
            <x14:dxf>
              <fill>
                <patternFill>
                  <bgColor rgb="FFFFC000"/>
                </patternFill>
              </fill>
            </x14:dxf>
          </x14:cfRule>
          <x14:cfRule type="containsText" priority="505" operator="containsText" id="{7A5F3595-2866-43E6-AC9E-005E641A5191}">
            <xm:f>NOT(ISERROR(SEARCH($M$70,AB36)))</xm:f>
            <xm:f>$M$70</xm:f>
            <x14:dxf>
              <fill>
                <patternFill>
                  <bgColor rgb="FFFFFF00"/>
                </patternFill>
              </fill>
            </x14:dxf>
          </x14:cfRule>
          <x14:cfRule type="containsText" priority="506" operator="containsText" id="{27BB96F6-AD71-4686-AAB5-B680A356AA56}">
            <xm:f>NOT(ISERROR(SEARCH($M$69,AB36)))</xm:f>
            <xm:f>$M$69</xm:f>
            <x14:dxf>
              <fill>
                <patternFill>
                  <bgColor rgb="FF92D050"/>
                </patternFill>
              </fill>
            </x14:dxf>
          </x14:cfRule>
          <xm:sqref>AB36</xm:sqref>
        </x14:conditionalFormatting>
        <x14:conditionalFormatting xmlns:xm="http://schemas.microsoft.com/office/excel/2006/main">
          <x14:cfRule type="containsText" priority="498" operator="containsText" id="{A86D0893-2D4A-4F08-91D6-28BA065F16DE}">
            <xm:f>NOT(ISERROR(SEARCH($K$73,Z38)))</xm:f>
            <xm:f>$K$73</xm:f>
            <x14:dxf>
              <fill>
                <patternFill>
                  <bgColor rgb="FFFF0000"/>
                </patternFill>
              </fill>
            </x14:dxf>
          </x14:cfRule>
          <x14:cfRule type="containsText" priority="499" operator="containsText" id="{70604CFC-5A12-4283-9CB2-E7A79782A29A}">
            <xm:f>NOT(ISERROR(SEARCH($K$72,Z38)))</xm:f>
            <xm:f>$K$72</xm:f>
            <x14:dxf>
              <fill>
                <patternFill>
                  <bgColor rgb="FFFFC000"/>
                </patternFill>
              </fill>
            </x14:dxf>
          </x14:cfRule>
          <x14:cfRule type="containsText" priority="500" operator="containsText" id="{15C909CB-FB84-4955-AE18-A8EE3AAA7B2F}">
            <xm:f>NOT(ISERROR(SEARCH($K$71,Z38)))</xm:f>
            <xm:f>$K$71</xm:f>
            <x14:dxf>
              <fill>
                <patternFill>
                  <bgColor rgb="FFFFFF00"/>
                </patternFill>
              </fill>
            </x14:dxf>
          </x14:cfRule>
          <x14:cfRule type="containsText" priority="501" operator="containsText" id="{08AD8778-67D2-4758-9EF4-511A1EFE96D4}">
            <xm:f>NOT(ISERROR(SEARCH($K$70,Z38)))</xm:f>
            <xm:f>$K$70</xm:f>
            <x14:dxf>
              <fill>
                <patternFill>
                  <bgColor rgb="FF00B050"/>
                </patternFill>
              </fill>
            </x14:dxf>
          </x14:cfRule>
          <x14:cfRule type="containsText" priority="502" operator="containsText" id="{DC9D6669-6D71-4B8F-889B-20CCFAA9AD11}">
            <xm:f>NOT(ISERROR(SEARCH($K$69,Z38)))</xm:f>
            <xm:f>$K$69</xm:f>
            <x14:dxf>
              <fill>
                <patternFill>
                  <bgColor rgb="FF92D050"/>
                </patternFill>
              </fill>
            </x14:dxf>
          </x14:cfRule>
          <xm:sqref>Z38</xm:sqref>
        </x14:conditionalFormatting>
        <x14:conditionalFormatting xmlns:xm="http://schemas.microsoft.com/office/excel/2006/main">
          <x14:cfRule type="containsText" priority="494" operator="containsText" id="{0F4F4A6B-3E90-4EEB-A725-6090560561E2}">
            <xm:f>NOT(ISERROR(SEARCH($M$72,AB38)))</xm:f>
            <xm:f>$M$72</xm:f>
            <x14:dxf>
              <fill>
                <patternFill>
                  <bgColor rgb="FFFF0000"/>
                </patternFill>
              </fill>
            </x14:dxf>
          </x14:cfRule>
          <x14:cfRule type="containsText" priority="495" operator="containsText" id="{B4CF2587-66EE-4060-8546-AE67E8FA2ACC}">
            <xm:f>NOT(ISERROR(SEARCH($M$71,AB38)))</xm:f>
            <xm:f>$M$71</xm:f>
            <x14:dxf>
              <fill>
                <patternFill>
                  <bgColor rgb="FFFFC000"/>
                </patternFill>
              </fill>
            </x14:dxf>
          </x14:cfRule>
          <x14:cfRule type="containsText" priority="496" operator="containsText" id="{B31D904C-5163-4ED7-90A2-008CC37552DD}">
            <xm:f>NOT(ISERROR(SEARCH($M$70,AB38)))</xm:f>
            <xm:f>$M$70</xm:f>
            <x14:dxf>
              <fill>
                <patternFill>
                  <bgColor rgb="FFFFFF00"/>
                </patternFill>
              </fill>
            </x14:dxf>
          </x14:cfRule>
          <x14:cfRule type="containsText" priority="497" operator="containsText" id="{FCF86C9B-B1F1-48E4-910B-D2728F6D482F}">
            <xm:f>NOT(ISERROR(SEARCH($M$69,AB38)))</xm:f>
            <xm:f>$M$69</xm:f>
            <x14:dxf>
              <fill>
                <patternFill>
                  <bgColor rgb="FF92D050"/>
                </patternFill>
              </fill>
            </x14:dxf>
          </x14:cfRule>
          <xm:sqref>AB38</xm:sqref>
        </x14:conditionalFormatting>
        <x14:conditionalFormatting xmlns:xm="http://schemas.microsoft.com/office/excel/2006/main">
          <x14:cfRule type="containsText" priority="486" operator="containsText" id="{18D8BD2E-02B7-4F92-9FCB-60181E05A5D1}">
            <xm:f>NOT(ISERROR(SEARCH($I$69,I44)))</xm:f>
            <xm:f>$I$69</xm:f>
            <x14:dxf>
              <fill>
                <patternFill>
                  <fgColor rgb="FF92D050"/>
                  <bgColor rgb="FF92D050"/>
                </patternFill>
              </fill>
            </x14:dxf>
          </x14:cfRule>
          <x14:cfRule type="containsText" priority="487" operator="containsText" id="{EF75D21D-E6CD-423E-A9BB-6FAC0D68399F}">
            <xm:f>NOT(ISERROR(SEARCH($I$70,I44)))</xm:f>
            <xm:f>$I$70</xm:f>
            <x14:dxf>
              <fill>
                <patternFill>
                  <bgColor rgb="FF00B050"/>
                </patternFill>
              </fill>
            </x14:dxf>
          </x14:cfRule>
          <x14:cfRule type="containsText" priority="488" operator="containsText" id="{FC486DBE-7350-49A2-A4C7-FF34A2A1CD2F}">
            <xm:f>NOT(ISERROR(SEARCH($I$73,I44)))</xm:f>
            <xm:f>$I$73</xm:f>
            <x14:dxf>
              <fill>
                <patternFill>
                  <bgColor rgb="FFFF0000"/>
                </patternFill>
              </fill>
            </x14:dxf>
          </x14:cfRule>
          <x14:cfRule type="containsText" priority="489" operator="containsText" id="{E315E833-8A54-4C48-8B8D-94219B5A3379}">
            <xm:f>NOT(ISERROR(SEARCH($I$72,I44)))</xm:f>
            <xm:f>$I$72</xm:f>
            <x14:dxf>
              <fill>
                <patternFill>
                  <fgColor rgb="FFFFC000"/>
                  <bgColor rgb="FFFFC000"/>
                </patternFill>
              </fill>
            </x14:dxf>
          </x14:cfRule>
          <x14:cfRule type="containsText" priority="490" operator="containsText" id="{51A85FF8-1349-49AA-8AE4-356A83FDC5E5}">
            <xm:f>NOT(ISERROR(SEARCH($I$71,I44)))</xm:f>
            <xm:f>$I$71</xm:f>
            <x14:dxf>
              <fill>
                <patternFill>
                  <fgColor rgb="FFFFFF00"/>
                  <bgColor rgb="FFFFFF00"/>
                </patternFill>
              </fill>
            </x14:dxf>
          </x14:cfRule>
          <x14:cfRule type="containsText" priority="491" operator="containsText" id="{FE26B517-20DC-4C93-AAC4-1BD856C3ADF6}">
            <xm:f>NOT(ISERROR(SEARCH($I$70,I44)))</xm:f>
            <xm:f>$I$70</xm:f>
            <x14:dxf>
              <fill>
                <patternFill>
                  <bgColor theme="0" tint="-0.14996795556505021"/>
                </patternFill>
              </fill>
            </x14:dxf>
          </x14:cfRule>
          <x14:cfRule type="cellIs" priority="492" operator="equal" id="{283EF764-C40A-4D8A-B28D-3BB7BA759AD0}">
            <xm:f>'C:\GESTION 2023\1. Pensamiento y Direccionamiento Estrategico\Planes integrados\Definitivos\[MAPA RIESGOS UAEOS 2023.xlsx]Tabla probabiidad'!#REF!</xm:f>
            <x14:dxf>
              <fill>
                <patternFill>
                  <fgColor theme="6"/>
                </patternFill>
              </fill>
            </x14:dxf>
          </x14:cfRule>
          <x14:cfRule type="cellIs" priority="493" operator="equal" id="{A4025D53-FB81-429B-9B4D-3998D6173057}">
            <xm:f>'C:\GESTION 2023\1. Pensamiento y Direccionamiento Estrategico\Planes integrados\Definitivos\[MAPA RIESGOS UAEOS 2023.xlsx]Tabla probabiidad'!#REF!</xm:f>
            <x14:dxf>
              <fill>
                <patternFill>
                  <fgColor rgb="FF92D050"/>
                  <bgColor theme="6" tint="0.59996337778862885"/>
                </patternFill>
              </fill>
            </x14:dxf>
          </x14:cfRule>
          <xm:sqref>I44</xm:sqref>
        </x14:conditionalFormatting>
        <x14:conditionalFormatting xmlns:xm="http://schemas.microsoft.com/office/excel/2006/main">
          <x14:cfRule type="containsText" priority="478" operator="containsText" id="{A73C0396-5ABF-4399-9537-816100791C6D}">
            <xm:f>NOT(ISERROR(SEARCH($I$69,I45)))</xm:f>
            <xm:f>$I$69</xm:f>
            <x14:dxf>
              <fill>
                <patternFill>
                  <fgColor rgb="FF92D050"/>
                  <bgColor rgb="FF92D050"/>
                </patternFill>
              </fill>
            </x14:dxf>
          </x14:cfRule>
          <x14:cfRule type="containsText" priority="479" operator="containsText" id="{DC7EBBBF-4FA7-484F-BBEF-7431C1149AB0}">
            <xm:f>NOT(ISERROR(SEARCH($I$70,I45)))</xm:f>
            <xm:f>$I$70</xm:f>
            <x14:dxf>
              <fill>
                <patternFill>
                  <bgColor rgb="FF00B050"/>
                </patternFill>
              </fill>
            </x14:dxf>
          </x14:cfRule>
          <x14:cfRule type="containsText" priority="480" operator="containsText" id="{9DB19987-DF92-45BC-B41B-808F94086BD3}">
            <xm:f>NOT(ISERROR(SEARCH($I$73,I45)))</xm:f>
            <xm:f>$I$73</xm:f>
            <x14:dxf>
              <fill>
                <patternFill>
                  <bgColor rgb="FFFF0000"/>
                </patternFill>
              </fill>
            </x14:dxf>
          </x14:cfRule>
          <x14:cfRule type="containsText" priority="481" operator="containsText" id="{A6CED9DB-FD7F-4519-9978-37BCB2E0C2E4}">
            <xm:f>NOT(ISERROR(SEARCH($I$72,I45)))</xm:f>
            <xm:f>$I$72</xm:f>
            <x14:dxf>
              <fill>
                <patternFill>
                  <fgColor rgb="FFFFC000"/>
                  <bgColor rgb="FFFFC000"/>
                </patternFill>
              </fill>
            </x14:dxf>
          </x14:cfRule>
          <x14:cfRule type="containsText" priority="482" operator="containsText" id="{7E075EDE-784B-42F4-9655-0D5D0A102619}">
            <xm:f>NOT(ISERROR(SEARCH($I$71,I45)))</xm:f>
            <xm:f>$I$71</xm:f>
            <x14:dxf>
              <fill>
                <patternFill>
                  <fgColor rgb="FFFFFF00"/>
                  <bgColor rgb="FFFFFF00"/>
                </patternFill>
              </fill>
            </x14:dxf>
          </x14:cfRule>
          <x14:cfRule type="containsText" priority="483" operator="containsText" id="{2FF163B7-F0E3-4823-B8C5-5CB1D6B179E5}">
            <xm:f>NOT(ISERROR(SEARCH($I$70,I45)))</xm:f>
            <xm:f>$I$70</xm:f>
            <x14:dxf>
              <fill>
                <patternFill>
                  <bgColor theme="0" tint="-0.14996795556505021"/>
                </patternFill>
              </fill>
            </x14:dxf>
          </x14:cfRule>
          <x14:cfRule type="cellIs" priority="484" operator="equal" id="{ADE04AF6-44C8-40AA-BEB3-296F7AA5934F}">
            <xm:f>'C:\GESTION 2023\1. Pensamiento y Direccionamiento Estrategico\Planes integrados\Definitivos\[MAPA RIESGOS UAEOS 2023.xlsx]Tabla probabiidad'!#REF!</xm:f>
            <x14:dxf>
              <fill>
                <patternFill>
                  <fgColor theme="6"/>
                </patternFill>
              </fill>
            </x14:dxf>
          </x14:cfRule>
          <x14:cfRule type="cellIs" priority="485" operator="equal" id="{D3E14392-279C-4C40-B727-02C00CD4AB31}">
            <xm:f>'C:\GESTION 2023\1. Pensamiento y Direccionamiento Estrategico\Planes integrados\Definitivos\[MAPA RIESGOS UAEOS 2023.xlsx]Tabla probabiidad'!#REF!</xm:f>
            <x14:dxf>
              <fill>
                <patternFill>
                  <fgColor rgb="FF92D050"/>
                  <bgColor theme="6" tint="0.59996337778862885"/>
                </patternFill>
              </fill>
            </x14:dxf>
          </x14:cfRule>
          <xm:sqref>I45:I46</xm:sqref>
        </x14:conditionalFormatting>
        <x14:conditionalFormatting xmlns:xm="http://schemas.microsoft.com/office/excel/2006/main">
          <x14:cfRule type="containsText" priority="470" operator="containsText" id="{8BA4A1D0-71C1-41F9-A5CD-69F9EC4AE20B}">
            <xm:f>NOT(ISERROR(SEARCH($I$69,I47)))</xm:f>
            <xm:f>$I$69</xm:f>
            <x14:dxf>
              <fill>
                <patternFill>
                  <fgColor rgb="FF92D050"/>
                  <bgColor rgb="FF92D050"/>
                </patternFill>
              </fill>
            </x14:dxf>
          </x14:cfRule>
          <x14:cfRule type="containsText" priority="471" operator="containsText" id="{8FC10AB4-C81A-44A4-A063-C259FE37F3DF}">
            <xm:f>NOT(ISERROR(SEARCH($I$70,I47)))</xm:f>
            <xm:f>$I$70</xm:f>
            <x14:dxf>
              <fill>
                <patternFill>
                  <bgColor rgb="FF00B050"/>
                </patternFill>
              </fill>
            </x14:dxf>
          </x14:cfRule>
          <x14:cfRule type="containsText" priority="472" operator="containsText" id="{9D2DA193-A2C1-4547-8E14-61A6A332252F}">
            <xm:f>NOT(ISERROR(SEARCH($I$73,I47)))</xm:f>
            <xm:f>$I$73</xm:f>
            <x14:dxf>
              <fill>
                <patternFill>
                  <bgColor rgb="FFFF0000"/>
                </patternFill>
              </fill>
            </x14:dxf>
          </x14:cfRule>
          <x14:cfRule type="containsText" priority="473" operator="containsText" id="{064D11DF-A129-430C-B53A-9E90A753F847}">
            <xm:f>NOT(ISERROR(SEARCH($I$72,I47)))</xm:f>
            <xm:f>$I$72</xm:f>
            <x14:dxf>
              <fill>
                <patternFill>
                  <fgColor rgb="FFFFC000"/>
                  <bgColor rgb="FFFFC000"/>
                </patternFill>
              </fill>
            </x14:dxf>
          </x14:cfRule>
          <x14:cfRule type="containsText" priority="474" operator="containsText" id="{0D6411DE-1280-4280-BB5A-89FDDF1C35A3}">
            <xm:f>NOT(ISERROR(SEARCH($I$71,I47)))</xm:f>
            <xm:f>$I$71</xm:f>
            <x14:dxf>
              <fill>
                <patternFill>
                  <fgColor rgb="FFFFFF00"/>
                  <bgColor rgb="FFFFFF00"/>
                </patternFill>
              </fill>
            </x14:dxf>
          </x14:cfRule>
          <x14:cfRule type="containsText" priority="475" operator="containsText" id="{E08C0764-BC4E-41C4-BC43-AE30BA5CF3CB}">
            <xm:f>NOT(ISERROR(SEARCH($I$70,I47)))</xm:f>
            <xm:f>$I$70</xm:f>
            <x14:dxf>
              <fill>
                <patternFill>
                  <bgColor theme="0" tint="-0.14996795556505021"/>
                </patternFill>
              </fill>
            </x14:dxf>
          </x14:cfRule>
          <x14:cfRule type="cellIs" priority="476" operator="equal" id="{E71A8188-9D33-4616-8141-E0CA287DD97D}">
            <xm:f>'C:\GESTION 2023\1. Pensamiento y Direccionamiento Estrategico\Planes integrados\Definitivos\[MAPA RIESGOS UAEOS 2023.xlsx]Tabla probabiidad'!#REF!</xm:f>
            <x14:dxf>
              <fill>
                <patternFill>
                  <fgColor theme="6"/>
                </patternFill>
              </fill>
            </x14:dxf>
          </x14:cfRule>
          <x14:cfRule type="cellIs" priority="477" operator="equal" id="{39F0917F-5745-4834-ADC7-3C14BA602E3B}">
            <xm:f>'C:\GESTION 2023\1. Pensamiento y Direccionamiento Estrategico\Planes integrados\Definitivos\[MAPA RIESGOS UAEOS 2023.xlsx]Tabla probabiidad'!#REF!</xm:f>
            <x14:dxf>
              <fill>
                <patternFill>
                  <fgColor rgb="FF92D050"/>
                  <bgColor theme="6" tint="0.59996337778862885"/>
                </patternFill>
              </fill>
            </x14:dxf>
          </x14:cfRule>
          <xm:sqref>I47</xm:sqref>
        </x14:conditionalFormatting>
        <x14:conditionalFormatting xmlns:xm="http://schemas.microsoft.com/office/excel/2006/main">
          <x14:cfRule type="containsText" priority="465" operator="containsText" id="{A33B04B9-CB20-45C4-A949-65A76CEBCCD2}">
            <xm:f>NOT(ISERROR(SEARCH($K$73,K44)))</xm:f>
            <xm:f>$K$73</xm:f>
            <x14:dxf>
              <fill>
                <patternFill>
                  <bgColor rgb="FFFF0000"/>
                </patternFill>
              </fill>
            </x14:dxf>
          </x14:cfRule>
          <x14:cfRule type="containsText" priority="466" operator="containsText" id="{A018E098-3874-40CD-89EA-623DEBA81F1C}">
            <xm:f>NOT(ISERROR(SEARCH($K$72,K44)))</xm:f>
            <xm:f>$K$72</xm:f>
            <x14:dxf>
              <fill>
                <patternFill>
                  <bgColor rgb="FFFFC000"/>
                </patternFill>
              </fill>
            </x14:dxf>
          </x14:cfRule>
          <x14:cfRule type="containsText" priority="467" operator="containsText" id="{E25D4F0B-A54B-46C8-9022-56B6082C0331}">
            <xm:f>NOT(ISERROR(SEARCH($K$71,K44)))</xm:f>
            <xm:f>$K$71</xm:f>
            <x14:dxf>
              <fill>
                <patternFill>
                  <bgColor rgb="FFFFFF00"/>
                </patternFill>
              </fill>
            </x14:dxf>
          </x14:cfRule>
          <x14:cfRule type="containsText" priority="468" operator="containsText" id="{4F709A1C-0EAC-4372-8277-EC3EFACDB248}">
            <xm:f>NOT(ISERROR(SEARCH($K$70,K44)))</xm:f>
            <xm:f>$K$70</xm:f>
            <x14:dxf>
              <fill>
                <patternFill>
                  <bgColor rgb="FF00B050"/>
                </patternFill>
              </fill>
            </x14:dxf>
          </x14:cfRule>
          <x14:cfRule type="containsText" priority="469" operator="containsText" id="{5E234978-390F-4B9C-A134-5FDD61081A4B}">
            <xm:f>NOT(ISERROR(SEARCH($K$69,K44)))</xm:f>
            <xm:f>$K$69</xm:f>
            <x14:dxf>
              <fill>
                <patternFill>
                  <bgColor rgb="FF92D050"/>
                </patternFill>
              </fill>
            </x14:dxf>
          </x14:cfRule>
          <xm:sqref>K44</xm:sqref>
        </x14:conditionalFormatting>
        <x14:conditionalFormatting xmlns:xm="http://schemas.microsoft.com/office/excel/2006/main">
          <x14:cfRule type="containsText" priority="460" operator="containsText" id="{12B5B458-C0C8-4F79-AAE4-A8A80FE0347A}">
            <xm:f>NOT(ISERROR(SEARCH($K$73,K46)))</xm:f>
            <xm:f>$K$73</xm:f>
            <x14:dxf>
              <fill>
                <patternFill>
                  <bgColor rgb="FFFF0000"/>
                </patternFill>
              </fill>
            </x14:dxf>
          </x14:cfRule>
          <x14:cfRule type="containsText" priority="461" operator="containsText" id="{9BBFC224-ED16-4091-AF42-9DF9690B68B1}">
            <xm:f>NOT(ISERROR(SEARCH($K$72,K46)))</xm:f>
            <xm:f>$K$72</xm:f>
            <x14:dxf>
              <fill>
                <patternFill>
                  <bgColor rgb="FFFFC000"/>
                </patternFill>
              </fill>
            </x14:dxf>
          </x14:cfRule>
          <x14:cfRule type="containsText" priority="462" operator="containsText" id="{98E7C813-C40A-4F83-AEDB-137AB24674BD}">
            <xm:f>NOT(ISERROR(SEARCH($K$71,K46)))</xm:f>
            <xm:f>$K$71</xm:f>
            <x14:dxf>
              <fill>
                <patternFill>
                  <bgColor rgb="FFFFFF00"/>
                </patternFill>
              </fill>
            </x14:dxf>
          </x14:cfRule>
          <x14:cfRule type="containsText" priority="463" operator="containsText" id="{6A215FC5-7EFD-4554-AF6C-BB54169B8389}">
            <xm:f>NOT(ISERROR(SEARCH($K$70,K46)))</xm:f>
            <xm:f>$K$70</xm:f>
            <x14:dxf>
              <fill>
                <patternFill>
                  <bgColor rgb="FF00B050"/>
                </patternFill>
              </fill>
            </x14:dxf>
          </x14:cfRule>
          <x14:cfRule type="containsText" priority="464" operator="containsText" id="{E88CA892-D018-4D82-88A1-6E91B308C2CA}">
            <xm:f>NOT(ISERROR(SEARCH($K$69,K46)))</xm:f>
            <xm:f>$K$69</xm:f>
            <x14:dxf>
              <fill>
                <patternFill>
                  <bgColor rgb="FF92D050"/>
                </patternFill>
              </fill>
            </x14:dxf>
          </x14:cfRule>
          <xm:sqref>K46:K47</xm:sqref>
        </x14:conditionalFormatting>
        <x14:conditionalFormatting xmlns:xm="http://schemas.microsoft.com/office/excel/2006/main">
          <x14:cfRule type="containsText" priority="455" operator="containsText" id="{26153CCC-D594-4182-886F-549BBC319DD9}">
            <xm:f>NOT(ISERROR(SEARCH($K$73,K45)))</xm:f>
            <xm:f>$K$73</xm:f>
            <x14:dxf>
              <fill>
                <patternFill>
                  <bgColor rgb="FFFF0000"/>
                </patternFill>
              </fill>
            </x14:dxf>
          </x14:cfRule>
          <x14:cfRule type="containsText" priority="456" operator="containsText" id="{CCFB8371-3EB3-4397-AF68-AD8310AD88E9}">
            <xm:f>NOT(ISERROR(SEARCH($K$72,K45)))</xm:f>
            <xm:f>$K$72</xm:f>
            <x14:dxf>
              <fill>
                <patternFill>
                  <bgColor rgb="FFFFC000"/>
                </patternFill>
              </fill>
            </x14:dxf>
          </x14:cfRule>
          <x14:cfRule type="containsText" priority="457" operator="containsText" id="{15D8E256-6579-4AE7-A691-BE2386038E05}">
            <xm:f>NOT(ISERROR(SEARCH($K$71,K45)))</xm:f>
            <xm:f>$K$71</xm:f>
            <x14:dxf>
              <fill>
                <patternFill>
                  <bgColor rgb="FFFFFF00"/>
                </patternFill>
              </fill>
            </x14:dxf>
          </x14:cfRule>
          <x14:cfRule type="containsText" priority="458" operator="containsText" id="{C4AC5A6E-0FFE-46F9-B33A-F94D2A50198E}">
            <xm:f>NOT(ISERROR(SEARCH($K$70,K45)))</xm:f>
            <xm:f>$K$70</xm:f>
            <x14:dxf>
              <fill>
                <patternFill>
                  <bgColor rgb="FF00B050"/>
                </patternFill>
              </fill>
            </x14:dxf>
          </x14:cfRule>
          <x14:cfRule type="containsText" priority="459" operator="containsText" id="{22DA1E73-AC6F-4E95-AD08-B5F8D0255668}">
            <xm:f>NOT(ISERROR(SEARCH($K$69,K45)))</xm:f>
            <xm:f>$K$69</xm:f>
            <x14:dxf>
              <fill>
                <patternFill>
                  <bgColor rgb="FF92D050"/>
                </patternFill>
              </fill>
            </x14:dxf>
          </x14:cfRule>
          <xm:sqref>K45</xm:sqref>
        </x14:conditionalFormatting>
        <x14:conditionalFormatting xmlns:xm="http://schemas.microsoft.com/office/excel/2006/main">
          <x14:cfRule type="containsText" priority="451" operator="containsText" id="{B93E27C3-EA77-4D97-8DB0-6F83B2383802}">
            <xm:f>NOT(ISERROR(SEARCH($M$72,M44)))</xm:f>
            <xm:f>$M$72</xm:f>
            <x14:dxf>
              <fill>
                <patternFill>
                  <bgColor rgb="FFFF0000"/>
                </patternFill>
              </fill>
            </x14:dxf>
          </x14:cfRule>
          <x14:cfRule type="containsText" priority="452" operator="containsText" id="{DC2BE322-666E-48A9-9313-2DCCF24B5844}">
            <xm:f>NOT(ISERROR(SEARCH($M$71,M44)))</xm:f>
            <xm:f>$M$71</xm:f>
            <x14:dxf>
              <fill>
                <patternFill>
                  <bgColor rgb="FFFFC000"/>
                </patternFill>
              </fill>
            </x14:dxf>
          </x14:cfRule>
          <x14:cfRule type="containsText" priority="453" operator="containsText" id="{B41FD5B0-AC63-4BF5-AB3D-EC7DD2990E33}">
            <xm:f>NOT(ISERROR(SEARCH($M$70,M44)))</xm:f>
            <xm:f>$M$70</xm:f>
            <x14:dxf>
              <fill>
                <patternFill>
                  <bgColor rgb="FFFFFF00"/>
                </patternFill>
              </fill>
            </x14:dxf>
          </x14:cfRule>
          <x14:cfRule type="containsText" priority="454" operator="containsText" id="{38043A1F-3513-4A9C-99B5-BA0261283DC1}">
            <xm:f>NOT(ISERROR(SEARCH($M$69,M44)))</xm:f>
            <xm:f>$M$69</xm:f>
            <x14:dxf>
              <fill>
                <patternFill>
                  <bgColor rgb="FF92D050"/>
                </patternFill>
              </fill>
            </x14:dxf>
          </x14:cfRule>
          <xm:sqref>M44</xm:sqref>
        </x14:conditionalFormatting>
        <x14:conditionalFormatting xmlns:xm="http://schemas.microsoft.com/office/excel/2006/main">
          <x14:cfRule type="containsText" priority="447" operator="containsText" id="{6BD2436F-3D30-4B3A-BAEF-0A7D9149BCB1}">
            <xm:f>NOT(ISERROR(SEARCH($M$72,M46)))</xm:f>
            <xm:f>$M$72</xm:f>
            <x14:dxf>
              <fill>
                <patternFill>
                  <bgColor rgb="FFFF0000"/>
                </patternFill>
              </fill>
            </x14:dxf>
          </x14:cfRule>
          <x14:cfRule type="containsText" priority="448" operator="containsText" id="{46F79CF2-0C17-4F03-8A7E-370964C5D83C}">
            <xm:f>NOT(ISERROR(SEARCH($M$71,M46)))</xm:f>
            <xm:f>$M$71</xm:f>
            <x14:dxf>
              <fill>
                <patternFill>
                  <bgColor rgb="FFFFC000"/>
                </patternFill>
              </fill>
            </x14:dxf>
          </x14:cfRule>
          <x14:cfRule type="containsText" priority="449" operator="containsText" id="{98D23269-C326-4C86-A5CC-5A2E6864E604}">
            <xm:f>NOT(ISERROR(SEARCH($M$70,M46)))</xm:f>
            <xm:f>$M$70</xm:f>
            <x14:dxf>
              <fill>
                <patternFill>
                  <bgColor rgb="FFFFFF00"/>
                </patternFill>
              </fill>
            </x14:dxf>
          </x14:cfRule>
          <x14:cfRule type="containsText" priority="450" operator="containsText" id="{3FBE780F-B389-4C45-9F5B-8A369ED8B279}">
            <xm:f>NOT(ISERROR(SEARCH($M$69,M46)))</xm:f>
            <xm:f>$M$69</xm:f>
            <x14:dxf>
              <fill>
                <patternFill>
                  <bgColor rgb="FF92D050"/>
                </patternFill>
              </fill>
            </x14:dxf>
          </x14:cfRule>
          <xm:sqref>M46:M47</xm:sqref>
        </x14:conditionalFormatting>
        <x14:conditionalFormatting xmlns:xm="http://schemas.microsoft.com/office/excel/2006/main">
          <x14:cfRule type="containsText" priority="443" operator="containsText" id="{30BCEE53-CA6C-4B91-B9AD-3DE338AD4C9F}">
            <xm:f>NOT(ISERROR(SEARCH($M$72,M45)))</xm:f>
            <xm:f>$M$72</xm:f>
            <x14:dxf>
              <fill>
                <patternFill>
                  <bgColor rgb="FFFF0000"/>
                </patternFill>
              </fill>
            </x14:dxf>
          </x14:cfRule>
          <x14:cfRule type="containsText" priority="444" operator="containsText" id="{16B01935-95AF-40F1-865D-4C8B98CF589B}">
            <xm:f>NOT(ISERROR(SEARCH($M$71,M45)))</xm:f>
            <xm:f>$M$71</xm:f>
            <x14:dxf>
              <fill>
                <patternFill>
                  <bgColor rgb="FFFFC000"/>
                </patternFill>
              </fill>
            </x14:dxf>
          </x14:cfRule>
          <x14:cfRule type="containsText" priority="445" operator="containsText" id="{1537E896-B45A-4781-A6E6-446EB59A723E}">
            <xm:f>NOT(ISERROR(SEARCH($M$70,M45)))</xm:f>
            <xm:f>$M$70</xm:f>
            <x14:dxf>
              <fill>
                <patternFill>
                  <bgColor rgb="FFFFFF00"/>
                </patternFill>
              </fill>
            </x14:dxf>
          </x14:cfRule>
          <x14:cfRule type="containsText" priority="446" operator="containsText" id="{EC8115F6-03CD-4AF6-AE52-3AE9BB183824}">
            <xm:f>NOT(ISERROR(SEARCH($M$69,M45)))</xm:f>
            <xm:f>$M$69</xm:f>
            <x14:dxf>
              <fill>
                <patternFill>
                  <bgColor rgb="FF92D050"/>
                </patternFill>
              </fill>
            </x14:dxf>
          </x14:cfRule>
          <xm:sqref>M45</xm:sqref>
        </x14:conditionalFormatting>
        <x14:conditionalFormatting xmlns:xm="http://schemas.microsoft.com/office/excel/2006/main">
          <x14:cfRule type="containsText" priority="435" operator="containsText" id="{4D6EBBBA-7DB8-4E68-8E1F-4FD14D07473D}">
            <xm:f>NOT(ISERROR(SEARCH($I$69,X44)))</xm:f>
            <xm:f>$I$69</xm:f>
            <x14:dxf>
              <fill>
                <patternFill>
                  <fgColor rgb="FF92D050"/>
                  <bgColor rgb="FF92D050"/>
                </patternFill>
              </fill>
            </x14:dxf>
          </x14:cfRule>
          <x14:cfRule type="containsText" priority="436" operator="containsText" id="{48911A2D-7E3B-426D-ACF4-100809F73A42}">
            <xm:f>NOT(ISERROR(SEARCH($I$70,X44)))</xm:f>
            <xm:f>$I$70</xm:f>
            <x14:dxf>
              <fill>
                <patternFill>
                  <bgColor rgb="FF00B050"/>
                </patternFill>
              </fill>
            </x14:dxf>
          </x14:cfRule>
          <x14:cfRule type="containsText" priority="437" operator="containsText" id="{099B9A2A-E0B1-4DD5-A2AA-6C588C3AA9E2}">
            <xm:f>NOT(ISERROR(SEARCH($I$73,X44)))</xm:f>
            <xm:f>$I$73</xm:f>
            <x14:dxf>
              <fill>
                <patternFill>
                  <bgColor rgb="FFFF0000"/>
                </patternFill>
              </fill>
            </x14:dxf>
          </x14:cfRule>
          <x14:cfRule type="containsText" priority="438" operator="containsText" id="{C428E6AB-A921-4B49-912D-D145E35F6FA0}">
            <xm:f>NOT(ISERROR(SEARCH($I$72,X44)))</xm:f>
            <xm:f>$I$72</xm:f>
            <x14:dxf>
              <fill>
                <patternFill>
                  <fgColor rgb="FFFFC000"/>
                  <bgColor rgb="FFFFC000"/>
                </patternFill>
              </fill>
            </x14:dxf>
          </x14:cfRule>
          <x14:cfRule type="containsText" priority="439" operator="containsText" id="{DD61DFD4-F91A-4AF7-AFC5-9F66A939C4B8}">
            <xm:f>NOT(ISERROR(SEARCH($I$71,X44)))</xm:f>
            <xm:f>$I$71</xm:f>
            <x14:dxf>
              <fill>
                <patternFill>
                  <fgColor rgb="FFFFFF00"/>
                  <bgColor rgb="FFFFFF00"/>
                </patternFill>
              </fill>
            </x14:dxf>
          </x14:cfRule>
          <x14:cfRule type="containsText" priority="440" operator="containsText" id="{E5BF9529-11E0-49D9-9AA6-3500056034F2}">
            <xm:f>NOT(ISERROR(SEARCH($I$70,X44)))</xm:f>
            <xm:f>$I$70</xm:f>
            <x14:dxf>
              <fill>
                <patternFill>
                  <bgColor theme="0" tint="-0.14996795556505021"/>
                </patternFill>
              </fill>
            </x14:dxf>
          </x14:cfRule>
          <x14:cfRule type="cellIs" priority="441" operator="equal" id="{108A734F-6EF1-4C88-8E42-8B23B803015A}">
            <xm:f>'C:\GESTION 2023\1. Pensamiento y Direccionamiento Estrategico\Planes integrados\Definitivos\[MAPA RIESGOS UAEOS 2023.xlsx]Tabla probabiidad'!#REF!</xm:f>
            <x14:dxf>
              <fill>
                <patternFill>
                  <fgColor theme="6"/>
                </patternFill>
              </fill>
            </x14:dxf>
          </x14:cfRule>
          <x14:cfRule type="cellIs" priority="442" operator="equal" id="{964C5FA2-3A55-4273-8777-3EBDA4EBB2E5}">
            <xm:f>'C:\GESTION 2023\1. Pensamiento y Direccionamiento Estrategico\Planes integrados\Definitivos\[MAPA RIESGOS UAEOS 2023.xlsx]Tabla probabiidad'!#REF!</xm:f>
            <x14:dxf>
              <fill>
                <patternFill>
                  <fgColor rgb="FF92D050"/>
                  <bgColor theme="6" tint="0.59996337778862885"/>
                </patternFill>
              </fill>
            </x14:dxf>
          </x14:cfRule>
          <xm:sqref>X44</xm:sqref>
        </x14:conditionalFormatting>
        <x14:conditionalFormatting xmlns:xm="http://schemas.microsoft.com/office/excel/2006/main">
          <x14:cfRule type="containsText" priority="427" operator="containsText" id="{B445BC65-69DF-4C1C-90DF-DB9D2ACB1155}">
            <xm:f>NOT(ISERROR(SEARCH($I$69,X46)))</xm:f>
            <xm:f>$I$69</xm:f>
            <x14:dxf>
              <fill>
                <patternFill>
                  <fgColor rgb="FF92D050"/>
                  <bgColor rgb="FF92D050"/>
                </patternFill>
              </fill>
            </x14:dxf>
          </x14:cfRule>
          <x14:cfRule type="containsText" priority="428" operator="containsText" id="{FDE91F43-7BBF-4F32-B6CE-747FFF30D9CB}">
            <xm:f>NOT(ISERROR(SEARCH($I$70,X46)))</xm:f>
            <xm:f>$I$70</xm:f>
            <x14:dxf>
              <fill>
                <patternFill>
                  <bgColor rgb="FF00B050"/>
                </patternFill>
              </fill>
            </x14:dxf>
          </x14:cfRule>
          <x14:cfRule type="containsText" priority="429" operator="containsText" id="{AAD62EB3-C74B-4B05-9AC8-FE2055AAF9C5}">
            <xm:f>NOT(ISERROR(SEARCH($I$73,X46)))</xm:f>
            <xm:f>$I$73</xm:f>
            <x14:dxf>
              <fill>
                <patternFill>
                  <bgColor rgb="FFFF0000"/>
                </patternFill>
              </fill>
            </x14:dxf>
          </x14:cfRule>
          <x14:cfRule type="containsText" priority="430" operator="containsText" id="{F3A40479-DB5B-4AD5-8E4B-796AA9610C45}">
            <xm:f>NOT(ISERROR(SEARCH($I$72,X46)))</xm:f>
            <xm:f>$I$72</xm:f>
            <x14:dxf>
              <fill>
                <patternFill>
                  <fgColor rgb="FFFFC000"/>
                  <bgColor rgb="FFFFC000"/>
                </patternFill>
              </fill>
            </x14:dxf>
          </x14:cfRule>
          <x14:cfRule type="containsText" priority="431" operator="containsText" id="{9F335C3F-99DC-4815-8ED3-124B81D01AFC}">
            <xm:f>NOT(ISERROR(SEARCH($I$71,X46)))</xm:f>
            <xm:f>$I$71</xm:f>
            <x14:dxf>
              <fill>
                <patternFill>
                  <fgColor rgb="FFFFFF00"/>
                  <bgColor rgb="FFFFFF00"/>
                </patternFill>
              </fill>
            </x14:dxf>
          </x14:cfRule>
          <x14:cfRule type="containsText" priority="432" operator="containsText" id="{A17D3C54-1D76-4A36-976A-D91430E036D3}">
            <xm:f>NOT(ISERROR(SEARCH($I$70,X46)))</xm:f>
            <xm:f>$I$70</xm:f>
            <x14:dxf>
              <fill>
                <patternFill>
                  <bgColor theme="0" tint="-0.14996795556505021"/>
                </patternFill>
              </fill>
            </x14:dxf>
          </x14:cfRule>
          <x14:cfRule type="cellIs" priority="433" operator="equal" id="{F0793BA8-4990-427C-8160-6706DF4ABCD9}">
            <xm:f>'C:\GESTION 2023\1. Pensamiento y Direccionamiento Estrategico\Planes integrados\Definitivos\[MAPA RIESGOS UAEOS 2023.xlsx]Tabla probabiidad'!#REF!</xm:f>
            <x14:dxf>
              <fill>
                <patternFill>
                  <fgColor theme="6"/>
                </patternFill>
              </fill>
            </x14:dxf>
          </x14:cfRule>
          <x14:cfRule type="cellIs" priority="434" operator="equal" id="{3EFFA45E-5A07-4451-89D7-C2082D5B1F76}">
            <xm:f>'C:\GESTION 2023\1. Pensamiento y Direccionamiento Estrategico\Planes integrados\Definitivos\[MAPA RIESGOS UAEOS 2023.xlsx]Tabla probabiidad'!#REF!</xm:f>
            <x14:dxf>
              <fill>
                <patternFill>
                  <fgColor rgb="FF92D050"/>
                  <bgColor theme="6" tint="0.59996337778862885"/>
                </patternFill>
              </fill>
            </x14:dxf>
          </x14:cfRule>
          <xm:sqref>X46:X47</xm:sqref>
        </x14:conditionalFormatting>
        <x14:conditionalFormatting xmlns:xm="http://schemas.microsoft.com/office/excel/2006/main">
          <x14:cfRule type="containsText" priority="419" operator="containsText" id="{5334FBAD-B37B-4965-8FEF-4F5F2A10B0BF}">
            <xm:f>NOT(ISERROR(SEARCH($I$69,X45)))</xm:f>
            <xm:f>$I$69</xm:f>
            <x14:dxf>
              <fill>
                <patternFill>
                  <fgColor rgb="FF92D050"/>
                  <bgColor rgb="FF92D050"/>
                </patternFill>
              </fill>
            </x14:dxf>
          </x14:cfRule>
          <x14:cfRule type="containsText" priority="420" operator="containsText" id="{AB1EE905-3D8D-4482-A709-641B61C1C5C2}">
            <xm:f>NOT(ISERROR(SEARCH($I$70,X45)))</xm:f>
            <xm:f>$I$70</xm:f>
            <x14:dxf>
              <fill>
                <patternFill>
                  <bgColor rgb="FF00B050"/>
                </patternFill>
              </fill>
            </x14:dxf>
          </x14:cfRule>
          <x14:cfRule type="containsText" priority="421" operator="containsText" id="{A0F94276-FC3F-47F0-847A-2C335C7B8F81}">
            <xm:f>NOT(ISERROR(SEARCH($I$73,X45)))</xm:f>
            <xm:f>$I$73</xm:f>
            <x14:dxf>
              <fill>
                <patternFill>
                  <bgColor rgb="FFFF0000"/>
                </patternFill>
              </fill>
            </x14:dxf>
          </x14:cfRule>
          <x14:cfRule type="containsText" priority="422" operator="containsText" id="{8762336B-F7FE-4137-8063-DFDEFB83CCE9}">
            <xm:f>NOT(ISERROR(SEARCH($I$72,X45)))</xm:f>
            <xm:f>$I$72</xm:f>
            <x14:dxf>
              <fill>
                <patternFill>
                  <fgColor rgb="FFFFC000"/>
                  <bgColor rgb="FFFFC000"/>
                </patternFill>
              </fill>
            </x14:dxf>
          </x14:cfRule>
          <x14:cfRule type="containsText" priority="423" operator="containsText" id="{7149DEB6-865A-44CB-9896-315377D96377}">
            <xm:f>NOT(ISERROR(SEARCH($I$71,X45)))</xm:f>
            <xm:f>$I$71</xm:f>
            <x14:dxf>
              <fill>
                <patternFill>
                  <fgColor rgb="FFFFFF00"/>
                  <bgColor rgb="FFFFFF00"/>
                </patternFill>
              </fill>
            </x14:dxf>
          </x14:cfRule>
          <x14:cfRule type="containsText" priority="424" operator="containsText" id="{A0519136-7926-4C3A-9FDE-DC7000BE97CB}">
            <xm:f>NOT(ISERROR(SEARCH($I$70,X45)))</xm:f>
            <xm:f>$I$70</xm:f>
            <x14:dxf>
              <fill>
                <patternFill>
                  <bgColor theme="0" tint="-0.14996795556505021"/>
                </patternFill>
              </fill>
            </x14:dxf>
          </x14:cfRule>
          <x14:cfRule type="cellIs" priority="425" operator="equal" id="{6F813F1D-76D0-43EF-A64C-681CB134D5BA}">
            <xm:f>'C:\GESTION 2023\1. Pensamiento y Direccionamiento Estrategico\Planes integrados\Definitivos\[MAPA RIESGOS UAEOS 2023.xlsx]Tabla probabiidad'!#REF!</xm:f>
            <x14:dxf>
              <fill>
                <patternFill>
                  <fgColor theme="6"/>
                </patternFill>
              </fill>
            </x14:dxf>
          </x14:cfRule>
          <x14:cfRule type="cellIs" priority="426" operator="equal" id="{29E3BF4C-34F2-436E-9273-18F3508B37AD}">
            <xm:f>'C:\GESTION 2023\1. Pensamiento y Direccionamiento Estrategico\Planes integrados\Definitivos\[MAPA RIESGOS UAEOS 2023.xlsx]Tabla probabiidad'!#REF!</xm:f>
            <x14:dxf>
              <fill>
                <patternFill>
                  <fgColor rgb="FF92D050"/>
                  <bgColor theme="6" tint="0.59996337778862885"/>
                </patternFill>
              </fill>
            </x14:dxf>
          </x14:cfRule>
          <xm:sqref>X45</xm:sqref>
        </x14:conditionalFormatting>
        <x14:conditionalFormatting xmlns:xm="http://schemas.microsoft.com/office/excel/2006/main">
          <x14:cfRule type="containsText" priority="414" operator="containsText" id="{4688BC95-59F5-49D1-A1C9-839E8931E8AD}">
            <xm:f>NOT(ISERROR(SEARCH($K$73,Z44)))</xm:f>
            <xm:f>$K$73</xm:f>
            <x14:dxf>
              <fill>
                <patternFill>
                  <bgColor rgb="FFFF0000"/>
                </patternFill>
              </fill>
            </x14:dxf>
          </x14:cfRule>
          <x14:cfRule type="containsText" priority="415" operator="containsText" id="{F6A8F7D7-7F15-4DA4-A552-994FF4323B89}">
            <xm:f>NOT(ISERROR(SEARCH($K$72,Z44)))</xm:f>
            <xm:f>$K$72</xm:f>
            <x14:dxf>
              <fill>
                <patternFill>
                  <bgColor rgb="FFFFC000"/>
                </patternFill>
              </fill>
            </x14:dxf>
          </x14:cfRule>
          <x14:cfRule type="containsText" priority="416" operator="containsText" id="{F3C915D3-5ED6-445D-9C4C-6D06ECBAC660}">
            <xm:f>NOT(ISERROR(SEARCH($K$71,Z44)))</xm:f>
            <xm:f>$K$71</xm:f>
            <x14:dxf>
              <fill>
                <patternFill>
                  <bgColor rgb="FFFFFF00"/>
                </patternFill>
              </fill>
            </x14:dxf>
          </x14:cfRule>
          <x14:cfRule type="containsText" priority="417" operator="containsText" id="{910648C6-C613-4357-909D-69CB27B78764}">
            <xm:f>NOT(ISERROR(SEARCH($K$70,Z44)))</xm:f>
            <xm:f>$K$70</xm:f>
            <x14:dxf>
              <fill>
                <patternFill>
                  <bgColor rgb="FF00B050"/>
                </patternFill>
              </fill>
            </x14:dxf>
          </x14:cfRule>
          <x14:cfRule type="containsText" priority="418" operator="containsText" id="{18E93520-4CDB-42B1-A72F-B31B9C45295D}">
            <xm:f>NOT(ISERROR(SEARCH($K$69,Z44)))</xm:f>
            <xm:f>$K$69</xm:f>
            <x14:dxf>
              <fill>
                <patternFill>
                  <bgColor rgb="FF92D050"/>
                </patternFill>
              </fill>
            </x14:dxf>
          </x14:cfRule>
          <xm:sqref>Z44</xm:sqref>
        </x14:conditionalFormatting>
        <x14:conditionalFormatting xmlns:xm="http://schemas.microsoft.com/office/excel/2006/main">
          <x14:cfRule type="containsText" priority="409" operator="containsText" id="{A4DE321A-589A-40A9-9675-157E32A3B869}">
            <xm:f>NOT(ISERROR(SEARCH($K$73,Z46)))</xm:f>
            <xm:f>$K$73</xm:f>
            <x14:dxf>
              <fill>
                <patternFill>
                  <bgColor rgb="FFFF0000"/>
                </patternFill>
              </fill>
            </x14:dxf>
          </x14:cfRule>
          <x14:cfRule type="containsText" priority="410" operator="containsText" id="{F0DC555E-B08F-43D8-930D-F69ED06A1498}">
            <xm:f>NOT(ISERROR(SEARCH($K$72,Z46)))</xm:f>
            <xm:f>$K$72</xm:f>
            <x14:dxf>
              <fill>
                <patternFill>
                  <bgColor rgb="FFFFC000"/>
                </patternFill>
              </fill>
            </x14:dxf>
          </x14:cfRule>
          <x14:cfRule type="containsText" priority="411" operator="containsText" id="{269D4FEA-FED9-4C61-9EC6-C49FA708F168}">
            <xm:f>NOT(ISERROR(SEARCH($K$71,Z46)))</xm:f>
            <xm:f>$K$71</xm:f>
            <x14:dxf>
              <fill>
                <patternFill>
                  <bgColor rgb="FFFFFF00"/>
                </patternFill>
              </fill>
            </x14:dxf>
          </x14:cfRule>
          <x14:cfRule type="containsText" priority="412" operator="containsText" id="{1FC082BF-3627-4BF1-8ECC-77FA255CC5EC}">
            <xm:f>NOT(ISERROR(SEARCH($K$70,Z46)))</xm:f>
            <xm:f>$K$70</xm:f>
            <x14:dxf>
              <fill>
                <patternFill>
                  <bgColor rgb="FF00B050"/>
                </patternFill>
              </fill>
            </x14:dxf>
          </x14:cfRule>
          <x14:cfRule type="containsText" priority="413" operator="containsText" id="{9CF66710-3883-4103-9434-75E153B43632}">
            <xm:f>NOT(ISERROR(SEARCH($K$69,Z46)))</xm:f>
            <xm:f>$K$69</xm:f>
            <x14:dxf>
              <fill>
                <patternFill>
                  <bgColor rgb="FF92D050"/>
                </patternFill>
              </fill>
            </x14:dxf>
          </x14:cfRule>
          <xm:sqref>Z46:Z47</xm:sqref>
        </x14:conditionalFormatting>
        <x14:conditionalFormatting xmlns:xm="http://schemas.microsoft.com/office/excel/2006/main">
          <x14:cfRule type="containsText" priority="404" operator="containsText" id="{DF131A16-9306-479C-BBFA-9CE0F30AA45E}">
            <xm:f>NOT(ISERROR(SEARCH($K$73,Z45)))</xm:f>
            <xm:f>$K$73</xm:f>
            <x14:dxf>
              <fill>
                <patternFill>
                  <bgColor rgb="FFFF0000"/>
                </patternFill>
              </fill>
            </x14:dxf>
          </x14:cfRule>
          <x14:cfRule type="containsText" priority="405" operator="containsText" id="{96B633DA-CE23-48D6-BCFF-5D11291BC4BF}">
            <xm:f>NOT(ISERROR(SEARCH($K$72,Z45)))</xm:f>
            <xm:f>$K$72</xm:f>
            <x14:dxf>
              <fill>
                <patternFill>
                  <bgColor rgb="FFFFC000"/>
                </patternFill>
              </fill>
            </x14:dxf>
          </x14:cfRule>
          <x14:cfRule type="containsText" priority="406" operator="containsText" id="{60C70F7A-8693-47BE-BF2A-4F480DCBEDD1}">
            <xm:f>NOT(ISERROR(SEARCH($K$71,Z45)))</xm:f>
            <xm:f>$K$71</xm:f>
            <x14:dxf>
              <fill>
                <patternFill>
                  <bgColor rgb="FFFFFF00"/>
                </patternFill>
              </fill>
            </x14:dxf>
          </x14:cfRule>
          <x14:cfRule type="containsText" priority="407" operator="containsText" id="{C11752BD-60D2-4B0D-9778-061DC79E9EA1}">
            <xm:f>NOT(ISERROR(SEARCH($K$70,Z45)))</xm:f>
            <xm:f>$K$70</xm:f>
            <x14:dxf>
              <fill>
                <patternFill>
                  <bgColor rgb="FF00B050"/>
                </patternFill>
              </fill>
            </x14:dxf>
          </x14:cfRule>
          <x14:cfRule type="containsText" priority="408" operator="containsText" id="{28BEAC1D-C310-40EE-B86F-D6AEC360DE3E}">
            <xm:f>NOT(ISERROR(SEARCH($K$69,Z45)))</xm:f>
            <xm:f>$K$69</xm:f>
            <x14:dxf>
              <fill>
                <patternFill>
                  <bgColor rgb="FF92D050"/>
                </patternFill>
              </fill>
            </x14:dxf>
          </x14:cfRule>
          <xm:sqref>Z45</xm:sqref>
        </x14:conditionalFormatting>
        <x14:conditionalFormatting xmlns:xm="http://schemas.microsoft.com/office/excel/2006/main">
          <x14:cfRule type="containsText" priority="400" operator="containsText" id="{6551F60B-2F96-427C-990D-86B5CD6F6A4A}">
            <xm:f>NOT(ISERROR(SEARCH($M$72,AB44)))</xm:f>
            <xm:f>$M$72</xm:f>
            <x14:dxf>
              <fill>
                <patternFill>
                  <bgColor rgb="FFFF0000"/>
                </patternFill>
              </fill>
            </x14:dxf>
          </x14:cfRule>
          <x14:cfRule type="containsText" priority="401" operator="containsText" id="{6353E1EA-DFA0-46D8-AD15-0174DFAA01AA}">
            <xm:f>NOT(ISERROR(SEARCH($M$71,AB44)))</xm:f>
            <xm:f>$M$71</xm:f>
            <x14:dxf>
              <fill>
                <patternFill>
                  <bgColor rgb="FFFFC000"/>
                </patternFill>
              </fill>
            </x14:dxf>
          </x14:cfRule>
          <x14:cfRule type="containsText" priority="402" operator="containsText" id="{FA970CAA-6F49-4938-886D-BAE9A3AFE004}">
            <xm:f>NOT(ISERROR(SEARCH($M$70,AB44)))</xm:f>
            <xm:f>$M$70</xm:f>
            <x14:dxf>
              <fill>
                <patternFill>
                  <bgColor rgb="FFFFFF00"/>
                </patternFill>
              </fill>
            </x14:dxf>
          </x14:cfRule>
          <x14:cfRule type="containsText" priority="403" operator="containsText" id="{596E982D-879F-45C5-BAAE-DF30DB5D0864}">
            <xm:f>NOT(ISERROR(SEARCH($M$69,AB44)))</xm:f>
            <xm:f>$M$69</xm:f>
            <x14:dxf>
              <fill>
                <patternFill>
                  <bgColor rgb="FF92D050"/>
                </patternFill>
              </fill>
            </x14:dxf>
          </x14:cfRule>
          <xm:sqref>AB44</xm:sqref>
        </x14:conditionalFormatting>
        <x14:conditionalFormatting xmlns:xm="http://schemas.microsoft.com/office/excel/2006/main">
          <x14:cfRule type="containsText" priority="396" operator="containsText" id="{4F2EF3DA-8E3A-45A4-93E4-14135FDB8EBE}">
            <xm:f>NOT(ISERROR(SEARCH($M$72,AB46)))</xm:f>
            <xm:f>$M$72</xm:f>
            <x14:dxf>
              <fill>
                <patternFill>
                  <bgColor rgb="FFFF0000"/>
                </patternFill>
              </fill>
            </x14:dxf>
          </x14:cfRule>
          <x14:cfRule type="containsText" priority="397" operator="containsText" id="{3655E33A-8F53-4C13-8543-66AC528EB46F}">
            <xm:f>NOT(ISERROR(SEARCH($M$71,AB46)))</xm:f>
            <xm:f>$M$71</xm:f>
            <x14:dxf>
              <fill>
                <patternFill>
                  <bgColor rgb="FFFFC000"/>
                </patternFill>
              </fill>
            </x14:dxf>
          </x14:cfRule>
          <x14:cfRule type="containsText" priority="398" operator="containsText" id="{4889BE4C-6CA7-4605-AD39-A0A74AEF87DC}">
            <xm:f>NOT(ISERROR(SEARCH($M$70,AB46)))</xm:f>
            <xm:f>$M$70</xm:f>
            <x14:dxf>
              <fill>
                <patternFill>
                  <bgColor rgb="FFFFFF00"/>
                </patternFill>
              </fill>
            </x14:dxf>
          </x14:cfRule>
          <x14:cfRule type="containsText" priority="399" operator="containsText" id="{ABBD3870-040C-4F36-BDD8-B8B5CA21EC5E}">
            <xm:f>NOT(ISERROR(SEARCH($M$69,AB46)))</xm:f>
            <xm:f>$M$69</xm:f>
            <x14:dxf>
              <fill>
                <patternFill>
                  <bgColor rgb="FF92D050"/>
                </patternFill>
              </fill>
            </x14:dxf>
          </x14:cfRule>
          <xm:sqref>AB46:AB47</xm:sqref>
        </x14:conditionalFormatting>
        <x14:conditionalFormatting xmlns:xm="http://schemas.microsoft.com/office/excel/2006/main">
          <x14:cfRule type="containsText" priority="392" operator="containsText" id="{340E6B24-8506-4FB9-AA8C-F322922DE2A6}">
            <xm:f>NOT(ISERROR(SEARCH($M$72,AB45)))</xm:f>
            <xm:f>$M$72</xm:f>
            <x14:dxf>
              <fill>
                <patternFill>
                  <bgColor rgb="FFFF0000"/>
                </patternFill>
              </fill>
            </x14:dxf>
          </x14:cfRule>
          <x14:cfRule type="containsText" priority="393" operator="containsText" id="{5265788A-40E8-4897-8462-ED9D343A92AB}">
            <xm:f>NOT(ISERROR(SEARCH($M$71,AB45)))</xm:f>
            <xm:f>$M$71</xm:f>
            <x14:dxf>
              <fill>
                <patternFill>
                  <bgColor rgb="FFFFC000"/>
                </patternFill>
              </fill>
            </x14:dxf>
          </x14:cfRule>
          <x14:cfRule type="containsText" priority="394" operator="containsText" id="{BE1DFA23-98F8-404F-86D2-36ED42AA15E7}">
            <xm:f>NOT(ISERROR(SEARCH($M$70,AB45)))</xm:f>
            <xm:f>$M$70</xm:f>
            <x14:dxf>
              <fill>
                <patternFill>
                  <bgColor rgb="FFFFFF00"/>
                </patternFill>
              </fill>
            </x14:dxf>
          </x14:cfRule>
          <x14:cfRule type="containsText" priority="395" operator="containsText" id="{1E9558E3-405D-46A7-BAC1-670D896F754A}">
            <xm:f>NOT(ISERROR(SEARCH($M$69,AB45)))</xm:f>
            <xm:f>$M$69</xm:f>
            <x14:dxf>
              <fill>
                <patternFill>
                  <bgColor rgb="FF92D050"/>
                </patternFill>
              </fill>
            </x14:dxf>
          </x14:cfRule>
          <xm:sqref>AB45</xm:sqref>
        </x14:conditionalFormatting>
        <x14:conditionalFormatting xmlns:xm="http://schemas.microsoft.com/office/excel/2006/main">
          <x14:cfRule type="containsText" priority="384" operator="containsText" id="{80D2344D-0C0C-4527-AA50-EBDA5821140B}">
            <xm:f>NOT(ISERROR(SEARCH($I$69,I48)))</xm:f>
            <xm:f>$I$69</xm:f>
            <x14:dxf>
              <fill>
                <patternFill>
                  <fgColor rgb="FF92D050"/>
                  <bgColor rgb="FF92D050"/>
                </patternFill>
              </fill>
            </x14:dxf>
          </x14:cfRule>
          <x14:cfRule type="containsText" priority="385" operator="containsText" id="{4DED7994-3457-4F95-AC6A-BC2D21D2EB9A}">
            <xm:f>NOT(ISERROR(SEARCH($I$70,I48)))</xm:f>
            <xm:f>$I$70</xm:f>
            <x14:dxf>
              <fill>
                <patternFill>
                  <bgColor rgb="FF00B050"/>
                </patternFill>
              </fill>
            </x14:dxf>
          </x14:cfRule>
          <x14:cfRule type="containsText" priority="386" operator="containsText" id="{839E5089-4380-4F88-9BAD-B26D637223E2}">
            <xm:f>NOT(ISERROR(SEARCH($I$73,I48)))</xm:f>
            <xm:f>$I$73</xm:f>
            <x14:dxf>
              <fill>
                <patternFill>
                  <bgColor rgb="FFFF0000"/>
                </patternFill>
              </fill>
            </x14:dxf>
          </x14:cfRule>
          <x14:cfRule type="containsText" priority="387" operator="containsText" id="{5553E479-4298-44F4-8654-17ECD06CC5B2}">
            <xm:f>NOT(ISERROR(SEARCH($I$72,I48)))</xm:f>
            <xm:f>$I$72</xm:f>
            <x14:dxf>
              <fill>
                <patternFill>
                  <fgColor rgb="FFFFC000"/>
                  <bgColor rgb="FFFFC000"/>
                </patternFill>
              </fill>
            </x14:dxf>
          </x14:cfRule>
          <x14:cfRule type="containsText" priority="388" operator="containsText" id="{483B5704-E2DB-4781-9BE7-3790DA601502}">
            <xm:f>NOT(ISERROR(SEARCH($I$71,I48)))</xm:f>
            <xm:f>$I$71</xm:f>
            <x14:dxf>
              <fill>
                <patternFill>
                  <fgColor rgb="FFFFFF00"/>
                  <bgColor rgb="FFFFFF00"/>
                </patternFill>
              </fill>
            </x14:dxf>
          </x14:cfRule>
          <x14:cfRule type="containsText" priority="389" operator="containsText" id="{30F79BC2-4A61-49A4-9AD2-491EDFFF1F12}">
            <xm:f>NOT(ISERROR(SEARCH($I$70,I48)))</xm:f>
            <xm:f>$I$70</xm:f>
            <x14:dxf>
              <fill>
                <patternFill>
                  <bgColor theme="0" tint="-0.14996795556505021"/>
                </patternFill>
              </fill>
            </x14:dxf>
          </x14:cfRule>
          <x14:cfRule type="cellIs" priority="390" operator="equal" id="{ADE5164F-8808-468A-9C95-E4700DD799CE}">
            <xm:f>'C:\GESTION 2023\1. Pensamiento y Direccionamiento Estrategico\Planes integrados\Definitivos\[MAPA RIESGOS UAEOS 2023.xlsx]Tabla probabiidad'!#REF!</xm:f>
            <x14:dxf>
              <fill>
                <patternFill>
                  <fgColor theme="6"/>
                </patternFill>
              </fill>
            </x14:dxf>
          </x14:cfRule>
          <x14:cfRule type="cellIs" priority="391" operator="equal" id="{D23F82B7-CCD1-4DAD-975E-DB98B71C49F7}">
            <xm:f>'C:\GESTION 2023\1. Pensamiento y Direccionamiento Estrategico\Planes integrados\Definitivos\[MAPA RIESGOS UAEOS 2023.xlsx]Tabla probabiidad'!#REF!</xm:f>
            <x14:dxf>
              <fill>
                <patternFill>
                  <fgColor rgb="FF92D050"/>
                  <bgColor theme="6" tint="0.59996337778862885"/>
                </patternFill>
              </fill>
            </x14:dxf>
          </x14:cfRule>
          <xm:sqref>I48</xm:sqref>
        </x14:conditionalFormatting>
        <x14:conditionalFormatting xmlns:xm="http://schemas.microsoft.com/office/excel/2006/main">
          <x14:cfRule type="containsText" priority="376" operator="containsText" id="{E379C69B-60FC-4C30-8A24-09EDB8568FF0}">
            <xm:f>NOT(ISERROR(SEARCH($I$69,I50)))</xm:f>
            <xm:f>$I$69</xm:f>
            <x14:dxf>
              <fill>
                <patternFill>
                  <fgColor rgb="FF92D050"/>
                  <bgColor rgb="FF92D050"/>
                </patternFill>
              </fill>
            </x14:dxf>
          </x14:cfRule>
          <x14:cfRule type="containsText" priority="377" operator="containsText" id="{80B08D22-648A-402E-9F17-B58B77B588DE}">
            <xm:f>NOT(ISERROR(SEARCH($I$70,I50)))</xm:f>
            <xm:f>$I$70</xm:f>
            <x14:dxf>
              <fill>
                <patternFill>
                  <bgColor rgb="FF00B050"/>
                </patternFill>
              </fill>
            </x14:dxf>
          </x14:cfRule>
          <x14:cfRule type="containsText" priority="378" operator="containsText" id="{1A81DC80-E2FD-4E6C-989E-17A760D71738}">
            <xm:f>NOT(ISERROR(SEARCH($I$73,I50)))</xm:f>
            <xm:f>$I$73</xm:f>
            <x14:dxf>
              <fill>
                <patternFill>
                  <bgColor rgb="FFFF0000"/>
                </patternFill>
              </fill>
            </x14:dxf>
          </x14:cfRule>
          <x14:cfRule type="containsText" priority="379" operator="containsText" id="{6A418468-ED31-4396-A523-58B59D6AE33F}">
            <xm:f>NOT(ISERROR(SEARCH($I$72,I50)))</xm:f>
            <xm:f>$I$72</xm:f>
            <x14:dxf>
              <fill>
                <patternFill>
                  <fgColor rgb="FFFFC000"/>
                  <bgColor rgb="FFFFC000"/>
                </patternFill>
              </fill>
            </x14:dxf>
          </x14:cfRule>
          <x14:cfRule type="containsText" priority="380" operator="containsText" id="{B424955C-B18B-4303-8FD2-250070A08BEC}">
            <xm:f>NOT(ISERROR(SEARCH($I$71,I50)))</xm:f>
            <xm:f>$I$71</xm:f>
            <x14:dxf>
              <fill>
                <patternFill>
                  <fgColor rgb="FFFFFF00"/>
                  <bgColor rgb="FFFFFF00"/>
                </patternFill>
              </fill>
            </x14:dxf>
          </x14:cfRule>
          <x14:cfRule type="containsText" priority="381" operator="containsText" id="{CA61D9D2-9366-4F8E-B5BC-CE54AD6F42FD}">
            <xm:f>NOT(ISERROR(SEARCH($I$70,I50)))</xm:f>
            <xm:f>$I$70</xm:f>
            <x14:dxf>
              <fill>
                <patternFill>
                  <bgColor theme="0" tint="-0.14996795556505021"/>
                </patternFill>
              </fill>
            </x14:dxf>
          </x14:cfRule>
          <x14:cfRule type="cellIs" priority="382" operator="equal" id="{3FF5473A-B854-4CCE-B0F5-C7D38980A532}">
            <xm:f>'C:\GESTION 2023\1. Pensamiento y Direccionamiento Estrategico\Planes integrados\Definitivos\[MAPA RIESGOS UAEOS 2023.xlsx]Tabla probabiidad'!#REF!</xm:f>
            <x14:dxf>
              <fill>
                <patternFill>
                  <fgColor theme="6"/>
                </patternFill>
              </fill>
            </x14:dxf>
          </x14:cfRule>
          <x14:cfRule type="cellIs" priority="383" operator="equal" id="{8E0F2A41-7BBE-439A-BA46-5FD6EE45F5BA}">
            <xm:f>'C:\GESTION 2023\1. Pensamiento y Direccionamiento Estrategico\Planes integrados\Definitivos\[MAPA RIESGOS UAEOS 2023.xlsx]Tabla probabiidad'!#REF!</xm:f>
            <x14:dxf>
              <fill>
                <patternFill>
                  <fgColor rgb="FF92D050"/>
                  <bgColor theme="6" tint="0.59996337778862885"/>
                </patternFill>
              </fill>
            </x14:dxf>
          </x14:cfRule>
          <xm:sqref>I50</xm:sqref>
        </x14:conditionalFormatting>
        <x14:conditionalFormatting xmlns:xm="http://schemas.microsoft.com/office/excel/2006/main">
          <x14:cfRule type="containsText" priority="368" operator="containsText" id="{E53D0257-27F5-4FD6-A0D4-5EE0F4ED8254}">
            <xm:f>NOT(ISERROR(SEARCH($I$69,I51)))</xm:f>
            <xm:f>$I$69</xm:f>
            <x14:dxf>
              <fill>
                <patternFill>
                  <fgColor rgb="FF92D050"/>
                  <bgColor rgb="FF92D050"/>
                </patternFill>
              </fill>
            </x14:dxf>
          </x14:cfRule>
          <x14:cfRule type="containsText" priority="369" operator="containsText" id="{3E15C37E-2401-450A-A6CC-429BCCC9E079}">
            <xm:f>NOT(ISERROR(SEARCH($I$70,I51)))</xm:f>
            <xm:f>$I$70</xm:f>
            <x14:dxf>
              <fill>
                <patternFill>
                  <bgColor rgb="FF00B050"/>
                </patternFill>
              </fill>
            </x14:dxf>
          </x14:cfRule>
          <x14:cfRule type="containsText" priority="370" operator="containsText" id="{84F51047-4F5B-4394-B62B-3E6E432A964D}">
            <xm:f>NOT(ISERROR(SEARCH($I$73,I51)))</xm:f>
            <xm:f>$I$73</xm:f>
            <x14:dxf>
              <fill>
                <patternFill>
                  <bgColor rgb="FFFF0000"/>
                </patternFill>
              </fill>
            </x14:dxf>
          </x14:cfRule>
          <x14:cfRule type="containsText" priority="371" operator="containsText" id="{A6BA4A21-B311-419F-B068-FA73DDC4D21F}">
            <xm:f>NOT(ISERROR(SEARCH($I$72,I51)))</xm:f>
            <xm:f>$I$72</xm:f>
            <x14:dxf>
              <fill>
                <patternFill>
                  <fgColor rgb="FFFFC000"/>
                  <bgColor rgb="FFFFC000"/>
                </patternFill>
              </fill>
            </x14:dxf>
          </x14:cfRule>
          <x14:cfRule type="containsText" priority="372" operator="containsText" id="{3107EF51-1539-4453-8100-5459420FA6CD}">
            <xm:f>NOT(ISERROR(SEARCH($I$71,I51)))</xm:f>
            <xm:f>$I$71</xm:f>
            <x14:dxf>
              <fill>
                <patternFill>
                  <fgColor rgb="FFFFFF00"/>
                  <bgColor rgb="FFFFFF00"/>
                </patternFill>
              </fill>
            </x14:dxf>
          </x14:cfRule>
          <x14:cfRule type="containsText" priority="373" operator="containsText" id="{CD8EBF76-AD61-4700-B762-12830F9729F7}">
            <xm:f>NOT(ISERROR(SEARCH($I$70,I51)))</xm:f>
            <xm:f>$I$70</xm:f>
            <x14:dxf>
              <fill>
                <patternFill>
                  <bgColor theme="0" tint="-0.14996795556505021"/>
                </patternFill>
              </fill>
            </x14:dxf>
          </x14:cfRule>
          <x14:cfRule type="cellIs" priority="374" operator="equal" id="{85FD3289-FEE1-4EC5-ACA9-A25899ACABCF}">
            <xm:f>'C:\GESTION 2023\1. Pensamiento y Direccionamiento Estrategico\Planes integrados\Definitivos\[MAPA RIESGOS UAEOS 2023.xlsx]Tabla probabiidad'!#REF!</xm:f>
            <x14:dxf>
              <fill>
                <patternFill>
                  <fgColor theme="6"/>
                </patternFill>
              </fill>
            </x14:dxf>
          </x14:cfRule>
          <x14:cfRule type="cellIs" priority="375" operator="equal" id="{CE8614D3-A351-4D5A-A12E-7C8E5F96CA74}">
            <xm:f>'C:\GESTION 2023\1. Pensamiento y Direccionamiento Estrategico\Planes integrados\Definitivos\[MAPA RIESGOS UAEOS 2023.xlsx]Tabla probabiidad'!#REF!</xm:f>
            <x14:dxf>
              <fill>
                <patternFill>
                  <fgColor rgb="FF92D050"/>
                  <bgColor theme="6" tint="0.59996337778862885"/>
                </patternFill>
              </fill>
            </x14:dxf>
          </x14:cfRule>
          <xm:sqref>I51</xm:sqref>
        </x14:conditionalFormatting>
        <x14:conditionalFormatting xmlns:xm="http://schemas.microsoft.com/office/excel/2006/main">
          <x14:cfRule type="containsText" priority="360" operator="containsText" id="{22565F04-8761-4B2A-91B3-50FD0AAF75FF}">
            <xm:f>NOT(ISERROR(SEARCH($I$69,X48)))</xm:f>
            <xm:f>$I$69</xm:f>
            <x14:dxf>
              <fill>
                <patternFill>
                  <fgColor rgb="FF92D050"/>
                  <bgColor rgb="FF92D050"/>
                </patternFill>
              </fill>
            </x14:dxf>
          </x14:cfRule>
          <x14:cfRule type="containsText" priority="361" operator="containsText" id="{67E7DDD3-87B2-486B-BEB7-C7D794457EE8}">
            <xm:f>NOT(ISERROR(SEARCH($I$70,X48)))</xm:f>
            <xm:f>$I$70</xm:f>
            <x14:dxf>
              <fill>
                <patternFill>
                  <bgColor rgb="FF00B050"/>
                </patternFill>
              </fill>
            </x14:dxf>
          </x14:cfRule>
          <x14:cfRule type="containsText" priority="362" operator="containsText" id="{B582F255-2E2E-42C2-880D-3FB1A7ACE319}">
            <xm:f>NOT(ISERROR(SEARCH($I$73,X48)))</xm:f>
            <xm:f>$I$73</xm:f>
            <x14:dxf>
              <fill>
                <patternFill>
                  <bgColor rgb="FFFF0000"/>
                </patternFill>
              </fill>
            </x14:dxf>
          </x14:cfRule>
          <x14:cfRule type="containsText" priority="363" operator="containsText" id="{A54DA30C-460E-4CAA-85BD-4A42129DEE1B}">
            <xm:f>NOT(ISERROR(SEARCH($I$72,X48)))</xm:f>
            <xm:f>$I$72</xm:f>
            <x14:dxf>
              <fill>
                <patternFill>
                  <fgColor rgb="FFFFC000"/>
                  <bgColor rgb="FFFFC000"/>
                </patternFill>
              </fill>
            </x14:dxf>
          </x14:cfRule>
          <x14:cfRule type="containsText" priority="364" operator="containsText" id="{3B4FF154-9929-4773-8EBF-64AD0AC0D0F4}">
            <xm:f>NOT(ISERROR(SEARCH($I$71,X48)))</xm:f>
            <xm:f>$I$71</xm:f>
            <x14:dxf>
              <fill>
                <patternFill>
                  <fgColor rgb="FFFFFF00"/>
                  <bgColor rgb="FFFFFF00"/>
                </patternFill>
              </fill>
            </x14:dxf>
          </x14:cfRule>
          <x14:cfRule type="containsText" priority="365" operator="containsText" id="{B44973E0-08C6-4259-99DA-E1314623DEA7}">
            <xm:f>NOT(ISERROR(SEARCH($I$70,X48)))</xm:f>
            <xm:f>$I$70</xm:f>
            <x14:dxf>
              <fill>
                <patternFill>
                  <bgColor theme="0" tint="-0.14996795556505021"/>
                </patternFill>
              </fill>
            </x14:dxf>
          </x14:cfRule>
          <x14:cfRule type="cellIs" priority="366" operator="equal" id="{6BDA808A-5298-44E9-B49B-B2DBB786525F}">
            <xm:f>'C:\GESTION 2023\1. Pensamiento y Direccionamiento Estrategico\Planes integrados\Definitivos\[MAPA RIESGOS UAEOS 2023.xlsx]Tabla probabiidad'!#REF!</xm:f>
            <x14:dxf>
              <fill>
                <patternFill>
                  <fgColor theme="6"/>
                </patternFill>
              </fill>
            </x14:dxf>
          </x14:cfRule>
          <x14:cfRule type="cellIs" priority="367" operator="equal" id="{D8DD3162-7F0D-41C6-8954-05A1A4720894}">
            <xm:f>'C:\GESTION 2023\1. Pensamiento y Direccionamiento Estrategico\Planes integrados\Definitivos\[MAPA RIESGOS UAEOS 2023.xlsx]Tabla probabiidad'!#REF!</xm:f>
            <x14:dxf>
              <fill>
                <patternFill>
                  <fgColor rgb="FF92D050"/>
                  <bgColor theme="6" tint="0.59996337778862885"/>
                </patternFill>
              </fill>
            </x14:dxf>
          </x14:cfRule>
          <xm:sqref>X48</xm:sqref>
        </x14:conditionalFormatting>
        <x14:conditionalFormatting xmlns:xm="http://schemas.microsoft.com/office/excel/2006/main">
          <x14:cfRule type="containsText" priority="352" operator="containsText" id="{C37F5B53-ECA1-4958-ACE6-1AAA3B606A5A}">
            <xm:f>NOT(ISERROR(SEARCH($I$69,X50)))</xm:f>
            <xm:f>$I$69</xm:f>
            <x14:dxf>
              <fill>
                <patternFill>
                  <fgColor rgb="FF92D050"/>
                  <bgColor rgb="FF92D050"/>
                </patternFill>
              </fill>
            </x14:dxf>
          </x14:cfRule>
          <x14:cfRule type="containsText" priority="353" operator="containsText" id="{990B3839-FFE9-45A2-AD92-8E5C6F6248F7}">
            <xm:f>NOT(ISERROR(SEARCH($I$70,X50)))</xm:f>
            <xm:f>$I$70</xm:f>
            <x14:dxf>
              <fill>
                <patternFill>
                  <bgColor rgb="FF00B050"/>
                </patternFill>
              </fill>
            </x14:dxf>
          </x14:cfRule>
          <x14:cfRule type="containsText" priority="354" operator="containsText" id="{98CF41C0-B69D-4123-AF90-983FC7955A59}">
            <xm:f>NOT(ISERROR(SEARCH($I$73,X50)))</xm:f>
            <xm:f>$I$73</xm:f>
            <x14:dxf>
              <fill>
                <patternFill>
                  <bgColor rgb="FFFF0000"/>
                </patternFill>
              </fill>
            </x14:dxf>
          </x14:cfRule>
          <x14:cfRule type="containsText" priority="355" operator="containsText" id="{A2DAE12E-A594-4F2B-B3A1-5D59485A070C}">
            <xm:f>NOT(ISERROR(SEARCH($I$72,X50)))</xm:f>
            <xm:f>$I$72</xm:f>
            <x14:dxf>
              <fill>
                <patternFill>
                  <fgColor rgb="FFFFC000"/>
                  <bgColor rgb="FFFFC000"/>
                </patternFill>
              </fill>
            </x14:dxf>
          </x14:cfRule>
          <x14:cfRule type="containsText" priority="356" operator="containsText" id="{E80912C8-EB4B-45FF-A030-9F8598CA1738}">
            <xm:f>NOT(ISERROR(SEARCH($I$71,X50)))</xm:f>
            <xm:f>$I$71</xm:f>
            <x14:dxf>
              <fill>
                <patternFill>
                  <fgColor rgb="FFFFFF00"/>
                  <bgColor rgb="FFFFFF00"/>
                </patternFill>
              </fill>
            </x14:dxf>
          </x14:cfRule>
          <x14:cfRule type="containsText" priority="357" operator="containsText" id="{524D63CD-EDE4-4C26-B810-4B0040015B3A}">
            <xm:f>NOT(ISERROR(SEARCH($I$70,X50)))</xm:f>
            <xm:f>$I$70</xm:f>
            <x14:dxf>
              <fill>
                <patternFill>
                  <bgColor theme="0" tint="-0.14996795556505021"/>
                </patternFill>
              </fill>
            </x14:dxf>
          </x14:cfRule>
          <x14:cfRule type="cellIs" priority="358" operator="equal" id="{9F07479A-9FFF-43D4-993F-5D4A4E617D2B}">
            <xm:f>'C:\GESTION 2023\1. Pensamiento y Direccionamiento Estrategico\Planes integrados\Definitivos\[MAPA RIESGOS UAEOS 2023.xlsx]Tabla probabiidad'!#REF!</xm:f>
            <x14:dxf>
              <fill>
                <patternFill>
                  <fgColor theme="6"/>
                </patternFill>
              </fill>
            </x14:dxf>
          </x14:cfRule>
          <x14:cfRule type="cellIs" priority="359" operator="equal" id="{B49FE86F-346A-4188-A4A4-42B75DF88661}">
            <xm:f>'C:\GESTION 2023\1. Pensamiento y Direccionamiento Estrategico\Planes integrados\Definitivos\[MAPA RIESGOS UAEOS 2023.xlsx]Tabla probabiidad'!#REF!</xm:f>
            <x14:dxf>
              <fill>
                <patternFill>
                  <fgColor rgb="FF92D050"/>
                  <bgColor theme="6" tint="0.59996337778862885"/>
                </patternFill>
              </fill>
            </x14:dxf>
          </x14:cfRule>
          <xm:sqref>X50</xm:sqref>
        </x14:conditionalFormatting>
        <x14:conditionalFormatting xmlns:xm="http://schemas.microsoft.com/office/excel/2006/main">
          <x14:cfRule type="containsText" priority="344" operator="containsText" id="{2A0C0ABE-9468-4D84-8DC3-5E3ED4566888}">
            <xm:f>NOT(ISERROR(SEARCH($I$69,X51)))</xm:f>
            <xm:f>$I$69</xm:f>
            <x14:dxf>
              <fill>
                <patternFill>
                  <fgColor rgb="FF92D050"/>
                  <bgColor rgb="FF92D050"/>
                </patternFill>
              </fill>
            </x14:dxf>
          </x14:cfRule>
          <x14:cfRule type="containsText" priority="345" operator="containsText" id="{EE83E9AE-8ECB-4F9E-A786-E5EFCF0B62D2}">
            <xm:f>NOT(ISERROR(SEARCH($I$70,X51)))</xm:f>
            <xm:f>$I$70</xm:f>
            <x14:dxf>
              <fill>
                <patternFill>
                  <bgColor rgb="FF00B050"/>
                </patternFill>
              </fill>
            </x14:dxf>
          </x14:cfRule>
          <x14:cfRule type="containsText" priority="346" operator="containsText" id="{08831EBE-53CF-456B-9BFD-0A1F4FF0AF02}">
            <xm:f>NOT(ISERROR(SEARCH($I$73,X51)))</xm:f>
            <xm:f>$I$73</xm:f>
            <x14:dxf>
              <fill>
                <patternFill>
                  <bgColor rgb="FFFF0000"/>
                </patternFill>
              </fill>
            </x14:dxf>
          </x14:cfRule>
          <x14:cfRule type="containsText" priority="347" operator="containsText" id="{255AF101-5214-41B3-B17E-2BCB398E6E64}">
            <xm:f>NOT(ISERROR(SEARCH($I$72,X51)))</xm:f>
            <xm:f>$I$72</xm:f>
            <x14:dxf>
              <fill>
                <patternFill>
                  <fgColor rgb="FFFFC000"/>
                  <bgColor rgb="FFFFC000"/>
                </patternFill>
              </fill>
            </x14:dxf>
          </x14:cfRule>
          <x14:cfRule type="containsText" priority="348" operator="containsText" id="{420BBBDB-2AC3-4716-99C0-C6474BC21CAA}">
            <xm:f>NOT(ISERROR(SEARCH($I$71,X51)))</xm:f>
            <xm:f>$I$71</xm:f>
            <x14:dxf>
              <fill>
                <patternFill>
                  <fgColor rgb="FFFFFF00"/>
                  <bgColor rgb="FFFFFF00"/>
                </patternFill>
              </fill>
            </x14:dxf>
          </x14:cfRule>
          <x14:cfRule type="containsText" priority="349" operator="containsText" id="{C084EE49-6D08-4381-93E2-1248A0229C79}">
            <xm:f>NOT(ISERROR(SEARCH($I$70,X51)))</xm:f>
            <xm:f>$I$70</xm:f>
            <x14:dxf>
              <fill>
                <patternFill>
                  <bgColor theme="0" tint="-0.14996795556505021"/>
                </patternFill>
              </fill>
            </x14:dxf>
          </x14:cfRule>
          <x14:cfRule type="cellIs" priority="350" operator="equal" id="{89678B56-7B27-4A20-8A2E-74F23A40CEB0}">
            <xm:f>'C:\GESTION 2023\1. Pensamiento y Direccionamiento Estrategico\Planes integrados\Definitivos\[MAPA RIESGOS UAEOS 2023.xlsx]Tabla probabiidad'!#REF!</xm:f>
            <x14:dxf>
              <fill>
                <patternFill>
                  <fgColor theme="6"/>
                </patternFill>
              </fill>
            </x14:dxf>
          </x14:cfRule>
          <x14:cfRule type="cellIs" priority="351" operator="equal" id="{4F161121-A5FA-4BA2-ADE7-46573858C23F}">
            <xm:f>'C:\GESTION 2023\1. Pensamiento y Direccionamiento Estrategico\Planes integrados\Definitivos\[MAPA RIESGOS UAEOS 2023.xlsx]Tabla probabiidad'!#REF!</xm:f>
            <x14:dxf>
              <fill>
                <patternFill>
                  <fgColor rgb="FF92D050"/>
                  <bgColor theme="6" tint="0.59996337778862885"/>
                </patternFill>
              </fill>
            </x14:dxf>
          </x14:cfRule>
          <xm:sqref>X51</xm:sqref>
        </x14:conditionalFormatting>
        <x14:conditionalFormatting xmlns:xm="http://schemas.microsoft.com/office/excel/2006/main">
          <x14:cfRule type="containsText" priority="339" operator="containsText" id="{EBEDE04B-7854-40CB-9F1D-1C1296CE0914}">
            <xm:f>NOT(ISERROR(SEARCH($K$73,K50)))</xm:f>
            <xm:f>$K$73</xm:f>
            <x14:dxf>
              <fill>
                <patternFill>
                  <bgColor rgb="FFFF0000"/>
                </patternFill>
              </fill>
            </x14:dxf>
          </x14:cfRule>
          <x14:cfRule type="containsText" priority="340" operator="containsText" id="{4A3E83D1-E26A-4C09-8DBB-0B5A1994268F}">
            <xm:f>NOT(ISERROR(SEARCH($K$72,K50)))</xm:f>
            <xm:f>$K$72</xm:f>
            <x14:dxf>
              <fill>
                <patternFill>
                  <bgColor rgb="FFFFC000"/>
                </patternFill>
              </fill>
            </x14:dxf>
          </x14:cfRule>
          <x14:cfRule type="containsText" priority="341" operator="containsText" id="{D9FF8FD5-6C43-49B9-BE9C-602B74EB3C87}">
            <xm:f>NOT(ISERROR(SEARCH($K$71,K50)))</xm:f>
            <xm:f>$K$71</xm:f>
            <x14:dxf>
              <fill>
                <patternFill>
                  <bgColor rgb="FFFFFF00"/>
                </patternFill>
              </fill>
            </x14:dxf>
          </x14:cfRule>
          <x14:cfRule type="containsText" priority="342" operator="containsText" id="{065B632C-4E9B-4004-A671-E948B84B3168}">
            <xm:f>NOT(ISERROR(SEARCH($K$70,K50)))</xm:f>
            <xm:f>$K$70</xm:f>
            <x14:dxf>
              <fill>
                <patternFill>
                  <bgColor rgb="FF00B050"/>
                </patternFill>
              </fill>
            </x14:dxf>
          </x14:cfRule>
          <x14:cfRule type="containsText" priority="343" operator="containsText" id="{2358FA28-569F-43D5-A027-737991BC33DF}">
            <xm:f>NOT(ISERROR(SEARCH($K$69,K50)))</xm:f>
            <xm:f>$K$69</xm:f>
            <x14:dxf>
              <fill>
                <patternFill>
                  <bgColor rgb="FF92D050"/>
                </patternFill>
              </fill>
            </x14:dxf>
          </x14:cfRule>
          <xm:sqref>K50</xm:sqref>
        </x14:conditionalFormatting>
        <x14:conditionalFormatting xmlns:xm="http://schemas.microsoft.com/office/excel/2006/main">
          <x14:cfRule type="containsText" priority="334" operator="containsText" id="{A4187B1A-74C7-466B-A444-6A2BFA2FB4B3}">
            <xm:f>NOT(ISERROR(SEARCH($K$73,K51)))</xm:f>
            <xm:f>$K$73</xm:f>
            <x14:dxf>
              <fill>
                <patternFill>
                  <bgColor rgb="FFFF0000"/>
                </patternFill>
              </fill>
            </x14:dxf>
          </x14:cfRule>
          <x14:cfRule type="containsText" priority="335" operator="containsText" id="{F334DFAF-FB68-45F6-A45E-8EA7BDF19245}">
            <xm:f>NOT(ISERROR(SEARCH($K$72,K51)))</xm:f>
            <xm:f>$K$72</xm:f>
            <x14:dxf>
              <fill>
                <patternFill>
                  <bgColor rgb="FFFFC000"/>
                </patternFill>
              </fill>
            </x14:dxf>
          </x14:cfRule>
          <x14:cfRule type="containsText" priority="336" operator="containsText" id="{372DF040-5513-4A9E-AE53-FFCB8DE6B7BA}">
            <xm:f>NOT(ISERROR(SEARCH($K$71,K51)))</xm:f>
            <xm:f>$K$71</xm:f>
            <x14:dxf>
              <fill>
                <patternFill>
                  <bgColor rgb="FFFFFF00"/>
                </patternFill>
              </fill>
            </x14:dxf>
          </x14:cfRule>
          <x14:cfRule type="containsText" priority="337" operator="containsText" id="{684218D3-037A-408B-B1D3-9BE155501854}">
            <xm:f>NOT(ISERROR(SEARCH($K$70,K51)))</xm:f>
            <xm:f>$K$70</xm:f>
            <x14:dxf>
              <fill>
                <patternFill>
                  <bgColor rgb="FF00B050"/>
                </patternFill>
              </fill>
            </x14:dxf>
          </x14:cfRule>
          <x14:cfRule type="containsText" priority="338" operator="containsText" id="{F6FDAE44-CC91-4E16-A885-4336A88FA136}">
            <xm:f>NOT(ISERROR(SEARCH($K$69,K51)))</xm:f>
            <xm:f>$K$69</xm:f>
            <x14:dxf>
              <fill>
                <patternFill>
                  <bgColor rgb="FF92D050"/>
                </patternFill>
              </fill>
            </x14:dxf>
          </x14:cfRule>
          <xm:sqref>K51</xm:sqref>
        </x14:conditionalFormatting>
        <x14:conditionalFormatting xmlns:xm="http://schemas.microsoft.com/office/excel/2006/main">
          <x14:cfRule type="containsText" priority="329" operator="containsText" id="{4B22DD0A-AE07-447A-863C-F2CDD927F66A}">
            <xm:f>NOT(ISERROR(SEARCH($K$73,K48)))</xm:f>
            <xm:f>$K$73</xm:f>
            <x14:dxf>
              <fill>
                <patternFill>
                  <bgColor rgb="FFFF0000"/>
                </patternFill>
              </fill>
            </x14:dxf>
          </x14:cfRule>
          <x14:cfRule type="containsText" priority="330" operator="containsText" id="{E52B15E2-79DD-435A-8329-CAE4CDD35822}">
            <xm:f>NOT(ISERROR(SEARCH($K$72,K48)))</xm:f>
            <xm:f>$K$72</xm:f>
            <x14:dxf>
              <fill>
                <patternFill>
                  <bgColor rgb="FFFFC000"/>
                </patternFill>
              </fill>
            </x14:dxf>
          </x14:cfRule>
          <x14:cfRule type="containsText" priority="331" operator="containsText" id="{8B2EFBEC-2A1D-4919-8A69-3FC33A86BBE5}">
            <xm:f>NOT(ISERROR(SEARCH($K$71,K48)))</xm:f>
            <xm:f>$K$71</xm:f>
            <x14:dxf>
              <fill>
                <patternFill>
                  <bgColor rgb="FFFFFF00"/>
                </patternFill>
              </fill>
            </x14:dxf>
          </x14:cfRule>
          <x14:cfRule type="containsText" priority="332" operator="containsText" id="{A04A99B2-E0A8-4702-81CF-6E29C6D21182}">
            <xm:f>NOT(ISERROR(SEARCH($K$70,K48)))</xm:f>
            <xm:f>$K$70</xm:f>
            <x14:dxf>
              <fill>
                <patternFill>
                  <bgColor rgb="FF00B050"/>
                </patternFill>
              </fill>
            </x14:dxf>
          </x14:cfRule>
          <x14:cfRule type="containsText" priority="333" operator="containsText" id="{615322BC-AC11-4620-9E48-6DE52315A68E}">
            <xm:f>NOT(ISERROR(SEARCH($K$69,K48)))</xm:f>
            <xm:f>$K$69</xm:f>
            <x14:dxf>
              <fill>
                <patternFill>
                  <bgColor rgb="FF92D050"/>
                </patternFill>
              </fill>
            </x14:dxf>
          </x14:cfRule>
          <xm:sqref>K48</xm:sqref>
        </x14:conditionalFormatting>
        <x14:conditionalFormatting xmlns:xm="http://schemas.microsoft.com/office/excel/2006/main">
          <x14:cfRule type="containsText" priority="325" operator="containsText" id="{988D6FCA-4BAF-4CED-B5A2-40B92E2F36E7}">
            <xm:f>NOT(ISERROR(SEARCH($M$72,M50)))</xm:f>
            <xm:f>$M$72</xm:f>
            <x14:dxf>
              <fill>
                <patternFill>
                  <bgColor rgb="FFFF0000"/>
                </patternFill>
              </fill>
            </x14:dxf>
          </x14:cfRule>
          <x14:cfRule type="containsText" priority="326" operator="containsText" id="{1A41925D-CEB0-40F8-9CA0-A23C826F66E1}">
            <xm:f>NOT(ISERROR(SEARCH($M$71,M50)))</xm:f>
            <xm:f>$M$71</xm:f>
            <x14:dxf>
              <fill>
                <patternFill>
                  <bgColor rgb="FFFFC000"/>
                </patternFill>
              </fill>
            </x14:dxf>
          </x14:cfRule>
          <x14:cfRule type="containsText" priority="327" operator="containsText" id="{645B6BA0-8304-475E-AD8F-EB5BAF8C0557}">
            <xm:f>NOT(ISERROR(SEARCH($M$70,M50)))</xm:f>
            <xm:f>$M$70</xm:f>
            <x14:dxf>
              <fill>
                <patternFill>
                  <bgColor rgb="FFFFFF00"/>
                </patternFill>
              </fill>
            </x14:dxf>
          </x14:cfRule>
          <x14:cfRule type="containsText" priority="328" operator="containsText" id="{6225295D-E695-4C50-BF5B-E43D1495061B}">
            <xm:f>NOT(ISERROR(SEARCH($M$69,M50)))</xm:f>
            <xm:f>$M$69</xm:f>
            <x14:dxf>
              <fill>
                <patternFill>
                  <bgColor rgb="FF92D050"/>
                </patternFill>
              </fill>
            </x14:dxf>
          </x14:cfRule>
          <xm:sqref>M50</xm:sqref>
        </x14:conditionalFormatting>
        <x14:conditionalFormatting xmlns:xm="http://schemas.microsoft.com/office/excel/2006/main">
          <x14:cfRule type="containsText" priority="321" operator="containsText" id="{8ECCE53B-53EF-4ED1-BEC7-73111122B839}">
            <xm:f>NOT(ISERROR(SEARCH($M$72,M48)))</xm:f>
            <xm:f>$M$72</xm:f>
            <x14:dxf>
              <fill>
                <patternFill>
                  <bgColor rgb="FFFF0000"/>
                </patternFill>
              </fill>
            </x14:dxf>
          </x14:cfRule>
          <x14:cfRule type="containsText" priority="322" operator="containsText" id="{5E540AC7-D0B4-4BAF-A726-CD9C5A46A479}">
            <xm:f>NOT(ISERROR(SEARCH($M$71,M48)))</xm:f>
            <xm:f>$M$71</xm:f>
            <x14:dxf>
              <fill>
                <patternFill>
                  <bgColor rgb="FFFFC000"/>
                </patternFill>
              </fill>
            </x14:dxf>
          </x14:cfRule>
          <x14:cfRule type="containsText" priority="323" operator="containsText" id="{99BA6A78-BED5-4459-B30C-DC4ADB70174B}">
            <xm:f>NOT(ISERROR(SEARCH($M$70,M48)))</xm:f>
            <xm:f>$M$70</xm:f>
            <x14:dxf>
              <fill>
                <patternFill>
                  <bgColor rgb="FFFFFF00"/>
                </patternFill>
              </fill>
            </x14:dxf>
          </x14:cfRule>
          <x14:cfRule type="containsText" priority="324" operator="containsText" id="{F6ED2A2C-F629-4828-9431-4597E1FB22E5}">
            <xm:f>NOT(ISERROR(SEARCH($M$69,M48)))</xm:f>
            <xm:f>$M$69</xm:f>
            <x14:dxf>
              <fill>
                <patternFill>
                  <bgColor rgb="FF92D050"/>
                </patternFill>
              </fill>
            </x14:dxf>
          </x14:cfRule>
          <xm:sqref>M48</xm:sqref>
        </x14:conditionalFormatting>
        <x14:conditionalFormatting xmlns:xm="http://schemas.microsoft.com/office/excel/2006/main">
          <x14:cfRule type="containsText" priority="317" operator="containsText" id="{76304ADB-6D47-4DE8-9103-A4E1010CA18C}">
            <xm:f>NOT(ISERROR(SEARCH($M$72,M51)))</xm:f>
            <xm:f>$M$72</xm:f>
            <x14:dxf>
              <fill>
                <patternFill>
                  <bgColor rgb="FFFF0000"/>
                </patternFill>
              </fill>
            </x14:dxf>
          </x14:cfRule>
          <x14:cfRule type="containsText" priority="318" operator="containsText" id="{70506A99-1319-45EF-83BC-497F54E42293}">
            <xm:f>NOT(ISERROR(SEARCH($M$71,M51)))</xm:f>
            <xm:f>$M$71</xm:f>
            <x14:dxf>
              <fill>
                <patternFill>
                  <bgColor rgb="FFFFC000"/>
                </patternFill>
              </fill>
            </x14:dxf>
          </x14:cfRule>
          <x14:cfRule type="containsText" priority="319" operator="containsText" id="{2642B7A4-9EE9-417E-8345-860260EA2FFC}">
            <xm:f>NOT(ISERROR(SEARCH($M$70,M51)))</xm:f>
            <xm:f>$M$70</xm:f>
            <x14:dxf>
              <fill>
                <patternFill>
                  <bgColor rgb="FFFFFF00"/>
                </patternFill>
              </fill>
            </x14:dxf>
          </x14:cfRule>
          <x14:cfRule type="containsText" priority="320" operator="containsText" id="{884CE60F-A1F8-4652-8778-8B7A6CE519CA}">
            <xm:f>NOT(ISERROR(SEARCH($M$69,M51)))</xm:f>
            <xm:f>$M$69</xm:f>
            <x14:dxf>
              <fill>
                <patternFill>
                  <bgColor rgb="FF92D050"/>
                </patternFill>
              </fill>
            </x14:dxf>
          </x14:cfRule>
          <xm:sqref>M51</xm:sqref>
        </x14:conditionalFormatting>
        <x14:conditionalFormatting xmlns:xm="http://schemas.microsoft.com/office/excel/2006/main">
          <x14:cfRule type="containsText" priority="313" operator="containsText" id="{BF50C9A2-2D67-4578-89D5-0BA3E776250E}">
            <xm:f>NOT(ISERROR(SEARCH($M$72,AB48)))</xm:f>
            <xm:f>$M$72</xm:f>
            <x14:dxf>
              <fill>
                <patternFill>
                  <bgColor rgb="FFFF0000"/>
                </patternFill>
              </fill>
            </x14:dxf>
          </x14:cfRule>
          <x14:cfRule type="containsText" priority="314" operator="containsText" id="{D791104B-0EED-45D0-AEF4-AB1B2A161A99}">
            <xm:f>NOT(ISERROR(SEARCH($M$71,AB48)))</xm:f>
            <xm:f>$M$71</xm:f>
            <x14:dxf>
              <fill>
                <patternFill>
                  <bgColor rgb="FFFFC000"/>
                </patternFill>
              </fill>
            </x14:dxf>
          </x14:cfRule>
          <x14:cfRule type="containsText" priority="315" operator="containsText" id="{8B6BF2C9-E8B5-4833-90D7-AC42A87DD932}">
            <xm:f>NOT(ISERROR(SEARCH($M$70,AB48)))</xm:f>
            <xm:f>$M$70</xm:f>
            <x14:dxf>
              <fill>
                <patternFill>
                  <bgColor rgb="FFFFFF00"/>
                </patternFill>
              </fill>
            </x14:dxf>
          </x14:cfRule>
          <x14:cfRule type="containsText" priority="316" operator="containsText" id="{57409C87-0C07-40DD-A0D5-7B926BAB1CA1}">
            <xm:f>NOT(ISERROR(SEARCH($M$69,AB48)))</xm:f>
            <xm:f>$M$69</xm:f>
            <x14:dxf>
              <fill>
                <patternFill>
                  <bgColor rgb="FF92D050"/>
                </patternFill>
              </fill>
            </x14:dxf>
          </x14:cfRule>
          <xm:sqref>AB48</xm:sqref>
        </x14:conditionalFormatting>
        <x14:conditionalFormatting xmlns:xm="http://schemas.microsoft.com/office/excel/2006/main">
          <x14:cfRule type="containsText" priority="309" operator="containsText" id="{55D265C4-CFF8-4851-B2D4-6C9748E724FD}">
            <xm:f>NOT(ISERROR(SEARCH($M$72,AB51)))</xm:f>
            <xm:f>$M$72</xm:f>
            <x14:dxf>
              <fill>
                <patternFill>
                  <bgColor rgb="FFFF0000"/>
                </patternFill>
              </fill>
            </x14:dxf>
          </x14:cfRule>
          <x14:cfRule type="containsText" priority="310" operator="containsText" id="{8D1C5CC4-ED08-4712-B734-F9F0BA3745AA}">
            <xm:f>NOT(ISERROR(SEARCH($M$71,AB51)))</xm:f>
            <xm:f>$M$71</xm:f>
            <x14:dxf>
              <fill>
                <patternFill>
                  <bgColor rgb="FFFFC000"/>
                </patternFill>
              </fill>
            </x14:dxf>
          </x14:cfRule>
          <x14:cfRule type="containsText" priority="311" operator="containsText" id="{00D8C27D-8380-4597-B872-FF61B5ADB4BE}">
            <xm:f>NOT(ISERROR(SEARCH($M$70,AB51)))</xm:f>
            <xm:f>$M$70</xm:f>
            <x14:dxf>
              <fill>
                <patternFill>
                  <bgColor rgb="FFFFFF00"/>
                </patternFill>
              </fill>
            </x14:dxf>
          </x14:cfRule>
          <x14:cfRule type="containsText" priority="312" operator="containsText" id="{B1028767-C2E0-4AF0-8A44-820CDA8A9621}">
            <xm:f>NOT(ISERROR(SEARCH($M$69,AB51)))</xm:f>
            <xm:f>$M$69</xm:f>
            <x14:dxf>
              <fill>
                <patternFill>
                  <bgColor rgb="FF92D050"/>
                </patternFill>
              </fill>
            </x14:dxf>
          </x14:cfRule>
          <xm:sqref>AB51</xm:sqref>
        </x14:conditionalFormatting>
        <x14:conditionalFormatting xmlns:xm="http://schemas.microsoft.com/office/excel/2006/main">
          <x14:cfRule type="containsText" priority="305" operator="containsText" id="{7AF850C6-7A74-40EB-95C1-B17BBBD0760B}">
            <xm:f>NOT(ISERROR(SEARCH($M$72,AB50)))</xm:f>
            <xm:f>$M$72</xm:f>
            <x14:dxf>
              <fill>
                <patternFill>
                  <bgColor rgb="FFFF0000"/>
                </patternFill>
              </fill>
            </x14:dxf>
          </x14:cfRule>
          <x14:cfRule type="containsText" priority="306" operator="containsText" id="{FE4D7EC6-5082-4AA2-9511-B77587005262}">
            <xm:f>NOT(ISERROR(SEARCH($M$71,AB50)))</xm:f>
            <xm:f>$M$71</xm:f>
            <x14:dxf>
              <fill>
                <patternFill>
                  <bgColor rgb="FFFFC000"/>
                </patternFill>
              </fill>
            </x14:dxf>
          </x14:cfRule>
          <x14:cfRule type="containsText" priority="307" operator="containsText" id="{ACCBAE86-BFC0-4FCF-8A84-4C48A6372E3A}">
            <xm:f>NOT(ISERROR(SEARCH($M$70,AB50)))</xm:f>
            <xm:f>$M$70</xm:f>
            <x14:dxf>
              <fill>
                <patternFill>
                  <bgColor rgb="FFFFFF00"/>
                </patternFill>
              </fill>
            </x14:dxf>
          </x14:cfRule>
          <x14:cfRule type="containsText" priority="308" operator="containsText" id="{3C75B0AE-E28C-424B-A665-7E5ED13FAB04}">
            <xm:f>NOT(ISERROR(SEARCH($M$69,AB50)))</xm:f>
            <xm:f>$M$69</xm:f>
            <x14:dxf>
              <fill>
                <patternFill>
                  <bgColor rgb="FF92D050"/>
                </patternFill>
              </fill>
            </x14:dxf>
          </x14:cfRule>
          <xm:sqref>AB50</xm:sqref>
        </x14:conditionalFormatting>
        <x14:conditionalFormatting xmlns:xm="http://schemas.microsoft.com/office/excel/2006/main">
          <x14:cfRule type="containsText" priority="297" operator="containsText" id="{80667C68-F57C-43B5-9A0E-28F0DDFFFDE8}">
            <xm:f>NOT(ISERROR(SEARCH($I$69,I53)))</xm:f>
            <xm:f>$I$69</xm:f>
            <x14:dxf>
              <fill>
                <patternFill>
                  <fgColor rgb="FF92D050"/>
                  <bgColor rgb="FF92D050"/>
                </patternFill>
              </fill>
            </x14:dxf>
          </x14:cfRule>
          <x14:cfRule type="containsText" priority="298" operator="containsText" id="{D4D3EF61-C0A3-4044-80FB-1E5F9CF8F382}">
            <xm:f>NOT(ISERROR(SEARCH($I$70,I53)))</xm:f>
            <xm:f>$I$70</xm:f>
            <x14:dxf>
              <fill>
                <patternFill>
                  <bgColor rgb="FF00B050"/>
                </patternFill>
              </fill>
            </x14:dxf>
          </x14:cfRule>
          <x14:cfRule type="containsText" priority="299" operator="containsText" id="{976C9C7B-6653-4999-9A17-7D574E8B396C}">
            <xm:f>NOT(ISERROR(SEARCH($I$73,I53)))</xm:f>
            <xm:f>$I$73</xm:f>
            <x14:dxf>
              <fill>
                <patternFill>
                  <bgColor rgb="FFFF0000"/>
                </patternFill>
              </fill>
            </x14:dxf>
          </x14:cfRule>
          <x14:cfRule type="containsText" priority="300" operator="containsText" id="{50F6B446-7DE3-4EE0-9D8E-A28382EFA2C0}">
            <xm:f>NOT(ISERROR(SEARCH($I$72,I53)))</xm:f>
            <xm:f>$I$72</xm:f>
            <x14:dxf>
              <fill>
                <patternFill>
                  <fgColor rgb="FFFFC000"/>
                  <bgColor rgb="FFFFC000"/>
                </patternFill>
              </fill>
            </x14:dxf>
          </x14:cfRule>
          <x14:cfRule type="containsText" priority="301" operator="containsText" id="{61D96958-7BA6-4F3A-823A-02047CCE113F}">
            <xm:f>NOT(ISERROR(SEARCH($I$71,I53)))</xm:f>
            <xm:f>$I$71</xm:f>
            <x14:dxf>
              <fill>
                <patternFill>
                  <fgColor rgb="FFFFFF00"/>
                  <bgColor rgb="FFFFFF00"/>
                </patternFill>
              </fill>
            </x14:dxf>
          </x14:cfRule>
          <x14:cfRule type="containsText" priority="302" operator="containsText" id="{4973218A-9528-432A-BF3D-E0A9FA751EB8}">
            <xm:f>NOT(ISERROR(SEARCH($I$70,I53)))</xm:f>
            <xm:f>$I$70</xm:f>
            <x14:dxf>
              <fill>
                <patternFill>
                  <bgColor theme="0" tint="-0.14996795556505021"/>
                </patternFill>
              </fill>
            </x14:dxf>
          </x14:cfRule>
          <x14:cfRule type="cellIs" priority="303" operator="equal" id="{35DE50B9-8CFF-4B91-80B2-1EAF685D211D}">
            <xm:f>'C:\GESTION 2023\1. Pensamiento y Direccionamiento Estrategico\Planes integrados\Definitivos\[MAPA RIESGOS UAEOS 2023.xlsx]Tabla probabiidad'!#REF!</xm:f>
            <x14:dxf>
              <fill>
                <patternFill>
                  <fgColor theme="6"/>
                </patternFill>
              </fill>
            </x14:dxf>
          </x14:cfRule>
          <x14:cfRule type="cellIs" priority="304" operator="equal" id="{36C71069-BC71-4BE3-94CB-63D0C59A9A19}">
            <xm:f>'C:\GESTION 2023\1. Pensamiento y Direccionamiento Estrategico\Planes integrados\Definitivos\[MAPA RIESGOS UAEOS 2023.xlsx]Tabla probabiidad'!#REF!</xm:f>
            <x14:dxf>
              <fill>
                <patternFill>
                  <fgColor rgb="FF92D050"/>
                  <bgColor theme="6" tint="0.59996337778862885"/>
                </patternFill>
              </fill>
            </x14:dxf>
          </x14:cfRule>
          <xm:sqref>I53:I54</xm:sqref>
        </x14:conditionalFormatting>
        <x14:conditionalFormatting xmlns:xm="http://schemas.microsoft.com/office/excel/2006/main">
          <x14:cfRule type="containsText" priority="289" operator="containsText" id="{23865886-E655-4B68-9E8B-E4DAEF96ABE6}">
            <xm:f>NOT(ISERROR(SEARCH($I$69,I56)))</xm:f>
            <xm:f>$I$69</xm:f>
            <x14:dxf>
              <fill>
                <patternFill>
                  <fgColor rgb="FF92D050"/>
                  <bgColor rgb="FF92D050"/>
                </patternFill>
              </fill>
            </x14:dxf>
          </x14:cfRule>
          <x14:cfRule type="containsText" priority="290" operator="containsText" id="{3D0DEE94-DC05-4182-8CB7-BF5918CEA3E3}">
            <xm:f>NOT(ISERROR(SEARCH($I$70,I56)))</xm:f>
            <xm:f>$I$70</xm:f>
            <x14:dxf>
              <fill>
                <patternFill>
                  <bgColor rgb="FF00B050"/>
                </patternFill>
              </fill>
            </x14:dxf>
          </x14:cfRule>
          <x14:cfRule type="containsText" priority="291" operator="containsText" id="{2234F2C1-69C8-4DFA-B19F-7F62345B202D}">
            <xm:f>NOT(ISERROR(SEARCH($I$73,I56)))</xm:f>
            <xm:f>$I$73</xm:f>
            <x14:dxf>
              <fill>
                <patternFill>
                  <bgColor rgb="FFFF0000"/>
                </patternFill>
              </fill>
            </x14:dxf>
          </x14:cfRule>
          <x14:cfRule type="containsText" priority="292" operator="containsText" id="{762CBC8D-B9D7-4058-86B7-63F1F33B75BC}">
            <xm:f>NOT(ISERROR(SEARCH($I$72,I56)))</xm:f>
            <xm:f>$I$72</xm:f>
            <x14:dxf>
              <fill>
                <patternFill>
                  <fgColor rgb="FFFFC000"/>
                  <bgColor rgb="FFFFC000"/>
                </patternFill>
              </fill>
            </x14:dxf>
          </x14:cfRule>
          <x14:cfRule type="containsText" priority="293" operator="containsText" id="{AA04E4B7-E1A2-4214-AC56-4AA81CEB94B6}">
            <xm:f>NOT(ISERROR(SEARCH($I$71,I56)))</xm:f>
            <xm:f>$I$71</xm:f>
            <x14:dxf>
              <fill>
                <patternFill>
                  <fgColor rgb="FFFFFF00"/>
                  <bgColor rgb="FFFFFF00"/>
                </patternFill>
              </fill>
            </x14:dxf>
          </x14:cfRule>
          <x14:cfRule type="containsText" priority="294" operator="containsText" id="{1F23F75B-A0A5-4538-B1DE-EA666E908F52}">
            <xm:f>NOT(ISERROR(SEARCH($I$70,I56)))</xm:f>
            <xm:f>$I$70</xm:f>
            <x14:dxf>
              <fill>
                <patternFill>
                  <bgColor theme="0" tint="-0.14996795556505021"/>
                </patternFill>
              </fill>
            </x14:dxf>
          </x14:cfRule>
          <x14:cfRule type="cellIs" priority="295" operator="equal" id="{FFD7B3B1-F579-4A6F-A084-B1408007384E}">
            <xm:f>'C:\GESTION 2023\1. Pensamiento y Direccionamiento Estrategico\Planes integrados\Definitivos\[MAPA RIESGOS UAEOS 2023.xlsx]Tabla probabiidad'!#REF!</xm:f>
            <x14:dxf>
              <fill>
                <patternFill>
                  <fgColor theme="6"/>
                </patternFill>
              </fill>
            </x14:dxf>
          </x14:cfRule>
          <x14:cfRule type="cellIs" priority="296" operator="equal" id="{799B7F4F-1CDE-48BE-992C-2FD2BD00BCCC}">
            <xm:f>'C:\GESTION 2023\1. Pensamiento y Direccionamiento Estrategico\Planes integrados\Definitivos\[MAPA RIESGOS UAEOS 2023.xlsx]Tabla probabiidad'!#REF!</xm:f>
            <x14:dxf>
              <fill>
                <patternFill>
                  <fgColor rgb="FF92D050"/>
                  <bgColor theme="6" tint="0.59996337778862885"/>
                </patternFill>
              </fill>
            </x14:dxf>
          </x14:cfRule>
          <xm:sqref>I56</xm:sqref>
        </x14:conditionalFormatting>
        <x14:conditionalFormatting xmlns:xm="http://schemas.microsoft.com/office/excel/2006/main">
          <x14:cfRule type="containsText" priority="284" operator="containsText" id="{D1041E87-9A1E-40ED-B144-3ED12768CE3C}">
            <xm:f>NOT(ISERROR(SEARCH($K$73,K53)))</xm:f>
            <xm:f>$K$73</xm:f>
            <x14:dxf>
              <fill>
                <patternFill>
                  <bgColor rgb="FFFF0000"/>
                </patternFill>
              </fill>
            </x14:dxf>
          </x14:cfRule>
          <x14:cfRule type="containsText" priority="285" operator="containsText" id="{50A97073-73B6-4D97-A242-0CB8CD452345}">
            <xm:f>NOT(ISERROR(SEARCH($K$72,K53)))</xm:f>
            <xm:f>$K$72</xm:f>
            <x14:dxf>
              <fill>
                <patternFill>
                  <bgColor rgb="FFFFC000"/>
                </patternFill>
              </fill>
            </x14:dxf>
          </x14:cfRule>
          <x14:cfRule type="containsText" priority="286" operator="containsText" id="{6D23F468-B75F-4318-AF0C-471907AF7778}">
            <xm:f>NOT(ISERROR(SEARCH($K$71,K53)))</xm:f>
            <xm:f>$K$71</xm:f>
            <x14:dxf>
              <fill>
                <patternFill>
                  <bgColor rgb="FFFFFF00"/>
                </patternFill>
              </fill>
            </x14:dxf>
          </x14:cfRule>
          <x14:cfRule type="containsText" priority="287" operator="containsText" id="{4908F9BE-1E28-4AC6-A392-12EA673D4B12}">
            <xm:f>NOT(ISERROR(SEARCH($K$70,K53)))</xm:f>
            <xm:f>$K$70</xm:f>
            <x14:dxf>
              <fill>
                <patternFill>
                  <bgColor rgb="FF00B050"/>
                </patternFill>
              </fill>
            </x14:dxf>
          </x14:cfRule>
          <x14:cfRule type="containsText" priority="288" operator="containsText" id="{5E8F04EF-6F90-4841-AEED-6D09F9354B64}">
            <xm:f>NOT(ISERROR(SEARCH($K$69,K53)))</xm:f>
            <xm:f>$K$69</xm:f>
            <x14:dxf>
              <fill>
                <patternFill>
                  <bgColor rgb="FF92D050"/>
                </patternFill>
              </fill>
            </x14:dxf>
          </x14:cfRule>
          <xm:sqref>K53:K56</xm:sqref>
        </x14:conditionalFormatting>
        <x14:conditionalFormatting xmlns:xm="http://schemas.microsoft.com/office/excel/2006/main">
          <x14:cfRule type="containsText" priority="280" operator="containsText" id="{4825B6FF-15D1-4757-8E2E-AD7525A2E65E}">
            <xm:f>NOT(ISERROR(SEARCH($M$72,M53)))</xm:f>
            <xm:f>$M$72</xm:f>
            <x14:dxf>
              <fill>
                <patternFill>
                  <bgColor rgb="FFFF0000"/>
                </patternFill>
              </fill>
            </x14:dxf>
          </x14:cfRule>
          <x14:cfRule type="containsText" priority="281" operator="containsText" id="{4AFEA510-C3DB-4115-ADB8-A554847B2E7B}">
            <xm:f>NOT(ISERROR(SEARCH($M$71,M53)))</xm:f>
            <xm:f>$M$71</xm:f>
            <x14:dxf>
              <fill>
                <patternFill>
                  <bgColor rgb="FFFFC000"/>
                </patternFill>
              </fill>
            </x14:dxf>
          </x14:cfRule>
          <x14:cfRule type="containsText" priority="282" operator="containsText" id="{8C6EC026-8D8E-438B-B01C-5346096D1185}">
            <xm:f>NOT(ISERROR(SEARCH($M$70,M53)))</xm:f>
            <xm:f>$M$70</xm:f>
            <x14:dxf>
              <fill>
                <patternFill>
                  <bgColor rgb="FFFFFF00"/>
                </patternFill>
              </fill>
            </x14:dxf>
          </x14:cfRule>
          <x14:cfRule type="containsText" priority="283" operator="containsText" id="{9189586F-BE08-4FFE-AE1B-D39948FF2A30}">
            <xm:f>NOT(ISERROR(SEARCH($M$69,M53)))</xm:f>
            <xm:f>$M$69</xm:f>
            <x14:dxf>
              <fill>
                <patternFill>
                  <bgColor rgb="FF92D050"/>
                </patternFill>
              </fill>
            </x14:dxf>
          </x14:cfRule>
          <xm:sqref>M53:M56</xm:sqref>
        </x14:conditionalFormatting>
        <x14:conditionalFormatting xmlns:xm="http://schemas.microsoft.com/office/excel/2006/main">
          <x14:cfRule type="containsText" priority="272" operator="containsText" id="{704D8AED-C53B-49FE-8795-ECC27B746E84}">
            <xm:f>NOT(ISERROR(SEARCH($I$69,X53)))</xm:f>
            <xm:f>$I$69</xm:f>
            <x14:dxf>
              <fill>
                <patternFill>
                  <fgColor rgb="FF92D050"/>
                  <bgColor rgb="FF92D050"/>
                </patternFill>
              </fill>
            </x14:dxf>
          </x14:cfRule>
          <x14:cfRule type="containsText" priority="273" operator="containsText" id="{D41FCDF9-4B12-400D-928B-05CE4BA201C9}">
            <xm:f>NOT(ISERROR(SEARCH($I$70,X53)))</xm:f>
            <xm:f>$I$70</xm:f>
            <x14:dxf>
              <fill>
                <patternFill>
                  <bgColor rgb="FF00B050"/>
                </patternFill>
              </fill>
            </x14:dxf>
          </x14:cfRule>
          <x14:cfRule type="containsText" priority="274" operator="containsText" id="{35A4D618-54F0-4283-9F4A-EB6746746199}">
            <xm:f>NOT(ISERROR(SEARCH($I$73,X53)))</xm:f>
            <xm:f>$I$73</xm:f>
            <x14:dxf>
              <fill>
                <patternFill>
                  <bgColor rgb="FFFF0000"/>
                </patternFill>
              </fill>
            </x14:dxf>
          </x14:cfRule>
          <x14:cfRule type="containsText" priority="275" operator="containsText" id="{171FFA63-63E2-4A42-9F25-A1ACA0B16DFD}">
            <xm:f>NOT(ISERROR(SEARCH($I$72,X53)))</xm:f>
            <xm:f>$I$72</xm:f>
            <x14:dxf>
              <fill>
                <patternFill>
                  <fgColor rgb="FFFFC000"/>
                  <bgColor rgb="FFFFC000"/>
                </patternFill>
              </fill>
            </x14:dxf>
          </x14:cfRule>
          <x14:cfRule type="containsText" priority="276" operator="containsText" id="{981F0D49-2AA2-4D79-AFAD-BC6B282965F4}">
            <xm:f>NOT(ISERROR(SEARCH($I$71,X53)))</xm:f>
            <xm:f>$I$71</xm:f>
            <x14:dxf>
              <fill>
                <patternFill>
                  <fgColor rgb="FFFFFF00"/>
                  <bgColor rgb="FFFFFF00"/>
                </patternFill>
              </fill>
            </x14:dxf>
          </x14:cfRule>
          <x14:cfRule type="containsText" priority="277" operator="containsText" id="{6D340B21-BF79-44E0-B850-E26475C98097}">
            <xm:f>NOT(ISERROR(SEARCH($I$70,X53)))</xm:f>
            <xm:f>$I$70</xm:f>
            <x14:dxf>
              <fill>
                <patternFill>
                  <bgColor theme="0" tint="-0.14996795556505021"/>
                </patternFill>
              </fill>
            </x14:dxf>
          </x14:cfRule>
          <x14:cfRule type="cellIs" priority="278" operator="equal" id="{EE3B97DB-33B4-4F67-BA9E-8D5FFD26C545}">
            <xm:f>'C:\GESTION 2023\1. Pensamiento y Direccionamiento Estrategico\Planes integrados\Definitivos\[MAPA RIESGOS UAEOS 2023.xlsx]Tabla probabiidad'!#REF!</xm:f>
            <x14:dxf>
              <fill>
                <patternFill>
                  <fgColor theme="6"/>
                </patternFill>
              </fill>
            </x14:dxf>
          </x14:cfRule>
          <x14:cfRule type="cellIs" priority="279" operator="equal" id="{0F235C0C-C4C9-41ED-85F6-28E46C78BC9B}">
            <xm:f>'C:\GESTION 2023\1. Pensamiento y Direccionamiento Estrategico\Planes integrados\Definitivos\[MAPA RIESGOS UAEOS 2023.xlsx]Tabla probabiidad'!#REF!</xm:f>
            <x14:dxf>
              <fill>
                <patternFill>
                  <fgColor rgb="FF92D050"/>
                  <bgColor theme="6" tint="0.59996337778862885"/>
                </patternFill>
              </fill>
            </x14:dxf>
          </x14:cfRule>
          <xm:sqref>X53:X54</xm:sqref>
        </x14:conditionalFormatting>
        <x14:conditionalFormatting xmlns:xm="http://schemas.microsoft.com/office/excel/2006/main">
          <x14:cfRule type="containsText" priority="264" operator="containsText" id="{674E2875-D020-41A6-8F01-36762CB7488D}">
            <xm:f>NOT(ISERROR(SEARCH($I$69,X56)))</xm:f>
            <xm:f>$I$69</xm:f>
            <x14:dxf>
              <fill>
                <patternFill>
                  <fgColor rgb="FF92D050"/>
                  <bgColor rgb="FF92D050"/>
                </patternFill>
              </fill>
            </x14:dxf>
          </x14:cfRule>
          <x14:cfRule type="containsText" priority="265" operator="containsText" id="{C8E55AA8-CFA7-4E21-A1F8-F5C52D400BA7}">
            <xm:f>NOT(ISERROR(SEARCH($I$70,X56)))</xm:f>
            <xm:f>$I$70</xm:f>
            <x14:dxf>
              <fill>
                <patternFill>
                  <bgColor rgb="FF00B050"/>
                </patternFill>
              </fill>
            </x14:dxf>
          </x14:cfRule>
          <x14:cfRule type="containsText" priority="266" operator="containsText" id="{D7468D17-4B9C-4CAD-BABA-7642FBEA36D2}">
            <xm:f>NOT(ISERROR(SEARCH($I$73,X56)))</xm:f>
            <xm:f>$I$73</xm:f>
            <x14:dxf>
              <fill>
                <patternFill>
                  <bgColor rgb="FFFF0000"/>
                </patternFill>
              </fill>
            </x14:dxf>
          </x14:cfRule>
          <x14:cfRule type="containsText" priority="267" operator="containsText" id="{6C1AF2EC-D180-4E5F-9AE0-D794C7783DCF}">
            <xm:f>NOT(ISERROR(SEARCH($I$72,X56)))</xm:f>
            <xm:f>$I$72</xm:f>
            <x14:dxf>
              <fill>
                <patternFill>
                  <fgColor rgb="FFFFC000"/>
                  <bgColor rgb="FFFFC000"/>
                </patternFill>
              </fill>
            </x14:dxf>
          </x14:cfRule>
          <x14:cfRule type="containsText" priority="268" operator="containsText" id="{D65A7338-2C7F-4EEB-ABC4-8538A52077EF}">
            <xm:f>NOT(ISERROR(SEARCH($I$71,X56)))</xm:f>
            <xm:f>$I$71</xm:f>
            <x14:dxf>
              <fill>
                <patternFill>
                  <fgColor rgb="FFFFFF00"/>
                  <bgColor rgb="FFFFFF00"/>
                </patternFill>
              </fill>
            </x14:dxf>
          </x14:cfRule>
          <x14:cfRule type="containsText" priority="269" operator="containsText" id="{0B69BFFF-3B01-4ECA-B63E-53B9833C0D7B}">
            <xm:f>NOT(ISERROR(SEARCH($I$70,X56)))</xm:f>
            <xm:f>$I$70</xm:f>
            <x14:dxf>
              <fill>
                <patternFill>
                  <bgColor theme="0" tint="-0.14996795556505021"/>
                </patternFill>
              </fill>
            </x14:dxf>
          </x14:cfRule>
          <x14:cfRule type="cellIs" priority="270" operator="equal" id="{07F42826-10A8-4B05-A399-16C80AFE7343}">
            <xm:f>'C:\GESTION 2023\1. Pensamiento y Direccionamiento Estrategico\Planes integrados\Definitivos\[MAPA RIESGOS UAEOS 2023.xlsx]Tabla probabiidad'!#REF!</xm:f>
            <x14:dxf>
              <fill>
                <patternFill>
                  <fgColor theme="6"/>
                </patternFill>
              </fill>
            </x14:dxf>
          </x14:cfRule>
          <x14:cfRule type="cellIs" priority="271" operator="equal" id="{C22DF611-0E4F-445D-A8F2-072D4743505D}">
            <xm:f>'C:\GESTION 2023\1. Pensamiento y Direccionamiento Estrategico\Planes integrados\Definitivos\[MAPA RIESGOS UAEOS 2023.xlsx]Tabla probabiidad'!#REF!</xm:f>
            <x14:dxf>
              <fill>
                <patternFill>
                  <fgColor rgb="FF92D050"/>
                  <bgColor theme="6" tint="0.59996337778862885"/>
                </patternFill>
              </fill>
            </x14:dxf>
          </x14:cfRule>
          <xm:sqref>X56</xm:sqref>
        </x14:conditionalFormatting>
        <x14:conditionalFormatting xmlns:xm="http://schemas.microsoft.com/office/excel/2006/main">
          <x14:cfRule type="containsText" priority="256" operator="containsText" id="{498D19B4-1947-4A9D-9EC0-B6B1EB5282BC}">
            <xm:f>NOT(ISERROR(SEARCH($I$69,I55)))</xm:f>
            <xm:f>$I$69</xm:f>
            <x14:dxf>
              <fill>
                <patternFill>
                  <fgColor rgb="FF92D050"/>
                  <bgColor rgb="FF92D050"/>
                </patternFill>
              </fill>
            </x14:dxf>
          </x14:cfRule>
          <x14:cfRule type="containsText" priority="257" operator="containsText" id="{68494D19-76C2-4F78-BA36-D9D25D543C68}">
            <xm:f>NOT(ISERROR(SEARCH($I$70,I55)))</xm:f>
            <xm:f>$I$70</xm:f>
            <x14:dxf>
              <fill>
                <patternFill>
                  <bgColor rgb="FF00B050"/>
                </patternFill>
              </fill>
            </x14:dxf>
          </x14:cfRule>
          <x14:cfRule type="containsText" priority="258" operator="containsText" id="{3E040656-A419-4C05-8718-BBF661702655}">
            <xm:f>NOT(ISERROR(SEARCH($I$73,I55)))</xm:f>
            <xm:f>$I$73</xm:f>
            <x14:dxf>
              <fill>
                <patternFill>
                  <bgColor rgb="FFFF0000"/>
                </patternFill>
              </fill>
            </x14:dxf>
          </x14:cfRule>
          <x14:cfRule type="containsText" priority="259" operator="containsText" id="{A28A7E85-10CE-4CE7-8876-82944767FEB6}">
            <xm:f>NOT(ISERROR(SEARCH($I$72,I55)))</xm:f>
            <xm:f>$I$72</xm:f>
            <x14:dxf>
              <fill>
                <patternFill>
                  <fgColor rgb="FFFFC000"/>
                  <bgColor rgb="FFFFC000"/>
                </patternFill>
              </fill>
            </x14:dxf>
          </x14:cfRule>
          <x14:cfRule type="containsText" priority="260" operator="containsText" id="{1AA5894E-C6E9-4F2D-9D19-9F0CC5D4BEA8}">
            <xm:f>NOT(ISERROR(SEARCH($I$71,I55)))</xm:f>
            <xm:f>$I$71</xm:f>
            <x14:dxf>
              <fill>
                <patternFill>
                  <fgColor rgb="FFFFFF00"/>
                  <bgColor rgb="FFFFFF00"/>
                </patternFill>
              </fill>
            </x14:dxf>
          </x14:cfRule>
          <x14:cfRule type="containsText" priority="261" operator="containsText" id="{FD416FFE-0B13-4FB1-A8A0-4085B62FBA44}">
            <xm:f>NOT(ISERROR(SEARCH($I$70,I55)))</xm:f>
            <xm:f>$I$70</xm:f>
            <x14:dxf>
              <fill>
                <patternFill>
                  <bgColor theme="0" tint="-0.14996795556505021"/>
                </patternFill>
              </fill>
            </x14:dxf>
          </x14:cfRule>
          <x14:cfRule type="cellIs" priority="262" operator="equal" id="{8DEF8509-73E2-4E93-9171-AAFDA8247438}">
            <xm:f>'C:\GESTION 2023\1. Pensamiento y Direccionamiento Estrategico\Planes integrados\Definitivos\[MAPA RIESGOS UAEOS 2023.xlsx]Tabla probabiidad'!#REF!</xm:f>
            <x14:dxf>
              <fill>
                <patternFill>
                  <fgColor theme="6"/>
                </patternFill>
              </fill>
            </x14:dxf>
          </x14:cfRule>
          <x14:cfRule type="cellIs" priority="263" operator="equal" id="{F1C8B8B1-B11D-4E05-AEFB-A0E3132A6E9F}">
            <xm:f>'C:\GESTION 2023\1. Pensamiento y Direccionamiento Estrategico\Planes integrados\Definitivos\[MAPA RIESGOS UAEOS 2023.xlsx]Tabla probabiidad'!#REF!</xm:f>
            <x14:dxf>
              <fill>
                <patternFill>
                  <fgColor rgb="FF92D050"/>
                  <bgColor theme="6" tint="0.59996337778862885"/>
                </patternFill>
              </fill>
            </x14:dxf>
          </x14:cfRule>
          <xm:sqref>I55</xm:sqref>
        </x14:conditionalFormatting>
        <x14:conditionalFormatting xmlns:xm="http://schemas.microsoft.com/office/excel/2006/main">
          <x14:cfRule type="containsText" priority="248" operator="containsText" id="{A2FF4527-6A12-4C9F-8CCA-32FA0D4BAE8E}">
            <xm:f>NOT(ISERROR(SEARCH($I$69,X55)))</xm:f>
            <xm:f>$I$69</xm:f>
            <x14:dxf>
              <fill>
                <patternFill>
                  <fgColor rgb="FF92D050"/>
                  <bgColor rgb="FF92D050"/>
                </patternFill>
              </fill>
            </x14:dxf>
          </x14:cfRule>
          <x14:cfRule type="containsText" priority="249" operator="containsText" id="{813242E7-374C-44C2-83FC-2949084FAE72}">
            <xm:f>NOT(ISERROR(SEARCH($I$70,X55)))</xm:f>
            <xm:f>$I$70</xm:f>
            <x14:dxf>
              <fill>
                <patternFill>
                  <bgColor rgb="FF00B050"/>
                </patternFill>
              </fill>
            </x14:dxf>
          </x14:cfRule>
          <x14:cfRule type="containsText" priority="250" operator="containsText" id="{A1652CA3-F164-48E8-9F9B-8506223B582F}">
            <xm:f>NOT(ISERROR(SEARCH($I$73,X55)))</xm:f>
            <xm:f>$I$73</xm:f>
            <x14:dxf>
              <fill>
                <patternFill>
                  <bgColor rgb="FFFF0000"/>
                </patternFill>
              </fill>
            </x14:dxf>
          </x14:cfRule>
          <x14:cfRule type="containsText" priority="251" operator="containsText" id="{ADC6F124-3FE9-4241-8C24-C41E827A0F3E}">
            <xm:f>NOT(ISERROR(SEARCH($I$72,X55)))</xm:f>
            <xm:f>$I$72</xm:f>
            <x14:dxf>
              <fill>
                <patternFill>
                  <fgColor rgb="FFFFC000"/>
                  <bgColor rgb="FFFFC000"/>
                </patternFill>
              </fill>
            </x14:dxf>
          </x14:cfRule>
          <x14:cfRule type="containsText" priority="252" operator="containsText" id="{9B0C84AD-8C25-45B5-B5A5-052AA9A59601}">
            <xm:f>NOT(ISERROR(SEARCH($I$71,X55)))</xm:f>
            <xm:f>$I$71</xm:f>
            <x14:dxf>
              <fill>
                <patternFill>
                  <fgColor rgb="FFFFFF00"/>
                  <bgColor rgb="FFFFFF00"/>
                </patternFill>
              </fill>
            </x14:dxf>
          </x14:cfRule>
          <x14:cfRule type="containsText" priority="253" operator="containsText" id="{0ECC9260-ADD5-4B9C-9285-88C32DD8FEB9}">
            <xm:f>NOT(ISERROR(SEARCH($I$70,X55)))</xm:f>
            <xm:f>$I$70</xm:f>
            <x14:dxf>
              <fill>
                <patternFill>
                  <bgColor theme="0" tint="-0.14996795556505021"/>
                </patternFill>
              </fill>
            </x14:dxf>
          </x14:cfRule>
          <x14:cfRule type="cellIs" priority="254" operator="equal" id="{5B4618FA-9F4A-4044-8CC6-64AD7749F729}">
            <xm:f>'C:\GESTION 2023\1. Pensamiento y Direccionamiento Estrategico\Planes integrados\Definitivos\[MAPA RIESGOS UAEOS 2023.xlsx]Tabla probabiidad'!#REF!</xm:f>
            <x14:dxf>
              <fill>
                <patternFill>
                  <fgColor theme="6"/>
                </patternFill>
              </fill>
            </x14:dxf>
          </x14:cfRule>
          <x14:cfRule type="cellIs" priority="255" operator="equal" id="{61E1D5E8-E465-4F6A-9BB8-6FF25A877860}">
            <xm:f>'C:\GESTION 2023\1. Pensamiento y Direccionamiento Estrategico\Planes integrados\Definitivos\[MAPA RIESGOS UAEOS 2023.xlsx]Tabla probabiidad'!#REF!</xm:f>
            <x14:dxf>
              <fill>
                <patternFill>
                  <fgColor rgb="FF92D050"/>
                  <bgColor theme="6" tint="0.59996337778862885"/>
                </patternFill>
              </fill>
            </x14:dxf>
          </x14:cfRule>
          <xm:sqref>X55</xm:sqref>
        </x14:conditionalFormatting>
        <x14:conditionalFormatting xmlns:xm="http://schemas.microsoft.com/office/excel/2006/main">
          <x14:cfRule type="containsText" priority="243" operator="containsText" id="{901777D3-361C-40F2-93D6-7BFA6EB0F5DF}">
            <xm:f>NOT(ISERROR(SEARCH($K$73,Z53)))</xm:f>
            <xm:f>$K$73</xm:f>
            <x14:dxf>
              <fill>
                <patternFill>
                  <bgColor rgb="FFFF0000"/>
                </patternFill>
              </fill>
            </x14:dxf>
          </x14:cfRule>
          <x14:cfRule type="containsText" priority="244" operator="containsText" id="{A7CD939E-35D4-4BC5-97FB-9E6029821EB5}">
            <xm:f>NOT(ISERROR(SEARCH($K$72,Z53)))</xm:f>
            <xm:f>$K$72</xm:f>
            <x14:dxf>
              <fill>
                <patternFill>
                  <bgColor rgb="FFFFC000"/>
                </patternFill>
              </fill>
            </x14:dxf>
          </x14:cfRule>
          <x14:cfRule type="containsText" priority="245" operator="containsText" id="{DA5C9F00-9366-4088-A96D-1F5803CF7231}">
            <xm:f>NOT(ISERROR(SEARCH($K$71,Z53)))</xm:f>
            <xm:f>$K$71</xm:f>
            <x14:dxf>
              <fill>
                <patternFill>
                  <bgColor rgb="FFFFFF00"/>
                </patternFill>
              </fill>
            </x14:dxf>
          </x14:cfRule>
          <x14:cfRule type="containsText" priority="246" operator="containsText" id="{D23DA1E4-BC64-48CB-BFCC-3EB2D079204A}">
            <xm:f>NOT(ISERROR(SEARCH($K$70,Z53)))</xm:f>
            <xm:f>$K$70</xm:f>
            <x14:dxf>
              <fill>
                <patternFill>
                  <bgColor rgb="FF00B050"/>
                </patternFill>
              </fill>
            </x14:dxf>
          </x14:cfRule>
          <x14:cfRule type="containsText" priority="247" operator="containsText" id="{AF8BF51A-3E28-4DB5-8699-27F09056AA68}">
            <xm:f>NOT(ISERROR(SEARCH($K$69,Z53)))</xm:f>
            <xm:f>$K$69</xm:f>
            <x14:dxf>
              <fill>
                <patternFill>
                  <bgColor rgb="FF92D050"/>
                </patternFill>
              </fill>
            </x14:dxf>
          </x14:cfRule>
          <xm:sqref>Z53:Z58</xm:sqref>
        </x14:conditionalFormatting>
        <x14:conditionalFormatting xmlns:xm="http://schemas.microsoft.com/office/excel/2006/main">
          <x14:cfRule type="containsText" priority="239" operator="containsText" id="{EC622CA4-BC3B-4973-8F69-36869CA55134}">
            <xm:f>NOT(ISERROR(SEARCH($M$72,AB53)))</xm:f>
            <xm:f>$M$72</xm:f>
            <x14:dxf>
              <fill>
                <patternFill>
                  <bgColor rgb="FFFF0000"/>
                </patternFill>
              </fill>
            </x14:dxf>
          </x14:cfRule>
          <x14:cfRule type="containsText" priority="240" operator="containsText" id="{6A097752-DCB9-479B-AFA3-465166E0AD95}">
            <xm:f>NOT(ISERROR(SEARCH($M$71,AB53)))</xm:f>
            <xm:f>$M$71</xm:f>
            <x14:dxf>
              <fill>
                <patternFill>
                  <bgColor rgb="FFFFC000"/>
                </patternFill>
              </fill>
            </x14:dxf>
          </x14:cfRule>
          <x14:cfRule type="containsText" priority="241" operator="containsText" id="{3F0FCF0C-DFC5-4941-9F71-0502E73DF548}">
            <xm:f>NOT(ISERROR(SEARCH($M$70,AB53)))</xm:f>
            <xm:f>$M$70</xm:f>
            <x14:dxf>
              <fill>
                <patternFill>
                  <bgColor rgb="FFFFFF00"/>
                </patternFill>
              </fill>
            </x14:dxf>
          </x14:cfRule>
          <x14:cfRule type="containsText" priority="242" operator="containsText" id="{65F9EDDA-8A2C-4539-A943-C92A46C6BABE}">
            <xm:f>NOT(ISERROR(SEARCH($M$69,AB53)))</xm:f>
            <xm:f>$M$69</xm:f>
            <x14:dxf>
              <fill>
                <patternFill>
                  <bgColor rgb="FF92D050"/>
                </patternFill>
              </fill>
            </x14:dxf>
          </x14:cfRule>
          <xm:sqref>AB53:AB56</xm:sqref>
        </x14:conditionalFormatting>
        <x14:conditionalFormatting xmlns:xm="http://schemas.microsoft.com/office/excel/2006/main">
          <x14:cfRule type="containsText" priority="231" operator="containsText" id="{BDA4875E-AC51-42AD-812B-B1AA228EC6FA}">
            <xm:f>NOT(ISERROR(SEARCH($I$69,I59)))</xm:f>
            <xm:f>$I$69</xm:f>
            <x14:dxf>
              <fill>
                <patternFill>
                  <fgColor rgb="FF92D050"/>
                  <bgColor rgb="FF92D050"/>
                </patternFill>
              </fill>
            </x14:dxf>
          </x14:cfRule>
          <x14:cfRule type="containsText" priority="232" operator="containsText" id="{9265E866-BF71-440A-B711-123A24323D04}">
            <xm:f>NOT(ISERROR(SEARCH($I$70,I59)))</xm:f>
            <xm:f>$I$70</xm:f>
            <x14:dxf>
              <fill>
                <patternFill>
                  <bgColor rgb="FF00B050"/>
                </patternFill>
              </fill>
            </x14:dxf>
          </x14:cfRule>
          <x14:cfRule type="containsText" priority="233" operator="containsText" id="{73209322-6E10-4672-91B9-45FEB8B76BB3}">
            <xm:f>NOT(ISERROR(SEARCH($I$73,I59)))</xm:f>
            <xm:f>$I$73</xm:f>
            <x14:dxf>
              <fill>
                <patternFill>
                  <bgColor rgb="FFFF0000"/>
                </patternFill>
              </fill>
            </x14:dxf>
          </x14:cfRule>
          <x14:cfRule type="containsText" priority="234" operator="containsText" id="{9E228D6A-8213-4C19-AD7B-A0C519A3962E}">
            <xm:f>NOT(ISERROR(SEARCH($I$72,I59)))</xm:f>
            <xm:f>$I$72</xm:f>
            <x14:dxf>
              <fill>
                <patternFill>
                  <fgColor rgb="FFFFC000"/>
                  <bgColor rgb="FFFFC000"/>
                </patternFill>
              </fill>
            </x14:dxf>
          </x14:cfRule>
          <x14:cfRule type="containsText" priority="235" operator="containsText" id="{77398FC3-EF81-4A7A-A599-6DEF60BDF3A0}">
            <xm:f>NOT(ISERROR(SEARCH($I$71,I59)))</xm:f>
            <xm:f>$I$71</xm:f>
            <x14:dxf>
              <fill>
                <patternFill>
                  <fgColor rgb="FFFFFF00"/>
                  <bgColor rgb="FFFFFF00"/>
                </patternFill>
              </fill>
            </x14:dxf>
          </x14:cfRule>
          <x14:cfRule type="containsText" priority="236" operator="containsText" id="{3C9C36FF-39B5-4722-A8F7-F26C44986EDE}">
            <xm:f>NOT(ISERROR(SEARCH($I$70,I59)))</xm:f>
            <xm:f>$I$70</xm:f>
            <x14:dxf>
              <fill>
                <patternFill>
                  <bgColor theme="0" tint="-0.14996795556505021"/>
                </patternFill>
              </fill>
            </x14:dxf>
          </x14:cfRule>
          <x14:cfRule type="cellIs" priority="237" operator="equal" id="{3318B0A7-8194-4C6E-B071-7801613BE4B2}">
            <xm:f>'C:\GESTION 2023\1. Pensamiento y Direccionamiento Estrategico\Planes integrados\Definitivos\[MAPA RIESGOS UAEOS 2023.xlsx]Tabla probabiidad'!#REF!</xm:f>
            <x14:dxf>
              <fill>
                <patternFill>
                  <fgColor theme="6"/>
                </patternFill>
              </fill>
            </x14:dxf>
          </x14:cfRule>
          <x14:cfRule type="cellIs" priority="238" operator="equal" id="{C7961480-211C-464E-8330-B63762463FC8}">
            <xm:f>'C:\GESTION 2023\1. Pensamiento y Direccionamiento Estrategico\Planes integrados\Definitivos\[MAPA RIESGOS UAEOS 2023.xlsx]Tabla probabiidad'!#REF!</xm:f>
            <x14:dxf>
              <fill>
                <patternFill>
                  <fgColor rgb="FF92D050"/>
                  <bgColor theme="6" tint="0.59996337778862885"/>
                </patternFill>
              </fill>
            </x14:dxf>
          </x14:cfRule>
          <xm:sqref>I59:I60</xm:sqref>
        </x14:conditionalFormatting>
        <x14:conditionalFormatting xmlns:xm="http://schemas.microsoft.com/office/excel/2006/main">
          <x14:cfRule type="containsText" priority="223" operator="containsText" id="{B105A26A-4678-4D6B-9403-1C9DC4A48522}">
            <xm:f>NOT(ISERROR(SEARCH($I$69,I57)))</xm:f>
            <xm:f>$I$69</xm:f>
            <x14:dxf>
              <fill>
                <patternFill>
                  <fgColor rgb="FF92D050"/>
                  <bgColor rgb="FF92D050"/>
                </patternFill>
              </fill>
            </x14:dxf>
          </x14:cfRule>
          <x14:cfRule type="containsText" priority="224" operator="containsText" id="{13A641C2-966C-4A65-853B-18FA66CF6F32}">
            <xm:f>NOT(ISERROR(SEARCH($I$70,I57)))</xm:f>
            <xm:f>$I$70</xm:f>
            <x14:dxf>
              <fill>
                <patternFill>
                  <bgColor rgb="FF00B050"/>
                </patternFill>
              </fill>
            </x14:dxf>
          </x14:cfRule>
          <x14:cfRule type="containsText" priority="225" operator="containsText" id="{E2A8CDFE-6E10-4EF2-9B8B-077F98E791B4}">
            <xm:f>NOT(ISERROR(SEARCH($I$73,I57)))</xm:f>
            <xm:f>$I$73</xm:f>
            <x14:dxf>
              <fill>
                <patternFill>
                  <bgColor rgb="FFFF0000"/>
                </patternFill>
              </fill>
            </x14:dxf>
          </x14:cfRule>
          <x14:cfRule type="containsText" priority="226" operator="containsText" id="{6A95520B-F9AB-4C40-928B-8E39DCF8B15C}">
            <xm:f>NOT(ISERROR(SEARCH($I$72,I57)))</xm:f>
            <xm:f>$I$72</xm:f>
            <x14:dxf>
              <fill>
                <patternFill>
                  <fgColor rgb="FFFFC000"/>
                  <bgColor rgb="FFFFC000"/>
                </patternFill>
              </fill>
            </x14:dxf>
          </x14:cfRule>
          <x14:cfRule type="containsText" priority="227" operator="containsText" id="{F01FE30B-3623-4B87-945C-E17884DE6DC8}">
            <xm:f>NOT(ISERROR(SEARCH($I$71,I57)))</xm:f>
            <xm:f>$I$71</xm:f>
            <x14:dxf>
              <fill>
                <patternFill>
                  <fgColor rgb="FFFFFF00"/>
                  <bgColor rgb="FFFFFF00"/>
                </patternFill>
              </fill>
            </x14:dxf>
          </x14:cfRule>
          <x14:cfRule type="containsText" priority="228" operator="containsText" id="{74493CAC-2E05-4C4E-AE94-03F67FA4602A}">
            <xm:f>NOT(ISERROR(SEARCH($I$70,I57)))</xm:f>
            <xm:f>$I$70</xm:f>
            <x14:dxf>
              <fill>
                <patternFill>
                  <bgColor theme="0" tint="-0.14996795556505021"/>
                </patternFill>
              </fill>
            </x14:dxf>
          </x14:cfRule>
          <x14:cfRule type="cellIs" priority="229" operator="equal" id="{41A69EC6-B0AA-4BE1-B380-1A4FA661F207}">
            <xm:f>'C:\GESTION 2023\1. Pensamiento y Direccionamiento Estrategico\Planes integrados\Definitivos\[MAPA RIESGOS UAEOS 2023.xlsx]Tabla probabiidad'!#REF!</xm:f>
            <x14:dxf>
              <fill>
                <patternFill>
                  <fgColor theme="6"/>
                </patternFill>
              </fill>
            </x14:dxf>
          </x14:cfRule>
          <x14:cfRule type="cellIs" priority="230" operator="equal" id="{73705D30-EE31-45AF-8230-C646EFACA142}">
            <xm:f>'C:\GESTION 2023\1. Pensamiento y Direccionamiento Estrategico\Planes integrados\Definitivos\[MAPA RIESGOS UAEOS 2023.xlsx]Tabla probabiidad'!#REF!</xm:f>
            <x14:dxf>
              <fill>
                <patternFill>
                  <fgColor rgb="FF92D050"/>
                  <bgColor theme="6" tint="0.59996337778862885"/>
                </patternFill>
              </fill>
            </x14:dxf>
          </x14:cfRule>
          <xm:sqref>I57</xm:sqref>
        </x14:conditionalFormatting>
        <x14:conditionalFormatting xmlns:xm="http://schemas.microsoft.com/office/excel/2006/main">
          <x14:cfRule type="containsText" priority="218" operator="containsText" id="{6029D474-9CFC-4C6B-8608-B8360D96A3B3}">
            <xm:f>NOT(ISERROR(SEARCH($K$73,K59)))</xm:f>
            <xm:f>$K$73</xm:f>
            <x14:dxf>
              <fill>
                <patternFill>
                  <bgColor rgb="FFFF0000"/>
                </patternFill>
              </fill>
            </x14:dxf>
          </x14:cfRule>
          <x14:cfRule type="containsText" priority="219" operator="containsText" id="{DB1C5457-5454-4DE7-8452-04668897255F}">
            <xm:f>NOT(ISERROR(SEARCH($K$72,K59)))</xm:f>
            <xm:f>$K$72</xm:f>
            <x14:dxf>
              <fill>
                <patternFill>
                  <bgColor rgb="FFFFC000"/>
                </patternFill>
              </fill>
            </x14:dxf>
          </x14:cfRule>
          <x14:cfRule type="containsText" priority="220" operator="containsText" id="{66C298CC-3239-4F32-ABF9-80FF35F546A4}">
            <xm:f>NOT(ISERROR(SEARCH($K$71,K59)))</xm:f>
            <xm:f>$K$71</xm:f>
            <x14:dxf>
              <fill>
                <patternFill>
                  <bgColor rgb="FFFFFF00"/>
                </patternFill>
              </fill>
            </x14:dxf>
          </x14:cfRule>
          <x14:cfRule type="containsText" priority="221" operator="containsText" id="{0F0C164F-E310-4F9A-B959-60E0ACCB94B2}">
            <xm:f>NOT(ISERROR(SEARCH($K$70,K59)))</xm:f>
            <xm:f>$K$70</xm:f>
            <x14:dxf>
              <fill>
                <patternFill>
                  <bgColor rgb="FF00B050"/>
                </patternFill>
              </fill>
            </x14:dxf>
          </x14:cfRule>
          <x14:cfRule type="containsText" priority="222" operator="containsText" id="{85E6532D-81C9-4C8D-81CF-45F78BFBCD81}">
            <xm:f>NOT(ISERROR(SEARCH($K$69,K59)))</xm:f>
            <xm:f>$K$69</xm:f>
            <x14:dxf>
              <fill>
                <patternFill>
                  <bgColor rgb="FF92D050"/>
                </patternFill>
              </fill>
            </x14:dxf>
          </x14:cfRule>
          <xm:sqref>K59</xm:sqref>
        </x14:conditionalFormatting>
        <x14:conditionalFormatting xmlns:xm="http://schemas.microsoft.com/office/excel/2006/main">
          <x14:cfRule type="containsText" priority="213" operator="containsText" id="{61CF4F4A-90A4-45E1-A46D-709EEDD756AF}">
            <xm:f>NOT(ISERROR(SEARCH($K$73,K57)))</xm:f>
            <xm:f>$K$73</xm:f>
            <x14:dxf>
              <fill>
                <patternFill>
                  <bgColor rgb="FFFF0000"/>
                </patternFill>
              </fill>
            </x14:dxf>
          </x14:cfRule>
          <x14:cfRule type="containsText" priority="214" operator="containsText" id="{27C50FC0-D071-4E10-9F85-538105604BA4}">
            <xm:f>NOT(ISERROR(SEARCH($K$72,K57)))</xm:f>
            <xm:f>$K$72</xm:f>
            <x14:dxf>
              <fill>
                <patternFill>
                  <bgColor rgb="FFFFC000"/>
                </patternFill>
              </fill>
            </x14:dxf>
          </x14:cfRule>
          <x14:cfRule type="containsText" priority="215" operator="containsText" id="{B3EFC639-1626-4342-BEEF-5DFED8D3AE5F}">
            <xm:f>NOT(ISERROR(SEARCH($K$71,K57)))</xm:f>
            <xm:f>$K$71</xm:f>
            <x14:dxf>
              <fill>
                <patternFill>
                  <bgColor rgb="FFFFFF00"/>
                </patternFill>
              </fill>
            </x14:dxf>
          </x14:cfRule>
          <x14:cfRule type="containsText" priority="216" operator="containsText" id="{2164AAD4-6BCB-4A6F-AD3A-D28209305EC2}">
            <xm:f>NOT(ISERROR(SEARCH($K$70,K57)))</xm:f>
            <xm:f>$K$70</xm:f>
            <x14:dxf>
              <fill>
                <patternFill>
                  <bgColor rgb="FF00B050"/>
                </patternFill>
              </fill>
            </x14:dxf>
          </x14:cfRule>
          <x14:cfRule type="containsText" priority="217" operator="containsText" id="{108873E1-CFCC-4A64-85B6-2A4B2F02BF7D}">
            <xm:f>NOT(ISERROR(SEARCH($K$69,K57)))</xm:f>
            <xm:f>$K$69</xm:f>
            <x14:dxf>
              <fill>
                <patternFill>
                  <bgColor rgb="FF92D050"/>
                </patternFill>
              </fill>
            </x14:dxf>
          </x14:cfRule>
          <xm:sqref>K57</xm:sqref>
        </x14:conditionalFormatting>
        <x14:conditionalFormatting xmlns:xm="http://schemas.microsoft.com/office/excel/2006/main">
          <x14:cfRule type="containsText" priority="208" operator="containsText" id="{ECDCB497-D78C-49E4-AB9A-E6F4B0E971BE}">
            <xm:f>NOT(ISERROR(SEARCH($K$73,K60)))</xm:f>
            <xm:f>$K$73</xm:f>
            <x14:dxf>
              <fill>
                <patternFill>
                  <bgColor rgb="FFFF0000"/>
                </patternFill>
              </fill>
            </x14:dxf>
          </x14:cfRule>
          <x14:cfRule type="containsText" priority="209" operator="containsText" id="{DEC61D65-2528-487A-84E2-55D00A266AFB}">
            <xm:f>NOT(ISERROR(SEARCH($K$72,K60)))</xm:f>
            <xm:f>$K$72</xm:f>
            <x14:dxf>
              <fill>
                <patternFill>
                  <bgColor rgb="FFFFC000"/>
                </patternFill>
              </fill>
            </x14:dxf>
          </x14:cfRule>
          <x14:cfRule type="containsText" priority="210" operator="containsText" id="{C9FB5453-DB6E-4473-9740-69A5EE431C75}">
            <xm:f>NOT(ISERROR(SEARCH($K$71,K60)))</xm:f>
            <xm:f>$K$71</xm:f>
            <x14:dxf>
              <fill>
                <patternFill>
                  <bgColor rgb="FFFFFF00"/>
                </patternFill>
              </fill>
            </x14:dxf>
          </x14:cfRule>
          <x14:cfRule type="containsText" priority="211" operator="containsText" id="{DEA8D58B-9817-4202-83B5-B6F488608D88}">
            <xm:f>NOT(ISERROR(SEARCH($K$70,K60)))</xm:f>
            <xm:f>$K$70</xm:f>
            <x14:dxf>
              <fill>
                <patternFill>
                  <bgColor rgb="FF00B050"/>
                </patternFill>
              </fill>
            </x14:dxf>
          </x14:cfRule>
          <x14:cfRule type="containsText" priority="212" operator="containsText" id="{178FCD11-D404-4244-BF6F-5AFC347E43D1}">
            <xm:f>NOT(ISERROR(SEARCH($K$69,K60)))</xm:f>
            <xm:f>$K$69</xm:f>
            <x14:dxf>
              <fill>
                <patternFill>
                  <bgColor rgb="FF92D050"/>
                </patternFill>
              </fill>
            </x14:dxf>
          </x14:cfRule>
          <xm:sqref>K60</xm:sqref>
        </x14:conditionalFormatting>
        <x14:conditionalFormatting xmlns:xm="http://schemas.microsoft.com/office/excel/2006/main">
          <x14:cfRule type="containsText" priority="204" operator="containsText" id="{E82FD30B-801C-47B1-89A1-5CD6A2B96050}">
            <xm:f>NOT(ISERROR(SEARCH($M$72,M57)))</xm:f>
            <xm:f>$M$72</xm:f>
            <x14:dxf>
              <fill>
                <patternFill>
                  <bgColor rgb="FFFF0000"/>
                </patternFill>
              </fill>
            </x14:dxf>
          </x14:cfRule>
          <x14:cfRule type="containsText" priority="205" operator="containsText" id="{76086729-C255-4C81-B327-4E2996BBCED2}">
            <xm:f>NOT(ISERROR(SEARCH($M$71,M57)))</xm:f>
            <xm:f>$M$71</xm:f>
            <x14:dxf>
              <fill>
                <patternFill>
                  <bgColor rgb="FFFFC000"/>
                </patternFill>
              </fill>
            </x14:dxf>
          </x14:cfRule>
          <x14:cfRule type="containsText" priority="206" operator="containsText" id="{EE71C9E0-A5E9-4C7D-9EB9-90B33FC4877E}">
            <xm:f>NOT(ISERROR(SEARCH($M$70,M57)))</xm:f>
            <xm:f>$M$70</xm:f>
            <x14:dxf>
              <fill>
                <patternFill>
                  <bgColor rgb="FFFFFF00"/>
                </patternFill>
              </fill>
            </x14:dxf>
          </x14:cfRule>
          <x14:cfRule type="containsText" priority="207" operator="containsText" id="{77F58C29-09F2-4E44-B25F-5F47CB7450D7}">
            <xm:f>NOT(ISERROR(SEARCH($M$69,M57)))</xm:f>
            <xm:f>$M$69</xm:f>
            <x14:dxf>
              <fill>
                <patternFill>
                  <bgColor rgb="FF92D050"/>
                </patternFill>
              </fill>
            </x14:dxf>
          </x14:cfRule>
          <xm:sqref>M57</xm:sqref>
        </x14:conditionalFormatting>
        <x14:conditionalFormatting xmlns:xm="http://schemas.microsoft.com/office/excel/2006/main">
          <x14:cfRule type="containsText" priority="200" operator="containsText" id="{2354CE1C-B194-44B1-A7AC-DF193E5E7DA2}">
            <xm:f>NOT(ISERROR(SEARCH($M$72,M59)))</xm:f>
            <xm:f>$M$72</xm:f>
            <x14:dxf>
              <fill>
                <patternFill>
                  <bgColor rgb="FFFF0000"/>
                </patternFill>
              </fill>
            </x14:dxf>
          </x14:cfRule>
          <x14:cfRule type="containsText" priority="201" operator="containsText" id="{95A2B356-1593-497E-841D-D60812733825}">
            <xm:f>NOT(ISERROR(SEARCH($M$71,M59)))</xm:f>
            <xm:f>$M$71</xm:f>
            <x14:dxf>
              <fill>
                <patternFill>
                  <bgColor rgb="FFFFC000"/>
                </patternFill>
              </fill>
            </x14:dxf>
          </x14:cfRule>
          <x14:cfRule type="containsText" priority="202" operator="containsText" id="{EACFD44F-36FE-4120-8526-87A0F2E6EC06}">
            <xm:f>NOT(ISERROR(SEARCH($M$70,M59)))</xm:f>
            <xm:f>$M$70</xm:f>
            <x14:dxf>
              <fill>
                <patternFill>
                  <bgColor rgb="FFFFFF00"/>
                </patternFill>
              </fill>
            </x14:dxf>
          </x14:cfRule>
          <x14:cfRule type="containsText" priority="203" operator="containsText" id="{9432745D-FB58-4FB4-8A5E-E70A4F558984}">
            <xm:f>NOT(ISERROR(SEARCH($M$69,M59)))</xm:f>
            <xm:f>$M$69</xm:f>
            <x14:dxf>
              <fill>
                <patternFill>
                  <bgColor rgb="FF92D050"/>
                </patternFill>
              </fill>
            </x14:dxf>
          </x14:cfRule>
          <xm:sqref>M59:M60</xm:sqref>
        </x14:conditionalFormatting>
        <x14:conditionalFormatting xmlns:xm="http://schemas.microsoft.com/office/excel/2006/main">
          <x14:cfRule type="containsText" priority="196" operator="containsText" id="{16B8CD9B-846C-4B0A-88A5-52D1054FCF30}">
            <xm:f>NOT(ISERROR(SEARCH($M$72,AB57)))</xm:f>
            <xm:f>$M$72</xm:f>
            <x14:dxf>
              <fill>
                <patternFill>
                  <bgColor rgb="FFFF0000"/>
                </patternFill>
              </fill>
            </x14:dxf>
          </x14:cfRule>
          <x14:cfRule type="containsText" priority="197" operator="containsText" id="{0B29DD6B-932B-48AC-B566-D4552538EF3A}">
            <xm:f>NOT(ISERROR(SEARCH($M$71,AB57)))</xm:f>
            <xm:f>$M$71</xm:f>
            <x14:dxf>
              <fill>
                <patternFill>
                  <bgColor rgb="FFFFC000"/>
                </patternFill>
              </fill>
            </x14:dxf>
          </x14:cfRule>
          <x14:cfRule type="containsText" priority="198" operator="containsText" id="{E98FD7F5-154F-445C-B1B4-22594158B0AD}">
            <xm:f>NOT(ISERROR(SEARCH($M$70,AB57)))</xm:f>
            <xm:f>$M$70</xm:f>
            <x14:dxf>
              <fill>
                <patternFill>
                  <bgColor rgb="FFFFFF00"/>
                </patternFill>
              </fill>
            </x14:dxf>
          </x14:cfRule>
          <x14:cfRule type="containsText" priority="199" operator="containsText" id="{D2D47AAF-E7BD-4025-AFED-42759BE0D590}">
            <xm:f>NOT(ISERROR(SEARCH($M$69,AB57)))</xm:f>
            <xm:f>$M$69</xm:f>
            <x14:dxf>
              <fill>
                <patternFill>
                  <bgColor rgb="FF92D050"/>
                </patternFill>
              </fill>
            </x14:dxf>
          </x14:cfRule>
          <xm:sqref>AB57</xm:sqref>
        </x14:conditionalFormatting>
        <x14:conditionalFormatting xmlns:xm="http://schemas.microsoft.com/office/excel/2006/main">
          <x14:cfRule type="containsText" priority="192" operator="containsText" id="{C71AF491-5656-40F0-8D63-342D6778C0C5}">
            <xm:f>NOT(ISERROR(SEARCH($M$72,AB59)))</xm:f>
            <xm:f>$M$72</xm:f>
            <x14:dxf>
              <fill>
                <patternFill>
                  <bgColor rgb="FFFF0000"/>
                </patternFill>
              </fill>
            </x14:dxf>
          </x14:cfRule>
          <x14:cfRule type="containsText" priority="193" operator="containsText" id="{9A4BCBE5-F185-4836-A163-AAD3C2832923}">
            <xm:f>NOT(ISERROR(SEARCH($M$71,AB59)))</xm:f>
            <xm:f>$M$71</xm:f>
            <x14:dxf>
              <fill>
                <patternFill>
                  <bgColor rgb="FFFFC000"/>
                </patternFill>
              </fill>
            </x14:dxf>
          </x14:cfRule>
          <x14:cfRule type="containsText" priority="194" operator="containsText" id="{E76F245E-5394-4AF0-B77F-EFD3610599A1}">
            <xm:f>NOT(ISERROR(SEARCH($M$70,AB59)))</xm:f>
            <xm:f>$M$70</xm:f>
            <x14:dxf>
              <fill>
                <patternFill>
                  <bgColor rgb="FFFFFF00"/>
                </patternFill>
              </fill>
            </x14:dxf>
          </x14:cfRule>
          <x14:cfRule type="containsText" priority="195" operator="containsText" id="{028A38BA-A261-4AD5-8D1C-D8C7A295EEE9}">
            <xm:f>NOT(ISERROR(SEARCH($M$69,AB59)))</xm:f>
            <xm:f>$M$69</xm:f>
            <x14:dxf>
              <fill>
                <patternFill>
                  <bgColor rgb="FF92D050"/>
                </patternFill>
              </fill>
            </x14:dxf>
          </x14:cfRule>
          <xm:sqref>AB59:AB61</xm:sqref>
        </x14:conditionalFormatting>
        <x14:conditionalFormatting xmlns:xm="http://schemas.microsoft.com/office/excel/2006/main">
          <x14:cfRule type="containsText" priority="184" operator="containsText" id="{B4685D6A-35C6-4FAC-9419-CEE551DF1FCA}">
            <xm:f>NOT(ISERROR(SEARCH($I$69,I61)))</xm:f>
            <xm:f>$I$69</xm:f>
            <x14:dxf>
              <fill>
                <patternFill>
                  <fgColor rgb="FF92D050"/>
                  <bgColor rgb="FF92D050"/>
                </patternFill>
              </fill>
            </x14:dxf>
          </x14:cfRule>
          <x14:cfRule type="containsText" priority="185" operator="containsText" id="{9ECC2C79-5C69-42B1-8ABF-53D8B20F757B}">
            <xm:f>NOT(ISERROR(SEARCH($I$70,I61)))</xm:f>
            <xm:f>$I$70</xm:f>
            <x14:dxf>
              <fill>
                <patternFill>
                  <bgColor rgb="FF00B050"/>
                </patternFill>
              </fill>
            </x14:dxf>
          </x14:cfRule>
          <x14:cfRule type="containsText" priority="186" operator="containsText" id="{288F5069-FE65-4F88-BA2F-723A0FA56296}">
            <xm:f>NOT(ISERROR(SEARCH($I$73,I61)))</xm:f>
            <xm:f>$I$73</xm:f>
            <x14:dxf>
              <fill>
                <patternFill>
                  <bgColor rgb="FFFF0000"/>
                </patternFill>
              </fill>
            </x14:dxf>
          </x14:cfRule>
          <x14:cfRule type="containsText" priority="187" operator="containsText" id="{DB9CC997-A032-4341-8EB9-7F737785994B}">
            <xm:f>NOT(ISERROR(SEARCH($I$72,I61)))</xm:f>
            <xm:f>$I$72</xm:f>
            <x14:dxf>
              <fill>
                <patternFill>
                  <fgColor rgb="FFFFC000"/>
                  <bgColor rgb="FFFFC000"/>
                </patternFill>
              </fill>
            </x14:dxf>
          </x14:cfRule>
          <x14:cfRule type="containsText" priority="188" operator="containsText" id="{BE09EC2B-A408-4039-B89F-B94A00AB5456}">
            <xm:f>NOT(ISERROR(SEARCH($I$71,I61)))</xm:f>
            <xm:f>$I$71</xm:f>
            <x14:dxf>
              <fill>
                <patternFill>
                  <fgColor rgb="FFFFFF00"/>
                  <bgColor rgb="FFFFFF00"/>
                </patternFill>
              </fill>
            </x14:dxf>
          </x14:cfRule>
          <x14:cfRule type="containsText" priority="189" operator="containsText" id="{EE2AC5DA-19B2-4441-91DB-61880ACF1C5D}">
            <xm:f>NOT(ISERROR(SEARCH($I$70,I61)))</xm:f>
            <xm:f>$I$70</xm:f>
            <x14:dxf>
              <fill>
                <patternFill>
                  <bgColor theme="0" tint="-0.14996795556505021"/>
                </patternFill>
              </fill>
            </x14:dxf>
          </x14:cfRule>
          <x14:cfRule type="cellIs" priority="190" operator="equal" id="{046E55B9-9EC1-4B1F-A2FF-86337A81105D}">
            <xm:f>'C:\GESTION 2023\1. Pensamiento y Direccionamiento Estrategico\Planes integrados\Definitivos\[MAPA RIESGOS UAEOS 2023.xlsx]Tabla probabiidad'!#REF!</xm:f>
            <x14:dxf>
              <fill>
                <patternFill>
                  <fgColor theme="6"/>
                </patternFill>
              </fill>
            </x14:dxf>
          </x14:cfRule>
          <x14:cfRule type="cellIs" priority="191" operator="equal" id="{734CBF2C-C292-47E2-89D6-2CD336F4827A}">
            <xm:f>'C:\GESTION 2023\1. Pensamiento y Direccionamiento Estrategico\Planes integrados\Definitivos\[MAPA RIESGOS UAEOS 2023.xlsx]Tabla probabiidad'!#REF!</xm:f>
            <x14:dxf>
              <fill>
                <patternFill>
                  <fgColor rgb="FF92D050"/>
                  <bgColor theme="6" tint="0.59996337778862885"/>
                </patternFill>
              </fill>
            </x14:dxf>
          </x14:cfRule>
          <xm:sqref>I61:I63</xm:sqref>
        </x14:conditionalFormatting>
        <x14:conditionalFormatting xmlns:xm="http://schemas.microsoft.com/office/excel/2006/main">
          <x14:cfRule type="containsText" priority="179" operator="containsText" id="{4E7B3E90-C1F9-4D15-A0F4-D9060B9832A6}">
            <xm:f>NOT(ISERROR(SEARCH($K$73,K61)))</xm:f>
            <xm:f>$K$73</xm:f>
            <x14:dxf>
              <fill>
                <patternFill>
                  <bgColor rgb="FFFF0000"/>
                </patternFill>
              </fill>
            </x14:dxf>
          </x14:cfRule>
          <x14:cfRule type="containsText" priority="180" operator="containsText" id="{E51E551C-DD54-4C06-AEAB-FA4A5A56C240}">
            <xm:f>NOT(ISERROR(SEARCH($K$72,K61)))</xm:f>
            <xm:f>$K$72</xm:f>
            <x14:dxf>
              <fill>
                <patternFill>
                  <bgColor rgb="FFFFC000"/>
                </patternFill>
              </fill>
            </x14:dxf>
          </x14:cfRule>
          <x14:cfRule type="containsText" priority="181" operator="containsText" id="{EAB21975-31A5-46DF-BA74-67DE25BE09E8}">
            <xm:f>NOT(ISERROR(SEARCH($K$71,K61)))</xm:f>
            <xm:f>$K$71</xm:f>
            <x14:dxf>
              <fill>
                <patternFill>
                  <bgColor rgb="FFFFFF00"/>
                </patternFill>
              </fill>
            </x14:dxf>
          </x14:cfRule>
          <x14:cfRule type="containsText" priority="182" operator="containsText" id="{C47F3568-98E0-4C61-B383-7B912BD35F4B}">
            <xm:f>NOT(ISERROR(SEARCH($K$70,K61)))</xm:f>
            <xm:f>$K$70</xm:f>
            <x14:dxf>
              <fill>
                <patternFill>
                  <bgColor rgb="FF00B050"/>
                </patternFill>
              </fill>
            </x14:dxf>
          </x14:cfRule>
          <x14:cfRule type="containsText" priority="183" operator="containsText" id="{57492CC2-A8C7-42E5-B126-D456B39AB24D}">
            <xm:f>NOT(ISERROR(SEARCH($K$69,K61)))</xm:f>
            <xm:f>$K$69</xm:f>
            <x14:dxf>
              <fill>
                <patternFill>
                  <bgColor rgb="FF92D050"/>
                </patternFill>
              </fill>
            </x14:dxf>
          </x14:cfRule>
          <xm:sqref>K61</xm:sqref>
        </x14:conditionalFormatting>
        <x14:conditionalFormatting xmlns:xm="http://schemas.microsoft.com/office/excel/2006/main">
          <x14:cfRule type="containsText" priority="174" operator="containsText" id="{8681C8AF-7B01-4371-9823-43DBF4AB7605}">
            <xm:f>NOT(ISERROR(SEARCH($K$73,K62)))</xm:f>
            <xm:f>$K$73</xm:f>
            <x14:dxf>
              <fill>
                <patternFill>
                  <bgColor rgb="FFFF0000"/>
                </patternFill>
              </fill>
            </x14:dxf>
          </x14:cfRule>
          <x14:cfRule type="containsText" priority="175" operator="containsText" id="{463AF013-CDDF-4949-AF0C-5CD5FD7ECC5B}">
            <xm:f>NOT(ISERROR(SEARCH($K$72,K62)))</xm:f>
            <xm:f>$K$72</xm:f>
            <x14:dxf>
              <fill>
                <patternFill>
                  <bgColor rgb="FFFFC000"/>
                </patternFill>
              </fill>
            </x14:dxf>
          </x14:cfRule>
          <x14:cfRule type="containsText" priority="176" operator="containsText" id="{F3DDE5A1-68A4-4A17-90CC-B5852C8BF794}">
            <xm:f>NOT(ISERROR(SEARCH($K$71,K62)))</xm:f>
            <xm:f>$K$71</xm:f>
            <x14:dxf>
              <fill>
                <patternFill>
                  <bgColor rgb="FFFFFF00"/>
                </patternFill>
              </fill>
            </x14:dxf>
          </x14:cfRule>
          <x14:cfRule type="containsText" priority="177" operator="containsText" id="{B1AADA6B-2AF7-4285-B9F0-001460D35B97}">
            <xm:f>NOT(ISERROR(SEARCH($K$70,K62)))</xm:f>
            <xm:f>$K$70</xm:f>
            <x14:dxf>
              <fill>
                <patternFill>
                  <bgColor rgb="FF00B050"/>
                </patternFill>
              </fill>
            </x14:dxf>
          </x14:cfRule>
          <x14:cfRule type="containsText" priority="178" operator="containsText" id="{4AC4D031-9248-4FEF-AE80-D91B4AFB6BD4}">
            <xm:f>NOT(ISERROR(SEARCH($K$69,K62)))</xm:f>
            <xm:f>$K$69</xm:f>
            <x14:dxf>
              <fill>
                <patternFill>
                  <bgColor rgb="FF92D050"/>
                </patternFill>
              </fill>
            </x14:dxf>
          </x14:cfRule>
          <xm:sqref>K62</xm:sqref>
        </x14:conditionalFormatting>
        <x14:conditionalFormatting xmlns:xm="http://schemas.microsoft.com/office/excel/2006/main">
          <x14:cfRule type="containsText" priority="169" operator="containsText" id="{C33C8A6B-EEA9-4D77-A4D3-EA1D8E4FCA16}">
            <xm:f>NOT(ISERROR(SEARCH($K$73,K63)))</xm:f>
            <xm:f>$K$73</xm:f>
            <x14:dxf>
              <fill>
                <patternFill>
                  <bgColor rgb="FFFF0000"/>
                </patternFill>
              </fill>
            </x14:dxf>
          </x14:cfRule>
          <x14:cfRule type="containsText" priority="170" operator="containsText" id="{047DDFB2-5469-4D4C-AFD4-8042ED1F133F}">
            <xm:f>NOT(ISERROR(SEARCH($K$72,K63)))</xm:f>
            <xm:f>$K$72</xm:f>
            <x14:dxf>
              <fill>
                <patternFill>
                  <bgColor rgb="FFFFC000"/>
                </patternFill>
              </fill>
            </x14:dxf>
          </x14:cfRule>
          <x14:cfRule type="containsText" priority="171" operator="containsText" id="{B65A5489-FE4F-4DE1-9DB7-B4E9B29FF4D4}">
            <xm:f>NOT(ISERROR(SEARCH($K$71,K63)))</xm:f>
            <xm:f>$K$71</xm:f>
            <x14:dxf>
              <fill>
                <patternFill>
                  <bgColor rgb="FFFFFF00"/>
                </patternFill>
              </fill>
            </x14:dxf>
          </x14:cfRule>
          <x14:cfRule type="containsText" priority="172" operator="containsText" id="{4DEC0363-AE2A-4A99-9BC1-1A396BB6A3AF}">
            <xm:f>NOT(ISERROR(SEARCH($K$70,K63)))</xm:f>
            <xm:f>$K$70</xm:f>
            <x14:dxf>
              <fill>
                <patternFill>
                  <bgColor rgb="FF00B050"/>
                </patternFill>
              </fill>
            </x14:dxf>
          </x14:cfRule>
          <x14:cfRule type="containsText" priority="173" operator="containsText" id="{67B3EA95-18CB-4985-B2F6-EF8BC23EE3F0}">
            <xm:f>NOT(ISERROR(SEARCH($K$69,K63)))</xm:f>
            <xm:f>$K$69</xm:f>
            <x14:dxf>
              <fill>
                <patternFill>
                  <bgColor rgb="FF92D050"/>
                </patternFill>
              </fill>
            </x14:dxf>
          </x14:cfRule>
          <xm:sqref>K63</xm:sqref>
        </x14:conditionalFormatting>
        <x14:conditionalFormatting xmlns:xm="http://schemas.microsoft.com/office/excel/2006/main">
          <x14:cfRule type="containsText" priority="165" operator="containsText" id="{BD49427C-4F43-4F75-8E8F-3DB28DA6EBAF}">
            <xm:f>NOT(ISERROR(SEARCH($M$72,M61)))</xm:f>
            <xm:f>$M$72</xm:f>
            <x14:dxf>
              <fill>
                <patternFill>
                  <bgColor rgb="FFFF0000"/>
                </patternFill>
              </fill>
            </x14:dxf>
          </x14:cfRule>
          <x14:cfRule type="containsText" priority="166" operator="containsText" id="{CEA84DBE-F42F-4D9A-8B73-DEDA904BC6AC}">
            <xm:f>NOT(ISERROR(SEARCH($M$71,M61)))</xm:f>
            <xm:f>$M$71</xm:f>
            <x14:dxf>
              <fill>
                <patternFill>
                  <bgColor rgb="FFFFC000"/>
                </patternFill>
              </fill>
            </x14:dxf>
          </x14:cfRule>
          <x14:cfRule type="containsText" priority="167" operator="containsText" id="{D81E30F0-2D5D-4093-B977-E17BBC2E978F}">
            <xm:f>NOT(ISERROR(SEARCH($M$70,M61)))</xm:f>
            <xm:f>$M$70</xm:f>
            <x14:dxf>
              <fill>
                <patternFill>
                  <bgColor rgb="FFFFFF00"/>
                </patternFill>
              </fill>
            </x14:dxf>
          </x14:cfRule>
          <x14:cfRule type="containsText" priority="168" operator="containsText" id="{2A0A3B34-1314-4FF7-8A1E-65D524F05081}">
            <xm:f>NOT(ISERROR(SEARCH($M$69,M61)))</xm:f>
            <xm:f>$M$69</xm:f>
            <x14:dxf>
              <fill>
                <patternFill>
                  <bgColor rgb="FF92D050"/>
                </patternFill>
              </fill>
            </x14:dxf>
          </x14:cfRule>
          <xm:sqref>M61</xm:sqref>
        </x14:conditionalFormatting>
        <x14:conditionalFormatting xmlns:xm="http://schemas.microsoft.com/office/excel/2006/main">
          <x14:cfRule type="containsText" priority="161" operator="containsText" id="{8A2B28CD-C5B3-4D0B-AE7D-18EF534EA7D6}">
            <xm:f>NOT(ISERROR(SEARCH($M$72,M62)))</xm:f>
            <xm:f>$M$72</xm:f>
            <x14:dxf>
              <fill>
                <patternFill>
                  <bgColor rgb="FFFF0000"/>
                </patternFill>
              </fill>
            </x14:dxf>
          </x14:cfRule>
          <x14:cfRule type="containsText" priority="162" operator="containsText" id="{74755E42-350F-4516-A192-BF5DD0EC12A5}">
            <xm:f>NOT(ISERROR(SEARCH($M$71,M62)))</xm:f>
            <xm:f>$M$71</xm:f>
            <x14:dxf>
              <fill>
                <patternFill>
                  <bgColor rgb="FFFFC000"/>
                </patternFill>
              </fill>
            </x14:dxf>
          </x14:cfRule>
          <x14:cfRule type="containsText" priority="163" operator="containsText" id="{7CE318C1-3B44-4060-8544-B3DF841175CF}">
            <xm:f>NOT(ISERROR(SEARCH($M$70,M62)))</xm:f>
            <xm:f>$M$70</xm:f>
            <x14:dxf>
              <fill>
                <patternFill>
                  <bgColor rgb="FFFFFF00"/>
                </patternFill>
              </fill>
            </x14:dxf>
          </x14:cfRule>
          <x14:cfRule type="containsText" priority="164" operator="containsText" id="{69499713-BF9B-4A4B-A97E-CF65CAFD1FC0}">
            <xm:f>NOT(ISERROR(SEARCH($M$69,M62)))</xm:f>
            <xm:f>$M$69</xm:f>
            <x14:dxf>
              <fill>
                <patternFill>
                  <bgColor rgb="FF92D050"/>
                </patternFill>
              </fill>
            </x14:dxf>
          </x14:cfRule>
          <xm:sqref>M62:M63</xm:sqref>
        </x14:conditionalFormatting>
        <x14:conditionalFormatting xmlns:xm="http://schemas.microsoft.com/office/excel/2006/main">
          <x14:cfRule type="containsText" priority="153" operator="containsText" id="{EABAAF82-2F48-45A5-95EE-626B8836FAD7}">
            <xm:f>NOT(ISERROR(SEARCH($I$69,I40)))</xm:f>
            <xm:f>$I$69</xm:f>
            <x14:dxf>
              <fill>
                <patternFill>
                  <fgColor rgb="FF92D050"/>
                  <bgColor rgb="FF92D050"/>
                </patternFill>
              </fill>
            </x14:dxf>
          </x14:cfRule>
          <x14:cfRule type="containsText" priority="154" operator="containsText" id="{5AAB5CB0-AAB1-48F0-9A2C-AA73284ADC7F}">
            <xm:f>NOT(ISERROR(SEARCH($I$70,I40)))</xm:f>
            <xm:f>$I$70</xm:f>
            <x14:dxf>
              <fill>
                <patternFill>
                  <bgColor rgb="FF00B050"/>
                </patternFill>
              </fill>
            </x14:dxf>
          </x14:cfRule>
          <x14:cfRule type="containsText" priority="155" operator="containsText" id="{DD2C7062-8D3E-42D2-9AFF-F5312C8C8D22}">
            <xm:f>NOT(ISERROR(SEARCH($I$73,I40)))</xm:f>
            <xm:f>$I$73</xm:f>
            <x14:dxf>
              <fill>
                <patternFill>
                  <bgColor rgb="FFFF0000"/>
                </patternFill>
              </fill>
            </x14:dxf>
          </x14:cfRule>
          <x14:cfRule type="containsText" priority="156" operator="containsText" id="{F9C6E11C-E0A5-497F-AD59-88F9EFC433C0}">
            <xm:f>NOT(ISERROR(SEARCH($I$72,I40)))</xm:f>
            <xm:f>$I$72</xm:f>
            <x14:dxf>
              <fill>
                <patternFill>
                  <fgColor rgb="FFFFC000"/>
                  <bgColor rgb="FFFFC000"/>
                </patternFill>
              </fill>
            </x14:dxf>
          </x14:cfRule>
          <x14:cfRule type="containsText" priority="157" operator="containsText" id="{9238BC51-EDDB-4803-8518-6148B97D85C0}">
            <xm:f>NOT(ISERROR(SEARCH($I$71,I40)))</xm:f>
            <xm:f>$I$71</xm:f>
            <x14:dxf>
              <fill>
                <patternFill>
                  <fgColor rgb="FFFFFF00"/>
                  <bgColor rgb="FFFFFF00"/>
                </patternFill>
              </fill>
            </x14:dxf>
          </x14:cfRule>
          <x14:cfRule type="containsText" priority="158" operator="containsText" id="{9A7633BF-51FD-4807-89C1-C3D67ACB22C8}">
            <xm:f>NOT(ISERROR(SEARCH($I$70,I40)))</xm:f>
            <xm:f>$I$70</xm:f>
            <x14:dxf>
              <fill>
                <patternFill>
                  <bgColor theme="0" tint="-0.14996795556505021"/>
                </patternFill>
              </fill>
            </x14:dxf>
          </x14:cfRule>
          <x14:cfRule type="cellIs" priority="159" operator="equal" id="{649A1B16-F91D-4DF7-85D0-45C4BC9D4A41}">
            <xm:f>'C:\GESTION 2023\1. Pensamiento y Direccionamiento Estrategico\Planes integrados\Definitivos\[MAPA RIESGOS UAEOS 2023.xlsx]Tabla probabiidad'!#REF!</xm:f>
            <x14:dxf>
              <fill>
                <patternFill>
                  <fgColor theme="6"/>
                </patternFill>
              </fill>
            </x14:dxf>
          </x14:cfRule>
          <x14:cfRule type="cellIs" priority="160" operator="equal" id="{81ABE1CE-B5CF-431F-85B0-5BB955A53BAE}">
            <xm:f>'C:\GESTION 2023\1. Pensamiento y Direccionamiento Estrategico\Planes integrados\Definitivos\[MAPA RIESGOS UAEOS 2023.xlsx]Tabla probabiidad'!#REF!</xm:f>
            <x14:dxf>
              <fill>
                <patternFill>
                  <fgColor rgb="FF92D050"/>
                  <bgColor theme="6" tint="0.59996337778862885"/>
                </patternFill>
              </fill>
            </x14:dxf>
          </x14:cfRule>
          <xm:sqref>I40</xm:sqref>
        </x14:conditionalFormatting>
        <x14:conditionalFormatting xmlns:xm="http://schemas.microsoft.com/office/excel/2006/main">
          <x14:cfRule type="containsText" priority="145" operator="containsText" id="{1094E6D5-7779-431E-8A0D-DFF21DCAB900}">
            <xm:f>NOT(ISERROR(SEARCH($I$69,I41)))</xm:f>
            <xm:f>$I$69</xm:f>
            <x14:dxf>
              <fill>
                <patternFill>
                  <fgColor rgb="FF92D050"/>
                  <bgColor rgb="FF92D050"/>
                </patternFill>
              </fill>
            </x14:dxf>
          </x14:cfRule>
          <x14:cfRule type="containsText" priority="146" operator="containsText" id="{E16BDB52-6C3C-4E05-A115-57707960DCC8}">
            <xm:f>NOT(ISERROR(SEARCH($I$70,I41)))</xm:f>
            <xm:f>$I$70</xm:f>
            <x14:dxf>
              <fill>
                <patternFill>
                  <bgColor rgb="FF00B050"/>
                </patternFill>
              </fill>
            </x14:dxf>
          </x14:cfRule>
          <x14:cfRule type="containsText" priority="147" operator="containsText" id="{85B16AF0-1AF5-4327-B5D5-4EDC81B16E03}">
            <xm:f>NOT(ISERROR(SEARCH($I$73,I41)))</xm:f>
            <xm:f>$I$73</xm:f>
            <x14:dxf>
              <fill>
                <patternFill>
                  <bgColor rgb="FFFF0000"/>
                </patternFill>
              </fill>
            </x14:dxf>
          </x14:cfRule>
          <x14:cfRule type="containsText" priority="148" operator="containsText" id="{C9652E61-098F-4F50-B23D-166C4FC870A1}">
            <xm:f>NOT(ISERROR(SEARCH($I$72,I41)))</xm:f>
            <xm:f>$I$72</xm:f>
            <x14:dxf>
              <fill>
                <patternFill>
                  <fgColor rgb="FFFFC000"/>
                  <bgColor rgb="FFFFC000"/>
                </patternFill>
              </fill>
            </x14:dxf>
          </x14:cfRule>
          <x14:cfRule type="containsText" priority="149" operator="containsText" id="{A48588A2-01EE-4C17-B920-9720596BAC29}">
            <xm:f>NOT(ISERROR(SEARCH($I$71,I41)))</xm:f>
            <xm:f>$I$71</xm:f>
            <x14:dxf>
              <fill>
                <patternFill>
                  <fgColor rgb="FFFFFF00"/>
                  <bgColor rgb="FFFFFF00"/>
                </patternFill>
              </fill>
            </x14:dxf>
          </x14:cfRule>
          <x14:cfRule type="containsText" priority="150" operator="containsText" id="{942651FA-7D6E-471B-8AA3-BC17C3521535}">
            <xm:f>NOT(ISERROR(SEARCH($I$70,I41)))</xm:f>
            <xm:f>$I$70</xm:f>
            <x14:dxf>
              <fill>
                <patternFill>
                  <bgColor theme="0" tint="-0.14996795556505021"/>
                </patternFill>
              </fill>
            </x14:dxf>
          </x14:cfRule>
          <x14:cfRule type="cellIs" priority="151" operator="equal" id="{F9BA44BE-888F-4E0A-B6CB-23ED7A0F367B}">
            <xm:f>'C:\GESTION 2023\1. Pensamiento y Direccionamiento Estrategico\Planes integrados\Definitivos\[MAPA RIESGOS UAEOS 2023.xlsx]Tabla probabiidad'!#REF!</xm:f>
            <x14:dxf>
              <fill>
                <patternFill>
                  <fgColor theme="6"/>
                </patternFill>
              </fill>
            </x14:dxf>
          </x14:cfRule>
          <x14:cfRule type="cellIs" priority="152" operator="equal" id="{AB1D4C05-A9C1-45BC-A911-CA77568F65C0}">
            <xm:f>'C:\GESTION 2023\1. Pensamiento y Direccionamiento Estrategico\Planes integrados\Definitivos\[MAPA RIESGOS UAEOS 2023.xlsx]Tabla probabiidad'!#REF!</xm:f>
            <x14:dxf>
              <fill>
                <patternFill>
                  <fgColor rgb="FF92D050"/>
                  <bgColor theme="6" tint="0.59996337778862885"/>
                </patternFill>
              </fill>
            </x14:dxf>
          </x14:cfRule>
          <xm:sqref>I41</xm:sqref>
        </x14:conditionalFormatting>
        <x14:conditionalFormatting xmlns:xm="http://schemas.microsoft.com/office/excel/2006/main">
          <x14:cfRule type="containsText" priority="137" operator="containsText" id="{D2BF34D8-75AA-4A31-A8AC-EBBC0151191D}">
            <xm:f>NOT(ISERROR(SEARCH($I$69,I42)))</xm:f>
            <xm:f>$I$69</xm:f>
            <x14:dxf>
              <fill>
                <patternFill>
                  <fgColor rgb="FF92D050"/>
                  <bgColor rgb="FF92D050"/>
                </patternFill>
              </fill>
            </x14:dxf>
          </x14:cfRule>
          <x14:cfRule type="containsText" priority="138" operator="containsText" id="{B8A04A03-5947-41CD-B363-F8F524553072}">
            <xm:f>NOT(ISERROR(SEARCH($I$70,I42)))</xm:f>
            <xm:f>$I$70</xm:f>
            <x14:dxf>
              <fill>
                <patternFill>
                  <bgColor rgb="FF00B050"/>
                </patternFill>
              </fill>
            </x14:dxf>
          </x14:cfRule>
          <x14:cfRule type="containsText" priority="139" operator="containsText" id="{1A1B39EC-DC65-4C37-94FC-10E0756598E6}">
            <xm:f>NOT(ISERROR(SEARCH($I$73,I42)))</xm:f>
            <xm:f>$I$73</xm:f>
            <x14:dxf>
              <fill>
                <patternFill>
                  <bgColor rgb="FFFF0000"/>
                </patternFill>
              </fill>
            </x14:dxf>
          </x14:cfRule>
          <x14:cfRule type="containsText" priority="140" operator="containsText" id="{4415671E-7F69-402F-8B5E-325068AF4C54}">
            <xm:f>NOT(ISERROR(SEARCH($I$72,I42)))</xm:f>
            <xm:f>$I$72</xm:f>
            <x14:dxf>
              <fill>
                <patternFill>
                  <fgColor rgb="FFFFC000"/>
                  <bgColor rgb="FFFFC000"/>
                </patternFill>
              </fill>
            </x14:dxf>
          </x14:cfRule>
          <x14:cfRule type="containsText" priority="141" operator="containsText" id="{21E6F4CA-F82A-4584-BA90-503F4D537C4D}">
            <xm:f>NOT(ISERROR(SEARCH($I$71,I42)))</xm:f>
            <xm:f>$I$71</xm:f>
            <x14:dxf>
              <fill>
                <patternFill>
                  <fgColor rgb="FFFFFF00"/>
                  <bgColor rgb="FFFFFF00"/>
                </patternFill>
              </fill>
            </x14:dxf>
          </x14:cfRule>
          <x14:cfRule type="containsText" priority="142" operator="containsText" id="{E381E29E-9F26-451E-86AA-13E35665031B}">
            <xm:f>NOT(ISERROR(SEARCH($I$70,I42)))</xm:f>
            <xm:f>$I$70</xm:f>
            <x14:dxf>
              <fill>
                <patternFill>
                  <bgColor theme="0" tint="-0.14996795556505021"/>
                </patternFill>
              </fill>
            </x14:dxf>
          </x14:cfRule>
          <x14:cfRule type="cellIs" priority="143" operator="equal" id="{C975E6A8-4F50-47BF-AACD-56C567A40CF6}">
            <xm:f>'C:\GESTION 2023\1. Pensamiento y Direccionamiento Estrategico\Planes integrados\Definitivos\[MAPA RIESGOS UAEOS 2023.xlsx]Tabla probabiidad'!#REF!</xm:f>
            <x14:dxf>
              <fill>
                <patternFill>
                  <fgColor theme="6"/>
                </patternFill>
              </fill>
            </x14:dxf>
          </x14:cfRule>
          <x14:cfRule type="cellIs" priority="144" operator="equal" id="{5BA6358A-293F-4DFD-B8A7-E967E35A64A1}">
            <xm:f>'C:\GESTION 2023\1. Pensamiento y Direccionamiento Estrategico\Planes integrados\Definitivos\[MAPA RIESGOS UAEOS 2023.xlsx]Tabla probabiidad'!#REF!</xm:f>
            <x14:dxf>
              <fill>
                <patternFill>
                  <fgColor rgb="FF92D050"/>
                  <bgColor theme="6" tint="0.59996337778862885"/>
                </patternFill>
              </fill>
            </x14:dxf>
          </x14:cfRule>
          <xm:sqref>I42:I43</xm:sqref>
        </x14:conditionalFormatting>
        <x14:conditionalFormatting xmlns:xm="http://schemas.microsoft.com/office/excel/2006/main">
          <x14:cfRule type="containsText" priority="132" operator="containsText" id="{39EE7462-7300-4C5D-A4F1-A4E29FBB995E}">
            <xm:f>NOT(ISERROR(SEARCH($K$73,K40)))</xm:f>
            <xm:f>$K$73</xm:f>
            <x14:dxf>
              <fill>
                <patternFill>
                  <bgColor rgb="FFFF0000"/>
                </patternFill>
              </fill>
            </x14:dxf>
          </x14:cfRule>
          <x14:cfRule type="containsText" priority="133" operator="containsText" id="{DC2C8003-226C-41F6-99D3-BA1CB9498D63}">
            <xm:f>NOT(ISERROR(SEARCH($K$72,K40)))</xm:f>
            <xm:f>$K$72</xm:f>
            <x14:dxf>
              <fill>
                <patternFill>
                  <bgColor rgb="FFFFC000"/>
                </patternFill>
              </fill>
            </x14:dxf>
          </x14:cfRule>
          <x14:cfRule type="containsText" priority="134" operator="containsText" id="{94318A74-093C-4A6D-8BFC-15EFF19C57D1}">
            <xm:f>NOT(ISERROR(SEARCH($K$71,K40)))</xm:f>
            <xm:f>$K$71</xm:f>
            <x14:dxf>
              <fill>
                <patternFill>
                  <bgColor rgb="FFFFFF00"/>
                </patternFill>
              </fill>
            </x14:dxf>
          </x14:cfRule>
          <x14:cfRule type="containsText" priority="135" operator="containsText" id="{4D2E2919-71ED-4888-9E45-B752B4833F1A}">
            <xm:f>NOT(ISERROR(SEARCH($K$70,K40)))</xm:f>
            <xm:f>$K$70</xm:f>
            <x14:dxf>
              <fill>
                <patternFill>
                  <bgColor rgb="FF00B050"/>
                </patternFill>
              </fill>
            </x14:dxf>
          </x14:cfRule>
          <x14:cfRule type="containsText" priority="136" operator="containsText" id="{E2E0882E-3778-4DA3-BE5C-86464D4F52CE}">
            <xm:f>NOT(ISERROR(SEARCH($K$69,K40)))</xm:f>
            <xm:f>$K$69</xm:f>
            <x14:dxf>
              <fill>
                <patternFill>
                  <bgColor rgb="FF92D050"/>
                </patternFill>
              </fill>
            </x14:dxf>
          </x14:cfRule>
          <xm:sqref>K40:K41</xm:sqref>
        </x14:conditionalFormatting>
        <x14:conditionalFormatting xmlns:xm="http://schemas.microsoft.com/office/excel/2006/main">
          <x14:cfRule type="containsText" priority="127" operator="containsText" id="{6473694D-2B0D-430D-8376-8A0C07217890}">
            <xm:f>NOT(ISERROR(SEARCH($K$73,K42)))</xm:f>
            <xm:f>$K$73</xm:f>
            <x14:dxf>
              <fill>
                <patternFill>
                  <bgColor rgb="FFFF0000"/>
                </patternFill>
              </fill>
            </x14:dxf>
          </x14:cfRule>
          <x14:cfRule type="containsText" priority="128" operator="containsText" id="{F59E52CE-3580-4F03-B64B-B019C063874C}">
            <xm:f>NOT(ISERROR(SEARCH($K$72,K42)))</xm:f>
            <xm:f>$K$72</xm:f>
            <x14:dxf>
              <fill>
                <patternFill>
                  <bgColor rgb="FFFFC000"/>
                </patternFill>
              </fill>
            </x14:dxf>
          </x14:cfRule>
          <x14:cfRule type="containsText" priority="129" operator="containsText" id="{C14E24AD-D7F2-4F8A-9D60-A03905D3B531}">
            <xm:f>NOT(ISERROR(SEARCH($K$71,K42)))</xm:f>
            <xm:f>$K$71</xm:f>
            <x14:dxf>
              <fill>
                <patternFill>
                  <bgColor rgb="FFFFFF00"/>
                </patternFill>
              </fill>
            </x14:dxf>
          </x14:cfRule>
          <x14:cfRule type="containsText" priority="130" operator="containsText" id="{06944AB2-5232-4246-9997-EA68E08EF7D8}">
            <xm:f>NOT(ISERROR(SEARCH($K$70,K42)))</xm:f>
            <xm:f>$K$70</xm:f>
            <x14:dxf>
              <fill>
                <patternFill>
                  <bgColor rgb="FF00B050"/>
                </patternFill>
              </fill>
            </x14:dxf>
          </x14:cfRule>
          <x14:cfRule type="containsText" priority="131" operator="containsText" id="{F57EC534-423C-4A5C-80CA-EB636C7131DA}">
            <xm:f>NOT(ISERROR(SEARCH($K$69,K42)))</xm:f>
            <xm:f>$K$69</xm:f>
            <x14:dxf>
              <fill>
                <patternFill>
                  <bgColor rgb="FF92D050"/>
                </patternFill>
              </fill>
            </x14:dxf>
          </x14:cfRule>
          <xm:sqref>K42:K43</xm:sqref>
        </x14:conditionalFormatting>
        <x14:conditionalFormatting xmlns:xm="http://schemas.microsoft.com/office/excel/2006/main">
          <x14:cfRule type="containsText" priority="123" operator="containsText" id="{F889FE1F-1949-4ABC-A414-6C407B139443}">
            <xm:f>NOT(ISERROR(SEARCH($M$72,M40)))</xm:f>
            <xm:f>$M$72</xm:f>
            <x14:dxf>
              <fill>
                <patternFill>
                  <bgColor rgb="FFFF0000"/>
                </patternFill>
              </fill>
            </x14:dxf>
          </x14:cfRule>
          <x14:cfRule type="containsText" priority="124" operator="containsText" id="{09DBE70E-CFAA-4CB8-BE3B-F8E9EFB50131}">
            <xm:f>NOT(ISERROR(SEARCH($M$71,M40)))</xm:f>
            <xm:f>$M$71</xm:f>
            <x14:dxf>
              <fill>
                <patternFill>
                  <bgColor rgb="FFFFC000"/>
                </patternFill>
              </fill>
            </x14:dxf>
          </x14:cfRule>
          <x14:cfRule type="containsText" priority="125" operator="containsText" id="{D64EC13E-C5C5-4D67-8DD4-29FE3C2C68B3}">
            <xm:f>NOT(ISERROR(SEARCH($M$70,M40)))</xm:f>
            <xm:f>$M$70</xm:f>
            <x14:dxf>
              <fill>
                <patternFill>
                  <bgColor rgb="FFFFFF00"/>
                </patternFill>
              </fill>
            </x14:dxf>
          </x14:cfRule>
          <x14:cfRule type="containsText" priority="126" operator="containsText" id="{8E2A84FC-280E-4172-B417-CB9DF0351597}">
            <xm:f>NOT(ISERROR(SEARCH($M$69,M40)))</xm:f>
            <xm:f>$M$69</xm:f>
            <x14:dxf>
              <fill>
                <patternFill>
                  <bgColor rgb="FF92D050"/>
                </patternFill>
              </fill>
            </x14:dxf>
          </x14:cfRule>
          <xm:sqref>M40</xm:sqref>
        </x14:conditionalFormatting>
        <x14:conditionalFormatting xmlns:xm="http://schemas.microsoft.com/office/excel/2006/main">
          <x14:cfRule type="containsText" priority="119" operator="containsText" id="{8B613BF3-D677-4B85-91C2-ADDEF32CF05A}">
            <xm:f>NOT(ISERROR(SEARCH($M$72,M41)))</xm:f>
            <xm:f>$M$72</xm:f>
            <x14:dxf>
              <fill>
                <patternFill>
                  <bgColor rgb="FFFF0000"/>
                </patternFill>
              </fill>
            </x14:dxf>
          </x14:cfRule>
          <x14:cfRule type="containsText" priority="120" operator="containsText" id="{C0A7AF54-19FB-4BE9-A3A4-132D7C68F389}">
            <xm:f>NOT(ISERROR(SEARCH($M$71,M41)))</xm:f>
            <xm:f>$M$71</xm:f>
            <x14:dxf>
              <fill>
                <patternFill>
                  <bgColor rgb="FFFFC000"/>
                </patternFill>
              </fill>
            </x14:dxf>
          </x14:cfRule>
          <x14:cfRule type="containsText" priority="121" operator="containsText" id="{002245B3-42DF-46C3-ADEB-B0ADC9AE004E}">
            <xm:f>NOT(ISERROR(SEARCH($M$70,M41)))</xm:f>
            <xm:f>$M$70</xm:f>
            <x14:dxf>
              <fill>
                <patternFill>
                  <bgColor rgb="FFFFFF00"/>
                </patternFill>
              </fill>
            </x14:dxf>
          </x14:cfRule>
          <x14:cfRule type="containsText" priority="122" operator="containsText" id="{881F2BFB-B122-42A1-AFBA-E5957550A00A}">
            <xm:f>NOT(ISERROR(SEARCH($M$69,M41)))</xm:f>
            <xm:f>$M$69</xm:f>
            <x14:dxf>
              <fill>
                <patternFill>
                  <bgColor rgb="FF92D050"/>
                </patternFill>
              </fill>
            </x14:dxf>
          </x14:cfRule>
          <xm:sqref>M41:M42</xm:sqref>
        </x14:conditionalFormatting>
        <x14:conditionalFormatting xmlns:xm="http://schemas.microsoft.com/office/excel/2006/main">
          <x14:cfRule type="containsText" priority="111" operator="containsText" id="{48C61E18-FDD3-4626-B405-AB9A90A6B6D3}">
            <xm:f>NOT(ISERROR(SEARCH($I$69,X40)))</xm:f>
            <xm:f>$I$69</xm:f>
            <x14:dxf>
              <fill>
                <patternFill>
                  <fgColor rgb="FF92D050"/>
                  <bgColor rgb="FF92D050"/>
                </patternFill>
              </fill>
            </x14:dxf>
          </x14:cfRule>
          <x14:cfRule type="containsText" priority="112" operator="containsText" id="{C203F853-07F7-4F39-BEA3-8FCDC514BA9B}">
            <xm:f>NOT(ISERROR(SEARCH($I$70,X40)))</xm:f>
            <xm:f>$I$70</xm:f>
            <x14:dxf>
              <fill>
                <patternFill>
                  <bgColor rgb="FF00B050"/>
                </patternFill>
              </fill>
            </x14:dxf>
          </x14:cfRule>
          <x14:cfRule type="containsText" priority="113" operator="containsText" id="{36389A76-8F4E-4B8A-825E-1FDF92BF0D26}">
            <xm:f>NOT(ISERROR(SEARCH($I$73,X40)))</xm:f>
            <xm:f>$I$73</xm:f>
            <x14:dxf>
              <fill>
                <patternFill>
                  <bgColor rgb="FFFF0000"/>
                </patternFill>
              </fill>
            </x14:dxf>
          </x14:cfRule>
          <x14:cfRule type="containsText" priority="114" operator="containsText" id="{D10F377D-1FA3-4A6B-9F29-447332BDB4F9}">
            <xm:f>NOT(ISERROR(SEARCH($I$72,X40)))</xm:f>
            <xm:f>$I$72</xm:f>
            <x14:dxf>
              <fill>
                <patternFill>
                  <fgColor rgb="FFFFC000"/>
                  <bgColor rgb="FFFFC000"/>
                </patternFill>
              </fill>
            </x14:dxf>
          </x14:cfRule>
          <x14:cfRule type="containsText" priority="115" operator="containsText" id="{C698D326-D731-4F57-A75B-B34D688111D7}">
            <xm:f>NOT(ISERROR(SEARCH($I$71,X40)))</xm:f>
            <xm:f>$I$71</xm:f>
            <x14:dxf>
              <fill>
                <patternFill>
                  <fgColor rgb="FFFFFF00"/>
                  <bgColor rgb="FFFFFF00"/>
                </patternFill>
              </fill>
            </x14:dxf>
          </x14:cfRule>
          <x14:cfRule type="containsText" priority="116" operator="containsText" id="{92676230-6B95-4114-8659-D6BBAC7300A6}">
            <xm:f>NOT(ISERROR(SEARCH($I$70,X40)))</xm:f>
            <xm:f>$I$70</xm:f>
            <x14:dxf>
              <fill>
                <patternFill>
                  <bgColor theme="0" tint="-0.14996795556505021"/>
                </patternFill>
              </fill>
            </x14:dxf>
          </x14:cfRule>
          <x14:cfRule type="cellIs" priority="117" operator="equal" id="{44288C9C-A850-4C60-B332-C87BD876720E}">
            <xm:f>'C:\GESTION 2023\1. Pensamiento y Direccionamiento Estrategico\Planes integrados\Definitivos\[MAPA RIESGOS UAEOS 2023.xlsx]Tabla probabiidad'!#REF!</xm:f>
            <x14:dxf>
              <fill>
                <patternFill>
                  <fgColor theme="6"/>
                </patternFill>
              </fill>
            </x14:dxf>
          </x14:cfRule>
          <x14:cfRule type="cellIs" priority="118" operator="equal" id="{C6CB70F5-C958-4E3C-9BC7-0CB389A1FFE6}">
            <xm:f>'C:\GESTION 2023\1. Pensamiento y Direccionamiento Estrategico\Planes integrados\Definitivos\[MAPA RIESGOS UAEOS 2023.xlsx]Tabla probabiidad'!#REF!</xm:f>
            <x14:dxf>
              <fill>
                <patternFill>
                  <fgColor rgb="FF92D050"/>
                  <bgColor theme="6" tint="0.59996337778862885"/>
                </patternFill>
              </fill>
            </x14:dxf>
          </x14:cfRule>
          <xm:sqref>X40</xm:sqref>
        </x14:conditionalFormatting>
        <x14:conditionalFormatting xmlns:xm="http://schemas.microsoft.com/office/excel/2006/main">
          <x14:cfRule type="containsText" priority="103" operator="containsText" id="{73E7140A-1621-4693-A123-77F5CDECD2DA}">
            <xm:f>NOT(ISERROR(SEARCH($I$69,X41)))</xm:f>
            <xm:f>$I$69</xm:f>
            <x14:dxf>
              <fill>
                <patternFill>
                  <fgColor rgb="FF92D050"/>
                  <bgColor rgb="FF92D050"/>
                </patternFill>
              </fill>
            </x14:dxf>
          </x14:cfRule>
          <x14:cfRule type="containsText" priority="104" operator="containsText" id="{31595456-15B0-45CB-8918-BE448F03F5DD}">
            <xm:f>NOT(ISERROR(SEARCH($I$70,X41)))</xm:f>
            <xm:f>$I$70</xm:f>
            <x14:dxf>
              <fill>
                <patternFill>
                  <bgColor rgb="FF00B050"/>
                </patternFill>
              </fill>
            </x14:dxf>
          </x14:cfRule>
          <x14:cfRule type="containsText" priority="105" operator="containsText" id="{267DAABE-6198-4E9C-A413-FFCDE5BEBAC1}">
            <xm:f>NOT(ISERROR(SEARCH($I$73,X41)))</xm:f>
            <xm:f>$I$73</xm:f>
            <x14:dxf>
              <fill>
                <patternFill>
                  <bgColor rgb="FFFF0000"/>
                </patternFill>
              </fill>
            </x14:dxf>
          </x14:cfRule>
          <x14:cfRule type="containsText" priority="106" operator="containsText" id="{38109EF2-DEC5-4BB6-9628-21C0E72E573F}">
            <xm:f>NOT(ISERROR(SEARCH($I$72,X41)))</xm:f>
            <xm:f>$I$72</xm:f>
            <x14:dxf>
              <fill>
                <patternFill>
                  <fgColor rgb="FFFFC000"/>
                  <bgColor rgb="FFFFC000"/>
                </patternFill>
              </fill>
            </x14:dxf>
          </x14:cfRule>
          <x14:cfRule type="containsText" priority="107" operator="containsText" id="{DF350BB4-687D-4539-B63E-2D0F1098C068}">
            <xm:f>NOT(ISERROR(SEARCH($I$71,X41)))</xm:f>
            <xm:f>$I$71</xm:f>
            <x14:dxf>
              <fill>
                <patternFill>
                  <fgColor rgb="FFFFFF00"/>
                  <bgColor rgb="FFFFFF00"/>
                </patternFill>
              </fill>
            </x14:dxf>
          </x14:cfRule>
          <x14:cfRule type="containsText" priority="108" operator="containsText" id="{07B4C856-6CFF-4F41-BB0A-D92861EDEB2C}">
            <xm:f>NOT(ISERROR(SEARCH($I$70,X41)))</xm:f>
            <xm:f>$I$70</xm:f>
            <x14:dxf>
              <fill>
                <patternFill>
                  <bgColor theme="0" tint="-0.14996795556505021"/>
                </patternFill>
              </fill>
            </x14:dxf>
          </x14:cfRule>
          <x14:cfRule type="cellIs" priority="109" operator="equal" id="{C69680CD-C945-4FB3-AC49-E7C8992B691C}">
            <xm:f>'C:\GESTION 2023\1. Pensamiento y Direccionamiento Estrategico\Planes integrados\Definitivos\[MAPA RIESGOS UAEOS 2023.xlsx]Tabla probabiidad'!#REF!</xm:f>
            <x14:dxf>
              <fill>
                <patternFill>
                  <fgColor theme="6"/>
                </patternFill>
              </fill>
            </x14:dxf>
          </x14:cfRule>
          <x14:cfRule type="cellIs" priority="110" operator="equal" id="{B041E5B4-C3F6-442F-8DB8-903EBB3DEB93}">
            <xm:f>'C:\GESTION 2023\1. Pensamiento y Direccionamiento Estrategico\Planes integrados\Definitivos\[MAPA RIESGOS UAEOS 2023.xlsx]Tabla probabiidad'!#REF!</xm:f>
            <x14:dxf>
              <fill>
                <patternFill>
                  <fgColor rgb="FF92D050"/>
                  <bgColor theme="6" tint="0.59996337778862885"/>
                </patternFill>
              </fill>
            </x14:dxf>
          </x14:cfRule>
          <xm:sqref>X41</xm:sqref>
        </x14:conditionalFormatting>
        <x14:conditionalFormatting xmlns:xm="http://schemas.microsoft.com/office/excel/2006/main">
          <x14:cfRule type="containsText" priority="98" operator="containsText" id="{BDCC7A4A-49C2-43A3-B8F2-AE58DF0B7E42}">
            <xm:f>NOT(ISERROR(SEARCH($K$73,Z40)))</xm:f>
            <xm:f>$K$73</xm:f>
            <x14:dxf>
              <fill>
                <patternFill>
                  <bgColor rgb="FFFF0000"/>
                </patternFill>
              </fill>
            </x14:dxf>
          </x14:cfRule>
          <x14:cfRule type="containsText" priority="99" operator="containsText" id="{C4369B2A-03B0-4DF2-9CB3-2E203771C1C7}">
            <xm:f>NOT(ISERROR(SEARCH($K$72,Z40)))</xm:f>
            <xm:f>$K$72</xm:f>
            <x14:dxf>
              <fill>
                <patternFill>
                  <bgColor rgb="FFFFC000"/>
                </patternFill>
              </fill>
            </x14:dxf>
          </x14:cfRule>
          <x14:cfRule type="containsText" priority="100" operator="containsText" id="{C236F9BF-4D8D-45F2-B5BD-CFB803BE539A}">
            <xm:f>NOT(ISERROR(SEARCH($K$71,Z40)))</xm:f>
            <xm:f>$K$71</xm:f>
            <x14:dxf>
              <fill>
                <patternFill>
                  <bgColor rgb="FFFFFF00"/>
                </patternFill>
              </fill>
            </x14:dxf>
          </x14:cfRule>
          <x14:cfRule type="containsText" priority="101" operator="containsText" id="{609D8CAB-D7B9-47C5-994B-94248FB2BFA0}">
            <xm:f>NOT(ISERROR(SEARCH($K$70,Z40)))</xm:f>
            <xm:f>$K$70</xm:f>
            <x14:dxf>
              <fill>
                <patternFill>
                  <bgColor rgb="FF00B050"/>
                </patternFill>
              </fill>
            </x14:dxf>
          </x14:cfRule>
          <x14:cfRule type="containsText" priority="102" operator="containsText" id="{0E06A8A4-6E68-41E5-9E7C-4459445A75FB}">
            <xm:f>NOT(ISERROR(SEARCH($K$69,Z40)))</xm:f>
            <xm:f>$K$69</xm:f>
            <x14:dxf>
              <fill>
                <patternFill>
                  <bgColor rgb="FF92D050"/>
                </patternFill>
              </fill>
            </x14:dxf>
          </x14:cfRule>
          <xm:sqref>Z40:Z41</xm:sqref>
        </x14:conditionalFormatting>
        <x14:conditionalFormatting xmlns:xm="http://schemas.microsoft.com/office/excel/2006/main">
          <x14:cfRule type="containsText" priority="93" operator="containsText" id="{4921F56A-EBCA-40C8-80BF-1E6CE8C9A7B1}">
            <xm:f>NOT(ISERROR(SEARCH($K$73,Z42)))</xm:f>
            <xm:f>$K$73</xm:f>
            <x14:dxf>
              <fill>
                <patternFill>
                  <bgColor rgb="FFFF0000"/>
                </patternFill>
              </fill>
            </x14:dxf>
          </x14:cfRule>
          <x14:cfRule type="containsText" priority="94" operator="containsText" id="{BA751BBC-48CF-4774-9802-C54CD896DAAA}">
            <xm:f>NOT(ISERROR(SEARCH($K$72,Z42)))</xm:f>
            <xm:f>$K$72</xm:f>
            <x14:dxf>
              <fill>
                <patternFill>
                  <bgColor rgb="FFFFC000"/>
                </patternFill>
              </fill>
            </x14:dxf>
          </x14:cfRule>
          <x14:cfRule type="containsText" priority="95" operator="containsText" id="{E27E440E-1BD2-4773-AE9B-DEF339C0169A}">
            <xm:f>NOT(ISERROR(SEARCH($K$71,Z42)))</xm:f>
            <xm:f>$K$71</xm:f>
            <x14:dxf>
              <fill>
                <patternFill>
                  <bgColor rgb="FFFFFF00"/>
                </patternFill>
              </fill>
            </x14:dxf>
          </x14:cfRule>
          <x14:cfRule type="containsText" priority="96" operator="containsText" id="{2A879C57-1D12-44C4-A77C-451AEC4362AB}">
            <xm:f>NOT(ISERROR(SEARCH($K$70,Z42)))</xm:f>
            <xm:f>$K$70</xm:f>
            <x14:dxf>
              <fill>
                <patternFill>
                  <bgColor rgb="FF00B050"/>
                </patternFill>
              </fill>
            </x14:dxf>
          </x14:cfRule>
          <x14:cfRule type="containsText" priority="97" operator="containsText" id="{BC649B2A-5480-4E5E-9354-EE29FC72E8E1}">
            <xm:f>NOT(ISERROR(SEARCH($K$69,Z42)))</xm:f>
            <xm:f>$K$69</xm:f>
            <x14:dxf>
              <fill>
                <patternFill>
                  <bgColor rgb="FF92D050"/>
                </patternFill>
              </fill>
            </x14:dxf>
          </x14:cfRule>
          <xm:sqref>Z42:Z43</xm:sqref>
        </x14:conditionalFormatting>
        <x14:conditionalFormatting xmlns:xm="http://schemas.microsoft.com/office/excel/2006/main">
          <x14:cfRule type="containsText" priority="85" operator="containsText" id="{B857710A-4065-441B-90E7-672C94FE3119}">
            <xm:f>NOT(ISERROR(SEARCH($I$69,X42)))</xm:f>
            <xm:f>$I$69</xm:f>
            <x14:dxf>
              <fill>
                <patternFill>
                  <fgColor rgb="FF92D050"/>
                  <bgColor rgb="FF92D050"/>
                </patternFill>
              </fill>
            </x14:dxf>
          </x14:cfRule>
          <x14:cfRule type="containsText" priority="86" operator="containsText" id="{1DEF747D-8532-4EC5-AE1C-9122CFB2797B}">
            <xm:f>NOT(ISERROR(SEARCH($I$70,X42)))</xm:f>
            <xm:f>$I$70</xm:f>
            <x14:dxf>
              <fill>
                <patternFill>
                  <bgColor rgb="FF00B050"/>
                </patternFill>
              </fill>
            </x14:dxf>
          </x14:cfRule>
          <x14:cfRule type="containsText" priority="87" operator="containsText" id="{8CDCCCDD-3D08-46FB-AD56-4741FFD7554F}">
            <xm:f>NOT(ISERROR(SEARCH($I$73,X42)))</xm:f>
            <xm:f>$I$73</xm:f>
            <x14:dxf>
              <fill>
                <patternFill>
                  <bgColor rgb="FFFF0000"/>
                </patternFill>
              </fill>
            </x14:dxf>
          </x14:cfRule>
          <x14:cfRule type="containsText" priority="88" operator="containsText" id="{F64DD8AF-F3A7-45CB-A3C6-18D6A07C8781}">
            <xm:f>NOT(ISERROR(SEARCH($I$72,X42)))</xm:f>
            <xm:f>$I$72</xm:f>
            <x14:dxf>
              <fill>
                <patternFill>
                  <fgColor rgb="FFFFC000"/>
                  <bgColor rgb="FFFFC000"/>
                </patternFill>
              </fill>
            </x14:dxf>
          </x14:cfRule>
          <x14:cfRule type="containsText" priority="89" operator="containsText" id="{9DB00413-6823-4506-8FB6-DED9DF02D489}">
            <xm:f>NOT(ISERROR(SEARCH($I$71,X42)))</xm:f>
            <xm:f>$I$71</xm:f>
            <x14:dxf>
              <fill>
                <patternFill>
                  <fgColor rgb="FFFFFF00"/>
                  <bgColor rgb="FFFFFF00"/>
                </patternFill>
              </fill>
            </x14:dxf>
          </x14:cfRule>
          <x14:cfRule type="containsText" priority="90" operator="containsText" id="{6DC080F4-451F-42D7-8084-3072F07042C4}">
            <xm:f>NOT(ISERROR(SEARCH($I$70,X42)))</xm:f>
            <xm:f>$I$70</xm:f>
            <x14:dxf>
              <fill>
                <patternFill>
                  <bgColor theme="0" tint="-0.14996795556505021"/>
                </patternFill>
              </fill>
            </x14:dxf>
          </x14:cfRule>
          <x14:cfRule type="cellIs" priority="91" operator="equal" id="{0BDDEBDA-F8A5-417B-BFB6-45AF035917BB}">
            <xm:f>'C:\GESTION 2023\1. Pensamiento y Direccionamiento Estrategico\Planes integrados\Definitivos\[MAPA RIESGOS UAEOS 2023.xlsx]Tabla probabiidad'!#REF!</xm:f>
            <x14:dxf>
              <fill>
                <patternFill>
                  <fgColor theme="6"/>
                </patternFill>
              </fill>
            </x14:dxf>
          </x14:cfRule>
          <x14:cfRule type="cellIs" priority="92" operator="equal" id="{C32FD1A6-8559-4E05-9261-69D932E9A1ED}">
            <xm:f>'C:\GESTION 2023\1. Pensamiento y Direccionamiento Estrategico\Planes integrados\Definitivos\[MAPA RIESGOS UAEOS 2023.xlsx]Tabla probabiidad'!#REF!</xm:f>
            <x14:dxf>
              <fill>
                <patternFill>
                  <fgColor rgb="FF92D050"/>
                  <bgColor theme="6" tint="0.59996337778862885"/>
                </patternFill>
              </fill>
            </x14:dxf>
          </x14:cfRule>
          <xm:sqref>X42:X43</xm:sqref>
        </x14:conditionalFormatting>
        <x14:conditionalFormatting xmlns:xm="http://schemas.microsoft.com/office/excel/2006/main">
          <x14:cfRule type="containsText" priority="81" operator="containsText" id="{B2060794-E4CE-4A7F-9063-DBE4AD574300}">
            <xm:f>NOT(ISERROR(SEARCH($M$72,AB40)))</xm:f>
            <xm:f>$M$72</xm:f>
            <x14:dxf>
              <fill>
                <patternFill>
                  <bgColor rgb="FFFF0000"/>
                </patternFill>
              </fill>
            </x14:dxf>
          </x14:cfRule>
          <x14:cfRule type="containsText" priority="82" operator="containsText" id="{B70EB602-8532-4C07-A3A7-8B938E464606}">
            <xm:f>NOT(ISERROR(SEARCH($M$71,AB40)))</xm:f>
            <xm:f>$M$71</xm:f>
            <x14:dxf>
              <fill>
                <patternFill>
                  <bgColor rgb="FFFFC000"/>
                </patternFill>
              </fill>
            </x14:dxf>
          </x14:cfRule>
          <x14:cfRule type="containsText" priority="83" operator="containsText" id="{DD166D36-21CE-4FB0-BE8C-4A6F55FCC85C}">
            <xm:f>NOT(ISERROR(SEARCH($M$70,AB40)))</xm:f>
            <xm:f>$M$70</xm:f>
            <x14:dxf>
              <fill>
                <patternFill>
                  <bgColor rgb="FFFFFF00"/>
                </patternFill>
              </fill>
            </x14:dxf>
          </x14:cfRule>
          <x14:cfRule type="containsText" priority="84" operator="containsText" id="{155F5393-4174-47D7-8654-13D9E1195757}">
            <xm:f>NOT(ISERROR(SEARCH($M$69,AB40)))</xm:f>
            <xm:f>$M$69</xm:f>
            <x14:dxf>
              <fill>
                <patternFill>
                  <bgColor rgb="FF92D050"/>
                </patternFill>
              </fill>
            </x14:dxf>
          </x14:cfRule>
          <xm:sqref>AB40:AB43</xm:sqref>
        </x14:conditionalFormatting>
        <x14:conditionalFormatting xmlns:xm="http://schemas.microsoft.com/office/excel/2006/main">
          <x14:cfRule type="containsText" priority="1194" operator="containsText" id="{867762B7-0CF8-45E0-9787-B65094917136}">
            <xm:f>NOT(ISERROR(SEARCH($I$69,I66)))</xm:f>
            <xm:f>$I$69</xm:f>
            <x14:dxf>
              <fill>
                <patternFill>
                  <fgColor rgb="FF92D050"/>
                  <bgColor rgb="FF92D050"/>
                </patternFill>
              </fill>
            </x14:dxf>
          </x14:cfRule>
          <x14:cfRule type="containsText" priority="1195" operator="containsText" id="{03FD7BE7-06F7-44BC-8351-C5F4E6EB207B}">
            <xm:f>NOT(ISERROR(SEARCH($I$73,I66)))</xm:f>
            <xm:f>$I$73</xm:f>
            <x14:dxf>
              <fill>
                <patternFill>
                  <bgColor rgb="FFFF0000"/>
                </patternFill>
              </fill>
            </x14:dxf>
          </x14:cfRule>
          <x14:cfRule type="containsText" priority="1196" operator="containsText" id="{D78B6587-64C1-4F92-A50F-1FAD633EDBA1}">
            <xm:f>NOT(ISERROR(SEARCH($I$72,I66)))</xm:f>
            <xm:f>$I$72</xm:f>
            <x14:dxf>
              <fill>
                <patternFill>
                  <fgColor rgb="FFFFFF00"/>
                  <bgColor rgb="FFFFFF00"/>
                </patternFill>
              </fill>
            </x14:dxf>
          </x14:cfRule>
          <x14:cfRule type="containsText" priority="1197" operator="containsText" id="{EB395AAE-8117-400B-988E-E7B131937203}">
            <xm:f>NOT(ISERROR(SEARCH($I$71,I66)))</xm:f>
            <xm:f>$I$71</xm:f>
            <x14:dxf>
              <fill>
                <patternFill>
                  <fgColor rgb="FFFFC000"/>
                  <bgColor rgb="FFFFC000"/>
                </patternFill>
              </fill>
            </x14:dxf>
          </x14:cfRule>
          <x14:cfRule type="containsText" priority="1198" operator="containsText" id="{B3FA63BE-4055-4D45-99B9-2415FD939DDB}">
            <xm:f>NOT(ISERROR(SEARCH($I$70,I66)))</xm:f>
            <xm:f>$I$70</xm:f>
            <x14:dxf>
              <fill>
                <patternFill>
                  <bgColor theme="0" tint="-0.14996795556505021"/>
                </patternFill>
              </fill>
            </x14:dxf>
          </x14:cfRule>
          <x14:cfRule type="cellIs" priority="1199" operator="equal" id="{CBD72E17-F3C7-42F9-A1B2-9E24F3442413}">
            <xm:f>'C:\GESTION 2023\1. Pensamiento y Direccionamiento Estrategico\Planes integrados\Definitivos\[MAPA RIESGOS UAEOS 2023.xlsx]Tabla probabiidad'!#REF!</xm:f>
            <x14:dxf>
              <fill>
                <patternFill>
                  <fgColor theme="6"/>
                </patternFill>
              </fill>
            </x14:dxf>
          </x14:cfRule>
          <x14:cfRule type="cellIs" priority="1200" operator="equal" id="{BEB5337D-721C-48D5-B935-AD06473DC0C0}">
            <xm:f>'C:\GESTION 2023\1. Pensamiento y Direccionamiento Estrategico\Planes integrados\Definitivos\[MAPA RIESGOS UAEOS 2023.xlsx]Tabla probabiidad'!#REF!</xm:f>
            <x14:dxf>
              <fill>
                <patternFill>
                  <fgColor rgb="FF92D050"/>
                  <bgColor theme="6" tint="0.59996337778862885"/>
                </patternFill>
              </fill>
            </x14:dxf>
          </x14:cfRule>
          <xm:sqref>I66</xm:sqref>
        </x14:conditionalFormatting>
        <x14:conditionalFormatting xmlns:xm="http://schemas.microsoft.com/office/excel/2006/main">
          <x14:cfRule type="containsText" priority="77" operator="containsText" id="{54020E30-4EE3-4DB4-ABDC-EA5485FB7456}">
            <xm:f>NOT(ISERROR(SEARCH($M$72,AB63)))</xm:f>
            <xm:f>$M$72</xm:f>
            <x14:dxf>
              <fill>
                <patternFill>
                  <bgColor rgb="FFFF0000"/>
                </patternFill>
              </fill>
            </x14:dxf>
          </x14:cfRule>
          <x14:cfRule type="containsText" priority="78" operator="containsText" id="{42DAD8F6-895F-44C5-B5A5-240D71B43812}">
            <xm:f>NOT(ISERROR(SEARCH($M$71,AB63)))</xm:f>
            <xm:f>$M$71</xm:f>
            <x14:dxf>
              <fill>
                <patternFill>
                  <bgColor rgb="FFFFC000"/>
                </patternFill>
              </fill>
            </x14:dxf>
          </x14:cfRule>
          <x14:cfRule type="containsText" priority="79" operator="containsText" id="{F3B539FC-F7D2-45A5-AC80-C147D1A596E6}">
            <xm:f>NOT(ISERROR(SEARCH($M$70,AB63)))</xm:f>
            <xm:f>$M$70</xm:f>
            <x14:dxf>
              <fill>
                <patternFill>
                  <bgColor rgb="FFFFFF00"/>
                </patternFill>
              </fill>
            </x14:dxf>
          </x14:cfRule>
          <x14:cfRule type="containsText" priority="80" operator="containsText" id="{597AB12F-BB35-4DB6-BF90-F4FB88899F66}">
            <xm:f>NOT(ISERROR(SEARCH($M$69,AB63)))</xm:f>
            <xm:f>$M$69</xm:f>
            <x14:dxf>
              <fill>
                <patternFill>
                  <bgColor rgb="FF92D050"/>
                </patternFill>
              </fill>
            </x14:dxf>
          </x14:cfRule>
          <xm:sqref>AB63</xm:sqref>
        </x14:conditionalFormatting>
        <x14:conditionalFormatting xmlns:xm="http://schemas.microsoft.com/office/excel/2006/main">
          <x14:cfRule type="containsText" priority="73" operator="containsText" id="{D4D378D7-6896-4AAF-A82F-A3201779C8CA}">
            <xm:f>NOT(ISERROR(SEARCH($M$72,AB62)))</xm:f>
            <xm:f>$M$72</xm:f>
            <x14:dxf>
              <fill>
                <patternFill>
                  <bgColor rgb="FFFF0000"/>
                </patternFill>
              </fill>
            </x14:dxf>
          </x14:cfRule>
          <x14:cfRule type="containsText" priority="74" operator="containsText" id="{CC5F7B3E-E903-410C-90CA-DD25A127639A}">
            <xm:f>NOT(ISERROR(SEARCH($M$71,AB62)))</xm:f>
            <xm:f>$M$71</xm:f>
            <x14:dxf>
              <fill>
                <patternFill>
                  <bgColor rgb="FFFFC000"/>
                </patternFill>
              </fill>
            </x14:dxf>
          </x14:cfRule>
          <x14:cfRule type="containsText" priority="75" operator="containsText" id="{3105B2E4-E8B4-497A-8372-7A2E6829F847}">
            <xm:f>NOT(ISERROR(SEARCH($M$70,AB62)))</xm:f>
            <xm:f>$M$70</xm:f>
            <x14:dxf>
              <fill>
                <patternFill>
                  <bgColor rgb="FFFFFF00"/>
                </patternFill>
              </fill>
            </x14:dxf>
          </x14:cfRule>
          <x14:cfRule type="containsText" priority="76" operator="containsText" id="{B1381872-A3BC-49D0-9E44-7413DB46BD41}">
            <xm:f>NOT(ISERROR(SEARCH($M$69,AB62)))</xm:f>
            <xm:f>$M$69</xm:f>
            <x14:dxf>
              <fill>
                <patternFill>
                  <bgColor rgb="FF92D050"/>
                </patternFill>
              </fill>
            </x14:dxf>
          </x14:cfRule>
          <xm:sqref>AB62</xm:sqref>
        </x14:conditionalFormatting>
        <x14:conditionalFormatting xmlns:xm="http://schemas.microsoft.com/office/excel/2006/main">
          <x14:cfRule type="containsText" priority="69" operator="containsText" id="{E72E260C-A841-453D-9051-3F5EC9841FBE}">
            <xm:f>NOT(ISERROR(SEARCH($M$72,AB16)))</xm:f>
            <xm:f>$M$72</xm:f>
            <x14:dxf>
              <fill>
                <patternFill>
                  <bgColor rgb="FFFF0000"/>
                </patternFill>
              </fill>
            </x14:dxf>
          </x14:cfRule>
          <x14:cfRule type="containsText" priority="70" operator="containsText" id="{474D60AF-0CD9-4A2C-872D-E5662CD02879}">
            <xm:f>NOT(ISERROR(SEARCH($M$71,AB16)))</xm:f>
            <xm:f>$M$71</xm:f>
            <x14:dxf>
              <fill>
                <patternFill>
                  <bgColor rgb="FFFFC000"/>
                </patternFill>
              </fill>
            </x14:dxf>
          </x14:cfRule>
          <x14:cfRule type="containsText" priority="71" operator="containsText" id="{12C9ACD4-7088-42D7-9D49-F01E03071F31}">
            <xm:f>NOT(ISERROR(SEARCH($M$70,AB16)))</xm:f>
            <xm:f>$M$70</xm:f>
            <x14:dxf>
              <fill>
                <patternFill>
                  <bgColor rgb="FFFFFF00"/>
                </patternFill>
              </fill>
            </x14:dxf>
          </x14:cfRule>
          <x14:cfRule type="containsText" priority="72" operator="containsText" id="{47D46486-CA0F-477C-AF7A-69C59C66CD79}">
            <xm:f>NOT(ISERROR(SEARCH($M$69,AB16)))</xm:f>
            <xm:f>$M$69</xm:f>
            <x14:dxf>
              <fill>
                <patternFill>
                  <bgColor rgb="FF92D050"/>
                </patternFill>
              </fill>
            </x14:dxf>
          </x14:cfRule>
          <xm:sqref>AB16</xm:sqref>
        </x14:conditionalFormatting>
        <x14:conditionalFormatting xmlns:xm="http://schemas.microsoft.com/office/excel/2006/main">
          <x14:cfRule type="containsText" priority="65" operator="containsText" id="{EFF5938A-C7E0-460D-945E-0340220697A2}">
            <xm:f>NOT(ISERROR(SEARCH($M$72,AB15)))</xm:f>
            <xm:f>$M$72</xm:f>
            <x14:dxf>
              <fill>
                <patternFill>
                  <bgColor rgb="FFFF0000"/>
                </patternFill>
              </fill>
            </x14:dxf>
          </x14:cfRule>
          <x14:cfRule type="containsText" priority="66" operator="containsText" id="{BA1EB9F9-4257-4DE2-890A-1A5B7E3AC99D}">
            <xm:f>NOT(ISERROR(SEARCH($M$71,AB15)))</xm:f>
            <xm:f>$M$71</xm:f>
            <x14:dxf>
              <fill>
                <patternFill>
                  <bgColor rgb="FFFFC000"/>
                </patternFill>
              </fill>
            </x14:dxf>
          </x14:cfRule>
          <x14:cfRule type="containsText" priority="67" operator="containsText" id="{A4FBC99F-3C54-4B70-907D-F206537F054B}">
            <xm:f>NOT(ISERROR(SEARCH($M$70,AB15)))</xm:f>
            <xm:f>$M$70</xm:f>
            <x14:dxf>
              <fill>
                <patternFill>
                  <bgColor rgb="FFFFFF00"/>
                </patternFill>
              </fill>
            </x14:dxf>
          </x14:cfRule>
          <x14:cfRule type="containsText" priority="68" operator="containsText" id="{809D7471-E715-451C-918D-EAFFF3B378D7}">
            <xm:f>NOT(ISERROR(SEARCH($M$69,AB15)))</xm:f>
            <xm:f>$M$69</xm:f>
            <x14:dxf>
              <fill>
                <patternFill>
                  <bgColor rgb="FF92D050"/>
                </patternFill>
              </fill>
            </x14:dxf>
          </x14:cfRule>
          <xm:sqref>AB15</xm:sqref>
        </x14:conditionalFormatting>
        <x14:conditionalFormatting xmlns:xm="http://schemas.microsoft.com/office/excel/2006/main">
          <x14:cfRule type="containsText" priority="61" operator="containsText" id="{B36DFDD3-0C6C-45FA-A79F-5BD6848DF21A}">
            <xm:f>NOT(ISERROR(SEARCH($M$72,AB13)))</xm:f>
            <xm:f>$M$72</xm:f>
            <x14:dxf>
              <fill>
                <patternFill>
                  <bgColor rgb="FFFF0000"/>
                </patternFill>
              </fill>
            </x14:dxf>
          </x14:cfRule>
          <x14:cfRule type="containsText" priority="62" operator="containsText" id="{5518985F-4332-4441-BCFA-CDDACFEF7551}">
            <xm:f>NOT(ISERROR(SEARCH($M$71,AB13)))</xm:f>
            <xm:f>$M$71</xm:f>
            <x14:dxf>
              <fill>
                <patternFill>
                  <bgColor rgb="FFFFC000"/>
                </patternFill>
              </fill>
            </x14:dxf>
          </x14:cfRule>
          <x14:cfRule type="containsText" priority="63" operator="containsText" id="{01C89545-3CD8-4808-82A6-FAD813A46458}">
            <xm:f>NOT(ISERROR(SEARCH($M$70,AB13)))</xm:f>
            <xm:f>$M$70</xm:f>
            <x14:dxf>
              <fill>
                <patternFill>
                  <bgColor rgb="FFFFFF00"/>
                </patternFill>
              </fill>
            </x14:dxf>
          </x14:cfRule>
          <x14:cfRule type="containsText" priority="64" operator="containsText" id="{64E29A7C-3F15-44F9-BFE4-DDA575293B65}">
            <xm:f>NOT(ISERROR(SEARCH($M$69,AB13)))</xm:f>
            <xm:f>$M$69</xm:f>
            <x14:dxf>
              <fill>
                <patternFill>
                  <bgColor rgb="FF92D050"/>
                </patternFill>
              </fill>
            </x14:dxf>
          </x14:cfRule>
          <xm:sqref>AB13</xm:sqref>
        </x14:conditionalFormatting>
        <x14:conditionalFormatting xmlns:xm="http://schemas.microsoft.com/office/excel/2006/main">
          <x14:cfRule type="containsText" priority="57" operator="containsText" id="{0D72979A-F85B-45B8-AE49-61D8A02433AF}">
            <xm:f>NOT(ISERROR(SEARCH($M$72,AB10)))</xm:f>
            <xm:f>$M$72</xm:f>
            <x14:dxf>
              <fill>
                <patternFill>
                  <bgColor rgb="FFFF0000"/>
                </patternFill>
              </fill>
            </x14:dxf>
          </x14:cfRule>
          <x14:cfRule type="containsText" priority="58" operator="containsText" id="{4F615DB0-75E8-4100-B504-023CB3EEEC71}">
            <xm:f>NOT(ISERROR(SEARCH($M$71,AB10)))</xm:f>
            <xm:f>$M$71</xm:f>
            <x14:dxf>
              <fill>
                <patternFill>
                  <bgColor rgb="FFFFC000"/>
                </patternFill>
              </fill>
            </x14:dxf>
          </x14:cfRule>
          <x14:cfRule type="containsText" priority="59" operator="containsText" id="{05F30701-5DC1-49FD-9205-14C4E4034412}">
            <xm:f>NOT(ISERROR(SEARCH($M$70,AB10)))</xm:f>
            <xm:f>$M$70</xm:f>
            <x14:dxf>
              <fill>
                <patternFill>
                  <bgColor rgb="FFFFFF00"/>
                </patternFill>
              </fill>
            </x14:dxf>
          </x14:cfRule>
          <x14:cfRule type="containsText" priority="60" operator="containsText" id="{BE27DFFA-02FE-44B0-9619-60776D77E5E5}">
            <xm:f>NOT(ISERROR(SEARCH($M$69,AB10)))</xm:f>
            <xm:f>$M$69</xm:f>
            <x14:dxf>
              <fill>
                <patternFill>
                  <bgColor rgb="FF92D050"/>
                </patternFill>
              </fill>
            </x14:dxf>
          </x14:cfRule>
          <xm:sqref>AB10:AB12</xm:sqref>
        </x14:conditionalFormatting>
        <x14:conditionalFormatting xmlns:xm="http://schemas.microsoft.com/office/excel/2006/main">
          <x14:cfRule type="containsText" priority="53" operator="containsText" id="{C24D0B66-0EC6-4F43-BA43-B0BD28BB61AA}">
            <xm:f>NOT(ISERROR(SEARCH($M$72,AB17)))</xm:f>
            <xm:f>$M$72</xm:f>
            <x14:dxf>
              <fill>
                <patternFill>
                  <bgColor rgb="FFFF0000"/>
                </patternFill>
              </fill>
            </x14:dxf>
          </x14:cfRule>
          <x14:cfRule type="containsText" priority="54" operator="containsText" id="{B9E59026-B006-4D50-A67E-ABF052C5FA6B}">
            <xm:f>NOT(ISERROR(SEARCH($M$71,AB17)))</xm:f>
            <xm:f>$M$71</xm:f>
            <x14:dxf>
              <fill>
                <patternFill>
                  <bgColor rgb="FFFFC000"/>
                </patternFill>
              </fill>
            </x14:dxf>
          </x14:cfRule>
          <x14:cfRule type="containsText" priority="55" operator="containsText" id="{FC482E7B-0B4E-4913-8D9D-8161525093DC}">
            <xm:f>NOT(ISERROR(SEARCH($M$70,AB17)))</xm:f>
            <xm:f>$M$70</xm:f>
            <x14:dxf>
              <fill>
                <patternFill>
                  <bgColor rgb="FFFFFF00"/>
                </patternFill>
              </fill>
            </x14:dxf>
          </x14:cfRule>
          <x14:cfRule type="containsText" priority="56" operator="containsText" id="{F0D86B32-1CF6-4362-92A7-9F7003FD17B5}">
            <xm:f>NOT(ISERROR(SEARCH($M$69,AB17)))</xm:f>
            <xm:f>$M$69</xm:f>
            <x14:dxf>
              <fill>
                <patternFill>
                  <bgColor rgb="FF92D050"/>
                </patternFill>
              </fill>
            </x14:dxf>
          </x14:cfRule>
          <xm:sqref>AB17</xm:sqref>
        </x14:conditionalFormatting>
        <x14:conditionalFormatting xmlns:xm="http://schemas.microsoft.com/office/excel/2006/main">
          <x14:cfRule type="containsText" priority="49" operator="containsText" id="{E2CE8FDD-CBE6-4E83-BAA3-881E734B286D}">
            <xm:f>NOT(ISERROR(SEARCH($M$72,AB18)))</xm:f>
            <xm:f>$M$72</xm:f>
            <x14:dxf>
              <fill>
                <patternFill>
                  <bgColor rgb="FFFF0000"/>
                </patternFill>
              </fill>
            </x14:dxf>
          </x14:cfRule>
          <x14:cfRule type="containsText" priority="50" operator="containsText" id="{ADEE8C76-CE19-4976-A0A3-E3D186FD8F57}">
            <xm:f>NOT(ISERROR(SEARCH($M$71,AB18)))</xm:f>
            <xm:f>$M$71</xm:f>
            <x14:dxf>
              <fill>
                <patternFill>
                  <bgColor rgb="FFFFC000"/>
                </patternFill>
              </fill>
            </x14:dxf>
          </x14:cfRule>
          <x14:cfRule type="containsText" priority="51" operator="containsText" id="{FAB620F6-01F3-4491-A234-F70F57111A25}">
            <xm:f>NOT(ISERROR(SEARCH($M$70,AB18)))</xm:f>
            <xm:f>$M$70</xm:f>
            <x14:dxf>
              <fill>
                <patternFill>
                  <bgColor rgb="FFFFFF00"/>
                </patternFill>
              </fill>
            </x14:dxf>
          </x14:cfRule>
          <x14:cfRule type="containsText" priority="52" operator="containsText" id="{C63229B6-18A6-4CD3-AE4C-2619CAFB1959}">
            <xm:f>NOT(ISERROR(SEARCH($M$69,AB18)))</xm:f>
            <xm:f>$M$69</xm:f>
            <x14:dxf>
              <fill>
                <patternFill>
                  <bgColor rgb="FF92D050"/>
                </patternFill>
              </fill>
            </x14:dxf>
          </x14:cfRule>
          <xm:sqref>AB18:AB19</xm:sqref>
        </x14:conditionalFormatting>
        <x14:conditionalFormatting xmlns:xm="http://schemas.microsoft.com/office/excel/2006/main">
          <x14:cfRule type="containsText" priority="45" operator="containsText" id="{7EAEB75E-C3ED-45DB-8446-F5D4FC09F297}">
            <xm:f>NOT(ISERROR(SEARCH($M$72,M43)))</xm:f>
            <xm:f>$M$72</xm:f>
            <x14:dxf>
              <fill>
                <patternFill>
                  <bgColor rgb="FFFF0000"/>
                </patternFill>
              </fill>
            </x14:dxf>
          </x14:cfRule>
          <x14:cfRule type="containsText" priority="46" operator="containsText" id="{E51B5ED0-F1E8-40DC-8215-8EF03692A063}">
            <xm:f>NOT(ISERROR(SEARCH($M$71,M43)))</xm:f>
            <xm:f>$M$71</xm:f>
            <x14:dxf>
              <fill>
                <patternFill>
                  <bgColor rgb="FFFFC000"/>
                </patternFill>
              </fill>
            </x14:dxf>
          </x14:cfRule>
          <x14:cfRule type="containsText" priority="47" operator="containsText" id="{DE15A118-17C8-428D-B2D9-630D2139A315}">
            <xm:f>NOT(ISERROR(SEARCH($M$70,M43)))</xm:f>
            <xm:f>$M$70</xm:f>
            <x14:dxf>
              <fill>
                <patternFill>
                  <bgColor rgb="FFFFFF00"/>
                </patternFill>
              </fill>
            </x14:dxf>
          </x14:cfRule>
          <x14:cfRule type="containsText" priority="48" operator="containsText" id="{8AA11D62-1F1C-476F-BDA7-03B32899C47C}">
            <xm:f>NOT(ISERROR(SEARCH($M$69,M43)))</xm:f>
            <xm:f>$M$69</xm:f>
            <x14:dxf>
              <fill>
                <patternFill>
                  <bgColor rgb="FF92D050"/>
                </patternFill>
              </fill>
            </x14:dxf>
          </x14:cfRule>
          <xm:sqref>M43</xm:sqref>
        </x14:conditionalFormatting>
        <x14:conditionalFormatting xmlns:xm="http://schemas.microsoft.com/office/excel/2006/main">
          <x14:cfRule type="containsText" priority="40" operator="containsText" id="{EBB74A25-3F48-47FC-A447-6EB426AE3E7C}">
            <xm:f>NOT(ISERROR(SEARCH($K$73,Z51)))</xm:f>
            <xm:f>$K$73</xm:f>
            <x14:dxf>
              <fill>
                <patternFill>
                  <bgColor rgb="FFFF0000"/>
                </patternFill>
              </fill>
            </x14:dxf>
          </x14:cfRule>
          <x14:cfRule type="containsText" priority="41" operator="containsText" id="{0B1549B3-AAF3-4C94-963C-15472CF9142F}">
            <xm:f>NOT(ISERROR(SEARCH($K$72,Z51)))</xm:f>
            <xm:f>$K$72</xm:f>
            <x14:dxf>
              <fill>
                <patternFill>
                  <bgColor rgb="FFFFC000"/>
                </patternFill>
              </fill>
            </x14:dxf>
          </x14:cfRule>
          <x14:cfRule type="containsText" priority="42" operator="containsText" id="{8496AD86-7951-44DE-9DEC-B80594246A46}">
            <xm:f>NOT(ISERROR(SEARCH($K$71,Z51)))</xm:f>
            <xm:f>$K$71</xm:f>
            <x14:dxf>
              <fill>
                <patternFill>
                  <bgColor rgb="FFFFFF00"/>
                </patternFill>
              </fill>
            </x14:dxf>
          </x14:cfRule>
          <x14:cfRule type="containsText" priority="43" operator="containsText" id="{DD9D2787-D738-43EF-A91C-A84A2410DCA8}">
            <xm:f>NOT(ISERROR(SEARCH($K$70,Z51)))</xm:f>
            <xm:f>$K$70</xm:f>
            <x14:dxf>
              <fill>
                <patternFill>
                  <bgColor rgb="FF00B050"/>
                </patternFill>
              </fill>
            </x14:dxf>
          </x14:cfRule>
          <x14:cfRule type="containsText" priority="44" operator="containsText" id="{B1CC16F5-1BE0-421C-9DA8-40F80A351388}">
            <xm:f>NOT(ISERROR(SEARCH($K$69,Z51)))</xm:f>
            <xm:f>$K$69</xm:f>
            <x14:dxf>
              <fill>
                <patternFill>
                  <bgColor rgb="FF92D050"/>
                </patternFill>
              </fill>
            </x14:dxf>
          </x14:cfRule>
          <xm:sqref>Z51</xm:sqref>
        </x14:conditionalFormatting>
        <x14:conditionalFormatting xmlns:xm="http://schemas.microsoft.com/office/excel/2006/main">
          <x14:cfRule type="containsText" priority="35" operator="containsText" id="{D127E3BE-E018-407A-BA3E-790F067A7720}">
            <xm:f>NOT(ISERROR(SEARCH($K$73,Z48)))</xm:f>
            <xm:f>$K$73</xm:f>
            <x14:dxf>
              <fill>
                <patternFill>
                  <bgColor rgb="FFFF0000"/>
                </patternFill>
              </fill>
            </x14:dxf>
          </x14:cfRule>
          <x14:cfRule type="containsText" priority="36" operator="containsText" id="{3AD36D38-BFFE-4990-A6AC-9CC05BB70749}">
            <xm:f>NOT(ISERROR(SEARCH($K$72,Z48)))</xm:f>
            <xm:f>$K$72</xm:f>
            <x14:dxf>
              <fill>
                <patternFill>
                  <bgColor rgb="FFFFC000"/>
                </patternFill>
              </fill>
            </x14:dxf>
          </x14:cfRule>
          <x14:cfRule type="containsText" priority="37" operator="containsText" id="{3A0D584F-C0DB-4716-9DF6-82AF24E722BF}">
            <xm:f>NOT(ISERROR(SEARCH($K$71,Z48)))</xm:f>
            <xm:f>$K$71</xm:f>
            <x14:dxf>
              <fill>
                <patternFill>
                  <bgColor rgb="FFFFFF00"/>
                </patternFill>
              </fill>
            </x14:dxf>
          </x14:cfRule>
          <x14:cfRule type="containsText" priority="38" operator="containsText" id="{C6470B54-D70C-43F3-BD88-3FD45036C759}">
            <xm:f>NOT(ISERROR(SEARCH($K$70,Z48)))</xm:f>
            <xm:f>$K$70</xm:f>
            <x14:dxf>
              <fill>
                <patternFill>
                  <bgColor rgb="FF00B050"/>
                </patternFill>
              </fill>
            </x14:dxf>
          </x14:cfRule>
          <x14:cfRule type="containsText" priority="39" operator="containsText" id="{60C9A802-065A-430B-8456-15A5A86BEF14}">
            <xm:f>NOT(ISERROR(SEARCH($K$69,Z48)))</xm:f>
            <xm:f>$K$69</xm:f>
            <x14:dxf>
              <fill>
                <patternFill>
                  <bgColor rgb="FF92D050"/>
                </patternFill>
              </fill>
            </x14:dxf>
          </x14:cfRule>
          <xm:sqref>Z48</xm:sqref>
        </x14:conditionalFormatting>
        <x14:conditionalFormatting xmlns:xm="http://schemas.microsoft.com/office/excel/2006/main">
          <x14:cfRule type="containsText" priority="30" operator="containsText" id="{BBDDE65E-2CDE-41A4-88E1-852A57F1CA02}">
            <xm:f>NOT(ISERROR(SEARCH($K$73,Z50)))</xm:f>
            <xm:f>$K$73</xm:f>
            <x14:dxf>
              <fill>
                <patternFill>
                  <bgColor rgb="FFFF0000"/>
                </patternFill>
              </fill>
            </x14:dxf>
          </x14:cfRule>
          <x14:cfRule type="containsText" priority="31" operator="containsText" id="{3220A3D8-A4B8-46AC-A8B7-22FF5A7A46CD}">
            <xm:f>NOT(ISERROR(SEARCH($K$72,Z50)))</xm:f>
            <xm:f>$K$72</xm:f>
            <x14:dxf>
              <fill>
                <patternFill>
                  <bgColor rgb="FFFFC000"/>
                </patternFill>
              </fill>
            </x14:dxf>
          </x14:cfRule>
          <x14:cfRule type="containsText" priority="32" operator="containsText" id="{FD167D1D-1AF4-456F-9439-FD5F4670F21F}">
            <xm:f>NOT(ISERROR(SEARCH($K$71,Z50)))</xm:f>
            <xm:f>$K$71</xm:f>
            <x14:dxf>
              <fill>
                <patternFill>
                  <bgColor rgb="FFFFFF00"/>
                </patternFill>
              </fill>
            </x14:dxf>
          </x14:cfRule>
          <x14:cfRule type="containsText" priority="33" operator="containsText" id="{5C72D4A0-13A6-4E38-AA9E-F5BF9D0B840A}">
            <xm:f>NOT(ISERROR(SEARCH($K$70,Z50)))</xm:f>
            <xm:f>$K$70</xm:f>
            <x14:dxf>
              <fill>
                <patternFill>
                  <bgColor rgb="FF00B050"/>
                </patternFill>
              </fill>
            </x14:dxf>
          </x14:cfRule>
          <x14:cfRule type="containsText" priority="34" operator="containsText" id="{65CF5C3F-44DD-402F-95EB-556C5A8E500B}">
            <xm:f>NOT(ISERROR(SEARCH($K$69,Z50)))</xm:f>
            <xm:f>$K$69</xm:f>
            <x14:dxf>
              <fill>
                <patternFill>
                  <bgColor rgb="FF92D050"/>
                </patternFill>
              </fill>
            </x14:dxf>
          </x14:cfRule>
          <xm:sqref>Z50</xm:sqref>
        </x14:conditionalFormatting>
        <x14:conditionalFormatting xmlns:xm="http://schemas.microsoft.com/office/excel/2006/main">
          <x14:cfRule type="containsText" priority="22" operator="containsText" id="{EC850495-E914-4BE1-9EC0-CA6635AF52D4}">
            <xm:f>NOT(ISERROR(SEARCH($I$69,X59)))</xm:f>
            <xm:f>$I$69</xm:f>
            <x14:dxf>
              <fill>
                <patternFill>
                  <fgColor rgb="FF92D050"/>
                  <bgColor rgb="FF92D050"/>
                </patternFill>
              </fill>
            </x14:dxf>
          </x14:cfRule>
          <x14:cfRule type="containsText" priority="23" operator="containsText" id="{EDD05C7D-8B8B-4C74-8E94-171EDC779B54}">
            <xm:f>NOT(ISERROR(SEARCH($I$70,X59)))</xm:f>
            <xm:f>$I$70</xm:f>
            <x14:dxf>
              <fill>
                <patternFill>
                  <bgColor rgb="FF00B050"/>
                </patternFill>
              </fill>
            </x14:dxf>
          </x14:cfRule>
          <x14:cfRule type="containsText" priority="24" operator="containsText" id="{B21717C6-EF1B-4B09-BEE3-ADF3859C5637}">
            <xm:f>NOT(ISERROR(SEARCH($I$73,X59)))</xm:f>
            <xm:f>$I$73</xm:f>
            <x14:dxf>
              <fill>
                <patternFill>
                  <bgColor rgb="FFFF0000"/>
                </patternFill>
              </fill>
            </x14:dxf>
          </x14:cfRule>
          <x14:cfRule type="containsText" priority="25" operator="containsText" id="{643C9D15-9AC7-46D6-A0F5-469B50D9A068}">
            <xm:f>NOT(ISERROR(SEARCH($I$72,X59)))</xm:f>
            <xm:f>$I$72</xm:f>
            <x14:dxf>
              <fill>
                <patternFill>
                  <fgColor rgb="FFFFC000"/>
                  <bgColor rgb="FFFFC000"/>
                </patternFill>
              </fill>
            </x14:dxf>
          </x14:cfRule>
          <x14:cfRule type="containsText" priority="26" operator="containsText" id="{FAB4F813-6F8B-4BC7-A5F8-4E68DB233E2C}">
            <xm:f>NOT(ISERROR(SEARCH($I$71,X59)))</xm:f>
            <xm:f>$I$71</xm:f>
            <x14:dxf>
              <fill>
                <patternFill>
                  <fgColor rgb="FFFFFF00"/>
                  <bgColor rgb="FFFFFF00"/>
                </patternFill>
              </fill>
            </x14:dxf>
          </x14:cfRule>
          <x14:cfRule type="containsText" priority="27" operator="containsText" id="{03BB931F-703C-4DF9-A663-70B65712610C}">
            <xm:f>NOT(ISERROR(SEARCH($I$70,X59)))</xm:f>
            <xm:f>$I$70</xm:f>
            <x14:dxf>
              <fill>
                <patternFill>
                  <bgColor theme="0" tint="-0.14996795556505021"/>
                </patternFill>
              </fill>
            </x14:dxf>
          </x14:cfRule>
          <x14:cfRule type="cellIs" priority="28" operator="equal" id="{13C08780-98AD-4ECE-9309-FE1E1C728D2E}">
            <xm:f>'C:\GESTION 2023\1. Pensamiento y Direccionamiento Estrategico\Planes integrados\Definitivos\[MAPA RIESGOS UAEOS 2023.xlsx]Tabla probabiidad'!#REF!</xm:f>
            <x14:dxf>
              <fill>
                <patternFill>
                  <fgColor theme="6"/>
                </patternFill>
              </fill>
            </x14:dxf>
          </x14:cfRule>
          <x14:cfRule type="cellIs" priority="29" operator="equal" id="{B8DB6428-0516-412D-AE11-3303961925BC}">
            <xm:f>'C:\GESTION 2023\1. Pensamiento y Direccionamiento Estrategico\Planes integrados\Definitivos\[MAPA RIESGOS UAEOS 2023.xlsx]Tabla probabiidad'!#REF!</xm:f>
            <x14:dxf>
              <fill>
                <patternFill>
                  <fgColor rgb="FF92D050"/>
                  <bgColor theme="6" tint="0.59996337778862885"/>
                </patternFill>
              </fill>
            </x14:dxf>
          </x14:cfRule>
          <xm:sqref>X59:X63</xm:sqref>
        </x14:conditionalFormatting>
        <x14:conditionalFormatting xmlns:xm="http://schemas.microsoft.com/office/excel/2006/main">
          <x14:cfRule type="containsText" priority="14" operator="containsText" id="{4B5D0225-B15F-410A-9FF8-99167DA71565}">
            <xm:f>NOT(ISERROR(SEARCH($I$69,X57)))</xm:f>
            <xm:f>$I$69</xm:f>
            <x14:dxf>
              <fill>
                <patternFill>
                  <fgColor rgb="FF92D050"/>
                  <bgColor rgb="FF92D050"/>
                </patternFill>
              </fill>
            </x14:dxf>
          </x14:cfRule>
          <x14:cfRule type="containsText" priority="15" operator="containsText" id="{7DDC8D1C-283F-4D9C-93A2-FA2DF6B8E493}">
            <xm:f>NOT(ISERROR(SEARCH($I$70,X57)))</xm:f>
            <xm:f>$I$70</xm:f>
            <x14:dxf>
              <fill>
                <patternFill>
                  <bgColor rgb="FF00B050"/>
                </patternFill>
              </fill>
            </x14:dxf>
          </x14:cfRule>
          <x14:cfRule type="containsText" priority="16" operator="containsText" id="{71660E0C-07EE-4808-8EF3-5BA7FEA936FE}">
            <xm:f>NOT(ISERROR(SEARCH($I$73,X57)))</xm:f>
            <xm:f>$I$73</xm:f>
            <x14:dxf>
              <fill>
                <patternFill>
                  <bgColor rgb="FFFF0000"/>
                </patternFill>
              </fill>
            </x14:dxf>
          </x14:cfRule>
          <x14:cfRule type="containsText" priority="17" operator="containsText" id="{610CDD2A-74BE-473B-8CDA-598EC4AC3EA6}">
            <xm:f>NOT(ISERROR(SEARCH($I$72,X57)))</xm:f>
            <xm:f>$I$72</xm:f>
            <x14:dxf>
              <fill>
                <patternFill>
                  <fgColor rgb="FFFFC000"/>
                  <bgColor rgb="FFFFC000"/>
                </patternFill>
              </fill>
            </x14:dxf>
          </x14:cfRule>
          <x14:cfRule type="containsText" priority="18" operator="containsText" id="{AD3563FF-1C5D-47EC-95C0-6AF1E499D258}">
            <xm:f>NOT(ISERROR(SEARCH($I$71,X57)))</xm:f>
            <xm:f>$I$71</xm:f>
            <x14:dxf>
              <fill>
                <patternFill>
                  <fgColor rgb="FFFFFF00"/>
                  <bgColor rgb="FFFFFF00"/>
                </patternFill>
              </fill>
            </x14:dxf>
          </x14:cfRule>
          <x14:cfRule type="containsText" priority="19" operator="containsText" id="{D39E6A65-9004-4D19-B18B-E7548F312B7F}">
            <xm:f>NOT(ISERROR(SEARCH($I$70,X57)))</xm:f>
            <xm:f>$I$70</xm:f>
            <x14:dxf>
              <fill>
                <patternFill>
                  <bgColor theme="0" tint="-0.14996795556505021"/>
                </patternFill>
              </fill>
            </x14:dxf>
          </x14:cfRule>
          <x14:cfRule type="cellIs" priority="20" operator="equal" id="{027B3BFF-570B-4E28-8519-A9655A3DBDCD}">
            <xm:f>'C:\GESTION 2023\1. Pensamiento y Direccionamiento Estrategico\Planes integrados\Definitivos\[MAPA RIESGOS UAEOS 2023.xlsx]Tabla probabiidad'!#REF!</xm:f>
            <x14:dxf>
              <fill>
                <patternFill>
                  <fgColor theme="6"/>
                </patternFill>
              </fill>
            </x14:dxf>
          </x14:cfRule>
          <x14:cfRule type="cellIs" priority="21" operator="equal" id="{B53ACFBA-6A05-4405-9135-C983CA6F02E7}">
            <xm:f>'C:\GESTION 2023\1. Pensamiento y Direccionamiento Estrategico\Planes integrados\Definitivos\[MAPA RIESGOS UAEOS 2023.xlsx]Tabla probabiidad'!#REF!</xm:f>
            <x14:dxf>
              <fill>
                <patternFill>
                  <fgColor rgb="FF92D050"/>
                  <bgColor theme="6" tint="0.59996337778862885"/>
                </patternFill>
              </fill>
            </x14:dxf>
          </x14:cfRule>
          <xm:sqref>X57</xm:sqref>
        </x14:conditionalFormatting>
        <x14:conditionalFormatting xmlns:xm="http://schemas.microsoft.com/office/excel/2006/main">
          <x14:cfRule type="containsText" priority="9" operator="containsText" id="{FA80E16B-8A2D-401A-A044-9058FF0BE5F3}">
            <xm:f>NOT(ISERROR(SEARCH($K$73,Z59)))</xm:f>
            <xm:f>$K$73</xm:f>
            <x14:dxf>
              <fill>
                <patternFill>
                  <bgColor rgb="FFFF0000"/>
                </patternFill>
              </fill>
            </x14:dxf>
          </x14:cfRule>
          <x14:cfRule type="containsText" priority="10" operator="containsText" id="{30EDFA11-831B-47BC-B017-916279678B53}">
            <xm:f>NOT(ISERROR(SEARCH($K$72,Z59)))</xm:f>
            <xm:f>$K$72</xm:f>
            <x14:dxf>
              <fill>
                <patternFill>
                  <bgColor rgb="FFFFC000"/>
                </patternFill>
              </fill>
            </x14:dxf>
          </x14:cfRule>
          <x14:cfRule type="containsText" priority="11" operator="containsText" id="{4B1FD037-03E6-4BC9-9ACC-E3FA4EF158A2}">
            <xm:f>NOT(ISERROR(SEARCH($K$71,Z59)))</xm:f>
            <xm:f>$K$71</xm:f>
            <x14:dxf>
              <fill>
                <patternFill>
                  <bgColor rgb="FFFFFF00"/>
                </patternFill>
              </fill>
            </x14:dxf>
          </x14:cfRule>
          <x14:cfRule type="containsText" priority="12" operator="containsText" id="{895D91C5-9693-45C2-850F-EA897DEB64FA}">
            <xm:f>NOT(ISERROR(SEARCH($K$70,Z59)))</xm:f>
            <xm:f>$K$70</xm:f>
            <x14:dxf>
              <fill>
                <patternFill>
                  <bgColor rgb="FF00B050"/>
                </patternFill>
              </fill>
            </x14:dxf>
          </x14:cfRule>
          <x14:cfRule type="containsText" priority="13" operator="containsText" id="{A8E369B8-56D9-4F4F-AC12-071D17CD2349}">
            <xm:f>NOT(ISERROR(SEARCH($K$69,Z59)))</xm:f>
            <xm:f>$K$69</xm:f>
            <x14:dxf>
              <fill>
                <patternFill>
                  <bgColor rgb="FF92D050"/>
                </patternFill>
              </fill>
            </x14:dxf>
          </x14:cfRule>
          <xm:sqref>Z59:Z63</xm:sqref>
        </x14:conditionalFormatting>
        <x14:conditionalFormatting xmlns:xm="http://schemas.microsoft.com/office/excel/2006/main">
          <x14:cfRule type="containsText" priority="1" operator="containsText" id="{D03CF191-CB31-4FB2-B1C7-48A8E79121B7}">
            <xm:f>NOT(ISERROR(SEARCH($I$69,X58)))</xm:f>
            <xm:f>$I$69</xm:f>
            <x14:dxf>
              <fill>
                <patternFill>
                  <fgColor rgb="FF92D050"/>
                  <bgColor rgb="FF92D050"/>
                </patternFill>
              </fill>
            </x14:dxf>
          </x14:cfRule>
          <x14:cfRule type="containsText" priority="2" operator="containsText" id="{2D685993-3007-44C1-8C02-6E968B447BDD}">
            <xm:f>NOT(ISERROR(SEARCH($I$70,X58)))</xm:f>
            <xm:f>$I$70</xm:f>
            <x14:dxf>
              <fill>
                <patternFill>
                  <bgColor rgb="FF00B050"/>
                </patternFill>
              </fill>
            </x14:dxf>
          </x14:cfRule>
          <x14:cfRule type="containsText" priority="3" operator="containsText" id="{4FB10640-5D9F-4FB5-93F0-A51C0DFB14DD}">
            <xm:f>NOT(ISERROR(SEARCH($I$73,X58)))</xm:f>
            <xm:f>$I$73</xm:f>
            <x14:dxf>
              <fill>
                <patternFill>
                  <bgColor rgb="FFFF0000"/>
                </patternFill>
              </fill>
            </x14:dxf>
          </x14:cfRule>
          <x14:cfRule type="containsText" priority="4" operator="containsText" id="{88DA6232-4A47-48CF-BBFA-2DA69DAB373C}">
            <xm:f>NOT(ISERROR(SEARCH($I$72,X58)))</xm:f>
            <xm:f>$I$72</xm:f>
            <x14:dxf>
              <fill>
                <patternFill>
                  <fgColor rgb="FFFFC000"/>
                  <bgColor rgb="FFFFC000"/>
                </patternFill>
              </fill>
            </x14:dxf>
          </x14:cfRule>
          <x14:cfRule type="containsText" priority="5" operator="containsText" id="{CD3244AC-5DAE-49D4-8865-B30E14186C88}">
            <xm:f>NOT(ISERROR(SEARCH($I$71,X58)))</xm:f>
            <xm:f>$I$71</xm:f>
            <x14:dxf>
              <fill>
                <patternFill>
                  <fgColor rgb="FFFFFF00"/>
                  <bgColor rgb="FFFFFF00"/>
                </patternFill>
              </fill>
            </x14:dxf>
          </x14:cfRule>
          <x14:cfRule type="containsText" priority="6" operator="containsText" id="{B929CAD5-8AC9-4BB8-9B4B-2B0B10CF5F45}">
            <xm:f>NOT(ISERROR(SEARCH($I$70,X58)))</xm:f>
            <xm:f>$I$70</xm:f>
            <x14:dxf>
              <fill>
                <patternFill>
                  <bgColor theme="0" tint="-0.14996795556505021"/>
                </patternFill>
              </fill>
            </x14:dxf>
          </x14:cfRule>
          <x14:cfRule type="cellIs" priority="7" operator="equal" id="{FB581B9B-7935-4794-B30D-4010961DC362}">
            <xm:f>'C:\GESTION 2023\1. Pensamiento y Direccionamiento Estrategico\Planes integrados\Definitivos\[MAPA RIESGOS UAEOS 2023.xlsx]Tabla probabiidad'!#REF!</xm:f>
            <x14:dxf>
              <fill>
                <patternFill>
                  <fgColor theme="6"/>
                </patternFill>
              </fill>
            </x14:dxf>
          </x14:cfRule>
          <x14:cfRule type="cellIs" priority="8" operator="equal" id="{95EABBE2-091F-44B9-B227-DF525C7F9E01}">
            <xm:f>'C:\GESTION 2023\1. Pensamiento y Direccionamiento Estrategico\Planes integrados\Definitivos\[MAPA RIESGOS UAEOS 2023.xlsx]Tabla probabiidad'!#REF!</xm:f>
            <x14:dxf>
              <fill>
                <patternFill>
                  <fgColor rgb="FF92D050"/>
                  <bgColor theme="6" tint="0.59996337778862885"/>
                </patternFill>
              </fill>
            </x14:dxf>
          </x14:cfRule>
          <xm:sqref>X58</xm:sqref>
        </x14:conditionalFormatting>
      </x14:conditionalFormattings>
    </ext>
    <ext xmlns:x14="http://schemas.microsoft.com/office/spreadsheetml/2009/9/main" uri="{CCE6A557-97BC-4b89-ADB6-D9C93CAAB3DF}">
      <x14:dataValidations xmlns:xm="http://schemas.microsoft.com/office/excel/2006/main" count="14">
        <x14:dataValidation type="list" allowBlank="1" showInputMessage="1" showErrorMessage="1" xr:uid="{C52A5545-A1C3-448C-8F19-4D809588E5A8}">
          <x14:formula1>
            <xm:f>'Z:\GESTION 2023\1. Pensamiento y Direccionamiento Estrategico\Planes integrados\Definitivos\[MAPA RIESGOS UAEOS 2023.xlsx]Clasificacion riesgo'!#REF!</xm:f>
          </x14:formula1>
          <xm:sqref>G59:G63 G50:G51 G53:G57 G10:G15 G17 G40:G48 G19:G38</xm:sqref>
        </x14:dataValidation>
        <x14:dataValidation type="list" allowBlank="1" showInputMessage="1" showErrorMessage="1" xr:uid="{0FEA880D-845B-4CE6-841F-6544C8D9F8B5}">
          <x14:formula1>
            <xm:f>'E:\UAEOS\TRABAJO EN CASA\MAPAS DE RIESGOS\RIESGOS 2021\MAPAS DE RIESGOS DE PROCESO 2021\MAPAS DE RIESGOS GUIA 2021\[MAPA_RIESGOS_G_OCI_UAEOS.xlsx]Atributos controles'!#REF!</xm:f>
          </x14:formula1>
          <xm:sqref>U61:W63 R61:S63</xm:sqref>
        </x14:dataValidation>
        <x14:dataValidation type="list" allowBlank="1" showInputMessage="1" showErrorMessage="1" xr:uid="{5561DB64-F895-4D38-BAE2-B06FF94D7CF0}">
          <x14:formula1>
            <xm:f>'E:\UAEOS\TRABAJO EN CASA\MAPAS DE RIESGOS\RIESGOS 2021\MAPAS DE RIESGOS DE PROCESO 2021\MAPAS DE RIESGOS GUIA 2021\[MAPA_RIESGOS_G_MEJORAMIENTO_UAEOS_2021.xlsx]Atributos controles'!#REF!</xm:f>
          </x14:formula1>
          <xm:sqref>U57:W60 R57:S60</xm:sqref>
        </x14:dataValidation>
        <x14:dataValidation type="list" allowBlank="1" showInputMessage="1" showErrorMessage="1" xr:uid="{E6396BA5-CA35-422D-AC7A-4BBD9349F590}">
          <x14:formula1>
            <xm:f>'E:\UAEOS\TRABAJO EN CASA\MAPAS DE RIESGOS\RIESGOS 2021\MAPAS DE RIESGOS DE PROCESO 2021\MAPAS DE RIESGOS GUIA 2021\[MAPA_RIESGOS_G_CONTRACTUAL  JURIDICA_UAEOS_2021.xlsx]Atributos controles'!#REF!</xm:f>
          </x14:formula1>
          <xm:sqref>R48:S56 U48:W56</xm:sqref>
        </x14:dataValidation>
        <x14:dataValidation type="list" allowBlank="1" showInputMessage="1" showErrorMessage="1" xr:uid="{D4946B06-7A0F-49ED-924C-E9FBA00A34D6}">
          <x14:formula1>
            <xm:f>'E:\UAEOS\TRABAJO EN CASA\MAPAS DE RIESGOS\RIESGOS 2021\MAPAS DE RIESGOS DE PROCESO 2021\MAPAS DE RIESGOS GUIA 2021\[MAPA_RIESGOS_G_INFORMATICA_UAEOS_2021.xlsx]Atributos controles'!#REF!</xm:f>
          </x14:formula1>
          <xm:sqref>U44:W47 R44:S47</xm:sqref>
        </x14:dataValidation>
        <x14:dataValidation type="list" allowBlank="1" showInputMessage="1" showErrorMessage="1" xr:uid="{D43D8FDE-DF2F-4F84-BEC1-A73EEBB352B6}">
          <x14:formula1>
            <xm:f>'C:\Users\Jorge\Documents\UAEOS\TRABAJO EN CASA\MAPAS DE RIESGOS\RIESGOS 2021\MAPAS DE RIESGOS DE PROCESO 2021\MAPAS DE RIESGOS GUIA 2021\[MAPA_RIESGOS_G_CONOCIMIENTO_CIUDADANO_UAEOS.xlsx]Atributos controles'!#REF!</xm:f>
          </x14:formula1>
          <xm:sqref>R20:S24 U20:W24</xm:sqref>
        </x14:dataValidation>
        <x14:dataValidation type="list" allowBlank="1" showInputMessage="1" showErrorMessage="1" xr:uid="{7C3B2463-72D4-433F-880C-F7A45A7CA528}">
          <x14:formula1>
            <xm:f>'E:\UAEOS\TRABAJO EN CASA\MAPAS DE RIESGOS\RIESGOS 2021\MAPAS DE RIESGOS DE PROCESO 2021\MAPAS DE RIESGOS GUIA 2021\[MAPA_RIESGOS_COMUNICACION_PRENSA_UAEOS_2021.xlsx]Atributos controles'!#REF!</xm:f>
          </x14:formula1>
          <xm:sqref>U30:W31 R30:S31</xm:sqref>
        </x14:dataValidation>
        <x14:dataValidation type="list" allowBlank="1" showInputMessage="1" showErrorMessage="1" xr:uid="{5B0B25C4-7666-4F3B-8731-1A552D846400}">
          <x14:formula1>
            <xm:f>'E:\UAEOS\TRABAJO EN CASA\MAPAS DE RIESGOS\RIESGOS 2021\MAPAS DE RIESGOS DE PROCESO 2021\MAPAS DE RIESGOS GUIA 2021\[2020-11-10_Propuesta_Mapa_riesgos_RH_UAEOS.xlsx]Atributos controles'!#REF!</xm:f>
          </x14:formula1>
          <xm:sqref>U25:W29 R25:S29</xm:sqref>
        </x14:dataValidation>
        <x14:dataValidation type="list" allowBlank="1" showInputMessage="1" showErrorMessage="1" xr:uid="{FF0F3FDA-0F93-4F62-8C26-7184B5CE997F}">
          <x14:formula1>
            <xm:f>'E:\UAEOS\TRABAJO EN CASA\MAPAS DE RIESGOS\RIESGOS 2021\MAPAS DE RIESGOS DE PROCESO 2021\MAPAS DE RIESGOS GUIA 2021\[MAPA_RIESGOS_SEGUIMIENTO Y MEDICION_UAEOS_2021.xlsx]Atributos controles'!#REF!</xm:f>
          </x14:formula1>
          <xm:sqref>U17:W19 R17:S19</xm:sqref>
        </x14:dataValidation>
        <x14:dataValidation type="list" allowBlank="1" showInputMessage="1" showErrorMessage="1" xr:uid="{B6A86809-1DD9-4E55-A0C0-5901B99BEFCB}">
          <x14:formula1>
            <xm:f>'E:\UAEOS\TRABAJO EN CASA\MAPAS DE RIESGOS\RIESGOS 2021\MAPAS DE RIESGOS DE PROCESO 2021\MAPAS DE RIESGOS GUIA 2021\[MAPA_RIESGOS_PROGRAMAS Y PROYECTOS_UAEOS_2021.xlsx]Atributos controles'!#REF!</xm:f>
          </x14:formula1>
          <xm:sqref>U15:W16 R15:S16</xm:sqref>
        </x14:dataValidation>
        <x14:dataValidation type="list" allowBlank="1" showInputMessage="1" showErrorMessage="1" xr:uid="{C3FEC7B2-ACA1-4643-A306-9DDB2CA748EC}">
          <x14:formula1>
            <xm:f>'E:\UAEOS\TRABAJO EN CASA\MAPAS DE RIESGOS\RIESGOS 2021\MAPAS DE RIESGOS DE PROCESO 2021\MAPAS DE RIESGOS GUIA 2021\[MAPA_RIESGOS_PROGRAMAS Y PROYECTOS_UAEOS_2021.xlsx]Tabla probabiidad'!#REF!</xm:f>
          </x14:formula1>
          <xm:sqref>I14:I15</xm:sqref>
        </x14:dataValidation>
        <x14:dataValidation type="list" allowBlank="1" showInputMessage="1" showErrorMessage="1" xr:uid="{CF9F388B-B3DD-4019-BA6D-F58172887F09}">
          <x14:formula1>
            <xm:f>'Z:\GESTION 2023\1. Pensamiento y Direccionamiento Estrategico\Planes integrados\Definitivos\[MAPA RIESGOS UAEOS 2023.xlsx]Atributos controles'!#REF!</xm:f>
          </x14:formula1>
          <xm:sqref>U10:W11 R10:S11</xm:sqref>
        </x14:dataValidation>
        <x14:dataValidation type="list" allowBlank="1" showInputMessage="1" showErrorMessage="1" xr:uid="{5ED14350-F4A9-4E2F-BF4E-9B517E8B7047}">
          <x14:formula1>
            <xm:f>'Z:\GESTION 2023\1. Pensamiento y Direccionamiento Estrategico\Planes integrados\Definitivos\[MAPA RIESGOS UAEOS 2023.xlsx]Tabla probabiidad'!#REF!</xm:f>
          </x14:formula1>
          <xm:sqref>I10:I13 I17 X50:X51 I50:I51 I53:I57 I65:I66 I59:I63 I40:I48 X40:X48 X53:X65 X10:X38 I19:I38</xm:sqref>
        </x14:dataValidation>
        <x14:dataValidation type="list" allowBlank="1" showInputMessage="1" showErrorMessage="1" xr:uid="{D115D621-70B3-45C2-B7B9-D7952B335A51}">
          <x14:formula1>
            <xm:f>'Z:\GESTION 2023\1. Pensamiento y Direccionamiento Estrategico\Planes integrados\Definitivos\[MAPA RIESGOS UAEOS 2023.xlsx]Clasificacion riesgo'!#REF!</xm:f>
          </x14:formula1>
          <xm:sqref>G65</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10</vt:i4>
      </vt:variant>
      <vt:variant>
        <vt:lpstr>Rangos con nombre</vt:lpstr>
      </vt:variant>
      <vt:variant>
        <vt:i4>3</vt:i4>
      </vt:variant>
    </vt:vector>
  </HeadingPairs>
  <TitlesOfParts>
    <vt:vector size="13" baseType="lpstr">
      <vt:lpstr>PAAC</vt:lpstr>
      <vt:lpstr>Componente 1 Riesgos</vt:lpstr>
      <vt:lpstr>Componente 2 Racionalizac</vt:lpstr>
      <vt:lpstr>Componente 3  Rendición</vt:lpstr>
      <vt:lpstr>Componente 4  Atención al Ciuda</vt:lpstr>
      <vt:lpstr>Componente 5  Transparencia </vt:lpstr>
      <vt:lpstr>Integridad- Gestión de Conflict</vt:lpstr>
      <vt:lpstr>Avance PAyAC</vt:lpstr>
      <vt:lpstr>MAPA RIESGOS UAEOS</vt:lpstr>
      <vt:lpstr>MAPA RIESGOS SEGURIDAD</vt:lpstr>
      <vt:lpstr>'MAPA RIESGOS UAEOS'!Área_de_impresión</vt:lpstr>
      <vt:lpstr>MAPA_DE_RIESGOS_DE_SEGURIDAD_DIGITAL</vt:lpstr>
      <vt:lpstr>'MAPA RIESGOS UAEOS'!Títulos_a_imprimir</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Jorge Chávez</dc:creator>
  <cp:keywords/>
  <dc:description/>
  <cp:lastModifiedBy>Nelson Piñeros</cp:lastModifiedBy>
  <cp:revision/>
  <dcterms:created xsi:type="dcterms:W3CDTF">2021-11-10T20:36:13Z</dcterms:created>
  <dcterms:modified xsi:type="dcterms:W3CDTF">2023-09-14T20:25:18Z</dcterms:modified>
  <cp:category/>
  <cp:contentStatus/>
</cp:coreProperties>
</file>