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I:\Nelson Piñeros\Nelson Piñeros\UAEOS\Informes\Seguimiento a la estratégia del Plan anticorrupción\2023\"/>
    </mc:Choice>
  </mc:AlternateContent>
  <xr:revisionPtr revIDLastSave="0" documentId="13_ncr:1_{0635B0C0-B067-4138-A2EE-A303C81FDCF1}" xr6:coauthVersionLast="36" xr6:coauthVersionMax="47" xr10:uidLastSave="{00000000-0000-0000-0000-000000000000}"/>
  <bookViews>
    <workbookView showSheetTabs="0" xWindow="0" yWindow="0" windowWidth="28800" windowHeight="11025" xr2:uid="{00000000-000D-0000-FFFF-FFFF00000000}"/>
  </bookViews>
  <sheets>
    <sheet name="PAAC" sheetId="8" r:id="rId1"/>
    <sheet name="Componente 1 Riesgos" sheetId="5" r:id="rId2"/>
    <sheet name="Componente 2 Racionalizac" sheetId="2" r:id="rId3"/>
    <sheet name="Componente 3  Rendición" sheetId="4" r:id="rId4"/>
    <sheet name="Componente 4  Atención al Ciuda" sheetId="1" r:id="rId5"/>
    <sheet name="Componente 5  Transparencia " sheetId="3" r:id="rId6"/>
    <sheet name="Integridad- Gestión de Conflict" sheetId="7" r:id="rId7"/>
    <sheet name="Avance PAyAC" sheetId="12" r:id="rId8"/>
    <sheet name="MAPA RIESGOS UAEOS" sheetId="10" r:id="rId9"/>
    <sheet name="MAPA RIESGOS SEGURIDAD"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 hidden="1">'Componente 1 Riesgos'!$A$7:$S$14</definedName>
    <definedName name="_xlnm._FilterDatabase" localSheetId="3" hidden="1">'Componente 3  Rendición'!$A$6:$T$18</definedName>
    <definedName name="_xlnm._FilterDatabase" localSheetId="5" hidden="1">'Componente 5  Transparencia '!$A$7:$T$35</definedName>
    <definedName name="_xlnm._FilterDatabase" localSheetId="8" hidden="1">'MAPA RIESGOS UAEOS'!$A$8:$AI$63</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8">'MAPA RIESGOS UAEOS'!$A$1:$AI$63</definedName>
    <definedName name="Ciencia__Tecnología_e_innovación">[1]TABLA!#REF!</definedName>
    <definedName name="clases1">[2]TABLA!$G$2:$G$5</definedName>
    <definedName name="Comercio__Industria_y_Turismo">[1]TABLA!#REF!</definedName>
    <definedName name="departamentos" localSheetId="2">[3]TABLA!$D$2:$D$36</definedName>
    <definedName name="Departamentos">#REF!</definedName>
    <definedName name="fdqs">'[4]Tablas instituciones'!$D$2:$D$9</definedName>
    <definedName name="Fuentes">#REF!</definedName>
    <definedName name="Indicadores">#REF!</definedName>
    <definedName name="MAPA_DE_RIESGOS_DE_SEGURIDAD_DIGITAL">'MAPA RIESGOS UAEOS'!$D$64</definedName>
    <definedName name="nivel" localSheetId="2">[3]TABLA!$C$2:$C$3</definedName>
    <definedName name="nivel">[1]TABLA!$C$2:$C$3</definedName>
    <definedName name="Objetivos">OFFSET(#REF!,0,0,COUNTA(#REF!)-1,1)</definedName>
    <definedName name="orden" localSheetId="2">[3]TABLA!$A$3:$A$4</definedName>
    <definedName name="orden">[1]TABLA!$A$3:$A$4</definedName>
    <definedName name="sector" localSheetId="2">[3]TABLA!$B$2:$B$26</definedName>
    <definedName name="sector">[1]TABLA!$B$2:$B$26</definedName>
    <definedName name="Tipos">[1]TABLA!$G$2:$G$4</definedName>
    <definedName name="_xlnm.Print_Titles" localSheetId="8">'MAPA RIESGOS UAEOS'!$1:$9</definedName>
    <definedName name="vigencias" localSheetId="2">[3]TABLA!$E$2:$E$7</definedName>
    <definedName name="vigencias">[1]TABLA!$E$2:$E$7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2" l="1"/>
  <c r="E7" i="12"/>
  <c r="T17" i="1"/>
  <c r="T10" i="1"/>
  <c r="T11" i="1"/>
  <c r="T12" i="1"/>
  <c r="T13" i="1"/>
  <c r="T14" i="1"/>
  <c r="T15" i="1"/>
  <c r="T16" i="1"/>
  <c r="T9" i="1"/>
  <c r="T9" i="4" l="1"/>
  <c r="T10" i="4"/>
  <c r="T12" i="4"/>
  <c r="T17" i="4"/>
  <c r="E5" i="12"/>
  <c r="D5" i="12"/>
  <c r="E4" i="12"/>
  <c r="T15" i="5"/>
  <c r="T9" i="5"/>
  <c r="T10" i="5"/>
  <c r="T11" i="5"/>
  <c r="T12" i="5"/>
  <c r="T13" i="5"/>
  <c r="T14" i="5"/>
  <c r="T8" i="5"/>
  <c r="P5" i="7" l="1"/>
  <c r="P6" i="7"/>
  <c r="P7" i="7"/>
  <c r="P8" i="7"/>
  <c r="P9" i="7"/>
  <c r="P10" i="7"/>
  <c r="P11" i="7"/>
  <c r="P12" i="7"/>
  <c r="P13" i="7"/>
  <c r="Q13" i="7" s="1"/>
  <c r="P4" i="7"/>
  <c r="O5" i="7"/>
  <c r="O6" i="7"/>
  <c r="O7" i="7"/>
  <c r="Q7" i="7" s="1"/>
  <c r="O8" i="7"/>
  <c r="Q8" i="7" s="1"/>
  <c r="O9" i="7"/>
  <c r="Q9" i="7" s="1"/>
  <c r="O10" i="7"/>
  <c r="Q10" i="7" s="1"/>
  <c r="O11" i="7"/>
  <c r="O12" i="7"/>
  <c r="O13" i="7"/>
  <c r="O4" i="7"/>
  <c r="Q12" i="7" l="1"/>
  <c r="Q11" i="7"/>
  <c r="Q6" i="7"/>
  <c r="Q5" i="7"/>
  <c r="Q4" i="7"/>
  <c r="Q14" i="7" s="1"/>
  <c r="D9" i="12" s="1"/>
  <c r="P9" i="3"/>
  <c r="P10" i="3"/>
  <c r="P11" i="3"/>
  <c r="P12" i="3"/>
  <c r="P13" i="3"/>
  <c r="P14" i="3"/>
  <c r="P15" i="3"/>
  <c r="P16" i="3"/>
  <c r="P17" i="3"/>
  <c r="P18" i="3"/>
  <c r="P19" i="3"/>
  <c r="P20" i="3"/>
  <c r="P21" i="3"/>
  <c r="P22" i="3"/>
  <c r="P23" i="3"/>
  <c r="P24" i="3"/>
  <c r="P25" i="3"/>
  <c r="P26" i="3"/>
  <c r="P27" i="3"/>
  <c r="P28" i="3"/>
  <c r="P29" i="3"/>
  <c r="P30" i="3"/>
  <c r="P31" i="3"/>
  <c r="P32" i="3"/>
  <c r="P33" i="3"/>
  <c r="P34" i="3"/>
  <c r="P8" i="3"/>
  <c r="O8" i="4" l="1"/>
  <c r="O9" i="4"/>
  <c r="P9" i="4" s="1"/>
  <c r="O10" i="4"/>
  <c r="P10" i="4" s="1"/>
  <c r="O11" i="4"/>
  <c r="O12" i="4"/>
  <c r="P12" i="4" s="1"/>
  <c r="O13" i="4"/>
  <c r="O14" i="4"/>
  <c r="O15" i="4"/>
  <c r="O16" i="4"/>
  <c r="O17" i="4"/>
  <c r="P17" i="4" s="1"/>
  <c r="O7" i="4"/>
  <c r="P9" i="5" l="1"/>
  <c r="P10" i="5"/>
  <c r="P12" i="5"/>
  <c r="P13" i="5"/>
  <c r="P8" i="5"/>
  <c r="O9" i="5"/>
  <c r="O10" i="5"/>
  <c r="O11" i="5"/>
  <c r="O12" i="5"/>
  <c r="O13" i="5"/>
  <c r="O14" i="5"/>
  <c r="P14" i="5" s="1"/>
  <c r="P15" i="5" s="1"/>
  <c r="D4" i="12" s="1"/>
  <c r="O8" i="5"/>
  <c r="Y33" i="11" l="1"/>
  <c r="J33" i="11"/>
  <c r="H33" i="11"/>
  <c r="Y32" i="11"/>
  <c r="Y31" i="11"/>
  <c r="Y30" i="11"/>
  <c r="Y29" i="11"/>
  <c r="J29" i="11"/>
  <c r="H29" i="11"/>
  <c r="Y22" i="11"/>
  <c r="J22" i="11"/>
  <c r="H22" i="11"/>
  <c r="Y15" i="11"/>
  <c r="J15" i="11"/>
  <c r="H15" i="11"/>
  <c r="R13" i="11"/>
  <c r="R12" i="11"/>
  <c r="R10" i="11"/>
  <c r="Y9" i="11"/>
  <c r="R9" i="11"/>
  <c r="J9" i="11"/>
  <c r="H9" i="11"/>
  <c r="J65" i="10"/>
  <c r="AA63" i="10"/>
  <c r="Y63" i="10"/>
  <c r="L63" i="10"/>
  <c r="J63" i="10"/>
  <c r="H63" i="10"/>
  <c r="AA62" i="10"/>
  <c r="Y62" i="10"/>
  <c r="L62" i="10"/>
  <c r="J62" i="10"/>
  <c r="H62" i="10"/>
  <c r="AA61" i="10"/>
  <c r="Y61" i="10"/>
  <c r="L61" i="10"/>
  <c r="J61" i="10"/>
  <c r="H61" i="10"/>
  <c r="J60" i="10"/>
  <c r="H60" i="10"/>
  <c r="J59" i="10"/>
  <c r="J57" i="10"/>
  <c r="AA56" i="10"/>
  <c r="L56" i="10"/>
  <c r="J56" i="10"/>
  <c r="AA55" i="10"/>
  <c r="L55" i="10"/>
  <c r="J55" i="10"/>
  <c r="AA54" i="10"/>
  <c r="L54" i="10"/>
  <c r="J54" i="10"/>
  <c r="AA53" i="10"/>
  <c r="L53" i="10"/>
  <c r="J53" i="10"/>
  <c r="AA51" i="10"/>
  <c r="L51" i="10"/>
  <c r="J51" i="10"/>
  <c r="AA50" i="10"/>
  <c r="L50" i="10"/>
  <c r="J50" i="10"/>
  <c r="AA48" i="10"/>
  <c r="L48" i="10"/>
  <c r="J48" i="10"/>
  <c r="AA47" i="10"/>
  <c r="L47" i="10"/>
  <c r="J47" i="10"/>
  <c r="H47" i="10"/>
  <c r="AA46" i="10"/>
  <c r="L46" i="10"/>
  <c r="J46" i="10"/>
  <c r="AA45" i="10"/>
  <c r="L45" i="10"/>
  <c r="J45" i="10"/>
  <c r="H45" i="10"/>
  <c r="AA44" i="10"/>
  <c r="L44" i="10"/>
  <c r="J44" i="10"/>
  <c r="AA43" i="10"/>
  <c r="L43" i="10"/>
  <c r="J43" i="10"/>
  <c r="AA42" i="10"/>
  <c r="L42" i="10"/>
  <c r="J42" i="10"/>
  <c r="H42" i="10"/>
  <c r="AA41" i="10"/>
  <c r="L41" i="10"/>
  <c r="J41" i="10"/>
  <c r="AA40" i="10"/>
  <c r="L40" i="10"/>
  <c r="J40" i="10"/>
  <c r="AA38" i="10"/>
  <c r="L38" i="10"/>
  <c r="J38" i="10"/>
  <c r="AA37" i="10"/>
  <c r="L37" i="10"/>
  <c r="J37" i="10"/>
  <c r="AA36" i="10"/>
  <c r="L36" i="10"/>
  <c r="J36" i="10"/>
  <c r="AA35" i="10"/>
  <c r="L35" i="10"/>
  <c r="J35" i="10"/>
  <c r="H35" i="10"/>
  <c r="AA34" i="10"/>
  <c r="L34" i="10"/>
  <c r="J34" i="10"/>
  <c r="H34" i="10"/>
  <c r="AA33" i="10"/>
  <c r="L33" i="10"/>
  <c r="J33" i="10"/>
  <c r="AA32" i="10"/>
  <c r="L32" i="10"/>
  <c r="J32" i="10"/>
  <c r="H32" i="10"/>
  <c r="AA31" i="10"/>
  <c r="L31" i="10"/>
  <c r="J31" i="10"/>
  <c r="AA30" i="10"/>
  <c r="L30" i="10"/>
  <c r="J30" i="10"/>
  <c r="AA29" i="10"/>
  <c r="L29" i="10"/>
  <c r="AA28" i="10"/>
  <c r="L28" i="10"/>
  <c r="AA27" i="10"/>
  <c r="L27" i="10"/>
  <c r="AA26" i="10"/>
  <c r="L26" i="10"/>
  <c r="AA25" i="10"/>
  <c r="L25" i="10"/>
  <c r="AA24" i="10"/>
  <c r="L24" i="10"/>
  <c r="J24" i="10"/>
  <c r="AA23" i="10"/>
  <c r="L23" i="10"/>
  <c r="J23" i="10"/>
  <c r="AA22" i="10"/>
  <c r="L22" i="10"/>
  <c r="J22" i="10"/>
  <c r="AA21" i="10"/>
  <c r="L21" i="10"/>
  <c r="J21" i="10"/>
  <c r="AA20" i="10"/>
  <c r="L20" i="10"/>
  <c r="J20" i="10"/>
  <c r="AA19" i="10"/>
  <c r="L19" i="10"/>
  <c r="AA18" i="10"/>
  <c r="AA17" i="10"/>
  <c r="L17" i="10"/>
  <c r="AA16" i="10"/>
  <c r="AA15" i="10"/>
  <c r="L15" i="10"/>
  <c r="AA14" i="10"/>
  <c r="T14" i="10"/>
  <c r="L14" i="10"/>
  <c r="J14" i="10"/>
  <c r="AA13" i="10"/>
  <c r="L13" i="10"/>
  <c r="J13" i="10"/>
  <c r="AA12" i="10"/>
  <c r="L12" i="10"/>
  <c r="J12" i="10"/>
  <c r="Y11" i="10"/>
  <c r="L11" i="10"/>
  <c r="J11" i="10"/>
  <c r="Y10" i="10"/>
  <c r="L10" i="10"/>
  <c r="J10" i="10"/>
  <c r="O10" i="1" l="1"/>
  <c r="O11" i="1"/>
  <c r="O12" i="1"/>
  <c r="O13" i="1"/>
  <c r="O14" i="1"/>
  <c r="O15" i="1"/>
  <c r="O16" i="1"/>
  <c r="O9" i="1"/>
  <c r="O9" i="3" l="1"/>
  <c r="O10" i="3"/>
  <c r="O11" i="3"/>
  <c r="O12" i="3"/>
  <c r="O13" i="3"/>
  <c r="O14" i="3"/>
  <c r="O15" i="3"/>
  <c r="O16" i="3"/>
  <c r="O17" i="3"/>
  <c r="O18" i="3"/>
  <c r="O19" i="3"/>
  <c r="O20" i="3"/>
  <c r="O21" i="3"/>
  <c r="O22" i="3"/>
  <c r="O23" i="3"/>
  <c r="O24" i="3"/>
  <c r="O25" i="3"/>
  <c r="O26" i="3"/>
  <c r="O27" i="3"/>
  <c r="O28" i="3"/>
  <c r="O29" i="3"/>
  <c r="O30" i="3"/>
  <c r="O31" i="3"/>
  <c r="O32" i="3"/>
  <c r="O33" i="3"/>
  <c r="O34" i="3"/>
  <c r="O8" i="3"/>
  <c r="Q21" i="3" l="1"/>
  <c r="Q23" i="3"/>
  <c r="Q20" i="3"/>
  <c r="Q18" i="3"/>
  <c r="Q31" i="3"/>
  <c r="Q25" i="3"/>
  <c r="Q24" i="3"/>
  <c r="Q22" i="3"/>
  <c r="Q8" i="3"/>
  <c r="Q19" i="3"/>
  <c r="Q34" i="3"/>
  <c r="Q33" i="3"/>
  <c r="Q17" i="3"/>
  <c r="Q32" i="3"/>
  <c r="Q16" i="3"/>
  <c r="Q15" i="3"/>
  <c r="Q30" i="3"/>
  <c r="Q14" i="3"/>
  <c r="Q29" i="3"/>
  <c r="Q13" i="3"/>
  <c r="Q28" i="3"/>
  <c r="Q12" i="3"/>
  <c r="Q27" i="3"/>
  <c r="Q11" i="3"/>
  <c r="Q26" i="3"/>
  <c r="Q10" i="3"/>
  <c r="Q9" i="3"/>
  <c r="N16" i="4"/>
  <c r="N15" i="4"/>
  <c r="N14" i="4"/>
  <c r="N13" i="4"/>
  <c r="N11" i="4"/>
  <c r="N8" i="4"/>
  <c r="N7" i="4"/>
  <c r="Q35" i="3" l="1"/>
  <c r="D8" i="12" s="1"/>
  <c r="E8" i="12"/>
  <c r="T15" i="4"/>
  <c r="P15" i="4"/>
  <c r="T7" i="4"/>
  <c r="P7" i="4"/>
  <c r="T8" i="4"/>
  <c r="P8" i="4"/>
  <c r="T13" i="4"/>
  <c r="P13" i="4"/>
  <c r="T11" i="4"/>
  <c r="P11" i="4"/>
  <c r="T14" i="4"/>
  <c r="P14" i="4"/>
  <c r="T16" i="4"/>
  <c r="P16" i="4"/>
  <c r="N9" i="5"/>
  <c r="N10" i="5"/>
  <c r="N11" i="5"/>
  <c r="N12" i="5"/>
  <c r="N13" i="5"/>
  <c r="N14" i="5"/>
  <c r="N8" i="5"/>
  <c r="N16" i="1"/>
  <c r="P16" i="1" s="1"/>
  <c r="N15" i="1"/>
  <c r="P15" i="1" s="1"/>
  <c r="N14" i="1"/>
  <c r="P14" i="1" s="1"/>
  <c r="N13" i="1"/>
  <c r="P13" i="1" s="1"/>
  <c r="N12" i="1"/>
  <c r="P12" i="1" s="1"/>
  <c r="N11" i="1"/>
  <c r="P11" i="1" s="1"/>
  <c r="N10" i="1"/>
  <c r="P10" i="1" s="1"/>
  <c r="N9" i="1"/>
  <c r="P9" i="1" s="1"/>
  <c r="P18" i="4" l="1"/>
  <c r="D6" i="12" s="1"/>
  <c r="T18" i="4"/>
  <c r="E6" i="12" s="1"/>
  <c r="E10" i="12" s="1"/>
  <c r="P17" i="1"/>
  <c r="D7" i="12" s="1"/>
  <c r="D1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5" authorId="0" shapeId="0" xr:uid="{00000000-0006-0000-0200-000001000000}">
      <text>
        <r>
          <rPr>
            <sz val="12"/>
            <color indexed="81"/>
            <rFont val="Tahoma"/>
            <family val="2"/>
          </rPr>
          <t>Escriba el nombre completo de la entidad</t>
        </r>
      </text>
    </comment>
    <comment ref="C7" authorId="0" shapeId="0" xr:uid="{00000000-0006-0000-0200-000002000000}">
      <text>
        <r>
          <rPr>
            <sz val="10"/>
            <color indexed="81"/>
            <rFont val="Tahoma"/>
            <family val="2"/>
          </rPr>
          <t>Seleccione el sector al que pertenece la entidad (sólo para entidades del orden nacional)</t>
        </r>
      </text>
    </comment>
    <comment ref="H7"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9" authorId="0" shapeId="0" xr:uid="{00000000-0006-0000-0200-000004000000}">
      <text>
        <r>
          <rPr>
            <sz val="10"/>
            <color indexed="81"/>
            <rFont val="Tahoma"/>
            <family val="2"/>
          </rPr>
          <t>Seleccione el departamento donde está ubicada la entidad (solo para entidades del orden territorial)</t>
        </r>
      </text>
    </comment>
    <comment ref="H9"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1" authorId="0" shapeId="0" xr:uid="{00000000-0006-0000-0200-000006000000}">
      <text>
        <r>
          <rPr>
            <sz val="12"/>
            <color indexed="81"/>
            <rFont val="Tahoma"/>
            <family val="2"/>
          </rPr>
          <t>Escriba el nombre del Municipio donde se ubica la entidad (sólo para entidades del orden territorial)</t>
        </r>
      </text>
    </comment>
    <comment ref="C14" authorId="0" shapeId="0" xr:uid="{00000000-0006-0000-0200-000007000000}">
      <text>
        <r>
          <rPr>
            <sz val="12"/>
            <color indexed="81"/>
            <rFont val="Tahoma"/>
            <family val="2"/>
          </rPr>
          <t>Seleccione la modalidad de la mejora a realizar (normativa, administrativa o tecnológica)</t>
        </r>
      </text>
    </comment>
    <comment ref="D14" authorId="0" shapeId="0" xr:uid="{00000000-0006-0000-0200-000008000000}">
      <text>
        <r>
          <rPr>
            <sz val="12"/>
            <color indexed="81"/>
            <rFont val="Tahoma"/>
            <family val="2"/>
          </rPr>
          <t>Seleccione la opción de racionalización que aplica, según el tipo de racionalización elegido</t>
        </r>
      </text>
    </comment>
    <comment ref="E14"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4"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4"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4" authorId="2" shapeId="0" xr:uid="{00000000-0006-0000-0200-00000C000000}">
      <text>
        <r>
          <rPr>
            <sz val="12"/>
            <color indexed="81"/>
            <rFont val="Tahoma"/>
            <family val="2"/>
          </rPr>
          <t>Área dentro de la entidad que lidera la racionalización del trámite, proceso o procedimiento</t>
        </r>
      </text>
    </comment>
    <comment ref="I15" authorId="2" shapeId="0" xr:uid="{00000000-0006-0000-0200-00000D000000}">
      <text>
        <r>
          <rPr>
            <sz val="12"/>
            <color indexed="81"/>
            <rFont val="Tahoma"/>
            <family val="2"/>
          </rPr>
          <t>Indique la fecha de inicio de las acciones de racionalización a realizar</t>
        </r>
      </text>
    </comment>
    <comment ref="J15" authorId="2" shapeId="0" xr:uid="{00000000-0006-0000-0200-00000E000000}">
      <text>
        <r>
          <rPr>
            <sz val="12"/>
            <color indexed="81"/>
            <rFont val="Tahoma"/>
            <family val="2"/>
          </rPr>
          <t>Indique la fecha de terminación de las acciones de racionalización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CC54E385-105D-4C2E-B970-F04ECBA2C534}">
      <text>
        <r>
          <rPr>
            <b/>
            <sz val="9"/>
            <color indexed="81"/>
            <rFont val="Tahoma"/>
            <family val="2"/>
          </rPr>
          <t>Dolly Álvarez Buitrago:</t>
        </r>
        <r>
          <rPr>
            <sz val="9"/>
            <color indexed="81"/>
            <rFont val="Tahoma"/>
            <family val="2"/>
          </rPr>
          <t xml:space="preserve">
Organizaciones creadas año 2020</t>
        </r>
      </text>
    </comment>
    <comment ref="H13" authorId="0" shapeId="0" xr:uid="{0A7CCFAA-3C45-40E3-9480-246A543AB2BB}">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595CADCE-8B98-4D63-98EE-E8D7CB031363}">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7" authorId="1" shapeId="0" xr:uid="{1D650AD4-F27D-4422-AAB7-2019C1A88CED}">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<sst xmlns="http://schemas.openxmlformats.org/spreadsheetml/2006/main" count="2685" uniqueCount="1071">
  <si>
    <t>Plan Anticorrupción 
 y de Atención al Ciudadano 2023</t>
  </si>
  <si>
    <t xml:space="preserve">      Componentes:</t>
  </si>
  <si>
    <t>Actualizado v3  14-07-2022</t>
  </si>
  <si>
    <t xml:space="preserve">Plan Anticorrupción y de Atención al Ciudadano                                                                                                                                                                                   </t>
  </si>
  <si>
    <t xml:space="preserve">CUATRIMESTRE 1 </t>
  </si>
  <si>
    <t>CUATRIMESTRE 2</t>
  </si>
  <si>
    <t>CUATRIMESTRE 3</t>
  </si>
  <si>
    <t>Componente 1: Gestión del Riesgo de Corrupción</t>
  </si>
  <si>
    <t>META</t>
  </si>
  <si>
    <t>CUMPLIMIENTO</t>
  </si>
  <si>
    <t>Subcomponente</t>
  </si>
  <si>
    <t xml:space="preserve"> Actividades</t>
  </si>
  <si>
    <t>Meta o producto</t>
  </si>
  <si>
    <t>Responsable</t>
  </si>
  <si>
    <t>Grupo</t>
  </si>
  <si>
    <t>Fecha programada</t>
  </si>
  <si>
    <t>EJECUTADO</t>
  </si>
  <si>
    <t xml:space="preserve">ESPERADO </t>
  </si>
  <si>
    <t>ESTRATEGIA DE RACIONALIZACIÓN DE TRAMITES</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</si>
  <si>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</si>
  <si>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</si>
  <si>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</si>
  <si>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</si>
  <si>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</si>
  <si>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</si>
  <si>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</si>
  <si>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</si>
  <si>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</si>
  <si>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</si>
  <si>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</si>
  <si>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</si>
  <si>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</si>
  <si>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</si>
  <si>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</si>
  <si>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</si>
  <si>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</si>
  <si>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</si>
  <si>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</si>
  <si>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</si>
  <si>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</si>
  <si>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CUATRIMESTRE 1</t>
  </si>
  <si>
    <t>PORCENTAJE CUMPLIMIENTO</t>
  </si>
  <si>
    <t>INICIO
dd/mm/aa</t>
  </si>
  <si>
    <t>FIN
dd/mm/aa</t>
  </si>
  <si>
    <t>INTERCAMBIO DE INFORMACIÓN (CADENAS DE TRÁMITES - VENTANILLAS ÚNICAS)</t>
  </si>
  <si>
    <t>Acreditación</t>
  </si>
  <si>
    <t>Otros</t>
  </si>
  <si>
    <t>Revisión de la normativa reguladora y entorno</t>
  </si>
  <si>
    <t>La Uaeos cuenta con un solo trámite que es el de la acreditación, este trámite se encuentra completamente racionalizado. Su marco normativo se actualizó y unificó en el año 2022 con la resolución 152 del mismo año. Por lo tanto se espera poder trabajar en la vigencia 2023 en la identificación de consultas de acceso a la información; actividad que en la UAEOS no se ha desarrollado</t>
  </si>
  <si>
    <t xml:space="preserve">Identificar consultas de acceso a la información, que puedan ser automatizadas, y que  faciliten la relación del ciudadano con el trámite de acreditación, para viabilizar su desarrollo en la vigencia 2023 </t>
  </si>
  <si>
    <t>Identificar y disponer, en caso de que aplique, de consultas automatizadas que faciliten la realización del trámite de acreditación.</t>
  </si>
  <si>
    <t>Grupo de Educación e Investigación</t>
  </si>
  <si>
    <t>Correo electrónico:</t>
  </si>
  <si>
    <t>Fecha aprobación del plan:</t>
  </si>
  <si>
    <t xml:space="preserve">Enero 30 de Abril </t>
  </si>
  <si>
    <t xml:space="preserve">Mayo 30 de Agosto </t>
  </si>
  <si>
    <t xml:space="preserve">Septiembre a 30 Diciembre </t>
  </si>
  <si>
    <t xml:space="preserve">Plan Anticorrupción y de Atención al Ciudadano                                                                                                                                                                                                                                        </t>
  </si>
  <si>
    <t>Componente 3: Rendición de cuentas</t>
  </si>
  <si>
    <t xml:space="preserve">Subcomponente </t>
  </si>
  <si>
    <t>Actividades</t>
  </si>
  <si>
    <t xml:space="preserve">Responsable </t>
  </si>
  <si>
    <t xml:space="preserve">Grupo </t>
  </si>
  <si>
    <t>Plan Anticorrupción y de Atención al Ciudadano</t>
  </si>
  <si>
    <r>
      <t xml:space="preserve">Componente 4: </t>
    </r>
    <r>
      <rPr>
        <b/>
        <sz val="14"/>
        <rFont val="Arial"/>
        <family val="2"/>
      </rPr>
      <t xml:space="preserve">Mecanismos para mejorar el servicio al ciudadano </t>
    </r>
  </si>
  <si>
    <t>Actividad General</t>
  </si>
  <si>
    <t xml:space="preserve">1. Planeación estratégica del servicio al ciudadano </t>
  </si>
  <si>
    <t>1.1</t>
  </si>
  <si>
    <t>Elaborar reportes sobre la oportunidad en la respuesta a peticiones y revisarlos en comités directivos mensuales</t>
  </si>
  <si>
    <t>11 reportes presentados</t>
  </si>
  <si>
    <t>Coordinador(a)
Director(a) Técnico(a)</t>
  </si>
  <si>
    <t xml:space="preserve">Mensual </t>
  </si>
  <si>
    <t>1.2</t>
  </si>
  <si>
    <t xml:space="preserve">3 Actividades de promoción realizadas </t>
  </si>
  <si>
    <t>Coordinador(a)  y profesional encargado</t>
  </si>
  <si>
    <t xml:space="preserve">Grupo de Educación e Investigación </t>
  </si>
  <si>
    <t xml:space="preserve">15/05/2023
15/07/2023
15/10/2023
</t>
  </si>
  <si>
    <t>2. Fortalecimiento del talento humano al servicio del ciudadano</t>
  </si>
  <si>
    <t>2.1</t>
  </si>
  <si>
    <t>Participar en actividades que cualifien las competencias  de atención y orientación al ciudadano.</t>
  </si>
  <si>
    <t xml:space="preserve">3 de actividades de cualificación para la atención u orientación al ciudadano </t>
  </si>
  <si>
    <t xml:space="preserve">Coordinador(a)
Profesionales de servicio al ciudadano </t>
  </si>
  <si>
    <t>2.2</t>
  </si>
  <si>
    <t xml:space="preserve">3 reconocimientos otorgados a servidores públicos por su labor de atención u orientación al ciudadano </t>
  </si>
  <si>
    <t>Coordinador(a)</t>
  </si>
  <si>
    <t xml:space="preserve">Grupo de Gestión humana
</t>
  </si>
  <si>
    <t xml:space="preserve">3. Gestión de Relacionamiento de los ciudadanos </t>
  </si>
  <si>
    <t xml:space="preserve">3.1 </t>
  </si>
  <si>
    <t xml:space="preserve">3 actividades de socialización realizadas </t>
  </si>
  <si>
    <t>Coordinadores</t>
  </si>
  <si>
    <t>30/04/2023
30/08/2023
20/12/2023</t>
  </si>
  <si>
    <t xml:space="preserve">4. Conocimiento al servicio al ciudadano </t>
  </si>
  <si>
    <t>4.1</t>
  </si>
  <si>
    <t xml:space="preserve">Registrar todas las solicitudes de los ciudadanos en el formato de registro diario  de atención al ciudadano </t>
  </si>
  <si>
    <t>100% de las solicitudes registradas</t>
  </si>
  <si>
    <t>Profesional encargada</t>
  </si>
  <si>
    <t>Diario</t>
  </si>
  <si>
    <t>4.2</t>
  </si>
  <si>
    <t>5.  Evaluación de gestión y medición de la percepción ciudadana</t>
  </si>
  <si>
    <t>5.1</t>
  </si>
  <si>
    <t>Elaborar y publicar informes trimestrales de atención al ciudadano, que incluyan la medición de la satisfacción de los mismos</t>
  </si>
  <si>
    <t>3 informes elaborados y publicados</t>
  </si>
  <si>
    <t>Componente 5: Transparencia y Acceso a la Información</t>
  </si>
  <si>
    <t>Indicadores</t>
  </si>
  <si>
    <t>3 Reportes</t>
  </si>
  <si>
    <t>Número de reportes de revisisón de enlaces web realizados</t>
  </si>
  <si>
    <t>Coordinador(a)
Profesional designado</t>
  </si>
  <si>
    <t xml:space="preserve">Número de piezas publicadas </t>
  </si>
  <si>
    <t>Elaboración los Instrumentos de Gestión de la Información</t>
  </si>
  <si>
    <t>3 reportes incluidos en el SUIT</t>
  </si>
  <si>
    <t>Numero de Reportes de gestión del trámite de acreditación en el SUIT</t>
  </si>
  <si>
    <t>3 actividades de promoción realizadas</t>
  </si>
  <si>
    <t xml:space="preserve">Número de actividades de promoción </t>
  </si>
  <si>
    <t xml:space="preserve">Componente 6: Iniciativas Adicionales -Integridad- Gestión de Conflictos de Interes </t>
  </si>
  <si>
    <t>Meta</t>
  </si>
  <si>
    <t>Diseñar piezas comunicativas para ser divulgadas en la página web y redes sociales informando a la ciudadanía sobre los canales de atención al ciudadano disponibles</t>
  </si>
  <si>
    <t>Promover las herramientas de la UAEOS que están enfocadas a disminuir las brechas de accesibilidad web y que facilitan el acceso a la población con discapacidad</t>
  </si>
  <si>
    <t xml:space="preserve">Promover la actualización de datos entre las entidades usuarias del trámite de acreditación </t>
  </si>
  <si>
    <t>Subcomponente/proceso 1
Política de administración de riesgos</t>
  </si>
  <si>
    <t xml:space="preserve">Revisión  de la política de administración de riesgos de la Entidad, y en caso de ser necesario actualizarla </t>
  </si>
  <si>
    <t>Una Política de Administración de riesgos actualizada</t>
  </si>
  <si>
    <t>Director Técnico</t>
  </si>
  <si>
    <t>Dirección  de Investigaciones y Planeación</t>
  </si>
  <si>
    <t>01/07/23  -  31/12/2023</t>
  </si>
  <si>
    <t>Subcomponente/proceso 2
Construcción del mapa de Riesgos de Corrupción</t>
  </si>
  <si>
    <t xml:space="preserve">Acompañamiento y asesorÍa en la construcciónn de  mapa de riesgos de corrupción : revisar, actualizar y validar los riesgos de corrupción identificados </t>
  </si>
  <si>
    <t>1 Mapa de riesgos por proceso construido y consolidado</t>
  </si>
  <si>
    <t>Lideres de Proceso
Profesional especializado grado 17</t>
  </si>
  <si>
    <t>Planeación y Estadística</t>
  </si>
  <si>
    <t>01/12/2022 a 15/01/2023</t>
  </si>
  <si>
    <t>Subcomponente/proceso 3
Consulta y divulgación</t>
  </si>
  <si>
    <t>3.1</t>
  </si>
  <si>
    <t>1 Mapa de riesgos de corrupción publicado</t>
  </si>
  <si>
    <t>Profesional especializado grado 17</t>
  </si>
  <si>
    <t xml:space="preserve">100% Actividades de socialización, capacitación o sensibilización realizadas </t>
  </si>
  <si>
    <t>01/04/2023 a 31/12/2023</t>
  </si>
  <si>
    <t>Subcomponente/proceso 4
Monitoreo y Revisión</t>
  </si>
  <si>
    <t>Acompañar la elaboración de planes de mejoramiento cuando se detecten desviaciones</t>
  </si>
  <si>
    <t xml:space="preserve">100% de Planes de mejoramiento asesorados </t>
  </si>
  <si>
    <t>Líderes de Procesos
Profesional especializado grado 17</t>
  </si>
  <si>
    <t>02/01/2023 a 31/12/2023</t>
  </si>
  <si>
    <t>Subcomponente/proceso 5
Seguimiento</t>
  </si>
  <si>
    <t xml:space="preserve">Realizar  seguimiento y  monitoreo a Mapas de riesgo de corrupción </t>
  </si>
  <si>
    <t xml:space="preserve">3 Monitoreos consolidados y retroalimentados </t>
  </si>
  <si>
    <t>Lideres
Profesional especializado grado 17
Coordinador
Director Técnico</t>
  </si>
  <si>
    <t xml:space="preserve">Director de Investigación y Planeación, y Coordinación de Planeación y Estadística y lideres de proceso </t>
  </si>
  <si>
    <t>30/04/2023
30/08/2023
31/12/2023</t>
  </si>
  <si>
    <t>5.2</t>
  </si>
  <si>
    <r>
      <t>Ejecutar plan de auditorías y seguimientos</t>
    </r>
    <r>
      <rPr>
        <i/>
        <sz val="10"/>
        <color rgb="FF000000"/>
        <rFont val="Arial Narrow"/>
        <family val="2"/>
      </rPr>
      <t xml:space="preserve"> ( Informe de mapa de riesgos de corrupción)</t>
    </r>
  </si>
  <si>
    <t xml:space="preserve">3 Informes de monitoreos </t>
  </si>
  <si>
    <t>Jefe Oficina de Control Interno</t>
  </si>
  <si>
    <t>Oficina de Control Interno</t>
  </si>
  <si>
    <t>30/04/2023
31/08/2023
31/12/2023</t>
  </si>
  <si>
    <t xml:space="preserve"> Información</t>
  </si>
  <si>
    <t xml:space="preserve">2 Mensajes institucionales </t>
  </si>
  <si>
    <t>Coordinador</t>
  </si>
  <si>
    <t>01/02/2023 a 31/12/2023</t>
  </si>
  <si>
    <t>Aportar la información sobre la gestión de peticiones y el trámite de acreditación, como insumo para la audiencia pública de rendición de cuentas</t>
  </si>
  <si>
    <t>1.3</t>
  </si>
  <si>
    <t>Socializar a la ciudadanía los resultados trImestrales de las peticiones y trámite gestionados, como parte de la estrategia de rendición de cuentas</t>
  </si>
  <si>
    <t>1.4</t>
  </si>
  <si>
    <t>1.5</t>
  </si>
  <si>
    <t xml:space="preserve">100% estrategía de Comunicaciones implementada </t>
  </si>
  <si>
    <t xml:space="preserve">Coordinador </t>
  </si>
  <si>
    <t>1.6</t>
  </si>
  <si>
    <t>Divulgar en el proceso de rendición de cuentas la información sobre la oferta de conjuntos de datos abiertos disponibles en la entidad para que sean utilizados por los ciudadanos o grupos de interés.</t>
  </si>
  <si>
    <t>Una audiencia realizada</t>
  </si>
  <si>
    <t xml:space="preserve"> Diálogo </t>
  </si>
  <si>
    <t xml:space="preserve">4 Consultas Ciudadana </t>
  </si>
  <si>
    <t>Director Técnico
Coordinadores</t>
  </si>
  <si>
    <t>1/10/2023 a 31/11/2023</t>
  </si>
  <si>
    <t xml:space="preserve">Responsabilidad </t>
  </si>
  <si>
    <t>1 informes de evidencias sobre las publicaciones en la WEB</t>
  </si>
  <si>
    <t>3.3</t>
  </si>
  <si>
    <t>Realizar Informes de rendición de cuentas basados en las  acciones de mejora y recomendaciones identificadas con la ciudadanía, a través de las consultas virtuales.</t>
  </si>
  <si>
    <t xml:space="preserve">2 Informes realizados </t>
  </si>
  <si>
    <t>16/07/2023
31/12/2023</t>
  </si>
  <si>
    <t>3.4</t>
  </si>
  <si>
    <t>Incluir en los informes y acciones de difusión para la rendición de cuentas la información sobre el avance en la garantía de derechos a partir de las metas y resultados de la planeación institucional.</t>
  </si>
  <si>
    <t>1 informe donde se evidencie  el avance</t>
  </si>
  <si>
    <t xml:space="preserve">
Coordinador</t>
  </si>
  <si>
    <t>Lineamientos de Transparencia Activa</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</si>
  <si>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</si>
  <si>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Porcentaje (Información mínima publicada / Información mínima obligada a publicar por la Ley) *100</t>
  </si>
  <si>
    <t>Jefe de Control Interno</t>
  </si>
  <si>
    <t xml:space="preserve">
31/08/2023
</t>
  </si>
  <si>
    <t xml:space="preserve">Actualizar y publicacion los sets de datos abiertos de la UAEOS, asegurando su publicación en el sitio web www.datos.gov.co (Entidades Acreditadas, Inventario de Activos e ndice de información pública clasificada) </t>
  </si>
  <si>
    <t>Nuemro de Reportes Actualizados y publicacion de los sets de datos abiertos de la UAEOS</t>
  </si>
  <si>
    <t>Grupo de Tecnologías de la Información</t>
  </si>
  <si>
    <t>Verificar la publicación de la Información sobre Contratación Pública en SECOP II</t>
  </si>
  <si>
    <t>Porcentaje de Información sobre Contratación Pública registrada en SECOP / Información sobre Contratación Pública Total de la Entidad</t>
  </si>
  <si>
    <t>Jefe Oficina Asesora Jurídica</t>
  </si>
  <si>
    <t>Oficina Asesora Jurídica</t>
  </si>
  <si>
    <t>Realizar el seguimiento y publicación de la información mínima, obligatoria en la página web, conforme se establece la resolución 1519 de 2020 y la Ley 1712 de 2014, sus decretos reglamentarios y la matriz ITA de la Procuraduría General de la Nación.</t>
  </si>
  <si>
    <t>2 Reportes</t>
  </si>
  <si>
    <t>Numero de Reportes de seguimiento y publicación de la información mínima, obligatoria en la página web,</t>
  </si>
  <si>
    <t>31/08/2023
31/12/2023</t>
  </si>
  <si>
    <t xml:space="preserve">Enviar los informes de ejecución contractual para su respectiva publicación en el portal web, deacuerdo a y la Ley 1712 de 2014 tanparencia y Acceso a la información publica. </t>
  </si>
  <si>
    <t>Numero de Reportes de información Enviada de ejecución contractual para su respectiva publicación en el portal web</t>
  </si>
  <si>
    <t>Actualizar el normograma de la Entidad</t>
  </si>
  <si>
    <t>Número de informes de actualización de normograma realizados</t>
  </si>
  <si>
    <t>1.7</t>
  </si>
  <si>
    <t>Seguimiento a los planes de Mejoramientos FURAG Y MIPG</t>
  </si>
  <si>
    <t xml:space="preserve">Porcentaje de Seguimiento de los Planes </t>
  </si>
  <si>
    <t xml:space="preserve">Publicar trimestralmente el avance de ejecución presupuestal de los Proyectos de Inversión de la UAEOS en la pagina Web </t>
  </si>
  <si>
    <t xml:space="preserve">Informes de  avance de ejecución de los Proyectos de Inversión publicados en el micrositio de transparencia </t>
  </si>
  <si>
    <t>1.9</t>
  </si>
  <si>
    <t xml:space="preserve">Publicación y divulgación de los  informes de avance de la politica de gobierno digital. </t>
  </si>
  <si>
    <t>Numero de Reportes de Publicación y divulgación de los  informes de avance de la politica de gobierno digital.</t>
  </si>
  <si>
    <t>1.10</t>
  </si>
  <si>
    <t>Realizar la actualización del inventario de activos de información y el índice de información pública clasificada en el portal de datos abiertos.</t>
  </si>
  <si>
    <t>1 Documento</t>
  </si>
  <si>
    <t>Numero de Actualización del inventario de activos de información el índice de información pública clasificada en el portal de datos abiertos.</t>
  </si>
  <si>
    <t>1.11</t>
  </si>
  <si>
    <t>Modificar, actualizar y aprobar el Plan Anual de Adquisiciones - PAA 2023, de acuerdo con solicitudes formuladas por dependencias</t>
  </si>
  <si>
    <t xml:space="preserve">Numero de Actualizaciones del Plan anual de adquisiciones </t>
  </si>
  <si>
    <t>Grupo de Gestión Administrativa</t>
  </si>
  <si>
    <t>1.12</t>
  </si>
  <si>
    <t xml:space="preserve">Revisar la pertinencia y actualidad de contenidos de los enlaces publicados en la web a cargo del grupo de educación e investigación </t>
  </si>
  <si>
    <t>1.13</t>
  </si>
  <si>
    <t>Hacer seguimiento a la actualización de las hojas de vida en el SIGEP de los funcionarios de la UAEOS.</t>
  </si>
  <si>
    <t>1 seguimiento</t>
  </si>
  <si>
    <t>Seguimientos sobre la actualización de las hojas de vida en el SIGEP de los funcionarios de la UAEOS realizados</t>
  </si>
  <si>
    <t>Grupo Gestión Humana</t>
  </si>
  <si>
    <t xml:space="preserve">Realizar seguimientos mensual  y actualización de la información publicada en la pagina web 
(menú transparenciade,  Menu participa) de acuerdo a la normatividad vigente </t>
  </si>
  <si>
    <t>Lineamientos de Transparencia Pasiva</t>
  </si>
  <si>
    <t>Diseñar y Publicar piezas comunicativas que informen a la ciudadanía, sobre la gratuidad y la no necesidad de intermediarios para la gestión de peticiones, trámite y servicios ofertados por la Unidad.</t>
  </si>
  <si>
    <t>3 piezas publicadas</t>
  </si>
  <si>
    <t xml:space="preserve">Revisar y actualizar el registro de las bases de datos  información personal sujetas a Tratamiento en el aplicativo de la SIC identifcadas en la vigencia 2023 </t>
  </si>
  <si>
    <t>2 reportes de actualización de las bases de datos registradas ante la SIC</t>
  </si>
  <si>
    <t>Numero de reportes de actualización de las bases de datos registradas ante la SIC</t>
  </si>
  <si>
    <t xml:space="preserve">
31/08/2023
31/12/2023</t>
  </si>
  <si>
    <t>2.3</t>
  </si>
  <si>
    <t>Realizar publicación en la intranet y tips enviados por correo electronico de la entidad para dar a conocer la existencia de la Secretaría de Transparencia</t>
  </si>
  <si>
    <t>1 Pieza de publicaión en la intranet y  2 tips enviados por correo electronico</t>
  </si>
  <si>
    <t xml:space="preserve">Revisar y mantener actualizado el inventario de activos de información de la UAEOS. En pagina web </t>
  </si>
  <si>
    <t>2 reportes</t>
  </si>
  <si>
    <t>Numero de Reportes de Actualización y Publicación del Inventario de Activos de Información de la Entidad</t>
  </si>
  <si>
    <t>3.2</t>
  </si>
  <si>
    <r>
      <rPr>
        <sz val="11"/>
        <color rgb="FF000000"/>
        <rFont val="Arial Narrow"/>
        <family val="2"/>
      </rPr>
      <t xml:space="preserve">Publicación de Inventarios Documentales de conformidad con los criterios </t>
    </r>
    <r>
      <rPr>
        <sz val="11"/>
        <rFont val="Arial Narrow"/>
        <family val="2"/>
      </rPr>
      <t>establecidos en la politica de gobierno Digital</t>
    </r>
    <r>
      <rPr>
        <sz val="11"/>
        <color rgb="FFFF0000"/>
        <rFont val="Arial Narrow"/>
        <family val="2"/>
      </rPr>
      <t xml:space="preserve"> </t>
    </r>
    <r>
      <rPr>
        <sz val="11"/>
        <color rgb="FF000000"/>
        <rFont val="Arial Narrow"/>
        <family val="2"/>
      </rPr>
      <t>y ley 1712 de 2014.</t>
    </r>
  </si>
  <si>
    <t>16 Transferencias documentales primarias publicadas en la web institucional.</t>
  </si>
  <si>
    <t>Numero de Transferencias Grado de implementación de TRD.</t>
  </si>
  <si>
    <t xml:space="preserve">Actualización y Publicación de la Información mínima exigida por la Ley 1712 de 2014 relacionada con Gestión Documental. </t>
  </si>
  <si>
    <t>Porcentaje ((Información Mínima Publicada /Información Mínima Obligada a Publicar por la Ley) *100)</t>
  </si>
  <si>
    <t xml:space="preserve">
31/08/2023
30/12/2023</t>
  </si>
  <si>
    <t>Actualizar y publicar el esquema de publicación de información. Permite identificar la información que debe ser publicada en la pagina web y la frecuencia con la que se debe actualizar esta información.</t>
  </si>
  <si>
    <t>Porcentaje de actualización y publicación del esquema</t>
  </si>
  <si>
    <t>3.5</t>
  </si>
  <si>
    <t>Realizar 1 capacitacion a funcionarios de la UAEOS sobre ley 1712 ley de transparencia y acceso a la información Pública y Accesibilidad a la Información</t>
  </si>
  <si>
    <t>1 capacitación</t>
  </si>
  <si>
    <t>Numero de capacitaciones y publicación de los tips</t>
  </si>
  <si>
    <t>3.6</t>
  </si>
  <si>
    <t>Diseño y envio de piezas que informen a los funcionarios de la UAEOS sobre ley 1712 ley de transparencia y acceso a la información Pública y Accesibilidad a la Información</t>
  </si>
  <si>
    <t xml:space="preserve"> 6 tips en la intranet o enviados por correo electronico</t>
  </si>
  <si>
    <t>3.7</t>
  </si>
  <si>
    <t>Actualizar el reporte de gestión del trámite de acreditación en el SUIT</t>
  </si>
  <si>
    <t xml:space="preserve">Grupo de Educación e investigación </t>
  </si>
  <si>
    <t>3.8</t>
  </si>
  <si>
    <t>Criterio Diferencial de Accesibilidad</t>
  </si>
  <si>
    <t>Diseñar la estrategia para la  Adecuar los canales de comunicación electrónicos en el portal institucional para disminuir las brechas de accesibilidad web que permita facilitar el acceso a la población en situación de discapacidad, de acuerdo con el diagnostico realizado / (lengua de señas, subtitulos, traducción a lenguas nativas)</t>
  </si>
  <si>
    <t>Número de reportes realizados</t>
  </si>
  <si>
    <t>30/08/2023
20/12/2023</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</si>
  <si>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</si>
  <si>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</si>
  <si>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</si>
  <si>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Julio 30 de 2023</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</si>
  <si>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</si>
  <si>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</si>
  <si>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Comité de Gestión y Desempeño</t>
  </si>
  <si>
    <t>Hacer seguimiento a la implementación de la estrategia de gestión de conflicto de intereses a través del Comité Institucional de Gestión y Desempeño</t>
  </si>
  <si>
    <t>Numero de seguimientos a la implementación de la estrategia de gestión de conflicto de intereses a través del Comité Institucional de Gestión y Desempeño</t>
  </si>
  <si>
    <t xml:space="preserve">Dirección de Investigación y Planeación 
Subdirección </t>
  </si>
  <si>
    <t>Abril 30 de 2023
Agosto 30 de 2023
Diciembre 31 de 203</t>
  </si>
  <si>
    <t>Procesos y procedimiento</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</si>
  <si>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</si>
  <si>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</si>
  <si>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2023</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</si>
  <si>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</si>
  <si>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</si>
  <si>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</si>
  <si>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</si>
  <si>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</si>
  <si>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Oficina Asesora Jurídica
Gestión Humana</t>
  </si>
  <si>
    <t>4.3</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</si>
  <si>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</si>
  <si>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</si>
  <si>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</si>
  <si>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</si>
  <si>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</si>
  <si>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</si>
  <si>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</si>
  <si>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</si>
  <si>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</si>
  <si>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Control interno</t>
  </si>
  <si>
    <t>6.2</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</si>
  <si>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</si>
  <si>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Porcentaje de seguimiento y control a la implementación de las estrategias de gestión preventiva del conflicto de intereses</t>
  </si>
  <si>
    <t>Grupo de Planeación y Estadsitcia</t>
  </si>
  <si>
    <t>Grupo de Planeación y Estadistica</t>
  </si>
  <si>
    <t xml:space="preserve">Oficina Asesora Juridica
Grupo de Gestión Humana
Grupo de Planeación y Estadsitica </t>
  </si>
  <si>
    <t xml:space="preserve">Sundiector Nacional 
Directora Tecnica de Investigación y Planeación </t>
  </si>
  <si>
    <t>Jefe Oficina Asesora Juridica 
Coordinadores
Profesional Oficina Asesora Juridic</t>
  </si>
  <si>
    <t>Jefe Oficina Asesora Juridica 
Coordinadores</t>
  </si>
  <si>
    <t>Grupo de Comunicaciones y Prensa
Grupo de Gestión Humana</t>
  </si>
  <si>
    <t>Grupo de Gestión  de Humana</t>
  </si>
  <si>
    <t xml:space="preserve">Jefe Oficina de Control Interno </t>
  </si>
  <si>
    <t xml:space="preserve">TOTAL ALCANZADO </t>
  </si>
  <si>
    <t>TOTAL ALCANZADO</t>
  </si>
  <si>
    <t xml:space="preserve">PORCENTAJE DE CUMPLIMIENTO </t>
  </si>
  <si>
    <t>DESCRIPCION AVANCE PRIMER  CUATRIMESTRE</t>
  </si>
  <si>
    <t>DESCRIPCION AVANCE SEGUNDO CUATRIMESTRE</t>
  </si>
  <si>
    <t>DESCRIPCION AVANCE TERCER  CUATRIMESTRE</t>
  </si>
  <si>
    <t>DESCRIPCION AVANCE PRIMER CUATRIMESTRE</t>
  </si>
  <si>
    <t>DESCRIPCION AVANCE TERCER CUATRIMESTRE</t>
  </si>
  <si>
    <t xml:space="preserve">2 piezas de satisfacción </t>
  </si>
  <si>
    <t>15/02/2023
15/07/2023</t>
  </si>
  <si>
    <t>Elaborar y publicar piezas divulgativas para redes sociales y página web institucional sobre  la gestión y  resultados  de la planeación estratégica de la entidad, con temas de interés identificados con la ciudadanía.</t>
  </si>
  <si>
    <t>Realizar la  audiencia publica garantizando la participación de la ciudadanía en todo el proceso.</t>
  </si>
  <si>
    <t>15/04/2023
15/07/2023
15/010/2023</t>
  </si>
  <si>
    <t>3 Informes de peticiones , quejas y reclamos</t>
  </si>
  <si>
    <t>MAPA DE RIESGOS  2.023</t>
  </si>
  <si>
    <t>Proceso:</t>
  </si>
  <si>
    <t>Todos los procesos</t>
  </si>
  <si>
    <t>Objetivo:</t>
  </si>
  <si>
    <t>identificar los riesgos que se establecieron para cada uno de los procesos de la unidad, su valoración y tratamiento a través de controles, y su posterior seguimiento periodico.</t>
  </si>
  <si>
    <t>Alcance:</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</si>
  <si>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</si>
  <si>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</si>
  <si>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</si>
  <si>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</si>
  <si>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</si>
  <si>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</si>
  <si>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</si>
  <si>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</si>
  <si>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</si>
  <si>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</si>
  <si>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</si>
  <si>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</si>
  <si>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</si>
  <si>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</si>
  <si>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</si>
  <si>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</si>
  <si>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</si>
  <si>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</si>
  <si>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</si>
  <si>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</si>
  <si>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</si>
  <si>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</si>
  <si>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</si>
  <si>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</si>
  <si>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</si>
  <si>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Fecha Implementación</t>
  </si>
  <si>
    <t>Fecha Seguimiento</t>
  </si>
  <si>
    <t>Seguimiento</t>
  </si>
  <si>
    <t>Estado</t>
  </si>
  <si>
    <t>PROCESO</t>
  </si>
  <si>
    <t>Probabilidad</t>
  </si>
  <si>
    <t>Tipo</t>
  </si>
  <si>
    <t>Implementación</t>
  </si>
  <si>
    <t>Calificación</t>
  </si>
  <si>
    <t>Documentación</t>
  </si>
  <si>
    <t>Frecuencia</t>
  </si>
  <si>
    <t>Evidencia</t>
  </si>
  <si>
    <t>PDE 01</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</si>
  <si>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</si>
  <si>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</si>
  <si>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</si>
  <si>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</si>
  <si>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</si>
  <si>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</si>
  <si>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</si>
  <si>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</si>
  <si>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</si>
  <si>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</si>
  <si>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Preventivo</t>
  </si>
  <si>
    <t>Manual</t>
  </si>
  <si>
    <t>Documentado</t>
  </si>
  <si>
    <t>Continua</t>
  </si>
  <si>
    <t>Registro Material</t>
  </si>
  <si>
    <t>Reducir</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</si>
  <si>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</si>
  <si>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t>Director Nacional
Director de Investigación y Planeación
Director de Desarrollo de las organizaciones Solidarias
Líderes de Procesos</t>
  </si>
  <si>
    <t>Enero 1 de 2023</t>
  </si>
  <si>
    <t>Junio 30
Diciembre 31</t>
  </si>
  <si>
    <t>PDE 02</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</si>
  <si>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</si>
  <si>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</si>
  <si>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</si>
  <si>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</si>
  <si>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</si>
  <si>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</si>
  <si>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Detectivo</t>
  </si>
  <si>
    <t>1.Mantener actualizada la documentación y herramientas para la gestión de riesgos.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</si>
  <si>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</si>
  <si>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CFO 01</t>
  </si>
  <si>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</si>
  <si>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</si>
  <si>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</si>
  <si>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</si>
  <si>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t>Media</t>
  </si>
  <si>
    <t>Mayor</t>
  </si>
  <si>
    <t>Alto</t>
  </si>
  <si>
    <t>Implementar el programa integral de intervención PII (ruta)</t>
  </si>
  <si>
    <t>Registro Sustancial</t>
  </si>
  <si>
    <t xml:space="preserve">Acompañamiento técnico  a las organizaciones solidarias  durante los cuatro años que dura cada proceso .haciendo actualización cada año. </t>
  </si>
  <si>
    <t>Dirección de Desarrollo</t>
  </si>
  <si>
    <t>Enero 1 de 2022</t>
  </si>
  <si>
    <t>CFO 02</t>
  </si>
  <si>
    <t>Posibilidad de incurrir en perdida económica y reputacional</t>
  </si>
  <si>
    <t xml:space="preserve"> Alcance de cobertura  para atender a las organizaciones solidarias </t>
  </si>
  <si>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</si>
  <si>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</si>
  <si>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</si>
  <si>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</si>
  <si>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CFO 03</t>
  </si>
  <si>
    <t>Coaccionar a los funcionarios, contratistas o supervisores  de la Unidad</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</si>
  <si>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</si>
  <si>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</si>
  <si>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Corrupción</t>
  </si>
  <si>
    <t>Verificar   cumplimiento de la normativa vigente como. Circular para el supervisor.  resolución de funciones de supervisión, informes de supervisión   CIRCULAR 225 /15
Manual de contratación
Guía de Supervisión 
Guía de Financiero</t>
  </si>
  <si>
    <t>x</t>
  </si>
  <si>
    <t>Solicitar Informes de supervisión con evidencia de seguimiento de informes mensuales técnicos  del cooperante y contratista si aplica.</t>
  </si>
  <si>
    <t>Junio 30
Agosto 31
Diciembre 31</t>
  </si>
  <si>
    <t>GPP 01</t>
  </si>
  <si>
    <t>La no formulación, gestión y actualización de los planes, programas y proyectos por los formuladores y responsables, que permitan su desarrollo y ejecución de los proyectos de inversión.</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</si>
  <si>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</si>
  <si>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</si>
  <si>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</si>
  <si>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</si>
  <si>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Profesional Especializado Grupo de Planeación y Estadística
Coordinador Grupo de Planeación y Estadística</t>
  </si>
  <si>
    <t>Realizar seguimiento a la ejecución de los proyectos de inversión, estableciéndose el grado de avance físico, financiero y de gestión, realizar informes mensuales de  ejecución presupuestal.</t>
  </si>
  <si>
    <t>Verificar la información de ejecución de los proyectos de inversión registrada en el SPI,  para establecer alertas en caso de presentar inconsistencias en la información reportada mensualmente.</t>
  </si>
  <si>
    <t>GSM 01</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</si>
  <si>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</si>
  <si>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</si>
  <si>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</si>
  <si>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</si>
  <si>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</si>
  <si>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</si>
  <si>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Verificar consistencia de la información para su procesamiento.</t>
  </si>
  <si>
    <t>Bajo</t>
  </si>
  <si>
    <t>Realizar reportes de las operaciones estadísticas conforme a su periodicidad, verificando los criterios de calidad estadística.</t>
  </si>
  <si>
    <t>GSM 02</t>
  </si>
  <si>
    <r>
      <rPr>
        <sz val="11"/>
        <color rgb="FFFF0000"/>
        <rFont val="Arial Narrow"/>
        <family val="2"/>
      </rPr>
      <t>Posibilidad de incurrir</t>
    </r>
    <r>
      <rPr>
        <sz val="11"/>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</si>
  <si>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</si>
  <si>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</si>
  <si>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</si>
  <si>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Restringir acceso a la información y a las bases de datos de operaciones estadísticas a personal no autorizado.</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</si>
  <si>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</si>
  <si>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Coordinador Grupo de Planeación y Estadística</t>
  </si>
  <si>
    <t>GES 01</t>
  </si>
  <si>
    <t>Posibilidad de pérdida económica y  reputacional</t>
  </si>
  <si>
    <t>Investigaciones que no se articulan a las líneas de investigación institucionales.</t>
  </si>
  <si>
    <r>
      <rPr>
        <sz val="11"/>
        <color rgb="FFFF0000"/>
        <rFont val="Arial Narrow"/>
        <family val="2"/>
      </rPr>
      <t>Debido</t>
    </r>
    <r>
      <rPr>
        <sz val="11"/>
        <color theme="1"/>
        <rFont val="Arial Narrow"/>
        <family val="2"/>
      </rPr>
      <t xml:space="preserve"> a desarrollos investigativos aislados de la línea estratégica definida.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</si>
  <si>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aislados de la línea estratégica definida.</t>
    </r>
  </si>
  <si>
    <t>Leve</t>
  </si>
  <si>
    <t>Mejorar el procedimiento de investigación incluyendo el visto bueno del grupo de educación e investigación en el anteproyecto de investigación, y socializarlo</t>
  </si>
  <si>
    <t>Coordinación y Porfesional designado
Grupo de Educación e Investigación</t>
  </si>
  <si>
    <t>GES 02</t>
  </si>
  <si>
    <t>Posibilidad de pérdida reputacional y pérdida económica</t>
  </si>
  <si>
    <t>Tráfico de influencias y favoritismos entre el facilitador y los participantes de procesos formativos.</t>
  </si>
  <si>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</si>
  <si>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</si>
  <si>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Alta</t>
  </si>
  <si>
    <t>Verificar el cumplimiento de requisito en la expedición de los certificados y/o constancias mediante la aplicación de procedimiento.</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</si>
  <si>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</si>
  <si>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</si>
  <si>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GES 03</t>
  </si>
  <si>
    <t>Se desarrollen procesos de formación y/o capacitación a criterio de cada profesional de la UAEOS</t>
  </si>
  <si>
    <r>
      <rPr>
        <sz val="11"/>
        <color rgb="FFFF0000"/>
        <rFont val="Arial Narrow"/>
        <family val="2"/>
      </rPr>
      <t>Debido</t>
    </r>
    <r>
      <rPr>
        <sz val="11"/>
        <color theme="1"/>
        <rFont val="Arial Narrow"/>
        <family val="2"/>
      </rPr>
      <t xml:space="preserve"> a que no existen acuerdos mínimos para diseños curriculares de diversos programas educativos.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</si>
  <si>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que no existen acuerdos mínimos para diseños curriculares de diversos programas educativos.</t>
    </r>
  </si>
  <si>
    <t>Diseñar el procedimiento de programas de formación y/o capacitación como parte del proceso de gestión de la educación solidaria</t>
  </si>
  <si>
    <t>Incluir dentro del procedimiento  de programas de formación y/o capacitación el visto bueno del grupo de educación e investigación en el diseño curricular</t>
  </si>
  <si>
    <t>SC 01</t>
  </si>
  <si>
    <t>Posibilidad de pérdida reputacional</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</si>
  <si>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</si>
  <si>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</si>
  <si>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</si>
  <si>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Menor</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</si>
  <si>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</si>
  <si>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</si>
  <si>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</si>
  <si>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SC 02</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</si>
  <si>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</si>
  <si>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</si>
  <si>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</si>
  <si>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Fallas Tecnológicas</t>
  </si>
  <si>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</si>
  <si>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</si>
  <si>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</si>
  <si>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GH 01</t>
  </si>
  <si>
    <r>
      <rPr>
        <sz val="11"/>
        <color rgb="FFFF0000"/>
        <rFont val="Arial Narrow"/>
        <family val="2"/>
      </rPr>
      <t>Posibilidad</t>
    </r>
    <r>
      <rPr>
        <sz val="11"/>
        <color theme="1"/>
        <rFont val="Arial Narrow"/>
        <family val="2"/>
      </rPr>
      <t xml:space="preserve"> de pérdida reputacional y económica</t>
    </r>
  </si>
  <si>
    <t>Por sanciones por parte de los entes de control e insatisfacción de los funcionarios de la entidad</t>
  </si>
  <si>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</si>
  <si>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</si>
  <si>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Interes</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</si>
  <si>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</si>
  <si>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Verificar la documentación en la plataforma de SIGEP II y cumplimiento de la normatividad vigente.</t>
  </si>
  <si>
    <t>Profesional Universitario Grupo de Gestión Humana
Coordinador Grupo de Gestión Humana
Subdirector Nacional</t>
  </si>
  <si>
    <t>30 de junio de 2023
31 de diciembre de 2.023</t>
  </si>
  <si>
    <t>GH 02</t>
  </si>
  <si>
    <r>
      <rPr>
        <sz val="11"/>
        <color rgb="FFFF0000"/>
        <rFont val="Arial Narrow"/>
        <family val="2"/>
      </rPr>
      <t>Posibilidad</t>
    </r>
    <r>
      <rPr>
        <sz val="11"/>
        <color theme="1"/>
        <rFont val="Arial Narrow"/>
        <family val="2"/>
      </rPr>
      <t xml:space="preserve"> de incurrir en perdida económica</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</si>
  <si>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</si>
  <si>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</si>
  <si>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</si>
  <si>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Relaciones Laborales</t>
  </si>
  <si>
    <t>Realizar la contratación de la actualización y soporte técnico del aplicativo de nómina NOVASOFT para cada vigenica.</t>
  </si>
  <si>
    <t>Verificar la contratación anual de la actualización y soporte técnico del aplicativo de nómina NOVASOFT de conformidad con el Plan anual de Adquisiciones.</t>
  </si>
  <si>
    <t>GH 03</t>
  </si>
  <si>
    <r>
      <rPr>
        <sz val="11"/>
        <color rgb="FFFF0000"/>
        <rFont val="Arial Narrow"/>
        <family val="2"/>
      </rPr>
      <t>Posibilidad</t>
    </r>
    <r>
      <rPr>
        <sz val="11"/>
        <color theme="1"/>
        <rFont val="Arial Narrow"/>
        <family val="2"/>
      </rPr>
      <t xml:space="preserve"> de perdida reputacional</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</si>
  <si>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</si>
  <si>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modificación de los criterios de los estándares mínimos en Seguridad y Salud en el Trabajo.</t>
    </r>
  </si>
  <si>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</si>
  <si>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t>Conflicto de Interés</t>
  </si>
  <si>
    <t>Verificar el cumplimiento de cada item de los estándares mínimos en Seguridad y Salud en el Trabajo.</t>
  </si>
  <si>
    <t>Realizar la evaluación de los estándares mínimos de Seguridad y Salud en el Trabajo.</t>
  </si>
  <si>
    <t>Grupo de Gestión Humana
Coordinador Grupo de Gestión Humana</t>
  </si>
  <si>
    <t>GH 04</t>
  </si>
  <si>
    <r>
      <rPr>
        <sz val="11"/>
        <color rgb="FFFF0000"/>
        <rFont val="Arial Narrow"/>
        <family val="2"/>
      </rPr>
      <t>Posibilidad</t>
    </r>
    <r>
      <rPr>
        <sz val="11"/>
        <color theme="1"/>
        <rFont val="Arial Narrow"/>
        <family val="2"/>
      </rPr>
      <t xml:space="preserve"> de  perdida reputacional y económica</t>
    </r>
  </si>
  <si>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</si>
  <si>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</si>
  <si>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</si>
  <si>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Cargar la información de tiempos laborados y salarios en la plataforma CETIL, previa verificación y validación de la información en las Historia Laborales de los exfuncionarios y funcionarios de la Entidad.</t>
  </si>
  <si>
    <t>Revisar Historias laborales para validación y cargue de la información en el aplicativo CETIL, para su revisión y firma del Coordinador Grupo de Gestión Humana.</t>
  </si>
  <si>
    <t>Coordinador Grupo de Gestión Humana.</t>
  </si>
  <si>
    <t>GH 05</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</si>
  <si>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</si>
  <si>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</si>
  <si>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</si>
  <si>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Cargar la información en el SIIF, verificar y aprobar las solicitudes de tiquetes aéreos y viáticos de comisión de servicios de los funcionarios públicos.</t>
  </si>
  <si>
    <t>Verificar cumplimiento cronograma remitido por el área correspondiente, aprobación por la Dirección Nacional</t>
  </si>
  <si>
    <t>Grupo de Gestión Humana
Subdirección Nacional
Grupo de Gestión Financiera</t>
  </si>
  <si>
    <t>CPR 01</t>
  </si>
  <si>
    <t>Falta de control  en la publicación de contenidos y piezas, en los canales establecidos para tal fin.</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</si>
  <si>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</si>
  <si>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</si>
  <si>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</si>
  <si>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</si>
  <si>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</si>
  <si>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CPR 02</t>
  </si>
  <si>
    <t>Posibilidad de incurrir en perdida reputacional</t>
  </si>
  <si>
    <t>Falta de control en la recolección de la información que se produce en la UAEOS</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</si>
  <si>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</si>
  <si>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</si>
  <si>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</si>
  <si>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Correctivo</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</si>
  <si>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</si>
  <si>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</si>
  <si>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</si>
  <si>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</si>
  <si>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</si>
  <si>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Verificar cantidad y descripción de bienes contra factura, hoja de inventarios individual y diligenciamiento de los registros correspondientes de inventarios. Por parte del profesional Especializado responsable de Inventarios
</t>
  </si>
  <si>
    <t>Realizar toma física de inventarios de todos los bienes de la Entidad y presentar informe pormenorizado por funcionario (inventarios individuales) y por dependencia.</t>
  </si>
  <si>
    <t>Profesional Especializado Grupo de Gestión Administrativa</t>
  </si>
  <si>
    <t>GAD 02</t>
  </si>
  <si>
    <t>Posibilidad de incurrir en perdida económica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</si>
  <si>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</si>
  <si>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</si>
  <si>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</si>
  <si>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</si>
  <si>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</si>
  <si>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</si>
  <si>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</si>
  <si>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</si>
  <si>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</si>
  <si>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Socializar Plan Institucional de Gestión Ambiental - PIGA, su desarrollo y seguimiento a las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</si>
  <si>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</si>
  <si>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</si>
  <si>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</si>
  <si>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</si>
  <si>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</si>
  <si>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</si>
  <si>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</si>
  <si>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</si>
  <si>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</si>
  <si>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</si>
  <si>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</si>
  <si>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</si>
  <si>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</si>
  <si>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</si>
  <si>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Aplicar instrumentos, tales como las tablas de retención documental - TRD, inventario documental, hoja de control, y demás formatos (formatos de afuera) que aseguren una adecuada gestión y conservación de la documentación.</t>
  </si>
  <si>
    <t>Sin Documentar</t>
  </si>
  <si>
    <t>Aleatoria</t>
  </si>
  <si>
    <t xml:space="preserve">Programar una (1) visita trimestral a una dependencia para verificar y validar la adecuada aplicación de los instrumentos de control citados.   </t>
  </si>
  <si>
    <t>Grupo de Gestión Administrativa
Profesional o Tecnólogo en Gestión Documental</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</si>
  <si>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</si>
  <si>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</si>
  <si>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</si>
  <si>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</si>
  <si>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</si>
  <si>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Elaborar protocolo y lineamientos para la administración y control de las comunicaciones oficiales.</t>
  </si>
  <si>
    <t>Socializar el protocolo y los lineamientos para la administración de las comunicaciones oficiales.</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</si>
  <si>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</si>
  <si>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</si>
  <si>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</si>
  <si>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</si>
  <si>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</si>
  <si>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Asesorar por parte de la Coordinación Financiera, el técnico y el auxiliar administrativo del Grupo de Gestión Financiera, con base en los rubros y usos presupuestales a utilizar.</t>
  </si>
  <si>
    <t>Profesional Especializado. Técnico y auxiliar Grupo de Gestión Financiera</t>
  </si>
  <si>
    <t>Brindar asesoría en la definición de los rubros y usos presupuestales para la adquisición de bienes o servicios por parte de los funcionario encargado del manejo de presupuesto.</t>
  </si>
  <si>
    <t>Brindar asesoría por parte del Coordinador, contratista con funciones de contador, técnico,  auxiliar administrativo del Grupo de Gestión Financiera, para la definición de los rubros y usos presupuestales para la adquisición de bienes y servicios.</t>
  </si>
  <si>
    <t>Profesional Especializado, contratista con funciones de contador, Técnico y auxiliar Grupo de Gestión Financiera</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</si>
  <si>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</si>
  <si>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</si>
  <si>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</si>
  <si>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</si>
  <si>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</si>
  <si>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</si>
  <si>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</si>
  <si>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</si>
  <si>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</si>
  <si>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</si>
  <si>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</si>
  <si>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</si>
  <si>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</si>
  <si>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</si>
  <si>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</si>
  <si>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</si>
  <si>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</si>
  <si>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</si>
  <si>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</si>
  <si>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</si>
  <si>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</si>
  <si>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GFI 05</t>
  </si>
  <si>
    <t>Fallas en el sistema de pagos de las plataformas virtuales.</t>
  </si>
  <si>
    <r>
      <rPr>
        <sz val="11"/>
        <color rgb="FFFF0000"/>
        <rFont val="Arial Narrow"/>
        <family val="2"/>
      </rPr>
      <t>Debido</t>
    </r>
    <r>
      <rPr>
        <sz val="11"/>
        <color theme="1"/>
        <rFont val="Arial Narrow"/>
        <family val="2"/>
      </rPr>
      <t xml:space="preserve"> a realizar doble pago.</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</si>
  <si>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realizar doble pago.</t>
    </r>
  </si>
  <si>
    <t>Revisar saldos cuentas bancos</t>
  </si>
  <si>
    <t>Verificar los saldos cuenta bancaria cada vez que se realice un pago</t>
  </si>
  <si>
    <t>Mayo 1 de 2023</t>
  </si>
  <si>
    <t>GIN 01</t>
  </si>
  <si>
    <t>Perdida reputacional y económica</t>
  </si>
  <si>
    <t>No disponer recursos presupuestales suficientes.</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</si>
  <si>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</si>
  <si>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</si>
  <si>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Planear (establecer prioridades y necesidades de recursos) los recursos presupuestales necesarios para adelantar las actividades de contratación.</t>
  </si>
  <si>
    <t xml:space="preserve">Realizar seguimiento  a los procesos de contratación del Grupo TICS conforme al Plan Anual de Adquisiciones </t>
  </si>
  <si>
    <t>Coordinador Grupo de Tecnologías de la Información</t>
  </si>
  <si>
    <t>GIN 02</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</si>
  <si>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</si>
  <si>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</si>
  <si>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</si>
  <si>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Verificar informes ejecución del Plan/Programación de mantenimiento de software y hardware</t>
  </si>
  <si>
    <t>Ejecutar plan/Programa de mantenimiento de software y hardware</t>
  </si>
  <si>
    <t>Grupo TICS</t>
  </si>
  <si>
    <t>GIN 03</t>
  </si>
  <si>
    <t>Perdida económica y reputacional</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</si>
  <si>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</si>
  <si>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</si>
  <si>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</si>
  <si>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Verificar el software instalado en los equipos de computo de la Entidad.</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</si>
  <si>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</si>
  <si>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Coordinador Grupo de Tecnologías de la Información y el Supervisor del contrato designado</t>
  </si>
  <si>
    <t>GIN 04</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</si>
  <si>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</si>
  <si>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</si>
  <si>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</si>
  <si>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Actualizar Usuarios con accesos, permisos de Administrador y contraseñas, para los diferentes aplicativos, Servidores y equipos de Cómputo.</t>
  </si>
  <si>
    <t>Automático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</si>
  <si>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</si>
  <si>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</si>
  <si>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GCO 01</t>
  </si>
  <si>
    <t>Intereses propios o particulares en procesos de contratación aperturados por la UAEOS.</t>
  </si>
  <si>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</si>
  <si>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</si>
  <si>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t>Revisar Plan Anual de Adquisiciones para adelantar el proceso de contratación, acorde a las necesidades reales y definidas previamente.</t>
  </si>
  <si>
    <t>Revisar Plan anual de adquisiciones frente a solicitudes de procesos de contratación.</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</si>
  <si>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</si>
  <si>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</si>
  <si>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</si>
  <si>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GCO 02</t>
  </si>
  <si>
    <t>Interés particular del supervisor en la entrega del cumplido a satisfacción sin el lleno de los requisitos contractuales.</t>
  </si>
  <si>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</si>
  <si>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</si>
  <si>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Revisar informes de supervisión de conformidad al objeto contractual del contratos o convenio.</t>
  </si>
  <si>
    <t>Informes de supervisión revisados</t>
  </si>
  <si>
    <t>Oficina Jurídica
Subdirección Nacional</t>
  </si>
  <si>
    <t>GCO 03</t>
  </si>
  <si>
    <t>Satisfacer un interés particular de carácter económico, de prestigio o de notoriedad.</t>
  </si>
  <si>
    <r>
      <rPr>
        <sz val="10"/>
        <color rgb="FFFF0000"/>
        <rFont val="Arial Narrow"/>
        <family val="2"/>
      </rPr>
      <t>Debido</t>
    </r>
    <r>
      <rPr>
        <sz val="10"/>
        <color theme="1"/>
        <rFont val="Arial Narrow"/>
        <family val="2"/>
      </rPr>
      <t xml:space="preserve"> a vínculos de parentesco, consanguíneo, civil, o legal entre un contratista y su supervisor.</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</si>
  <si>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</si>
  <si>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</si>
  <si>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Mitigar</t>
  </si>
  <si>
    <t>Solicitar a los futuros contratistas y/o supervisores de contratos y/o convenios de la UAEOS, declaración de estar incurso o no en causal de conflicto de intereses, frente al futuro contratista o cooperante.</t>
  </si>
  <si>
    <t xml:space="preserve">Validar diligenciamiento  de declaración de estar incurso o no, en la causal de conflicto de intereses. </t>
  </si>
  <si>
    <t>GJU 01</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</si>
  <si>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</si>
  <si>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</si>
  <si>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</si>
  <si>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</si>
  <si>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Vaildar y verificar hojas de vida de los apoderados judiciales Consejo Superior de la Judicatura.</t>
  </si>
  <si>
    <t>GJU 02</t>
  </si>
  <si>
    <t>Deficiente Planeación en la designación oportuna de apoderado judicial en las diferentes etapas de los procesos.</t>
  </si>
  <si>
    <r>
      <rPr>
        <sz val="11"/>
        <color rgb="FFFF0000"/>
        <rFont val="Arial Narrow"/>
        <family val="2"/>
      </rPr>
      <t>Debido</t>
    </r>
    <r>
      <rPr>
        <sz val="11"/>
        <color theme="1"/>
        <rFont val="Arial Narrow"/>
        <family val="2"/>
      </rPr>
      <t xml:space="preserve"> a  Procesos sin asignación de apoderado judicial, Procesos judiciales sin oportuno seguimiento, Procesos judiciales sin intervención oportuna</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</si>
  <si>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theme="1"/>
        <rFont val="Arial Narrow"/>
        <family val="2"/>
      </rPr>
      <t xml:space="preserve">                 </t>
    </r>
    <r>
      <rPr>
        <sz val="11"/>
        <color rgb="FFFF0000"/>
        <rFont val="Arial Narrow"/>
        <family val="2"/>
      </rPr>
      <t xml:space="preserve"> Debido </t>
    </r>
    <r>
      <rPr>
        <sz val="11"/>
        <color theme="1"/>
        <rFont val="Arial Narrow"/>
        <family val="2"/>
      </rPr>
      <t>a  Procesos sin designación de apoderado judicial, Procesos judiciales sin oportuno seguimiento, Procesos judiciales sin intervención oportuna</t>
    </r>
  </si>
  <si>
    <t>Designar oportuna y adecuadamente los apoderados judiciales</t>
  </si>
  <si>
    <t>Designar apoderados judiciales en las etapas procesales</t>
  </si>
  <si>
    <t>GJU 03</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</si>
  <si>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</si>
  <si>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</si>
  <si>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</si>
  <si>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</si>
  <si>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Resolver las PQRDS dentro de los terminos de Ley</t>
  </si>
  <si>
    <t>GJU 04</t>
  </si>
  <si>
    <t>La no verificación de existencia de incompatibilidad o conflicto de intereses entre el apoderado designado por la UAEOS y la parte demandante o demandada según corresponda.</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</si>
  <si>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</si>
  <si>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</si>
  <si>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Asignación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</si>
  <si>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</si>
  <si>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</si>
  <si>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</si>
  <si>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</si>
  <si>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</si>
  <si>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</si>
  <si>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</si>
  <si>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</si>
  <si>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</si>
  <si>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</si>
  <si>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</si>
  <si>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</si>
  <si>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</si>
  <si>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</si>
  <si>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</si>
  <si>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</si>
  <si>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</si>
  <si>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</si>
  <si>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</si>
  <si>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</si>
  <si>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</si>
  <si>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</si>
  <si>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</si>
  <si>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GCE 01</t>
  </si>
  <si>
    <r>
      <rPr>
        <sz val="10"/>
        <color rgb="FFFF0000"/>
        <rFont val="Arial Narrow"/>
        <family val="2"/>
      </rPr>
      <t>Posibilidad</t>
    </r>
    <r>
      <rPr>
        <sz val="10"/>
        <color theme="1"/>
        <rFont val="Arial Narrow"/>
        <family val="2"/>
      </rPr>
      <t xml:space="preserve"> de pérdida reputacional</t>
    </r>
  </si>
  <si>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</si>
  <si>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</si>
  <si>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</si>
  <si>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</si>
  <si>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</si>
  <si>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GCE 02</t>
  </si>
  <si>
    <r>
      <rPr>
        <sz val="10"/>
        <color rgb="FFFF0000"/>
        <rFont val="Arial Narrow"/>
        <family val="2"/>
      </rPr>
      <t>Posibilidad</t>
    </r>
    <r>
      <rPr>
        <sz val="10"/>
        <color theme="1"/>
        <rFont val="Arial Narrow"/>
        <family val="2"/>
      </rPr>
      <t xml:space="preserve"> de perdida reputacional</t>
    </r>
  </si>
  <si>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</si>
  <si>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</si>
  <si>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</si>
  <si>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</si>
  <si>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</si>
  <si>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</si>
  <si>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r>
      <rPr>
        <sz val="10"/>
        <color rgb="FFFF0000"/>
        <rFont val="Arial Narrow"/>
        <family val="2"/>
      </rPr>
      <t>Posibilidad</t>
    </r>
    <r>
      <rPr>
        <sz val="10"/>
        <color theme="1"/>
        <rFont val="Arial Narrow"/>
        <family val="2"/>
      </rPr>
      <t xml:space="preserve"> de incurrir en perdida económica y reputacional</t>
    </r>
  </si>
  <si>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</si>
  <si>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</si>
  <si>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</si>
  <si>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</si>
  <si>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</si>
  <si>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</si>
  <si>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</si>
  <si>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</si>
  <si>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</si>
  <si>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</si>
  <si>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Aceptar</t>
  </si>
  <si>
    <t>Transferir</t>
  </si>
  <si>
    <t>Muy Alta</t>
  </si>
  <si>
    <t>Evitar</t>
  </si>
  <si>
    <t>Mapa riesgos de seguridad digital 2022</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</si>
  <si>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</si>
  <si>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</si>
  <si>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</si>
  <si>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Riesgo</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</si>
  <si>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</si>
  <si>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</si>
  <si>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</si>
  <si>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</si>
  <si>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</si>
  <si>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</si>
  <si>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</si>
  <si>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</si>
  <si>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</si>
  <si>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</si>
  <si>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</si>
  <si>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</si>
  <si>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</si>
  <si>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 xml:space="preserve">Gestión de las vulnerabilidades técnicas
</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</si>
  <si>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</si>
  <si>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</si>
  <si>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</si>
  <si>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</si>
  <si>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</si>
  <si>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</si>
  <si>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</si>
  <si>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</si>
  <si>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</si>
  <si>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</si>
  <si>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Sin registro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</si>
  <si>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</si>
  <si>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</si>
  <si>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</si>
  <si>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</si>
  <si>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</si>
  <si>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 xml:space="preserve">Sistema de gestión de contraseñas
</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</si>
  <si>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</si>
  <si>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</si>
  <si>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</si>
  <si>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</si>
  <si>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Mantenimiento de Equipos</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</si>
  <si>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</si>
  <si>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</si>
  <si>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</si>
  <si>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</si>
  <si>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</si>
  <si>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Toma de conciencia, educación y formación en la seguridad de la información</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</si>
  <si>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</si>
  <si>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</si>
  <si>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</si>
  <si>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</si>
  <si>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</si>
  <si>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</si>
  <si>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</si>
  <si>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</si>
  <si>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</si>
  <si>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</si>
  <si>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</si>
  <si>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</si>
  <si>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</si>
  <si>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</si>
  <si>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</si>
  <si>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</si>
  <si>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</si>
  <si>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</si>
  <si>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</si>
  <si>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</si>
  <si>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</si>
  <si>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</si>
  <si>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</si>
  <si>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</si>
  <si>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</si>
  <si>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</si>
  <si>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</si>
  <si>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</si>
  <si>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</si>
  <si>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</si>
  <si>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</si>
  <si>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</si>
  <si>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</si>
  <si>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</si>
  <si>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</si>
  <si>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</si>
  <si>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</si>
  <si>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</si>
  <si>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</si>
  <si>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</si>
  <si>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</si>
  <si>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</si>
  <si>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</si>
  <si>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</si>
  <si>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</si>
  <si>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</si>
  <si>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</si>
  <si>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</si>
  <si>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</si>
  <si>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</si>
  <si>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</si>
  <si>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</si>
  <si>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</si>
  <si>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</si>
  <si>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</si>
  <si>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</si>
  <si>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</si>
  <si>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</si>
  <si>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</si>
  <si>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</si>
  <si>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</si>
  <si>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</si>
  <si>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</si>
  <si>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</si>
  <si>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</si>
  <si>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</si>
  <si>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</si>
  <si>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</si>
  <si>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ZONA DE RIESGO</t>
  </si>
  <si>
    <t>TRATAMIENTO DEL RIESGO</t>
  </si>
  <si>
    <t xml:space="preserve">Jefe Oficina Asesora Juridica 
Carmen Julia Lizarazo </t>
  </si>
  <si>
    <t>Actualizado 28 de abril 2023</t>
  </si>
  <si>
    <t>En la fecha 27 de abril de 2023 se envió correo electrónico a las entidades acreditadas (según listado publicado a corte de marzo 31 de 2023) recordando la importancia de mantener los datos actualizados</t>
  </si>
  <si>
    <t xml:space="preserve">Ejecutado </t>
  </si>
  <si>
    <t>Esperado</t>
  </si>
  <si>
    <t xml:space="preserve">Componente </t>
  </si>
  <si>
    <t>Gestión del Riesgo de Corrupción</t>
  </si>
  <si>
    <t>Racionalización de Tramites</t>
  </si>
  <si>
    <t>Rendición de cuentas</t>
  </si>
  <si>
    <t xml:space="preserve">Mecanismos para mejorar el servicio al ciudadano </t>
  </si>
  <si>
    <t>PORCENTAJE DE CUMPLIMIENTO</t>
  </si>
  <si>
    <t>Transparencia y Acceso a la Información</t>
  </si>
  <si>
    <t xml:space="preserve">Gestión de Conflictos de Interes </t>
  </si>
  <si>
    <t xml:space="preserve">Durante el primer cuatrimestre de 2023 se realizó seguimiento a los mapas de riesgos de los procesos, verificando el cierre de los planes de acción y tratamientos con corte a 31 de diciembre de 2022. Adicionalmente en el marco de la auditoría de evaluación independiente se realizó seguimiento al mapa de riesgos de Comunicación y prensa. Por otra parte, se asesoró en la revisión y ajuste del mapa de riesgos del proceso Fomento de las organizaciones solidarias. </t>
  </si>
  <si>
    <t>Se realizará el primer mensaje en el siguiente corte</t>
  </si>
  <si>
    <t>Se realizará el informe en el último corte</t>
  </si>
  <si>
    <t>Se socializa el primer informe trimestral de atención al ciudadano a través de la página web de la entidad. https://www.unidadsolidaria.gov.co/sites/default/files/archivos/INFORME%20ATENCION%20AL%20CIUDADANO%20PRIMER%20TRIMETRE%20DE%202023_0.pdf</t>
  </si>
  <si>
    <t>La audiencia está programada para el último cuatrimestre del 2023</t>
  </si>
  <si>
    <t>En el próximo cuatrimestre se realizará el primer informe</t>
  </si>
  <si>
    <t xml:space="preserve">A corte de 30 de abril, se enviaron a la dirección técnica los 4 informes de oportunidad en las respuestas a peticiones correspondientes a los comités directivos de los meses de enero, febrero, marzo y abril. La evidencia de las remisiones se encuentra en la carpeta compartida del grupo. </t>
  </si>
  <si>
    <t>En el primer cuatrimestre los profesionales que han realizado acciones del procedimiento de gestión de peticiones han registrado en el formato establecido las peticiones allegadas a la oficina de atención al ciudadano</t>
  </si>
  <si>
    <t xml:space="preserve">En el marco del seguimiento a la implementación de la estrategia de conflicto de intereses se revisó el procedimiento y se verificó su socialización. Está en proceso la programación de una capacitación a todos los servidores públicos. </t>
  </si>
  <si>
    <t>Se realizará la verificación en el segundo corte del 2023</t>
  </si>
  <si>
    <t>Se realizará el primer reporte en el segundo corte del 2023</t>
  </si>
  <si>
    <t>los primeros (5) cinco días de cada mes se reporta, el Normograma al área de comunicaciones de la entidad para que sea reportada en la página Web. https://www.unidadsolidaria.gov.co/index.php/la-entidad/normatividad/normograma</t>
  </si>
  <si>
    <t xml:space="preserve">De acuerdo al seguimiento del plan de mejoramiento furag 2021 se tiene un avance del 93%, se realizará el primer avance del seguimiento a los planes de Mejoramientos FURAG Y MIPG en el segundo corte del 2023 </t>
  </si>
  <si>
    <t>En la página de la entidad esta actualizada la información de la ejecución de proyectos de inversión con corte a 31 de marzo de 2023 así como la información de presupuesto Programas-y-proyectos se publicó la ejecución en el siguiente link https://www.unidadsolidaria.gov.co/Planeaci%C3%B3n-gesti%C3%B3n-y-control/planeaci%C3%B3n/Programas-y-proyectos/ejecucion-2023</t>
  </si>
  <si>
    <t>17/04/2023: se realizó la revisión de los enlaces publicados en la página web
18/04/2023: se envió matriz y propuesta de documentos con mejoras identificadas a la coordinación de grupo de educación
25/04/2023: la coordinación de grupo de educación e investigación envió matriz con revisión de enlaces web y documentos con mejoras identificadas a las coordinaciones de los grupos TIC y Conectividad Solidaria y Prensa</t>
  </si>
  <si>
    <t>Se realizará el seguimiento en el corte final del 2023</t>
  </si>
  <si>
    <t>Se realizó informe de botón de transparencia y acceso a la información de acuerdo con la resolución 1519 de 2020, se encuentra en la carpeta compartida de la entidad Z:\ARCHIVO GTI_TRD_2023\124.03 PLANES\Planes institucionales\Plan anticorrupción\Transparencia y acceso a la información</t>
  </si>
  <si>
    <t xml:space="preserve">Se realizará la actualización en el corte final del 2023
</t>
  </si>
  <si>
    <t xml:space="preserve">Se diseñaron y publicaron dos piezas para las redes sociales
En relación con Trámite de acreditación:
26/04/2023: Se publicó en redes sociales pieza gráfica relacionada con la gratuidad del trámite de acreditación. El Link es el siguiente: https://www.facebook.com/photo/?fbid=537004361952881&amp;set=a.332591262394193
En relación con Peticiones:
26/04/2023: Se publicó en redes sociales pieza gráfica relacionada con los canales de atención al ciudadano. El Link es el siguiente; https://www.facebook.com/photo/?fbid=536932168626767&amp;set=a.332591262394193
</t>
  </si>
  <si>
    <t>Conforme al cronograma establecido para la actual vigencia de la entrega de las transferencias documentales primarias, de las diferentes áreas que hacen parte de la estructura organizacional de la Entidad, se establecerá un plan de contingencia para la entrega de la documentación que se genera de forma digital debido a la pandemia (2020 -2021), donde las Tablas de Retención Documental, que están publicadas actualmente, establece que toda la documentación debe reposar de forma física. Por lo anterior, se ajustará dando cumplimiento al protocolo que se realizó en pandemia. con la Subdirección nacional, encargado por funciones del Archivo central y manejo del mismo, para la entrega de documentación de forma digital y física.</t>
  </si>
  <si>
    <t>Se realizará el primer avance de la actividad en el segundo corte del 2023</t>
  </si>
  <si>
    <t>Se publica en la página web el esquema de publicación web y el registro de publicaciones para consulta de la ciudadanía. La actividad se cumplió el 27 de abril de 2023 y se puede evidenciar en el link: https://www.unidadsolidaria.gov.co/Planeaci%C3%B3n-gesti%C3%B3n-y-control/Gesti%C3%B3n/gestion-de-informacion/Administraci%C3%B3n-Web</t>
  </si>
  <si>
    <t>Se realizará la capacitación en el segundo corte del 2023</t>
  </si>
  <si>
    <t>Se realizará el avance de 3 tips en el segundo corte del 2023</t>
  </si>
  <si>
    <t>29/04/2023 Se realizó la actualización del registro SUIT, el Link es: http://tramites1.suit.gov.co/racionalizacion-web/faces/gestionoperacion/ver_fi_datos_operacion.jsf?_adf.ctrl-state=1bvapbyqt_3</t>
  </si>
  <si>
    <t>En la página de la entidad esta actualizada el sitio Web accesible para personas con discapacidad, de tal forma, que el usuario ajuste el tamaño del texto (aumentar o disminuir) según sus necesidades, además de modificar el contraste, y centro de relevo, en el cual, se visualiza en la parte derecha en la página web. https://www.unidadsolidaria.gov.co/</t>
  </si>
  <si>
    <t>Se revisará desde la Dirección de Planeación la necesidad de  actualizar la Política de Administración de riesgos en el segundo corte del 2023</t>
  </si>
  <si>
    <t xml:space="preserve">Desde el Grupo de Planeaicón y Estadistica se asesoró a cada lider  en la   construcción  del Mapa de Riesgo  y  se socializó la propuesta  con la  ciudadanía del 7 de enero a 20 e enero de 2023, no llego ninguna observación .
</t>
  </si>
  <si>
    <t xml:space="preserve">El 27 de enero se adoptó y publicó el mapa de riesgo Institucional bajo   la resolución 030 del 27 de enero de 2023 https://www.unidadsolidaria.gov.co/Planeacion-gestion-y-control/Planeacion/Planes/Planes-integrados-2023Se </t>
  </si>
  <si>
    <t>Durante el primer cuatrimestre: se realizó revisión del material publicado sobre disposición de consultas de acceso a la información del DAFP, se recopiló la información de las peticiones del trámite de acreditación, se presentó a la coordinación de grupo cronograma de trabajo.</t>
  </si>
  <si>
    <t xml:space="preserve">Se realiza una encuesta de participación ciudadana a través de la página web de la entidad: Cuéntanos ¿Cómo desde la asociatividad solidaria se puede contribuir a disminuir la brecha de
acceso a los derechos sociales?
https://www.unidadsolidaria.gov.co/Prensa/Noticias/Encuesta-participacion-ciudadana
</t>
  </si>
  <si>
    <t>Se presentó en el mes de marzo la  materialización de un riesgo no identificado, en el proceso de Gestión Financiera, siendo necesario asesorar en la forma y procedimiento a seguir por parte del líder de Proceso y su equipo de trabajo; referente al tratamiento que se debe dar cuando un riesgo materializa, tratamiento y plan de contingensia a seguir. Y Solicitud de acompañamiento para generar tratamiento al riesgo materializado.</t>
  </si>
  <si>
    <t>Durante el primer cuatrimestre de 2023 se realizó el ultimo seguimiento  a los mapas de riesgos de los procesos y de corrupcion a corte a 31 de diciembre de 2022</t>
  </si>
  <si>
    <t>rolfi.serrano@uaeos.gov.co</t>
  </si>
  <si>
    <t>Grupo de Conectividad Solidaria y Prensa</t>
  </si>
  <si>
    <t xml:space="preserve">Dirección de Investigación y Planeación
Grupo de Conectividad Solidaria y Prensa
Grupo de Planeación y Estadística </t>
  </si>
  <si>
    <t xml:space="preserve">Grupo de Conectividad Solidaria y Prensa </t>
  </si>
  <si>
    <t xml:space="preserve">
Grupo de Conectividad Solidaria y Prensa</t>
  </si>
  <si>
    <t>100% de información, relacionada con la gestión de peticiones y trámite</t>
  </si>
  <si>
    <t>Se realizará el primer avance en el ultimo corte</t>
  </si>
  <si>
    <t>Grupo de Gestion Administrativa- Grupo de Conectividad Solidaria y Prensa</t>
  </si>
  <si>
    <t>Grupo de Gestión Administrativa
Dirección de Investigación y Planeación</t>
  </si>
  <si>
    <t>Grupo de Gestión Administrativa
Grupo de Comunicaciones y Prensa</t>
  </si>
  <si>
    <t>Grupo de Gestión Administrativa- Grupo de Conectividad Solidaria y Prensa</t>
  </si>
  <si>
    <t>Administrativa (elaboración)
Comunicaciones y Prensa (publicación)</t>
  </si>
  <si>
    <r>
      <t>Ten</t>
    </r>
    <r>
      <rPr>
        <sz val="10"/>
        <rFont val="Arial Narrow"/>
        <family val="2"/>
      </rPr>
      <t>iendo en cuenta el cambio de responsable del proceso de Atención al Ciudadano del Grupo de Educación e Investigación al Grupo de Gestión Administrativa</t>
    </r>
    <r>
      <rPr>
        <sz val="10"/>
        <color rgb="FF000000"/>
        <rFont val="Arial Narrow"/>
        <family val="2"/>
      </rPr>
      <t xml:space="preserve"> , además de las políticas y lineamientos y cambios directivos y de coordinación se retrasa el avance de la actividad  se realizaran 2 actividades de promoción para el segundo corte del 2023, se avanza con la revisión de la Guía "Atención al ciudadano y grupo de valor" de la función publica esto con el fin de definir el alcance de las actividades de promoción ya que los grupos de valor no serían los mismos.</t>
    </r>
  </si>
  <si>
    <t>De acuerdo al reporte del grupo de gestión humana: A pesar de que no se esperaban actividades en este primer cuatrimestre, se destaca que la UAEOS, en el marco del Plan Institucional de Capacitación-PIC-2023, formuló para ejecución durante la vigencia el fortalecimiento de competencias de Atención al Ciudadano a los Servidores públicos y contratistas,   conocimientos, junto con los esenciales, con los que el servidor público fortalece los sistemas, métodos, tecnologías de la información, técnicas, instrumentos y herramientas,  a través de los cursos virtuales que ofrece la Esap, Función Pública, entre otros.</t>
  </si>
  <si>
    <t>A corte del 30 de abril, se elaboró el primer informe trimestral de servicio al ciudadano que se publicó https://www.unidadsolidaria.gov.co/Atencion-al-ciudadano/Mecanismos-de-participacion/resultados-de-mediciones-satisfaccion-ciudadana/Informe-consolidado-2023</t>
  </si>
  <si>
    <t>De acuerdo con el cronogrma establecido se presentará avance el segundo corte del 2023</t>
  </si>
  <si>
    <t>Promover los canales de contacto, con los que cuentan los ciudadanos, para interponer sus peticiones especialmente las relacionadas con actos que puedan configurar riesgos de corrupción</t>
  </si>
  <si>
    <t>Grupo de Conectividad Solidaria y Prensa
Grupo de Tecnologías de la Información</t>
  </si>
  <si>
    <t>Grupo de Tecnologías de la Información
Grupo de Conectividad Solidaria y Prensa</t>
  </si>
  <si>
    <t>Grupo de Conectividad Solidaria y Prensa
 Grupo de Tecnologías de la Información</t>
  </si>
  <si>
    <t xml:space="preserve"> Grupo de Tecnologías de la Información
Grupo de Conectividad Solidaria y Prensa 
</t>
  </si>
  <si>
    <t xml:space="preserve">Grupo de Tecnologías de la Información
Grupo de Conectividad Solidaria y Prensa
Dirección de Desarrollo
</t>
  </si>
  <si>
    <t>Grupo de Gestion Administrativa</t>
  </si>
  <si>
    <t>Grupo de Gestión Administrativa
Grupo de Conectividad Solidaria y Prensa</t>
  </si>
  <si>
    <t xml:space="preserve">De acuerdo con el cronogrma establecido se presentará avance e de la actividad en el segundo corte de la vigencia 2023  </t>
  </si>
  <si>
    <t>Si bien esta actividad se tenía programada para el segundo cuatrimestre, esta se cumplió en el primero, mediante la resolución 030 de 2023 donde se evidencia la incorporacion de la estrategia en los planes de accion del Grupo de Planeacion y Estadistica y Gestion Humana</t>
  </si>
  <si>
    <t>De acuerdo con el cronogrma establecido se presentará avance e de la actividad en el segundo corte de la vigencia 2029</t>
  </si>
  <si>
    <t xml:space="preserve">De acuerdo con el cronogrma establecido se presentará avance e de la actividad en el ultimo corte de la vigencia 2023  </t>
  </si>
  <si>
    <t xml:space="preserve">Grupo de Gestión Administrativa 
</t>
  </si>
  <si>
    <t>Grupo de Gestión Administrativa
Grupo de Conectividad Solidaria y Prensa</t>
  </si>
  <si>
    <t>Se elaboraron y publicaron 296 piezas    para las redes sociales y se encuentran el la  carpeta compartida del grupo de conectividad, en la pagina web se elaboraron  y publicaron147 notas se encuentran en el siguiente link:https://www.unidadsolidaria.gov.co/admin/content?status=All&amp;type=article&amp;title=&amp;langcode=All
Todo a corte 30 de abril de 2023</t>
  </si>
  <si>
    <t>Se publicó en página Web y redes de la Unidad Solidaria piezas comunicativas sobre satisfacción ciudadana: https://www.unidadsolidaria.gov.co/sites/default/files/archivos/INFORME%20ATENCION%20AL%20CIUDADANO%20PRIMER%20TRIMETRE%20DE%202023_0.pdf
https://twitter.com/USolidariaCo?s=20</t>
  </si>
  <si>
    <t>La Oficina Asesora Juridica hasta el 30 de abril, adelantó la contratación de 151 procesos Contrato prestación de servicio: 135. Convenios de asociación:  +  Mínima cuantía: 3. Subasta inversa: 1 Selección abreviada - subasta inversa: 1. Contrato de interadministrativo 2 Que se pueden verificar en el siguiente link https://community.secop.gov.co/Public/Tendering/ContractNoticeManagement/Index?currentLanguage=es-CO&amp;Page=login&amp;Country=CO&amp;SkinName=CCE</t>
  </si>
  <si>
    <t>Desde el área de la oficina jurídica envía los reportes de las contrataciones que se suscribieron del periodo indicado. Página de SECOP II. se delantó la contratación de 151 procesos Contrato prestación de servicio: 135. Convenios de asociación:  +  Mínima cuantía: 3. Subasta inversa: 1 Selección abreviada - subasta inversa: 1. Contrato de interadministrativo 2 Que se pueden verificar en el siguiente link https://community.secop.gov.co/Public/Tendering/ContractNoticeManagement/Index?currentLanguage=es-CO&amp;Page=login&amp;Country=CO&amp;SkinName=CCE</t>
  </si>
  <si>
    <t>Los reconocimientos serán otorgados a servidores públicos por su labor de atención u orientación al ciudadano en el segundo cuatrimestre del 2023</t>
  </si>
  <si>
    <t>En relación con Trámite de acreditación:
26/04/2023: Se publicó en redes sociales pieza gráfica relacionada con la gratuidad del trámite de acreditación. El Link es el siguiente: https://www.facebook.com/photo/?fbid=537004361952881&amp;set=a.332591262394193
En relación con Peticiones:
26/04/2023: Se publicó en redes sociales pieza gráfica relacionada con los canales de atención al ciudadano. El Link es el siguiente; https://www.facebook.com/photo/?fbid=536932168626767&amp;set=a.332591262394193
En relacion con RITA:se tiene un correo interno para la denunciar hechos relacionados con corrupción soytransparente@unidadsolidaria.gov.co</t>
  </si>
  <si>
    <t>Se evidenció en la página de la Unidad Solidaria la publicación
 de la encuesta de participación ciudadana a través de la página web de la entidad: Cuéntanos ¿Cómo desde la asociatividad solidaria se puede contribuir a disminuir la brecha de acceso a los derechos sociales?.</t>
  </si>
  <si>
    <r>
      <t>Se elaboró una pieza</t>
    </r>
    <r>
      <rPr>
        <sz val="10"/>
        <color rgb="FFFF0000"/>
        <rFont val="Arial Narrow"/>
        <family val="2"/>
      </rPr>
      <t xml:space="preserve"> </t>
    </r>
    <r>
      <rPr>
        <sz val="10"/>
        <color theme="1"/>
        <rFont val="Arial Narrow"/>
        <family val="2"/>
      </rPr>
      <t xml:space="preserve">y se socializaron en las redes sociales: https://twitter.com/UsolidariaCo/status/1652090995142524935?s=20 </t>
    </r>
  </si>
  <si>
    <t>Se evidenció en la página web de la entidad, la publicación 
del informe del primer trimestre de atención al ciudadano.</t>
  </si>
  <si>
    <t>Se realizaron jornadas de socialización en materia de riesgos los siguientes procesos:
Pensamiento y Dieccionamiento estratégico
Programas Y Proyectos
Servicio al Ciudadano
Seguimiento y Medición
Educación Solidaria
Fomento
Humana
Financiera
Informatica 
Contractual
Jurídica
Documental
Administrativa
Prensa
Control de la Evaluación 
Gestión del Mejoramiento</t>
  </si>
  <si>
    <t xml:space="preserve">Publicación en firme del mapa de riesgos de corrupción página Web de la Entidad  teniendo en cuenta las observaciones o  recomendaciones realizadas por la ciudadania </t>
  </si>
  <si>
    <r>
      <t xml:space="preserve">Socializar, </t>
    </r>
    <r>
      <rPr>
        <i/>
        <sz val="10"/>
        <color rgb="FFFF0000"/>
        <rFont val="Arial Narrow"/>
        <family val="2"/>
      </rPr>
      <t xml:space="preserve">capacitación </t>
    </r>
    <r>
      <rPr>
        <i/>
        <sz val="10"/>
        <color rgb="FF000000"/>
        <rFont val="Arial Narrow"/>
        <family val="2"/>
      </rPr>
      <t>(ar) o sensibilizar  a los funcionarios sobre los riesgos de corrupción identificados en la institución</t>
    </r>
  </si>
  <si>
    <t>La actividad reportará avance en el último cuatrimestre de la vigencia 2023</t>
  </si>
  <si>
    <t>Se evidenció en la página de la Unidad Solidaria la publicación
 del primer informe trimestral de atención al ciudadano.</t>
  </si>
  <si>
    <t>Se evidenció en la página de la Unidad Solidaria la publicación
 de una pieza comunicativa sobre satisfacción ciudadana, a través de las redes sociales.</t>
  </si>
  <si>
    <t>Promover al interior de la Unidad el uso del documento de caracterizacion de ciudadanos,  usuarios y grupos de interés.</t>
  </si>
  <si>
    <t xml:space="preserve">Desarrollar convocatoria a los servidores públicos de la Unidad para que participen en actividad de reconocimiento a la labor de orientación y atención al ciudadano, actividad en el marco de la Política de Integridad con el fortalecimiento del Código de Integridad, donde se evidencie la honestidad, el respeto, el compromiso, la diligencia, la justicia y la solidaridad. </t>
  </si>
  <si>
    <t xml:space="preserve">Se evidenció la publicación en página Web y redes de la Unidad
 Solidaria piezas comunicativas sobre satisfacción ciudadana https://www.unidadsolidaria.gov.co/Atencion-al-ciudadano/Mecanismos-de-participacion/resultados-de-mediciones-satisfaccion-ciudadana/Informe-consolidado-2023 
</t>
  </si>
  <si>
    <t>Se evidenció en la página web de la Unidad Solidaria, 
la publicación de mapa de riesgos en el link https://www.uaeos.gov.co/Planeaci%C3%B3n-gesti%C3%B3n-y-control/Planeaci%C3%B3n/Planes/Planes-de-Acci%C3%B3n-anuales-vigencia-2023. igualmente se evidenció que el mapa de riesgos publicado, no está actualizado</t>
  </si>
  <si>
    <t xml:space="preserve">Se evidenció en la página web de la Unidad Solidaria, 
la publicación de mapa de riesgos </t>
  </si>
  <si>
    <t xml:space="preserve">Se evidenció la publicación de las notas de prensa en el siguiente link 
 https://www.uaeos.gov.co/index.php/prensa/noticias </t>
  </si>
  <si>
    <t>Se evidenció en la página web de la Unidad, la publicación y actualización 
del Normograma, con corte a abril de 2023,</t>
  </si>
  <si>
    <t>La actualización se realizara en el segundo cuatrimestre teniendo en cuenta el 
ajuste que se realizará al cronograma propuesto</t>
  </si>
  <si>
    <t xml:space="preserve">De acuerdo con el cronograma establecido se presentará avance e de la actividad en el segundo corte de la vigencia 2023  </t>
  </si>
  <si>
    <t>Se evidenció con el profesional encargado, que se ha realizado la respectiva actualización de registros en el SUIT.</t>
  </si>
  <si>
    <t>Se realizó publicación de los conjuntos de datos abiertos correspondientes a "Entidades Acreditadas" en el portal de datos abiertos del estado colombiano. https://www.datos.gov.co/browse?q=unidad%20administrativa%20especial%20de%20organizaciones%20solidarias&amp;sortBy=relevance</t>
  </si>
  <si>
    <t xml:space="preserve">Mensualmente se hace verificación del SUIP, para tener actualizados los proyectos.  Estas revisiones tienen fechas establecidas. </t>
  </si>
  <si>
    <t xml:space="preserve">La entidad cuenta con un plan estadístico institucional, el cual es revisado cada año con el fin de poder hacer la actualización correspondiente. En este proceso se recoge la información de fuentes externas e internas, las cuales proporcionan bases de datos e información, todo esto en el sector solidario. Aparte, existen estadísticas de cada información recibida, a con el fin de organizar la verificar la y generar herramientas que permitan su gestión. </t>
  </si>
  <si>
    <t>Puede evidenciarse que el departamento de gestión contractual hace una revisión mensual de los informes de supervisión. Este es un requisito obligatorio para el proceso de aprobación de pagos. Esta labor se hace a cada contrato o convenio de la entidad</t>
  </si>
  <si>
    <t>se evidenció plan estrartegico instittucional formulado y alineado al PND, 
este fue aprobado mediante la resolución 030 de 2023, el cual se aprobaron 
todos los planes de la Unidad y se encuentra en el siguiente link</t>
  </si>
  <si>
    <t>El Director Técnico del área donde se lleva a cabo la prestación del producto o servicio respectivo, validará el cumplimiento de los requisitos, características y criterios establecidos para la conformidad de los productos o servicios de la Unidad.</t>
  </si>
  <si>
    <t xml:space="preserve"> </t>
  </si>
  <si>
    <t>Se informó por parte del profesional encargado, que se llevó a cabo, la socialización en cada uno de los procesos, entregando formato de asistencia para cada uno de los grupos.</t>
  </si>
  <si>
    <t>Se informó por parte del profesional encargado que el día lunes 15 de mayo, el grupo de planeación enviará la información suministrada por financiera.</t>
  </si>
  <si>
    <t xml:space="preserve">Se evidenció que las remisiones se encuentran en la carpeta compartida del grupo de Gestión Administrativa. </t>
  </si>
  <si>
    <t xml:space="preserve">Se informó por parte del grupo de administrativa que, se realizarán dos actividades de promoción en el segundo cuatrimestre, y una para el último cuatrimestre vigencia 2023, </t>
  </si>
  <si>
    <t xml:space="preserve">Se informó por parte del grupo de administrativa que las actividades se realiarán una vez se normalice el proceso de atencion al ciudadano, que actualmente esta a cargo del grupo de Gestión Administrativa </t>
  </si>
  <si>
    <t>Se evidenció en la carpeta compartida de la oficina de atencion al ciudadano, en la matriz denominada "Reporte diarioa de PQRSD", el registro diario de las solicitudes allegadas por los ciudadanos, que ingresan por los distintos canales de atención.</t>
  </si>
  <si>
    <t>Se evidenció con el coordinador del grupo de educación e investigación, la carpeta compartida one drive, donde 
se encuentra el envío del correo a las entiddaes acreditadas, recordando la actualización de datos.</t>
  </si>
  <si>
    <t xml:space="preserve">Se evidenció la publicación en la página en el portal de datos abiertos del estado colombiano www.datos.gov.co, la publicación de los conjuntos de datos abiertos correspondientes a "Entidades Acreditadas" </t>
  </si>
  <si>
    <t>Se evidenció en la página del secop ii, la publicación de los contratos y convenios celebrados con la Unidad Solidaria.</t>
  </si>
  <si>
    <t>Se evidenció en la página web de la Unidad, la publicación y actualización 
de la información del presupuesto de la ejecución de Programas-y-proyectos.</t>
  </si>
  <si>
    <t>A corte del 30 de abril, se formuló y aprobó el Plan de adquisiciones de la Unidad el día 05 de enero de 2023, el cual fue publicado en la página web de la Unidad y Secoop II y adoptado mediante la resolución 05 del 5 de enero del 2023 , respectivamente. Se ha actualizado, teniendo en cuenta las solicitudes por parte de las diferentes dependencias de la UAEOS (versión 40)</t>
  </si>
  <si>
    <t>Se evidenció en la página de la Unidad, la publicacion del PAA  adoptado, y se realizó la actualización V40 en secop II, según resolución 05 de 2023.</t>
  </si>
  <si>
    <t>Se verificó con el coordinador del grupo de educación en la carpeta compartida 
del grupo, los soportes de envio de las matrices y documentos con mejoras identificadas, a las coordinaciones del grupo de Tics y Conectividad Solidaria.</t>
  </si>
  <si>
    <t>Se evidenció la elaboración y publicación de dos piezas para las redes sociales, 
donde se comunica como se lleva a cabo el trámite de acreditación y los canales de atención y horarios de la oficina de atención al ciudadano.</t>
  </si>
  <si>
    <t>Se elaboró pieza informativa sobre la secretaría de transparencia, sobre la iniciativa RITA (Red interstitucional de Transparencia y Anticorrupción), el tip fue enviado por correo electrónico a los funcionarios.
Evidencia: Correo electrónico tip secretaría de transparencia. Con el siguiente enlace Secretaría de Transparencia: http://www.secretariatransparencia.gov.co/revision-peticiones-corrupcion/rita</t>
  </si>
  <si>
    <t>Se evidenció el envio mediante correo electrónico a los funcionarios y contratistas de la Unidad Solidaria el día 26 de abril de 2023 acerca del tip de la creación y publicación del video "Conoce Rita", en la página la secretaría de transparencia.</t>
  </si>
  <si>
    <t>Se evidenció con el grupo de Gestión Administrativa,en los formatos FUID (formato único de inventario documental), la transferencia de archivo del grupo Gestión Financiera y Gestión Administrativa.</t>
  </si>
  <si>
    <t>Se evidenció en la página de la Unidad, la publicación del reporte de administración web 2023. y el registro de publicaciones para consulta de la ciudadanía</t>
  </si>
  <si>
    <t xml:space="preserve">Se evidenció en las redes sociales de la Unidad la publicación de las piezas relacionadas con el trámite de acreditación y petición, también se evidenció en la página de la unidad que se enceuntra publicado el correo para denunciar actos de corrupción  soytransparente@unidadsolidaria.gov.co </t>
  </si>
  <si>
    <t>se evidenció en la página web de la Unidad, las herramientas de fácil acceso para la ciudadanía.
Iconos, los cuales señalan: contratse, reducir letra, aumentar letra y centro de relevo.</t>
  </si>
  <si>
    <t xml:space="preserve">se evidenció la resolución 030 de 2023 publicada en la pagina web
 de la Unidad https://www.unidadsolidaria.gov.co/sites/default/files/archivos/RESOL_030%20DE%202023%20.pdf </t>
  </si>
  <si>
    <t>Se realizaron  sensibilizaciones de parte del grupo de planeacion a 
los 16 procesos de la Unidad, y producto de esta socialización, es el mapa 
de riesgos que se encuentra publicado en el link link https://www.uaeos.gov.co/Planeaci%C3%B3n-gesti%C3%B3n-y-control/Planeaci%C3%B3n/Planes/Planes-de-Acci%C3%B3n-anuales-vigencia-2023. igualmente se evidenció que el mapa de riesgos publicado, no está actualizado</t>
  </si>
  <si>
    <t>En la vigencia 2023 se realizó mesa técnica con el grupo de planeación, la oficina asesora jurídica, Gestión Humana, Gestión Administrativa y Financiera, alcanzando la presentación del anteproyecto de presupuesto 2024, el día 31 de marzo de 2023</t>
  </si>
  <si>
    <t xml:space="preserve">Se evidenció que en el primer cuatrimestre de 2023, que se han realizado 
diferentes jornadas de capacitación por parte de la OAJ, referente a las funciones de 
de supervisión definidas en la resolución 710 de 2017.
</t>
  </si>
  <si>
    <t>En el SPI, los formuladores de cada proyecto realizan  reportes cuantitativo y cualitativo, de manera mensual y desde el grupo de planeación se realiza el apoyo y seguimiento al reporte del mismo. Desde el DNP se dan fechas para hacer actualizaciones. Cada formulador verifica la ejecución de cada uno de los proyectos a su cargo y con base en esto realiza el reporte en el aplicativo SPI.</t>
  </si>
  <si>
    <t xml:space="preserve">Se evidencia que, del 1 de mayo al 25 de agosto el Grupo de Gestión Humana ha realizado los roles de gestión administrativa y de verificador del procedimiento de viáticos y gastos de viaje en el SIIF de conformidad con las solicitudes del personal de planta y contratistas. </t>
  </si>
  <si>
    <t xml:space="preserve">Se evidencia que, con base en las necesidades estimadas o solicitudes de caja menor realizadas por cada una de las dependiencias de la entidad, mensualmente o despues de aplicado el reembolso, se planea y programa erogación de recursos de caja menor de gastos generales, teniendo en cuenta el monto máximo establecido para la presente vigencia por cada rubro presupuestal. Con el propósito de mitigar riesgos en caja menor de gastos generales, se mantiene un mínimo para cubrir algún imprevisto. </t>
  </si>
  <si>
    <t xml:space="preserve">Se evidencia que la contratación disminuyó en gran medida dado a la vigencia de la Ley de garantias. Sin embargo, se siguen enviando estudios para revisión previa, haciend la debida olicitud a CDP Financiera. Además, continúan revisando antes de que soliciten los Certificados de Disponibilidad Presupuestal. </t>
  </si>
  <si>
    <t xml:space="preserve">Se evidencia que siguen asesorando rubros; si van a comprar por caja menor; deben definir qué uso y bajo qué rubro comprar ese bien. Esta actividad se hace con cada bien que se adquiere en la Entidad. </t>
  </si>
  <si>
    <t xml:space="preserve">Se evidencia que siguen trabajando con grupos que suministran información (como TICS, administrativa, Comunicaciones). Los siguen orientando y les hacen acompañamiento. Además, en este periodo se calculó el deterioro a cada uno de los bienes que tienen a cargo los diferentes grupos. Que les instruye cómo es el tema del deterioro para que en la contabilidad no hayan datos erróneos y se hagan los asientos contables correctos que reflejen la realidad económica. </t>
  </si>
  <si>
    <t xml:space="preserve">El área encargada tiene SIIF Nación. en las actividades, se evidencia que: descargan información para hacer verificación de lo que refleja la contabilidad; revisan estados financieros (cuáles son las clasificaciones manuales, revisan cuentas, y con los datos suministrados por los grupos, hacen archivo plano para cargar clasificaciones a SIIF Nación. Esto con el propósito de sacar estados definitivos del mes y verificaciones de lo que ya está cargado en la página conciliaciones bancarias). Entonces, suben planos y lo hacen con dos dias de antelación. Después, vuelven a revisar de que no hayan cuentas con saldos contrarios, que esté la contabilidad correcta. Como paso final, emiten los estados financieros definitivos. Todo lo anterior para que los saldos muestren realidad económica. </t>
  </si>
  <si>
    <t xml:space="preserve">Se evidencia que monta órdenes de pago no presupuestales y verifica cuál es el beneficiario final. Se hace una revisión de pago una vez está cargada a SIIF Nación. Adicionalmente, se verifica que todos sean beneficiario final y ninguna se dirja a traspaso a Pagaduria. Aunque el traspaso a esta son muy pocas; solo son dos por concepto de impuestos (el resto, es beneficiario final en la entidad). </t>
  </si>
  <si>
    <t xml:space="preserve">Se evidencia que se envió comunicación a lideres de Procesos y directores Técnicos, con la información de los diferentes productos y servicios que ofrece la Entidad, donde pueden observar sus caracteristicas y criterios que definen el producto o servicio no conforme. Una vez exista un concenso en el presente tema, se realizarán los respectivos ajustes a que haya lugar en el procedimiento de Producto o Servicio No Conforme. Adiconal a esto, se actualizaron cuatro servicios: Proceso de Educación y Servicio al Ciudadano, donde se ajustaron características. Educación Solidaria está dentro del procedimiento. Desde el mes de mayó se solicitó a todos los lideres para que incorporasen las sugerencias. Se está esperando el Nuevo Plan de Desarrollo. </t>
  </si>
  <si>
    <t xml:space="preserve">Se evidenció que se envió comunicación a lideres de Procesos y directores Técnicos, con la información de los diferentes productos y servicios que ofrece la Entidad, donde pueden observar sus caracteristicas y criterios que definen el producto o servicio no conforme. Una vez exista un concenso en el presente tema, se realizarán los respectivos ajustes a que haya lugar en el procedimiento de Producto o Servicio No Conforme. </t>
  </si>
  <si>
    <t xml:space="preserve">Se evidencia que se adelanta y continua la revisión periódica de documentos, que estos se encuentren actualizado y vigentes en el aplicativo ISOLUCIÓN, e igualmente se viene actualizando una carpeta compartida de acceso a todos los funcionarios de la Entidad, donde pueden tener acceso a los documentos de mayor utilización por parte de los funcionarios. Así mismo, se está cambiando el tema de la imagen corporativa con el logo. Archivar todo el sistema para actualizar los documentos. </t>
  </si>
  <si>
    <t xml:space="preserve">Se evidencia que se adelanta por parte del lider del Proceso de Mejoramiento, de conformidad con la revision documental y coordinadamente con los lideres de Procesos las acciones de mejora pertinentes. A la fecha de cierre 30 de junio de 2022 se encuentran abiertas las acciones de mejora de la presente vigencia No.131, 133 y 136, no presentan avance significativo; avance parcial alcanzado de la acción de mejora No. 131, es del 62.50% A a fecha se encuentran cerradas las acciones de mejora No.132, 134 y No. 125. Avance del 100% Total, acciones de mejora adelantadas en la giencia 2022, ses (6) acciones de mejora y una (1) acción correctiva. Acciones Correctivas adelantadas en la vigencia 2022 son las siguientes: No. 118, La Acción Correctiva no presenta avance. Se realizó reunión con el Tutor ACERCAR Diego Cadena y el equipo de trabajo UAEOS, donde se acordó las actividades de Compromiso empresarial, unidades de producción, e inscripción al programa GAE, y la realización de las mesas técnicas subsiguientes: 29 de abril Matriz abiental, 27 mayo proyecto ambiental y 3 junio indicadores ambientales. No reporta avance. </t>
  </si>
  <si>
    <t>Semanalmente mediante Consejo de  redacción el líder de proceso, verificará que la información que se produzca desde la Unidad, se recolecte y difunda oportunamente a través de los canales establecidos para tal fin.</t>
  </si>
  <si>
    <t>Efectuar consulta ante el aplicativo de la Procuraduría General de la Nación, en el que permita a la Unidad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</si>
  <si>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 xml:space="preserve">Se evidenció que todo posible cooperante o contratista, debe realizar una manifestación dentro del aplicativo por la integridad púbica herramienta dispuesta por función pública, en la que manifieste no encontrarse incurso en alguna de las causales de conflictos de intereses.  </t>
  </si>
  <si>
    <t>Se evidenció que, las peticiones que ingresan a la Oficina de Gestión Jurídica, son respondidas de manera inmediata y oportuna. No hay PQRDS tramitada por fuera de términos de ley. Preguntar si hay algna PQRSD por fuera de los tiempos</t>
  </si>
  <si>
    <t>OK</t>
  </si>
  <si>
    <t>ok</t>
  </si>
  <si>
    <t xml:space="preserve">pendiente reunion, hasta ahora se contrato el desarrollador cto 118 2023.tics realizo una descripcion de las necesidades apartir de los requerimientos, hallados en la vigenca 2022, a u vez asignó un recurso para la pservicio, para dar soporte al mantenimiento al SIIA., para segundo cuatrimestre se programó la reunión para ientificar los nuevos requerimientos para el aplicativo.(se proyecto para enero y se contrato hasta ahora) 4 de abril. </t>
  </si>
  <si>
    <t>Se evidenció que para el primer cuatrimestre , se esta realizando ls estudios previos del manteniiento prventivo y correctivo hardware, y en sofware, de acuerdo a los contratos de desarrollo se han estado realizando activdades de mejoras y desarrollo a los sofware de sistemas de informacion</t>
  </si>
  <si>
    <t>Se evidenció con el coordinador de tics, se han adelantado actividades dpara la estandarizacion de un procedimiento, para la veriifcacion de sofware no autorizado, se esta elaborando un documento formal de acuerdo a las buenas practicas, y despues se socializara con los funcionarios y se ejecutara la primera jornada, en el segundo cuatrimestre.</t>
  </si>
  <si>
    <t>Se evidenció la realizacion de la primera jornada de actualizacion de roles y contraseñas, en la fecha tercera y cuarta semana de febrero, para los servidores y dispositivos de red a cargo de tics (discos externos, switchs.acces point). Para el segundo cuatrimestre se planea una segunda jornada para todos los equipos y servicios de ususario final.</t>
  </si>
  <si>
    <t xml:space="preserve">Se informó por parte del profesional especializado del Gestión Docuemntal, se están actualizando instrumentos archvisticos estratégicos, los cuales son: Diagnóstico integral, PINAR,PGD, Política de Archivo y el Sistema Integrado de conservación documental, los cuales se van a ejecutar en el primer semestre de la vigencia 2023. Las tablas de retención documental se actualizaran en el tercer trimestre. El prfesional recomienda que se deben incluir  riesgos de manera indivual y no de manera general.
  </t>
  </si>
  <si>
    <t xml:space="preserve">Se evidenció que en el primer trimestre de la vigencia 2023, el Grupo de Gestión Humana revisa y carga en el aplicativo CETIL certificaciones electronicas de tiempos laborados y confirmaciones a la Oficina de Bonos Pensionales del Ministerio de Hacienda y Crédito Público, de conformidad con las solicitudes de los ex funcionarios del DACOOP (Departamente Administrativo de Cooperativa), DANSOCIAL y Superintendencia de Cooperativas. </t>
  </si>
  <si>
    <t>Se evidenció con el profesional de la oficna de servicio al ciudadano, la matriz de seguimiento que 
se envia el primer día hábil a todos los jefes de cada área, recordando las PQRSD que estan pendientes por responder.</t>
  </si>
  <si>
    <t>Se evidenció con el coordinador de tics, que a la fecha s han realizado los siguientes contratos,y a los cuales se les ha hecho seguimiento al cumplimiento 
"144 DE 2023
Andrey Rodriguez" 12 de abril
"143 DE 2023
Juan Murcia" 11 de abril
"118 DE 2023
Camilo Rios" 4 de abril
"117 DE 2023
Albeiro Gomez" 8 de marzo
"077 DE 2023
Wilson Castro"  15 de febrero</t>
  </si>
  <si>
    <t>Se evidenció la actualización de las hojas de vida y declaracion de bienes de rentas en la plataforma de sigep II, por parte de los funcionarios de la Unidad, con corte a 30 de mayo de 2023,</t>
  </si>
  <si>
    <t>Se evidenció en la matriz denominada Sistema de Gestión de la Seguridad y Salud en el Trabajo Vig 2022-2023,-Estándares mínimos, que se está dando cumplimiento a los items contemplados en la resolución 0312 de 2019.</t>
  </si>
  <si>
    <t>Se informó por parte del profesional encargado que se realizará el inventario e informe a corte de 30 de mayo, por lo tanto se entregará en el segundo cuatrimestre de la vogencia 2022,</t>
  </si>
  <si>
    <t xml:space="preserve">En la actualidad la Unidad, se evidencia que toma medidas preventivas a través del aplicativo "MITRA Empresarial" que la empresa de seguridad, "FORTOX" del edificio utiliza para el registro de visitantes. En relación a esto, el funcionario en cuestión debe acompañar al visitante desde su ingreso hasta su salida del edificio SEGUROS PATRIA, el cual queda ubicada la única sede de la Unidad. </t>
  </si>
  <si>
    <t>Se informó por parte de la oficina asesora jurídica, que una vez allegado los docuemntos contractuales, se procede a hacer la consulta y verificación en el aplicativo d ela procuraduría, para validar que   el coperante o contratista, no cuente con inhabilidades e incompatibilidades,</t>
  </si>
  <si>
    <t>Se informó por parte  de la oficina asesora jurídica, que los abogados designados como apoderados judiciales, desde la dependencia se les estudia las hojas de vida, con la finalidad que no se hallen inmersos en   inhabilidades e  incompatibilidades,para desarrollar esta actividad.</t>
  </si>
  <si>
    <t>Se informó de de la oficina asesora jurídica, que para la realización de esta actividad se cuenta con la designación del Dr, Jose Luis Pastrana, jefe de la oficina asesora jurídica, como apoderado judicial.</t>
  </si>
  <si>
    <t>Se informó de de la oficina asesora jurídica, que se verifica y valida el diligenciamiento de la declaración de no estar Incurso en la causal de conflicto de intereses por parte de los apoderados.</t>
  </si>
  <si>
    <t>Se evidenció la actualización y soporte técnico del aplicativo NOVASOFT, mediante contrato 042 de 2023</t>
  </si>
  <si>
    <t>La Oficina Asesora Juriodica revisó a cortre del 30' de abril de 2023 que lo procesos contractuales aperturados estuviesen desde su objeto, duración y valor registrados como necesidad en plan anual de adquisisciones. En cada expediente reposa el respectivo soporte</t>
  </si>
  <si>
    <t>La Oficina Asesora Jurídica, revisó en el primer cuatrimetres del año 2023, los estudios de los procesos contractuales, de acuerdo a las necesidaes que establecieron cada dependencia de la unidad teneindo en cuenta la necesidad a suplir con la contratción.</t>
  </si>
  <si>
    <t xml:space="preserve">Se evidenció procedimiento con UAEOS-PR-GDO-005, por medio del cual se dan los lineamientos para la administración y control de las comunicaciones oficiales. </t>
  </si>
  <si>
    <t>Se realizó capcitación el día 20 de abril de 2023 del Plan Institucional de Gestión Ambiental - PIGA, fundamentando sobre la importancia en el ahorro y consumo del agua y la energia eléctrica, la disposición y manejo adecuado de las canecas, apuntandole a una separación en la fuente adecuada y acorde a la resolución 2184 de 2019.</t>
  </si>
  <si>
    <t xml:space="preserve">Diseñar piezas comunicativas para informar a la ciudadanía a través de redes sociales, sobre satisfacción ciudadana con los servicios de la Unidad Solidaria </t>
  </si>
  <si>
    <t xml:space="preserve">Realizar consultas ciudadanas para conocer propuestas, necesidades, observaciones y problemáticas, sobre los servicios, trámite y funciones de la  Unidad Solidaria </t>
  </si>
  <si>
    <t xml:space="preserve">Se gestionará con los entes encargados de la televisión pública y privada, la inclusión de espacios promocionales que divulguen la Economía Solidaria, teniendo en cuenta, además, la disponibilidad presupuestal </t>
  </si>
  <si>
    <t>Publicación de experiencias de asociatividad solidaria de las organizaciones atendidas por la Unidad Solidaria, en la página WEB de la Entidad y en las revistas publicadas en el año.</t>
  </si>
  <si>
    <t>Se evidenció en la carpeta compartida del grupo de Tics, la elaboración de informe del diagnóstico del botón de transparencia, se tiene proyectado para el segundo cuatrimestre, la actualización del botón dentro de la página web.</t>
  </si>
  <si>
    <t>Se informó por parte del grupo de comunicaciones, que cada lunes se realiza una reunión la cual se denomina consejo de redacción, reunión en la cual se llevan a cabo los compromisos y tareas semanales por cada integrante del grupo, se seleccionan videos, grabaciones, textos y demás, tambien se definen las tareas a realizar.</t>
  </si>
  <si>
    <t xml:space="preserve">Se informó por parte del grupo de comunicaciones, que cada periodista o representante de comunicaciones, debe enviar a la coordinación todo el material que se vaya a publicar, ya que se debe obtener las correcciones y observaciones de parte del coordinador, después de corregidos se procede al visto bueno. </t>
  </si>
  <si>
    <t>Se informó por parte de la profesional especializada del grupo financiera, que se realizan los siguientes pasos para la verificación de saldos:
*La profesional especializada registra y procesa el pago.
*La coordinación de financiera aprueba.
*Se verifica de inmediato saldo en Bancolombia</t>
  </si>
  <si>
    <t>Verificar que los ante proyectos de investigación  se articulen  a las líneas de investigación aprobadas por la Unidad.</t>
  </si>
  <si>
    <t>Se informó por parte del coordinador del grupo de educación e investigación que a corte de abril 30 de 2023: se tiene conocimiento de proceso de investigación adelantado por el mismo grupo de 
educación e investigación; es este ejericicio se socializaron las líneas de investigación y el procedimiento vigente a la 
compañera contratiasta Angoe Torres (Cto 027-2023) quien lidera el equipo de profesionales investigadores; 
se recibieron propuestas de mejora y en mayo se hara la actulización al procedimiento.</t>
  </si>
  <si>
    <t>Se informó por parte del coordinador del grupo de educación e investigación que a  corte de abril 30 de 2023: se tiene que a este corte se han emitido:
Certificaciones procesos realizados en 2022: 44
Certificaciones procesos realizados en 2023: 0
% de revisión de datos de los participantes certificados: 
Solicitud 1 - certificados 44 - Datos validados 11 - % muetsra 25%
Solicitud 2 - certificados 1 - Datos validados 1 - % muetsra 100%
Solicitud 3 - certificados 1 - Datos validados 1 - % muetsra 100%
Solicitud 4 - certificados 1 - Datos validados 1 - % muetsra 100%
Solicitud 5 - certificados 1 - Datos validados 1 - % muetsra 100%
Solicitud 6 - certificados 1 - Datos validados 1 - % muetsra 100%
Solicitud 7 - certificados 1 - Datos validados 1 - % muetsra 100%
Solicitud 8 - certificados 1 - Datos validados 1 - % muetsra 100%
En todos los casos hemos superado la muestra detemrinada en la acción que mitiga el riesgo del 10%</t>
  </si>
  <si>
    <t>Se informó por parte del coordinador del grupo de educación e investigación que a corte de abril 30 de 2023: se realizó campaña interna para todos los servidores públicos de la Unidad recordando la importancia
 de comunicar a la coordinación del grupo de educación los procesos formativos a adelantar, de manera previa a su realización.  
(correo enviado el 28 de abril de 2023); en junio se hara la actulización al procedimiento.</t>
  </si>
  <si>
    <t>SEGUIMIENTO OCI 1er cuatrimestre</t>
  </si>
  <si>
    <t>La poltica de adinistración de riesgos se evidenció actualizada de comformidad con la guia de administración de riesgos del DAFP en su última versión</t>
  </si>
  <si>
    <t xml:space="preserve">Durante el primer cuatrimestre de 2023 se realizó seguimiento a los mapas de riesgos de los procesos, verificando el cierre de los planes de acción y tratamientos con corte a 31 de diciembre de 2022. Adicionalmente en el marco de la auditoría de evaluación independiente se realizó seguimiento al mapa de riesgos de Comunicación y prensa. Por otra parte se asesoró en la revisión y ajuste del mapa de riesgos del proceso Fomento de las organizaciones solidarias. </t>
  </si>
  <si>
    <t xml:space="preserve">En el mes de enero se realizó seguimiento al PAAC ultimo cuatrimestre de 2022 por poarte de la OCI, el cual se encuentra debidamente publicado en la página web en el link https://www.unidadsolidaria.gov.co/Planeaci%C3%B3n-gesti%C3%B3n-y-control/Gesti%C3%B3n/Informes/Seguimiento-a-la-estrat%C3%A9gia-del-plan-anticorrupci%C3%B3n/Seguimiento-a-la-estrat%C3%A9gia-del-plan-anticorrupci%C3%B3n-2022 </t>
  </si>
  <si>
    <t xml:space="preserve">Se verificó con el coordinador del grupo de educación e investigación, la matriz consolidada de cada una de las solicitudes sobre temas de acreditación, como renovación, requisitos para acreditación. </t>
  </si>
  <si>
    <t>SEGUIMIENTO OCI 1ER CUATRIMESTRE</t>
  </si>
  <si>
    <t>La actividad reportará avance en dos últimos cuatrimestres de la vigencia 2023</t>
  </si>
  <si>
    <t>Se realizó Comité Institucional de Gestión y Desempeño, en el cual se rpobó el plan anual de auditoría para la vigencia 2022. La auditoría de accesibilidad web conforme a la norma técnica NTC 5854 y de verificación del cumplimiento a la ley 1712, se programó para los meses de mayo y junio</t>
  </si>
  <si>
    <t>Durante el promer cuatrimestre de 2023 la Oficina de control interno no recibió reporte de posibles conflictos de interés</t>
  </si>
  <si>
    <t>La oficina de control interno realizará en el mes de mayo seguimiento y control a la implementación de las estrategias de gestión preventiva del conflicto de intereses. Así mismo a la publicación de la declaración de bienes, rentas  para la cual se tiene como fecha máxima el 31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</si>
</sst>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dd/mm/yyyy;@"/>
    <numFmt numFmtId="165" formatCode="_-* #,##0_-;\-* #,##0_-;_-* &quot;-&quot;??_-;_-@_-"/>
    <numFmt numFmtId="166" formatCode="0.000%"/>
    <numFmt numFmtId="167" formatCode="0.0%"/>
  </numFmts>
  <fonts count="67" x14ac:knownFonts="1">
    <font>
      <sz val="11"/>
      <color theme="1"/>
      <name val="Calibri"/>
      <family val="2"/>
      <scheme val="minor"/>
    </font>
    <font>
      <sz val="11"/>
      <color theme="1"/>
      <name val="Calibri"/>
      <family val="2"/>
      <scheme val="minor"/>
    </font>
    <font>
      <sz val="11"/>
      <color theme="1"/>
      <name val="Arial"/>
      <family val="2"/>
    </font>
    <font>
      <b/>
      <sz val="14"/>
      <color theme="0"/>
      <name val="Arial"/>
      <family val="2"/>
    </font>
    <font>
      <b/>
      <sz val="14"/>
      <color rgb="FF000000"/>
      <name val="Arial"/>
      <family val="2"/>
    </font>
    <font>
      <b/>
      <sz val="11"/>
      <color theme="1"/>
      <name val="Arial"/>
      <family val="2"/>
    </font>
    <font>
      <b/>
      <sz val="9"/>
      <color theme="1"/>
      <name val="Arial"/>
      <family val="2"/>
    </font>
    <font>
      <sz val="8"/>
      <color theme="1"/>
      <name val="Arial"/>
      <family val="2"/>
    </font>
    <font>
      <b/>
      <i/>
      <sz val="10"/>
      <color rgb="FF000000"/>
      <name val="Arial Narrow"/>
      <family val="2"/>
    </font>
    <font>
      <b/>
      <i/>
      <sz val="10"/>
      <name val="Arial Narrow"/>
      <family val="2"/>
    </font>
    <font>
      <i/>
      <sz val="10"/>
      <name val="Arial Narrow"/>
      <family val="2"/>
    </font>
    <font>
      <sz val="10"/>
      <color theme="1"/>
      <name val="Arial Narrow"/>
      <family val="2"/>
    </font>
    <font>
      <u/>
      <sz val="11"/>
      <color theme="10"/>
      <name val="Calibri"/>
      <family val="2"/>
      <scheme val="minor"/>
    </font>
    <font>
      <sz val="11"/>
      <color theme="1"/>
      <name val="Calibri Light"/>
      <family val="2"/>
      <scheme val="major"/>
    </font>
    <font>
      <sz val="10"/>
      <name val="Arial"/>
      <family val="2"/>
    </font>
    <font>
      <b/>
      <sz val="11"/>
      <color theme="1"/>
      <name val="Calibri Light"/>
      <family val="2"/>
      <scheme val="major"/>
    </font>
    <font>
      <b/>
      <sz val="16"/>
      <color indexed="8"/>
      <name val="Arial Narrow"/>
      <family val="2"/>
    </font>
    <font>
      <b/>
      <sz val="11"/>
      <color indexed="8"/>
      <name val="Arial Narrow"/>
      <family val="2"/>
    </font>
    <font>
      <sz val="11"/>
      <name val="Arial Narrow"/>
      <family val="2"/>
    </font>
    <font>
      <b/>
      <sz val="11"/>
      <name val="Arial Narrow"/>
      <family val="2"/>
    </font>
    <font>
      <sz val="11"/>
      <color theme="1"/>
      <name val="Arial Narrow"/>
      <family val="2"/>
    </font>
    <font>
      <sz val="12"/>
      <color rgb="FF0070C0"/>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sz val="12"/>
      <name val="Arial Narrow"/>
      <family val="2"/>
    </font>
    <font>
      <b/>
      <sz val="16"/>
      <color theme="1"/>
      <name val="Arial Narrow"/>
      <family val="2"/>
    </font>
    <font>
      <b/>
      <i/>
      <sz val="10"/>
      <color theme="1"/>
      <name val="Arial Narrow"/>
      <family val="2"/>
    </font>
    <font>
      <b/>
      <sz val="10"/>
      <color theme="1"/>
      <name val="Arial Narrow"/>
      <family val="2"/>
    </font>
    <font>
      <i/>
      <sz val="10"/>
      <color theme="1"/>
      <name val="Arial Narrow"/>
      <family val="2"/>
    </font>
    <font>
      <b/>
      <sz val="12"/>
      <color rgb="FF000000"/>
      <name val="Arial Narrow"/>
      <family val="2"/>
    </font>
    <font>
      <b/>
      <sz val="10"/>
      <color rgb="FF000000"/>
      <name val="Arial Narrow"/>
      <family val="2"/>
    </font>
    <font>
      <i/>
      <sz val="10"/>
      <color rgb="FF000000"/>
      <name val="Arial Narrow"/>
      <family val="2"/>
    </font>
    <font>
      <sz val="11"/>
      <name val="Calibri"/>
      <family val="2"/>
      <scheme val="min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b/>
      <sz val="11"/>
      <color rgb="FF0070C0"/>
      <name val="Arial Narrow"/>
      <family val="2"/>
    </font>
    <font>
      <sz val="9"/>
      <color theme="1"/>
      <name val="Calibri"/>
      <family val="2"/>
      <scheme val="minor"/>
    </font>
    <font>
      <sz val="10"/>
      <name val="Arial Narrow"/>
      <family val="2"/>
    </font>
    <font>
      <b/>
      <i/>
      <sz val="11"/>
      <color theme="1"/>
      <name val="Arial Narrow"/>
      <family val="2"/>
    </font>
    <font>
      <b/>
      <sz val="11"/>
      <color theme="1"/>
      <name val="Arial Narrow"/>
      <family val="2"/>
    </font>
    <font>
      <sz val="11"/>
      <color indexed="8"/>
      <name val="Arial Narrow"/>
      <family val="2"/>
    </font>
    <font>
      <b/>
      <sz val="11"/>
      <color indexed="21"/>
      <name val="Arial Narrow"/>
      <family val="2"/>
    </font>
    <font>
      <b/>
      <sz val="11"/>
      <color rgb="FF00B050"/>
      <name val="Arial Narrow"/>
      <family val="2"/>
    </font>
    <font>
      <sz val="24"/>
      <color theme="1"/>
      <name val="Calibri"/>
      <family val="2"/>
      <scheme val="minor"/>
    </font>
    <font>
      <b/>
      <sz val="14"/>
      <color theme="1"/>
      <name val="Arial Narrow"/>
      <family val="2"/>
    </font>
    <font>
      <sz val="10"/>
      <color rgb="FFFF0000"/>
      <name val="Arial Narrow"/>
      <family val="2"/>
    </font>
    <font>
      <sz val="11"/>
      <color rgb="FF000000"/>
      <name val="Arial Narrow"/>
      <family val="2"/>
    </font>
    <font>
      <sz val="11"/>
      <color theme="0"/>
      <name val="Arial Narrow"/>
      <family val="2"/>
    </font>
    <font>
      <sz val="11"/>
      <color rgb="FFFF0000"/>
      <name val="Arial Narrow"/>
      <family val="2"/>
    </font>
    <font>
      <sz val="10"/>
      <color rgb="FF000000"/>
      <name val="Arial Narrow"/>
      <family val="2"/>
    </font>
    <font>
      <sz val="12"/>
      <color rgb="FF000000"/>
      <name val="Arial Narrow"/>
      <family val="2"/>
    </font>
    <font>
      <sz val="11"/>
      <color rgb="FFFFFFFF"/>
      <name val="Arial Narrow"/>
      <family val="2"/>
    </font>
    <font>
      <b/>
      <sz val="14"/>
      <name val="Arial"/>
      <family val="2"/>
    </font>
    <font>
      <b/>
      <sz val="11"/>
      <color theme="1"/>
      <name val="Calibri"/>
      <family val="2"/>
      <scheme val="minor"/>
    </font>
    <font>
      <b/>
      <sz val="10"/>
      <name val="Arial Narrow"/>
      <family val="2"/>
    </font>
    <font>
      <sz val="11"/>
      <color theme="1"/>
      <name val="Arial Narrow"/>
      <family val="2"/>
    </font>
    <font>
      <sz val="11"/>
      <name val="Arial Narrow"/>
      <family val="2"/>
    </font>
    <font>
      <i/>
      <sz val="11"/>
      <color theme="1"/>
      <name val="Arial Narrow"/>
      <family val="2"/>
    </font>
    <font>
      <i/>
      <sz val="11"/>
      <color theme="1"/>
      <name val="Arial"/>
      <family val="2"/>
    </font>
    <font>
      <sz val="11"/>
      <color theme="10"/>
      <name val="Calibri"/>
      <family val="2"/>
      <scheme val="minor"/>
    </font>
    <font>
      <sz val="11"/>
      <color theme="0"/>
      <name val="Calibri"/>
      <family val="2"/>
      <scheme val="minor"/>
    </font>
    <font>
      <sz val="9"/>
      <color theme="0"/>
      <name val="Arial"/>
      <family val="2"/>
    </font>
    <font>
      <i/>
      <sz val="10"/>
      <color rgb="FFFF0000"/>
      <name val="Arial Narrow"/>
      <family val="2"/>
    </font>
  </fonts>
  <fills count="24">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B8CCE4"/>
        <bgColor indexed="64"/>
      </patternFill>
    </fill>
    <fill>
      <patternFill patternType="solid">
        <fgColor rgb="FFB4C6E7"/>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DDEBF7"/>
        <bgColor rgb="FF000000"/>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FF00"/>
        <bgColor indexed="64"/>
      </patternFill>
    </fill>
    <fill>
      <patternFill patternType="solid">
        <fgColor rgb="FFFFC000"/>
        <bgColor indexed="64"/>
      </patternFill>
    </fill>
    <fill>
      <patternFill patternType="solid">
        <fgColor rgb="FFC00000"/>
        <bgColor indexed="64"/>
      </patternFill>
    </fill>
    <fill>
      <patternFill patternType="solid">
        <fgColor rgb="FF29FF8A"/>
        <bgColor indexed="64"/>
      </patternFill>
    </fill>
    <fill>
      <patternFill patternType="solid">
        <fgColor theme="9" tint="0.39997558519241921"/>
        <bgColor indexed="64"/>
      </patternFill>
    </fill>
  </fills>
  <borders count="8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double">
        <color theme="8" tint="-0.499984740745262"/>
      </left>
      <right style="medium">
        <color theme="0"/>
      </right>
      <top style="double">
        <color theme="8" tint="-0.499984740745262"/>
      </top>
      <bottom/>
      <diagonal/>
    </border>
    <border>
      <left style="medium">
        <color theme="0"/>
      </left>
      <right style="medium">
        <color theme="0"/>
      </right>
      <top style="double">
        <color theme="8" tint="-0.499984740745262"/>
      </top>
      <bottom/>
      <diagonal/>
    </border>
    <border>
      <left style="medium">
        <color theme="0"/>
      </left>
      <right style="double">
        <color theme="8" tint="-0.499984740745262"/>
      </right>
      <top style="double">
        <color theme="8" tint="-0.499984740745262"/>
      </top>
      <bottom/>
      <diagonal/>
    </border>
    <border>
      <left style="double">
        <color theme="8" tint="-0.499984740745262"/>
      </left>
      <right style="medium">
        <color theme="0"/>
      </right>
      <top/>
      <bottom/>
      <diagonal/>
    </border>
    <border>
      <left style="medium">
        <color theme="0"/>
      </left>
      <right style="medium">
        <color theme="0"/>
      </right>
      <top/>
      <bottom/>
      <diagonal/>
    </border>
    <border>
      <left style="medium">
        <color theme="0"/>
      </left>
      <right style="double">
        <color theme="8" tint="-0.499984740745262"/>
      </right>
      <top/>
      <bottom/>
      <diagonal/>
    </border>
    <border>
      <left style="double">
        <color theme="8" tint="-0.499984740745262"/>
      </left>
      <right style="medium">
        <color theme="0"/>
      </right>
      <top/>
      <bottom style="double">
        <color theme="8" tint="-0.499984740745262"/>
      </bottom>
      <diagonal/>
    </border>
    <border>
      <left style="medium">
        <color theme="0"/>
      </left>
      <right style="medium">
        <color theme="0"/>
      </right>
      <top/>
      <bottom style="double">
        <color theme="8" tint="-0.499984740745262"/>
      </bottom>
      <diagonal/>
    </border>
    <border>
      <left style="medium">
        <color theme="0"/>
      </left>
      <right style="double">
        <color theme="8" tint="-0.499984740745262"/>
      </right>
      <top/>
      <bottom style="double">
        <color theme="8" tint="-0.499984740745262"/>
      </bottom>
      <diagonal/>
    </border>
    <border>
      <left style="medium">
        <color theme="0"/>
      </left>
      <right/>
      <top/>
      <bottom/>
      <diagonal/>
    </border>
    <border>
      <left/>
      <right/>
      <top style="medium">
        <color indexed="64"/>
      </top>
      <bottom style="thin">
        <color indexed="64"/>
      </bottom>
      <diagonal/>
    </border>
    <border>
      <left/>
      <right style="medium">
        <color theme="0"/>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top style="dashed">
        <color theme="9" tint="-0.2499465926084170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otted">
        <color rgb="FFF79646"/>
      </top>
      <bottom/>
      <diagonal/>
    </border>
    <border>
      <left style="dashed">
        <color theme="9" tint="-0.24994659260841701"/>
      </left>
      <right style="dashed">
        <color theme="9" tint="-0.24994659260841701"/>
      </right>
      <top/>
      <bottom style="dotted">
        <color rgb="FFF79646"/>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otted">
        <color rgb="FFF79646"/>
      </top>
      <bottom style="dashed">
        <color theme="9" tint="-0.24994659260841701"/>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s>
  <cellStyleXfs count="13">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4"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04">
    <xf numFmtId="0" fontId="0" fillId="0" borderId="0" xfId="0"/>
    <xf numFmtId="0" fontId="2" fillId="0" borderId="0" xfId="0" applyFont="1"/>
    <xf numFmtId="0" fontId="20" fillId="0" borderId="0" xfId="0" applyFont="1"/>
    <xf numFmtId="0" fontId="10" fillId="0" borderId="10" xfId="0" applyFont="1" applyBorder="1" applyAlignment="1">
      <alignment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0" xfId="0" applyFont="1" applyBorder="1" applyAlignment="1">
      <alignment horizontal="center" vertical="center" wrapText="1"/>
    </xf>
    <xf numFmtId="0" fontId="30" fillId="5" borderId="10"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10" fillId="5" borderId="10" xfId="0" applyFont="1" applyFill="1" applyBorder="1" applyAlignment="1">
      <alignment vertical="center" wrapText="1"/>
    </xf>
    <xf numFmtId="9" fontId="30" fillId="5" borderId="10" xfId="0" applyNumberFormat="1" applyFont="1" applyFill="1" applyBorder="1" applyAlignment="1">
      <alignment horizontal="center" vertical="center" wrapText="1"/>
    </xf>
    <xf numFmtId="0" fontId="3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30" fillId="5" borderId="10" xfId="0" applyFont="1" applyFill="1" applyBorder="1" applyAlignment="1">
      <alignment horizontal="justify" vertical="center" wrapText="1"/>
    </xf>
    <xf numFmtId="0" fontId="28" fillId="4" borderId="11" xfId="0" applyFont="1" applyFill="1" applyBorder="1" applyAlignment="1">
      <alignment horizontal="center" vertical="center" wrapText="1"/>
    </xf>
    <xf numFmtId="9" fontId="20" fillId="5" borderId="10" xfId="1" applyFont="1" applyFill="1" applyBorder="1" applyAlignment="1">
      <alignment horizontal="left" vertical="center" wrapText="1"/>
    </xf>
    <xf numFmtId="0" fontId="20" fillId="0" borderId="10" xfId="0" applyFont="1" applyBorder="1" applyAlignment="1">
      <alignment horizontal="left" vertical="center" wrapText="1"/>
    </xf>
    <xf numFmtId="0" fontId="18" fillId="0" borderId="0" xfId="0" applyFont="1"/>
    <xf numFmtId="0" fontId="28" fillId="6" borderId="10" xfId="0" applyFont="1" applyFill="1" applyBorder="1" applyAlignment="1">
      <alignment horizontal="center" vertical="center"/>
    </xf>
    <xf numFmtId="0" fontId="0" fillId="5" borderId="0" xfId="0" applyFill="1"/>
    <xf numFmtId="0" fontId="0" fillId="7" borderId="10" xfId="0" applyFill="1" applyBorder="1" applyAlignment="1">
      <alignment horizontal="center" vertical="center"/>
    </xf>
    <xf numFmtId="0" fontId="0" fillId="5" borderId="10" xfId="0" applyFill="1" applyBorder="1" applyAlignment="1">
      <alignment horizontal="center" vertical="center"/>
    </xf>
    <xf numFmtId="0" fontId="0" fillId="5" borderId="10" xfId="0" applyFill="1" applyBorder="1"/>
    <xf numFmtId="9" fontId="0" fillId="7" borderId="10" xfId="0" applyNumberFormat="1" applyFill="1" applyBorder="1" applyAlignment="1">
      <alignment horizontal="center" vertical="center"/>
    </xf>
    <xf numFmtId="0" fontId="28" fillId="0" borderId="10" xfId="0" applyFont="1" applyBorder="1" applyAlignment="1">
      <alignment horizontal="center" vertical="center" wrapText="1"/>
    </xf>
    <xf numFmtId="1" fontId="30" fillId="0" borderId="10" xfId="0" applyNumberFormat="1" applyFont="1" applyBorder="1" applyAlignment="1">
      <alignment horizontal="center" vertical="center"/>
    </xf>
    <xf numFmtId="0" fontId="30" fillId="0" borderId="10" xfId="0" applyFont="1" applyBorder="1" applyAlignment="1">
      <alignment horizontal="left" vertical="center" wrapText="1"/>
    </xf>
    <xf numFmtId="1" fontId="30" fillId="0" borderId="10" xfId="0" applyNumberFormat="1" applyFont="1" applyBorder="1" applyAlignment="1">
      <alignment horizontal="center" vertical="center" wrapText="1"/>
    </xf>
    <xf numFmtId="0" fontId="30" fillId="5" borderId="10" xfId="0" applyFont="1" applyFill="1" applyBorder="1" applyAlignment="1">
      <alignment horizontal="left" vertical="center" wrapText="1"/>
    </xf>
    <xf numFmtId="1" fontId="10" fillId="5" borderId="10" xfId="0" applyNumberFormat="1" applyFont="1" applyFill="1" applyBorder="1" applyAlignment="1">
      <alignment horizontal="center" vertical="center" wrapText="1"/>
    </xf>
    <xf numFmtId="14" fontId="0" fillId="0" borderId="0" xfId="0" applyNumberFormat="1"/>
    <xf numFmtId="0" fontId="34" fillId="0" borderId="0" xfId="0" applyFont="1"/>
    <xf numFmtId="9" fontId="0" fillId="0" borderId="0" xfId="0" applyNumberFormat="1" applyAlignment="1">
      <alignment horizontal="center" vertical="center"/>
    </xf>
    <xf numFmtId="1" fontId="0" fillId="7" borderId="10" xfId="1" applyNumberFormat="1" applyFont="1" applyFill="1" applyBorder="1" applyAlignment="1">
      <alignment horizontal="center" vertical="center"/>
    </xf>
    <xf numFmtId="1" fontId="0" fillId="5" borderId="10" xfId="0" applyNumberFormat="1" applyFill="1" applyBorder="1" applyAlignment="1">
      <alignment horizontal="center" vertical="center"/>
    </xf>
    <xf numFmtId="0" fontId="0" fillId="0" borderId="27" xfId="0" applyBorder="1"/>
    <xf numFmtId="0" fontId="0" fillId="0" borderId="28" xfId="0" applyBorder="1"/>
    <xf numFmtId="0" fontId="35" fillId="0" borderId="28" xfId="0" applyFont="1" applyBorder="1"/>
    <xf numFmtId="41" fontId="35" fillId="0" borderId="28" xfId="4" applyFont="1" applyFill="1" applyBorder="1"/>
    <xf numFmtId="41" fontId="35" fillId="0" borderId="29" xfId="4" applyFont="1" applyFill="1" applyBorder="1"/>
    <xf numFmtId="0" fontId="0" fillId="0" borderId="30" xfId="0" applyBorder="1"/>
    <xf numFmtId="0" fontId="0" fillId="0" borderId="31" xfId="0" applyBorder="1"/>
    <xf numFmtId="0" fontId="35" fillId="0" borderId="31" xfId="0" applyFont="1" applyBorder="1"/>
    <xf numFmtId="41" fontId="35" fillId="0" borderId="31" xfId="4" applyFont="1" applyFill="1" applyBorder="1"/>
    <xf numFmtId="41" fontId="35" fillId="0" borderId="32" xfId="4" applyFont="1" applyFill="1" applyBorder="1"/>
    <xf numFmtId="41" fontId="37" fillId="0" borderId="31" xfId="4" applyFont="1" applyFill="1" applyBorder="1" applyAlignment="1">
      <alignment horizontal="center" vertical="center"/>
    </xf>
    <xf numFmtId="41" fontId="0" fillId="0" borderId="31" xfId="4" applyFont="1" applyFill="1" applyBorder="1" applyAlignment="1" applyProtection="1">
      <alignment wrapText="1"/>
      <protection hidden="1"/>
    </xf>
    <xf numFmtId="41" fontId="0" fillId="0" borderId="31" xfId="4" applyFont="1" applyFill="1" applyBorder="1" applyProtection="1">
      <protection hidden="1"/>
    </xf>
    <xf numFmtId="41" fontId="0" fillId="0" borderId="32" xfId="4" applyFont="1" applyFill="1" applyBorder="1" applyProtection="1">
      <protection hidden="1"/>
    </xf>
    <xf numFmtId="41" fontId="0" fillId="0" borderId="31" xfId="4" applyFont="1" applyFill="1" applyBorder="1"/>
    <xf numFmtId="0" fontId="0" fillId="0" borderId="0" xfId="0" applyAlignment="1">
      <alignment wrapText="1"/>
    </xf>
    <xf numFmtId="0" fontId="0" fillId="0" borderId="32" xfId="0" applyBorder="1"/>
    <xf numFmtId="0" fontId="0" fillId="0" borderId="33" xfId="0" applyBorder="1"/>
    <xf numFmtId="0" fontId="0" fillId="0" borderId="34" xfId="0" applyBorder="1"/>
    <xf numFmtId="0" fontId="0" fillId="0" borderId="35" xfId="0" applyBorder="1"/>
    <xf numFmtId="0" fontId="40" fillId="0" borderId="36" xfId="0" applyFont="1" applyBorder="1"/>
    <xf numFmtId="0" fontId="40" fillId="0" borderId="0" xfId="0" applyFont="1"/>
    <xf numFmtId="0" fontId="20" fillId="5" borderId="0" xfId="3" applyFont="1" applyFill="1"/>
    <xf numFmtId="0" fontId="18" fillId="5" borderId="0" xfId="3" applyFont="1" applyFill="1"/>
    <xf numFmtId="0" fontId="18" fillId="5" borderId="4" xfId="3" applyFont="1" applyFill="1" applyBorder="1"/>
    <xf numFmtId="0" fontId="17" fillId="5" borderId="0" xfId="3" applyFont="1" applyFill="1" applyAlignment="1">
      <alignment vertical="center" wrapText="1"/>
    </xf>
    <xf numFmtId="0" fontId="44" fillId="5" borderId="4" xfId="3" applyFont="1" applyFill="1" applyBorder="1" applyAlignment="1">
      <alignment horizontal="justify" vertical="top" wrapText="1"/>
    </xf>
    <xf numFmtId="0" fontId="17" fillId="5" borderId="10" xfId="3" applyFont="1" applyFill="1" applyBorder="1" applyAlignment="1">
      <alignment horizontal="center" vertical="center" wrapText="1"/>
    </xf>
    <xf numFmtId="0" fontId="18" fillId="5" borderId="7" xfId="3" applyFont="1" applyFill="1" applyBorder="1"/>
    <xf numFmtId="0" fontId="17" fillId="5" borderId="4" xfId="3" applyFont="1" applyFill="1" applyBorder="1" applyAlignment="1">
      <alignment horizontal="justify" vertical="top" wrapText="1"/>
    </xf>
    <xf numFmtId="0" fontId="17" fillId="5" borderId="0" xfId="3" applyFont="1" applyFill="1" applyAlignment="1">
      <alignment horizontal="left" vertical="center" wrapText="1"/>
    </xf>
    <xf numFmtId="0" fontId="19" fillId="5" borderId="10" xfId="3" applyFont="1" applyFill="1" applyBorder="1" applyAlignment="1">
      <alignment horizontal="center" vertical="center" wrapText="1"/>
    </xf>
    <xf numFmtId="0" fontId="17" fillId="5" borderId="4" xfId="3" applyFont="1" applyFill="1" applyBorder="1" applyAlignment="1">
      <alignment horizontal="left" vertical="center" wrapText="1"/>
    </xf>
    <xf numFmtId="0" fontId="21" fillId="5" borderId="22" xfId="3" applyFont="1" applyFill="1" applyBorder="1" applyAlignment="1" applyProtection="1">
      <alignment horizontal="center" vertical="center" wrapText="1"/>
      <protection locked="0"/>
    </xf>
    <xf numFmtId="0" fontId="46" fillId="5" borderId="0" xfId="3" applyFont="1" applyFill="1" applyAlignment="1">
      <alignment vertical="center" wrapText="1"/>
    </xf>
    <xf numFmtId="0" fontId="44" fillId="5" borderId="0" xfId="3" applyFont="1" applyFill="1" applyAlignment="1">
      <alignment vertical="top" wrapText="1"/>
    </xf>
    <xf numFmtId="0" fontId="17" fillId="5" borderId="0" xfId="3" applyFont="1" applyFill="1" applyAlignment="1">
      <alignment horizontal="right" vertical="top" wrapText="1"/>
    </xf>
    <xf numFmtId="0" fontId="17" fillId="5" borderId="7" xfId="3" applyFont="1" applyFill="1" applyBorder="1" applyAlignment="1">
      <alignment horizontal="right" vertical="top" wrapText="1"/>
    </xf>
    <xf numFmtId="0" fontId="17" fillId="5" borderId="4" xfId="3" applyFont="1" applyFill="1" applyBorder="1" applyAlignment="1">
      <alignment vertical="center" wrapText="1"/>
    </xf>
    <xf numFmtId="0" fontId="44" fillId="5" borderId="0" xfId="3" applyFont="1" applyFill="1" applyAlignment="1" applyProtection="1">
      <alignment horizontal="center" vertical="top" wrapText="1"/>
      <protection locked="0"/>
    </xf>
    <xf numFmtId="0" fontId="19" fillId="5" borderId="15" xfId="3" applyFont="1" applyFill="1" applyBorder="1" applyAlignment="1">
      <alignment horizontal="left"/>
    </xf>
    <xf numFmtId="0" fontId="19" fillId="5" borderId="16" xfId="3" applyFont="1" applyFill="1" applyBorder="1" applyAlignment="1">
      <alignment horizontal="left"/>
    </xf>
    <xf numFmtId="0" fontId="17" fillId="5" borderId="16" xfId="3" applyFont="1" applyFill="1" applyBorder="1" applyAlignment="1">
      <alignment horizontal="left" vertical="top" wrapText="1"/>
    </xf>
    <xf numFmtId="0" fontId="18" fillId="5" borderId="16" xfId="3" applyFont="1" applyFill="1" applyBorder="1"/>
    <xf numFmtId="0" fontId="18" fillId="5" borderId="17" xfId="3" applyFont="1" applyFill="1" applyBorder="1"/>
    <xf numFmtId="0" fontId="19" fillId="5" borderId="0" xfId="3" applyFont="1" applyFill="1" applyAlignment="1">
      <alignment horizontal="left" vertical="center" wrapText="1"/>
    </xf>
    <xf numFmtId="0" fontId="44" fillId="5" borderId="0" xfId="3" applyFont="1" applyFill="1" applyAlignment="1">
      <alignment horizontal="justify" vertical="top" wrapText="1"/>
    </xf>
    <xf numFmtId="0" fontId="44" fillId="5" borderId="0" xfId="3" applyFont="1" applyFill="1" applyAlignment="1">
      <alignment horizontal="left" vertical="top" wrapText="1"/>
    </xf>
    <xf numFmtId="0" fontId="44" fillId="5" borderId="0" xfId="3" applyFont="1" applyFill="1" applyAlignment="1">
      <alignment horizontal="center" vertical="top" wrapText="1"/>
    </xf>
    <xf numFmtId="0" fontId="44" fillId="5" borderId="7" xfId="3" applyFont="1" applyFill="1" applyBorder="1" applyAlignment="1">
      <alignment horizontal="center" vertical="top" wrapText="1"/>
    </xf>
    <xf numFmtId="0" fontId="19" fillId="5" borderId="0" xfId="3" applyFont="1" applyFill="1"/>
    <xf numFmtId="14" fontId="18" fillId="5" borderId="0" xfId="3" applyNumberFormat="1" applyFont="1" applyFill="1" applyAlignment="1">
      <alignment horizontal="left"/>
    </xf>
    <xf numFmtId="0" fontId="18" fillId="5" borderId="15" xfId="3" applyFont="1" applyFill="1" applyBorder="1"/>
    <xf numFmtId="0" fontId="19" fillId="3" borderId="11" xfId="3" applyFont="1" applyFill="1" applyBorder="1" applyAlignment="1">
      <alignment horizontal="center" vertical="center" wrapText="1"/>
    </xf>
    <xf numFmtId="0" fontId="19" fillId="3" borderId="21" xfId="3" applyFont="1" applyFill="1" applyBorder="1" applyAlignment="1">
      <alignment horizontal="center" vertical="center" wrapText="1"/>
    </xf>
    <xf numFmtId="0" fontId="18" fillId="5" borderId="1" xfId="3" applyFont="1" applyFill="1" applyBorder="1"/>
    <xf numFmtId="0" fontId="17" fillId="5" borderId="14" xfId="3" applyFont="1" applyFill="1" applyBorder="1" applyAlignment="1">
      <alignment vertical="center" wrapText="1"/>
    </xf>
    <xf numFmtId="0" fontId="19" fillId="5" borderId="14" xfId="3" applyFont="1" applyFill="1" applyBorder="1" applyAlignment="1">
      <alignment horizontal="center" vertical="center" wrapText="1"/>
    </xf>
    <xf numFmtId="0" fontId="18" fillId="5" borderId="14" xfId="3" applyFont="1" applyFill="1" applyBorder="1"/>
    <xf numFmtId="0" fontId="17" fillId="5" borderId="16" xfId="3" applyFont="1" applyFill="1" applyBorder="1" applyAlignment="1">
      <alignment horizontal="center" vertical="top" wrapText="1"/>
    </xf>
    <xf numFmtId="0" fontId="17" fillId="5" borderId="16" xfId="3" applyFont="1" applyFill="1" applyBorder="1" applyAlignment="1">
      <alignment horizontal="justify" vertical="top" wrapText="1"/>
    </xf>
    <xf numFmtId="0" fontId="0" fillId="0" borderId="36" xfId="0" applyBorder="1"/>
    <xf numFmtId="41" fontId="35" fillId="0" borderId="38" xfId="4" applyFont="1" applyFill="1" applyBorder="1"/>
    <xf numFmtId="0" fontId="0" fillId="0" borderId="38" xfId="0" applyBorder="1"/>
    <xf numFmtId="0" fontId="35" fillId="0" borderId="0" xfId="0" applyFont="1"/>
    <xf numFmtId="0" fontId="28" fillId="8" borderId="10" xfId="0" applyFont="1" applyFill="1" applyBorder="1" applyAlignment="1">
      <alignment vertical="center" wrapText="1"/>
    </xf>
    <xf numFmtId="0" fontId="30" fillId="0" borderId="10" xfId="0" applyFont="1" applyBorder="1" applyAlignment="1">
      <alignment horizontal="justify" vertical="top" wrapText="1"/>
    </xf>
    <xf numFmtId="0" fontId="30" fillId="5" borderId="10" xfId="0" applyFont="1" applyFill="1" applyBorder="1" applyAlignment="1">
      <alignment horizontal="justify" vertical="top" wrapText="1"/>
    </xf>
    <xf numFmtId="0" fontId="10" fillId="5" borderId="10" xfId="0" applyFont="1" applyFill="1" applyBorder="1" applyAlignment="1">
      <alignment horizontal="justify" vertical="top" wrapText="1"/>
    </xf>
    <xf numFmtId="0" fontId="7" fillId="0" borderId="0" xfId="0" applyFont="1"/>
    <xf numFmtId="0" fontId="9" fillId="0" borderId="10" xfId="0" applyFont="1" applyBorder="1" applyAlignment="1">
      <alignment horizontal="center" vertical="center" wrapText="1"/>
    </xf>
    <xf numFmtId="0" fontId="11" fillId="0" borderId="10" xfId="0" applyFont="1" applyBorder="1" applyAlignment="1">
      <alignment horizontal="center" vertical="center"/>
    </xf>
    <xf numFmtId="9" fontId="11" fillId="7" borderId="10" xfId="0" applyNumberFormat="1" applyFont="1" applyFill="1" applyBorder="1" applyAlignment="1">
      <alignment horizontal="center" vertical="center"/>
    </xf>
    <xf numFmtId="0" fontId="9" fillId="5" borderId="10" xfId="0" applyFont="1" applyFill="1" applyBorder="1" applyAlignment="1">
      <alignment horizontal="center" vertical="center"/>
    </xf>
    <xf numFmtId="0" fontId="9" fillId="5" borderId="10"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20" fillId="0" borderId="10" xfId="0" applyFont="1" applyBorder="1" applyAlignment="1">
      <alignment horizontal="justify" vertical="center" wrapText="1"/>
    </xf>
    <xf numFmtId="1" fontId="18" fillId="0" borderId="10" xfId="0" applyNumberFormat="1" applyFont="1" applyBorder="1" applyAlignment="1">
      <alignment horizontal="center" vertical="center" wrapText="1"/>
    </xf>
    <xf numFmtId="0" fontId="28" fillId="8" borderId="10" xfId="0" applyFont="1" applyFill="1" applyBorder="1" applyAlignment="1">
      <alignment horizontal="left" vertical="center" wrapText="1"/>
    </xf>
    <xf numFmtId="0" fontId="10" fillId="5" borderId="10" xfId="0" applyFont="1" applyFill="1" applyBorder="1" applyAlignment="1">
      <alignment horizontal="justify" vertical="center" wrapText="1"/>
    </xf>
    <xf numFmtId="0" fontId="9" fillId="3" borderId="10" xfId="0" applyFont="1" applyFill="1" applyBorder="1" applyAlignment="1">
      <alignment vertical="center" wrapText="1"/>
    </xf>
    <xf numFmtId="0" fontId="20" fillId="5" borderId="0" xfId="0" applyFont="1" applyFill="1"/>
    <xf numFmtId="0" fontId="26" fillId="12" borderId="23" xfId="0" applyFont="1" applyFill="1" applyBorder="1" applyAlignment="1">
      <alignment horizontal="justify" vertical="center" wrapText="1"/>
    </xf>
    <xf numFmtId="0" fontId="54" fillId="12" borderId="23" xfId="0" applyFont="1" applyFill="1" applyBorder="1" applyAlignment="1">
      <alignment horizontal="justify" vertical="center" wrapText="1"/>
    </xf>
    <xf numFmtId="0" fontId="54" fillId="12" borderId="23" xfId="0" applyFont="1" applyFill="1" applyBorder="1" applyAlignment="1">
      <alignment vertical="center" wrapText="1"/>
    </xf>
    <xf numFmtId="0" fontId="26" fillId="12" borderId="23" xfId="0" applyFont="1" applyFill="1" applyBorder="1" applyAlignment="1">
      <alignment vertical="center" wrapText="1"/>
    </xf>
    <xf numFmtId="14" fontId="54" fillId="12" borderId="23" xfId="0" applyNumberFormat="1" applyFont="1" applyFill="1" applyBorder="1" applyAlignment="1">
      <alignment vertical="center" wrapText="1"/>
    </xf>
    <xf numFmtId="14" fontId="54" fillId="12" borderId="39" xfId="0" applyNumberFormat="1" applyFont="1" applyFill="1" applyBorder="1" applyAlignment="1">
      <alignment vertical="center" wrapText="1"/>
    </xf>
    <xf numFmtId="0" fontId="54" fillId="12" borderId="10" xfId="0" applyFont="1" applyFill="1" applyBorder="1" applyAlignment="1">
      <alignment vertical="center" wrapText="1"/>
    </xf>
    <xf numFmtId="0" fontId="5" fillId="4" borderId="11" xfId="0" applyFont="1" applyFill="1" applyBorder="1" applyAlignment="1">
      <alignment horizontal="center" vertical="center"/>
    </xf>
    <xf numFmtId="0" fontId="6" fillId="4" borderId="11" xfId="0" applyFont="1" applyFill="1" applyBorder="1" applyAlignment="1">
      <alignment horizontal="left" vertical="center" indent="1"/>
    </xf>
    <xf numFmtId="0" fontId="6" fillId="4" borderId="11" xfId="0" applyFont="1" applyFill="1" applyBorder="1" applyAlignment="1">
      <alignment horizontal="center" vertical="center"/>
    </xf>
    <xf numFmtId="0" fontId="6" fillId="4" borderId="11" xfId="0" applyFont="1" applyFill="1" applyBorder="1" applyAlignment="1">
      <alignment horizontal="center" vertical="center" wrapText="1"/>
    </xf>
    <xf numFmtId="0" fontId="57" fillId="3" borderId="10" xfId="0" applyFont="1" applyFill="1" applyBorder="1" applyAlignment="1">
      <alignment vertical="center" wrapText="1"/>
    </xf>
    <xf numFmtId="165" fontId="11" fillId="5" borderId="10" xfId="5" applyNumberFormat="1" applyFont="1" applyFill="1" applyBorder="1" applyAlignment="1">
      <alignment horizontal="center" vertical="center"/>
    </xf>
    <xf numFmtId="165" fontId="11" fillId="7" borderId="10" xfId="5" applyNumberFormat="1" applyFont="1" applyFill="1" applyBorder="1" applyAlignment="1">
      <alignment horizontal="center" vertical="center"/>
    </xf>
    <xf numFmtId="0" fontId="18" fillId="0" borderId="10" xfId="0" applyFont="1" applyBorder="1" applyAlignment="1">
      <alignment horizontal="left" vertical="center" wrapText="1"/>
    </xf>
    <xf numFmtId="0" fontId="28" fillId="4" borderId="11" xfId="0" applyFont="1" applyFill="1" applyBorder="1" applyAlignment="1">
      <alignment horizontal="center" vertical="center"/>
    </xf>
    <xf numFmtId="0" fontId="29" fillId="6" borderId="10" xfId="0" applyFont="1" applyFill="1" applyBorder="1" applyAlignment="1">
      <alignment horizontal="center" vertical="center" wrapText="1"/>
    </xf>
    <xf numFmtId="0" fontId="28" fillId="0" borderId="10" xfId="0" applyFont="1" applyBorder="1" applyAlignment="1">
      <alignment horizontal="center" vertical="center"/>
    </xf>
    <xf numFmtId="0" fontId="8" fillId="9" borderId="10" xfId="0" applyFont="1" applyFill="1" applyBorder="1" applyAlignment="1">
      <alignment horizontal="center" vertical="center"/>
    </xf>
    <xf numFmtId="0" fontId="8" fillId="9" borderId="10"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3" fillId="6" borderId="10" xfId="0" applyFont="1" applyFill="1" applyBorder="1" applyAlignment="1">
      <alignment horizontal="justify" vertical="center" wrapText="1"/>
    </xf>
    <xf numFmtId="0" fontId="33" fillId="6" borderId="10" xfId="0" applyFont="1" applyFill="1" applyBorder="1" applyAlignment="1">
      <alignment vertical="center" wrapText="1"/>
    </xf>
    <xf numFmtId="0" fontId="33" fillId="6" borderId="10" xfId="0" applyFont="1" applyFill="1" applyBorder="1" applyAlignment="1">
      <alignment horizontal="center" vertical="center" wrapText="1"/>
    </xf>
    <xf numFmtId="0" fontId="33" fillId="6" borderId="10" xfId="0" applyFont="1" applyFill="1" applyBorder="1" applyAlignment="1">
      <alignment horizontal="center" vertical="center"/>
    </xf>
    <xf numFmtId="0" fontId="8" fillId="9" borderId="10" xfId="0" applyFont="1" applyFill="1" applyBorder="1" applyAlignment="1">
      <alignment vertical="center" wrapText="1"/>
    </xf>
    <xf numFmtId="0" fontId="53" fillId="6" borderId="10" xfId="0" applyFont="1" applyFill="1" applyBorder="1" applyAlignment="1">
      <alignment horizontal="justify" vertical="center" wrapText="1"/>
    </xf>
    <xf numFmtId="9" fontId="0" fillId="7" borderId="10" xfId="1" applyFont="1" applyFill="1" applyBorder="1" applyAlignment="1">
      <alignment horizontal="center" vertical="center"/>
    </xf>
    <xf numFmtId="9" fontId="0" fillId="5" borderId="10" xfId="1" applyFont="1" applyFill="1" applyBorder="1" applyAlignment="1">
      <alignment horizontal="center" vertical="center"/>
    </xf>
    <xf numFmtId="0" fontId="30" fillId="0" borderId="10" xfId="0" applyFont="1" applyBorder="1" applyAlignment="1">
      <alignment wrapText="1"/>
    </xf>
    <xf numFmtId="0" fontId="30" fillId="0" borderId="10" xfId="0" applyFont="1" applyBorder="1" applyAlignment="1">
      <alignment vertical="center"/>
    </xf>
    <xf numFmtId="0" fontId="20" fillId="7" borderId="10" xfId="0" applyFont="1" applyFill="1" applyBorder="1"/>
    <xf numFmtId="0" fontId="20" fillId="0" borderId="10" xfId="0" applyFont="1" applyBorder="1"/>
    <xf numFmtId="0" fontId="13" fillId="0" borderId="10" xfId="0" applyFont="1" applyBorder="1"/>
    <xf numFmtId="0" fontId="0" fillId="0" borderId="10" xfId="0" applyBorder="1"/>
    <xf numFmtId="0" fontId="11" fillId="7" borderId="10" xfId="0" applyFont="1" applyFill="1" applyBorder="1" applyAlignment="1">
      <alignment horizontal="center" vertical="center"/>
    </xf>
    <xf numFmtId="0" fontId="11" fillId="5" borderId="10" xfId="0" applyFont="1" applyFill="1" applyBorder="1" applyAlignment="1">
      <alignment horizontal="center" vertical="center"/>
    </xf>
    <xf numFmtId="0" fontId="20" fillId="0" borderId="10" xfId="0" applyFont="1" applyBorder="1" applyAlignment="1">
      <alignment vertical="center" wrapText="1"/>
    </xf>
    <xf numFmtId="0" fontId="29" fillId="0" borderId="10" xfId="0" applyFont="1" applyBorder="1" applyAlignment="1">
      <alignment horizontal="center" vertical="center" wrapText="1"/>
    </xf>
    <xf numFmtId="9" fontId="20" fillId="0" borderId="1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18" fillId="0" borderId="10" xfId="0" applyFont="1" applyBorder="1" applyAlignment="1">
      <alignment horizontal="justify" vertical="center" wrapText="1"/>
    </xf>
    <xf numFmtId="0" fontId="18" fillId="0" borderId="10" xfId="0" applyFont="1" applyBorder="1" applyAlignment="1">
      <alignment horizontal="center" vertical="center" wrapText="1"/>
    </xf>
    <xf numFmtId="9" fontId="20" fillId="5" borderId="10" xfId="0" applyNumberFormat="1" applyFont="1" applyFill="1" applyBorder="1" applyAlignment="1">
      <alignment horizontal="center" vertical="center" wrapText="1"/>
    </xf>
    <xf numFmtId="0" fontId="28" fillId="0" borderId="11" xfId="0" applyFont="1" applyBorder="1" applyAlignment="1">
      <alignment horizontal="center" vertical="center"/>
    </xf>
    <xf numFmtId="0" fontId="28" fillId="0" borderId="11" xfId="0" applyFont="1" applyBorder="1" applyAlignment="1">
      <alignment horizontal="center" vertical="center" wrapText="1"/>
    </xf>
    <xf numFmtId="0" fontId="58" fillId="0" borderId="10" xfId="0" applyFont="1" applyBorder="1" applyAlignment="1">
      <alignment horizontal="center" vertical="center" wrapText="1"/>
    </xf>
    <xf numFmtId="9" fontId="11" fillId="0" borderId="10" xfId="1" applyFont="1" applyFill="1" applyBorder="1" applyAlignment="1">
      <alignment horizontal="center" vertical="center"/>
    </xf>
    <xf numFmtId="0" fontId="18" fillId="0" borderId="10" xfId="0" applyFont="1" applyBorder="1" applyAlignment="1">
      <alignment vertical="center" wrapText="1"/>
    </xf>
    <xf numFmtId="0" fontId="59" fillId="0" borderId="10" xfId="0" applyFont="1" applyBorder="1" applyAlignment="1">
      <alignment vertical="center" wrapText="1"/>
    </xf>
    <xf numFmtId="0" fontId="60" fillId="0" borderId="10" xfId="0" applyFont="1" applyBorder="1" applyAlignment="1">
      <alignment horizontal="center" vertical="center" wrapText="1"/>
    </xf>
    <xf numFmtId="0" fontId="59" fillId="0" borderId="10" xfId="0" applyFont="1" applyBorder="1" applyAlignment="1">
      <alignment horizontal="center" vertical="center" wrapText="1"/>
    </xf>
    <xf numFmtId="0" fontId="28" fillId="8" borderId="10" xfId="0" applyFont="1" applyFill="1" applyBorder="1" applyAlignment="1">
      <alignment horizontal="center" vertical="center" wrapText="1"/>
    </xf>
    <xf numFmtId="9" fontId="20" fillId="0" borderId="10" xfId="0" applyNumberFormat="1" applyFont="1" applyBorder="1" applyAlignment="1">
      <alignment horizontal="center" vertical="center"/>
    </xf>
    <xf numFmtId="0" fontId="57" fillId="0" borderId="10" xfId="0" applyFont="1" applyBorder="1" applyAlignment="1">
      <alignment horizontal="center" vertical="center"/>
    </xf>
    <xf numFmtId="0" fontId="0" fillId="0" borderId="0" xfId="0" applyAlignment="1">
      <alignment horizontal="center"/>
    </xf>
    <xf numFmtId="14" fontId="30" fillId="0" borderId="18" xfId="0" applyNumberFormat="1" applyFont="1" applyBorder="1" applyAlignment="1">
      <alignment horizontal="center" vertical="center"/>
    </xf>
    <xf numFmtId="14" fontId="30" fillId="5" borderId="18" xfId="0" applyNumberFormat="1" applyFont="1" applyFill="1" applyBorder="1" applyAlignment="1">
      <alignment horizontal="center" vertical="center" wrapText="1"/>
    </xf>
    <xf numFmtId="9" fontId="11" fillId="5" borderId="8" xfId="1" applyFont="1" applyFill="1" applyBorder="1" applyAlignment="1">
      <alignment horizontal="center" vertical="center"/>
    </xf>
    <xf numFmtId="14" fontId="30" fillId="0" borderId="18" xfId="0" applyNumberFormat="1" applyFont="1" applyBorder="1" applyAlignment="1">
      <alignment horizontal="center" vertical="center" wrapText="1"/>
    </xf>
    <xf numFmtId="0" fontId="30" fillId="5" borderId="18" xfId="0" applyFont="1" applyFill="1" applyBorder="1" applyAlignment="1">
      <alignment horizontal="center" vertical="center" wrapText="1"/>
    </xf>
    <xf numFmtId="0" fontId="28" fillId="11" borderId="10" xfId="0" applyFont="1" applyFill="1" applyBorder="1" applyAlignment="1">
      <alignment horizontal="center" vertical="center"/>
    </xf>
    <xf numFmtId="0" fontId="0" fillId="0" borderId="10" xfId="0" applyBorder="1" applyAlignment="1">
      <alignment horizontal="center" vertical="center" wrapText="1"/>
    </xf>
    <xf numFmtId="0" fontId="45" fillId="5" borderId="0" xfId="3" applyFont="1" applyFill="1" applyAlignment="1">
      <alignment horizontal="center" vertical="center" wrapText="1"/>
    </xf>
    <xf numFmtId="0" fontId="17" fillId="5" borderId="0" xfId="3" applyFont="1" applyFill="1" applyAlignment="1">
      <alignment horizontal="right" vertical="center" wrapText="1"/>
    </xf>
    <xf numFmtId="0" fontId="17" fillId="5" borderId="0" xfId="3" applyFont="1" applyFill="1" applyAlignment="1">
      <alignment horizontal="left" vertical="top" wrapText="1"/>
    </xf>
    <xf numFmtId="0" fontId="17" fillId="5" borderId="0" xfId="3" applyFont="1" applyFill="1" applyAlignment="1">
      <alignment horizontal="center" vertical="center" wrapText="1"/>
    </xf>
    <xf numFmtId="0" fontId="28" fillId="4" borderId="21" xfId="0" applyFont="1" applyFill="1" applyBorder="1" applyAlignment="1">
      <alignment horizontal="center" vertical="center" wrapText="1"/>
    </xf>
    <xf numFmtId="0" fontId="20" fillId="5" borderId="40" xfId="0" applyFont="1" applyFill="1" applyBorder="1" applyAlignment="1">
      <alignment horizontal="center" vertical="center"/>
    </xf>
    <xf numFmtId="0" fontId="8" fillId="9" borderId="18" xfId="0" applyFont="1" applyFill="1" applyBorder="1" applyAlignment="1">
      <alignment horizontal="center" vertical="center" wrapText="1"/>
    </xf>
    <xf numFmtId="14" fontId="33" fillId="6" borderId="18" xfId="0" applyNumberFormat="1" applyFont="1" applyFill="1" applyBorder="1" applyAlignment="1">
      <alignment horizontal="center" vertical="center"/>
    </xf>
    <xf numFmtId="0" fontId="33" fillId="6" borderId="18" xfId="0" applyFont="1" applyFill="1" applyBorder="1" applyAlignment="1">
      <alignment horizontal="center" vertical="center" wrapText="1"/>
    </xf>
    <xf numFmtId="0" fontId="33" fillId="6" borderId="18" xfId="0" applyFont="1" applyFill="1" applyBorder="1" applyAlignment="1">
      <alignment horizontal="center" vertical="center"/>
    </xf>
    <xf numFmtId="14" fontId="33" fillId="6" borderId="18" xfId="0" applyNumberFormat="1" applyFont="1" applyFill="1" applyBorder="1" applyAlignment="1">
      <alignment horizontal="center" vertical="center" wrapText="1"/>
    </xf>
    <xf numFmtId="0" fontId="28" fillId="11" borderId="8" xfId="0" applyFont="1" applyFill="1" applyBorder="1" applyAlignment="1">
      <alignment horizontal="center" vertical="center"/>
    </xf>
    <xf numFmtId="0" fontId="28" fillId="11" borderId="46" xfId="0" applyFont="1" applyFill="1" applyBorder="1" applyAlignment="1">
      <alignment horizontal="center" vertical="center"/>
    </xf>
    <xf numFmtId="0" fontId="0" fillId="5" borderId="8" xfId="0" applyFill="1" applyBorder="1" applyAlignment="1">
      <alignment horizontal="center" vertical="center"/>
    </xf>
    <xf numFmtId="0" fontId="0" fillId="7" borderId="46" xfId="0" applyFill="1" applyBorder="1" applyAlignment="1">
      <alignment horizontal="center" vertical="center"/>
    </xf>
    <xf numFmtId="9" fontId="0" fillId="7" borderId="46" xfId="0" applyNumberFormat="1" applyFill="1" applyBorder="1" applyAlignment="1">
      <alignment horizontal="center" vertical="center"/>
    </xf>
    <xf numFmtId="1" fontId="0" fillId="5" borderId="8" xfId="0" applyNumberFormat="1" applyFill="1" applyBorder="1" applyAlignment="1">
      <alignment horizontal="center" vertical="center"/>
    </xf>
    <xf numFmtId="1" fontId="0" fillId="7" borderId="46" xfId="1" applyNumberFormat="1" applyFont="1" applyFill="1" applyBorder="1" applyAlignment="1">
      <alignment horizontal="center" vertical="center"/>
    </xf>
    <xf numFmtId="9" fontId="0" fillId="7" borderId="46" xfId="1" applyFont="1" applyFill="1" applyBorder="1" applyAlignment="1">
      <alignment horizontal="center" vertical="center"/>
    </xf>
    <xf numFmtId="1" fontId="0" fillId="5" borderId="41" xfId="0" applyNumberFormat="1" applyFill="1" applyBorder="1" applyAlignment="1">
      <alignment horizontal="center" vertical="center"/>
    </xf>
    <xf numFmtId="1" fontId="0" fillId="7" borderId="42" xfId="1" applyNumberFormat="1" applyFont="1" applyFill="1" applyBorder="1" applyAlignment="1">
      <alignment horizontal="center" vertical="center"/>
    </xf>
    <xf numFmtId="1" fontId="0" fillId="5" borderId="42" xfId="0" applyNumberFormat="1" applyFill="1" applyBorder="1" applyAlignment="1">
      <alignment horizontal="center" vertical="center"/>
    </xf>
    <xf numFmtId="1" fontId="0" fillId="7" borderId="48" xfId="1" applyNumberFormat="1" applyFont="1" applyFill="1" applyBorder="1" applyAlignment="1">
      <alignment horizontal="center" vertical="center"/>
    </xf>
    <xf numFmtId="0" fontId="0" fillId="5" borderId="41" xfId="0" applyFill="1" applyBorder="1" applyAlignment="1">
      <alignment horizontal="center" vertical="center"/>
    </xf>
    <xf numFmtId="0" fontId="43" fillId="11" borderId="41" xfId="0" applyFont="1" applyFill="1" applyBorder="1" applyAlignment="1">
      <alignment horizontal="center"/>
    </xf>
    <xf numFmtId="0" fontId="43" fillId="11" borderId="42" xfId="0" applyFont="1" applyFill="1" applyBorder="1" applyAlignment="1">
      <alignment horizontal="center"/>
    </xf>
    <xf numFmtId="0" fontId="20" fillId="11" borderId="2" xfId="0" applyFont="1" applyFill="1" applyBorder="1"/>
    <xf numFmtId="0" fontId="20" fillId="11" borderId="2" xfId="0" applyFont="1" applyFill="1" applyBorder="1" applyAlignment="1">
      <alignment horizontal="center"/>
    </xf>
    <xf numFmtId="0" fontId="20" fillId="11" borderId="2" xfId="0" applyFont="1" applyFill="1" applyBorder="1" applyAlignment="1">
      <alignment horizont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7" borderId="42" xfId="0" applyFont="1" applyFill="1" applyBorder="1" applyAlignment="1">
      <alignment horizontal="center" vertical="center"/>
    </xf>
    <xf numFmtId="0" fontId="18" fillId="5" borderId="42" xfId="0" applyFont="1" applyFill="1" applyBorder="1" applyAlignment="1">
      <alignment horizontal="center" vertical="center"/>
    </xf>
    <xf numFmtId="0" fontId="18" fillId="7" borderId="42" xfId="0" applyFont="1" applyFill="1" applyBorder="1" applyAlignment="1">
      <alignment horizontal="center" vertical="center"/>
    </xf>
    <xf numFmtId="1" fontId="18" fillId="7" borderId="46" xfId="0" applyNumberFormat="1" applyFont="1" applyFill="1" applyBorder="1" applyAlignment="1">
      <alignment horizontal="center" vertical="center"/>
    </xf>
    <xf numFmtId="9" fontId="18" fillId="7" borderId="46" xfId="0" applyNumberFormat="1" applyFont="1" applyFill="1" applyBorder="1" applyAlignment="1">
      <alignment horizontal="center" vertical="center"/>
    </xf>
    <xf numFmtId="0" fontId="20" fillId="7" borderId="46" xfId="0" applyFont="1" applyFill="1" applyBorder="1" applyAlignment="1">
      <alignment horizontal="center" vertical="center"/>
    </xf>
    <xf numFmtId="0" fontId="20" fillId="7" borderId="48" xfId="0" applyFont="1" applyFill="1" applyBorder="1" applyAlignment="1">
      <alignment horizontal="center" vertical="center"/>
    </xf>
    <xf numFmtId="0" fontId="58" fillId="11" borderId="41" xfId="0" applyFont="1" applyFill="1" applyBorder="1" applyAlignment="1">
      <alignment vertical="center"/>
    </xf>
    <xf numFmtId="0" fontId="58" fillId="11" borderId="42" xfId="0" applyFont="1" applyFill="1" applyBorder="1" applyAlignment="1">
      <alignment vertical="center"/>
    </xf>
    <xf numFmtId="0" fontId="58" fillId="11" borderId="41" xfId="0" applyFont="1" applyFill="1" applyBorder="1" applyAlignment="1">
      <alignment horizontal="center" vertical="center"/>
    </xf>
    <xf numFmtId="0" fontId="58" fillId="11" borderId="42" xfId="0" applyFont="1" applyFill="1" applyBorder="1" applyAlignment="1">
      <alignment horizontal="center" vertical="center"/>
    </xf>
    <xf numFmtId="0" fontId="29" fillId="11" borderId="48" xfId="0" applyFont="1" applyFill="1" applyBorder="1" applyAlignment="1">
      <alignment horizontal="center" vertical="center"/>
    </xf>
    <xf numFmtId="0" fontId="20" fillId="5" borderId="56" xfId="0" applyFont="1" applyFill="1" applyBorder="1" applyAlignment="1">
      <alignment horizontal="center" vertical="center"/>
    </xf>
    <xf numFmtId="9" fontId="20" fillId="5" borderId="46" xfId="1" applyFont="1" applyFill="1" applyBorder="1" applyAlignment="1">
      <alignment horizontal="left" vertical="center" wrapText="1"/>
    </xf>
    <xf numFmtId="9" fontId="20" fillId="5" borderId="46" xfId="1" applyFont="1" applyFill="1" applyBorder="1" applyAlignment="1">
      <alignment horizontal="center" vertical="center" wrapText="1"/>
    </xf>
    <xf numFmtId="0" fontId="20" fillId="0" borderId="56" xfId="0" applyFont="1" applyBorder="1" applyAlignment="1">
      <alignment horizontal="center" vertical="center"/>
    </xf>
    <xf numFmtId="0" fontId="20" fillId="5" borderId="57" xfId="0" applyFont="1" applyFill="1" applyBorder="1" applyAlignment="1">
      <alignment horizontal="center" vertical="center"/>
    </xf>
    <xf numFmtId="0" fontId="6" fillId="4" borderId="21" xfId="0" applyFont="1" applyFill="1" applyBorder="1" applyAlignment="1">
      <alignment horizontal="center" vertical="center" wrapText="1"/>
    </xf>
    <xf numFmtId="14" fontId="10" fillId="0" borderId="18" xfId="0" applyNumberFormat="1" applyFont="1" applyBorder="1" applyAlignment="1">
      <alignment horizontal="center" vertical="center" wrapText="1"/>
    </xf>
    <xf numFmtId="0" fontId="10" fillId="5" borderId="18" xfId="0" applyFont="1" applyFill="1" applyBorder="1" applyAlignment="1">
      <alignment horizontal="center" vertical="center" wrapText="1"/>
    </xf>
    <xf numFmtId="14" fontId="10" fillId="5" borderId="18" xfId="0" applyNumberFormat="1" applyFont="1" applyFill="1" applyBorder="1" applyAlignment="1">
      <alignment horizontal="center" vertical="center" wrapText="1"/>
    </xf>
    <xf numFmtId="0" fontId="11" fillId="0" borderId="8" xfId="0" applyFont="1" applyBorder="1" applyAlignment="1">
      <alignment horizontal="center" vertical="center"/>
    </xf>
    <xf numFmtId="0" fontId="11" fillId="0" borderId="41" xfId="0" applyFont="1" applyBorder="1" applyAlignment="1">
      <alignment horizontal="center" vertical="center"/>
    </xf>
    <xf numFmtId="0" fontId="11" fillId="7" borderId="42" xfId="0" applyFont="1" applyFill="1" applyBorder="1" applyAlignment="1">
      <alignment horizontal="center" vertical="center"/>
    </xf>
    <xf numFmtId="0" fontId="11" fillId="0" borderId="42" xfId="0" applyFont="1" applyBorder="1" applyAlignment="1">
      <alignment horizontal="center" vertical="center"/>
    </xf>
    <xf numFmtId="9" fontId="11" fillId="0" borderId="8" xfId="1" applyFont="1" applyBorder="1" applyAlignment="1">
      <alignment horizontal="center" vertical="center"/>
    </xf>
    <xf numFmtId="0" fontId="11" fillId="7" borderId="18" xfId="0" applyFont="1" applyFill="1" applyBorder="1" applyAlignment="1">
      <alignment horizontal="center" vertical="center"/>
    </xf>
    <xf numFmtId="9" fontId="11" fillId="7" borderId="18" xfId="0" applyNumberFormat="1" applyFont="1" applyFill="1" applyBorder="1" applyAlignment="1">
      <alignment horizontal="center" vertical="center"/>
    </xf>
    <xf numFmtId="0" fontId="11" fillId="7" borderId="58" xfId="0" applyFont="1" applyFill="1" applyBorder="1" applyAlignment="1">
      <alignment horizontal="center" vertical="center"/>
    </xf>
    <xf numFmtId="0" fontId="0" fillId="0" borderId="42" xfId="0" applyBorder="1"/>
    <xf numFmtId="0" fontId="28" fillId="0" borderId="21" xfId="0" applyFont="1" applyBorder="1" applyAlignment="1">
      <alignment horizontal="center" vertical="center" wrapText="1"/>
    </xf>
    <xf numFmtId="0" fontId="29" fillId="11" borderId="58" xfId="0" applyFont="1" applyFill="1" applyBorder="1" applyAlignment="1">
      <alignment vertical="center"/>
    </xf>
    <xf numFmtId="0" fontId="11" fillId="7" borderId="23" xfId="0" applyFont="1" applyFill="1" applyBorder="1" applyAlignment="1">
      <alignment horizontal="center" vertical="center"/>
    </xf>
    <xf numFmtId="0" fontId="11" fillId="0" borderId="23" xfId="0" applyFont="1" applyBorder="1" applyAlignment="1">
      <alignment horizontal="center" vertical="center"/>
    </xf>
    <xf numFmtId="0" fontId="11" fillId="7" borderId="26" xfId="0" applyFont="1" applyFill="1" applyBorder="1" applyAlignment="1">
      <alignment horizontal="center" vertical="center"/>
    </xf>
    <xf numFmtId="0" fontId="11" fillId="0" borderId="22" xfId="0" applyFont="1" applyBorder="1" applyAlignment="1">
      <alignment horizontal="center" vertical="center"/>
    </xf>
    <xf numFmtId="0" fontId="28" fillId="0" borderId="18" xfId="0" applyFont="1" applyBorder="1" applyAlignment="1">
      <alignment horizontal="center" vertical="center" wrapText="1"/>
    </xf>
    <xf numFmtId="0" fontId="20" fillId="7" borderId="44" xfId="0" applyFont="1" applyFill="1" applyBorder="1" applyAlignment="1">
      <alignment horizontal="center" vertical="center"/>
    </xf>
    <xf numFmtId="0" fontId="18" fillId="5" borderId="44" xfId="0" applyFont="1" applyFill="1" applyBorder="1" applyAlignment="1">
      <alignment horizontal="center" vertical="center"/>
    </xf>
    <xf numFmtId="0" fontId="20" fillId="7" borderId="10" xfId="0" applyFont="1" applyFill="1" applyBorder="1" applyAlignment="1">
      <alignment horizontal="center" vertical="center"/>
    </xf>
    <xf numFmtId="0" fontId="18" fillId="5" borderId="10" xfId="0" applyFont="1" applyFill="1" applyBorder="1" applyAlignment="1">
      <alignment horizontal="center" vertical="center"/>
    </xf>
    <xf numFmtId="0" fontId="18" fillId="7" borderId="10" xfId="0" applyFont="1" applyFill="1" applyBorder="1" applyAlignment="1">
      <alignment horizontal="center" vertical="center"/>
    </xf>
    <xf numFmtId="0" fontId="20" fillId="5" borderId="10" xfId="0" applyFont="1" applyFill="1" applyBorder="1" applyAlignment="1">
      <alignment horizontal="center" vertical="center"/>
    </xf>
    <xf numFmtId="1" fontId="20" fillId="7" borderId="10" xfId="1" applyNumberFormat="1" applyFont="1" applyFill="1" applyBorder="1" applyAlignment="1">
      <alignment horizontal="center" vertical="center"/>
    </xf>
    <xf numFmtId="9" fontId="18" fillId="5" borderId="10" xfId="1" applyFont="1" applyFill="1" applyBorder="1" applyAlignment="1">
      <alignment horizontal="center" vertical="center"/>
    </xf>
    <xf numFmtId="9" fontId="18" fillId="7" borderId="10" xfId="1" applyFont="1" applyFill="1" applyBorder="1" applyAlignment="1">
      <alignment horizontal="center" vertical="center"/>
    </xf>
    <xf numFmtId="9" fontId="20" fillId="7" borderId="10" xfId="1" applyFont="1" applyFill="1" applyBorder="1" applyAlignment="1">
      <alignment horizontal="center" vertical="center"/>
    </xf>
    <xf numFmtId="1" fontId="18" fillId="5" borderId="10" xfId="1" applyNumberFormat="1" applyFont="1" applyFill="1" applyBorder="1" applyAlignment="1">
      <alignment horizontal="center" vertical="center"/>
    </xf>
    <xf numFmtId="1" fontId="18" fillId="7" borderId="10" xfId="1" applyNumberFormat="1" applyFont="1" applyFill="1" applyBorder="1" applyAlignment="1">
      <alignment horizontal="center" vertical="center"/>
    </xf>
    <xf numFmtId="1" fontId="20" fillId="5" borderId="10" xfId="0" applyNumberFormat="1" applyFont="1" applyFill="1" applyBorder="1" applyAlignment="1">
      <alignment horizontal="center" vertical="center"/>
    </xf>
    <xf numFmtId="0" fontId="18" fillId="7" borderId="44" xfId="0" applyFont="1" applyFill="1" applyBorder="1" applyAlignment="1">
      <alignment horizontal="center" vertical="center"/>
    </xf>
    <xf numFmtId="0" fontId="20" fillId="7" borderId="45"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0" xfId="0" applyFont="1" applyFill="1" applyAlignment="1">
      <alignment horizontal="center"/>
    </xf>
    <xf numFmtId="9" fontId="20" fillId="5" borderId="0" xfId="1" applyFont="1" applyFill="1" applyBorder="1" applyAlignment="1">
      <alignment horizontal="center" vertical="center" wrapText="1"/>
    </xf>
    <xf numFmtId="9" fontId="20" fillId="5" borderId="0" xfId="0" applyNumberFormat="1" applyFont="1" applyFill="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xf>
    <xf numFmtId="0" fontId="20" fillId="5" borderId="59" xfId="0" applyFont="1" applyFill="1" applyBorder="1" applyAlignment="1">
      <alignment horizontal="left" vertical="center"/>
    </xf>
    <xf numFmtId="0" fontId="20" fillId="5" borderId="60" xfId="0" applyFont="1" applyFill="1" applyBorder="1" applyAlignment="1">
      <alignment horizontal="center" vertical="center"/>
    </xf>
    <xf numFmtId="0" fontId="20" fillId="5" borderId="60" xfId="0" applyFont="1" applyFill="1" applyBorder="1"/>
    <xf numFmtId="0" fontId="20" fillId="5" borderId="60" xfId="0" applyFont="1" applyFill="1" applyBorder="1" applyAlignment="1">
      <alignment horizontal="center"/>
    </xf>
    <xf numFmtId="0" fontId="20" fillId="5" borderId="61" xfId="0" applyFont="1" applyFill="1" applyBorder="1"/>
    <xf numFmtId="0" fontId="43" fillId="14" borderId="65" xfId="0" applyFont="1" applyFill="1" applyBorder="1" applyAlignment="1">
      <alignment horizontal="center" vertical="center" textRotation="90"/>
    </xf>
    <xf numFmtId="0" fontId="43" fillId="14" borderId="67" xfId="0" applyFont="1" applyFill="1" applyBorder="1" applyAlignment="1">
      <alignment horizontal="center" vertical="center" textRotation="90"/>
    </xf>
    <xf numFmtId="0" fontId="43" fillId="14" borderId="66" xfId="0" applyFont="1" applyFill="1" applyBorder="1" applyAlignment="1">
      <alignment horizontal="center" vertical="center" textRotation="90" wrapText="1"/>
    </xf>
    <xf numFmtId="0" fontId="43" fillId="14" borderId="66" xfId="0" applyFont="1" applyFill="1" applyBorder="1" applyAlignment="1">
      <alignment horizontal="center" vertical="center" textRotation="90"/>
    </xf>
    <xf numFmtId="0" fontId="43" fillId="0" borderId="0" xfId="0" applyFont="1" applyAlignment="1">
      <alignment horizontal="center" vertical="center"/>
    </xf>
    <xf numFmtId="0" fontId="43" fillId="14" borderId="0" xfId="0" applyFont="1" applyFill="1" applyAlignment="1">
      <alignment horizontal="center" vertical="center"/>
    </xf>
    <xf numFmtId="0" fontId="20" fillId="0" borderId="65" xfId="0" applyFont="1" applyBorder="1" applyAlignment="1">
      <alignment horizontal="center" vertical="center"/>
    </xf>
    <xf numFmtId="0" fontId="11" fillId="0" borderId="65" xfId="0" applyFont="1" applyBorder="1" applyAlignment="1">
      <alignment horizontal="justify" vertical="center" wrapText="1"/>
    </xf>
    <xf numFmtId="0" fontId="11" fillId="0" borderId="65" xfId="0" applyFont="1" applyBorder="1" applyAlignment="1">
      <alignment horizontal="center" vertical="center" wrapText="1"/>
    </xf>
    <xf numFmtId="0" fontId="20" fillId="0" borderId="65" xfId="0" applyFont="1" applyBorder="1" applyAlignment="1">
      <alignment horizontal="center" vertical="center" wrapText="1"/>
    </xf>
    <xf numFmtId="0" fontId="50" fillId="5" borderId="71" xfId="0" applyFont="1" applyFill="1" applyBorder="1" applyAlignment="1">
      <alignment horizontal="center" vertical="center" wrapText="1" readingOrder="1"/>
    </xf>
    <xf numFmtId="9" fontId="20" fillId="5" borderId="66" xfId="1" applyFont="1" applyFill="1" applyBorder="1" applyAlignment="1">
      <alignment horizontal="center" vertical="center" wrapText="1"/>
    </xf>
    <xf numFmtId="0" fontId="26" fillId="5" borderId="72" xfId="0" applyFont="1" applyFill="1" applyBorder="1" applyAlignment="1">
      <alignment horizontal="center" vertical="center" wrapText="1" readingOrder="1"/>
    </xf>
    <xf numFmtId="0" fontId="18" fillId="5" borderId="65" xfId="0" applyFont="1" applyFill="1" applyBorder="1" applyAlignment="1">
      <alignment horizontal="center" vertical="center" wrapText="1"/>
    </xf>
    <xf numFmtId="0" fontId="20" fillId="0" borderId="66" xfId="0" applyFont="1" applyBorder="1" applyAlignment="1">
      <alignment horizontal="center" vertical="center"/>
    </xf>
    <xf numFmtId="0" fontId="11" fillId="0" borderId="66" xfId="0" applyFont="1" applyBorder="1" applyAlignment="1">
      <alignment horizontal="justify" vertical="center" wrapText="1"/>
    </xf>
    <xf numFmtId="9" fontId="20" fillId="0" borderId="66" xfId="1" applyFont="1" applyBorder="1" applyAlignment="1">
      <alignment horizontal="center" vertical="center"/>
    </xf>
    <xf numFmtId="0" fontId="20" fillId="0" borderId="66" xfId="0" applyFont="1" applyBorder="1" applyAlignment="1">
      <alignment horizontal="center" vertical="center" textRotation="90"/>
    </xf>
    <xf numFmtId="10" fontId="20" fillId="5" borderId="66" xfId="1" applyNumberFormat="1" applyFont="1" applyFill="1" applyBorder="1" applyAlignment="1">
      <alignment horizontal="center" vertical="center" wrapText="1"/>
    </xf>
    <xf numFmtId="9" fontId="20" fillId="5" borderId="66" xfId="1" applyFont="1" applyFill="1" applyBorder="1" applyAlignment="1">
      <alignment horizontal="center" vertical="center"/>
    </xf>
    <xf numFmtId="0" fontId="20" fillId="0" borderId="65" xfId="0" applyFont="1" applyBorder="1" applyAlignment="1">
      <alignment horizontal="center" vertical="center" textRotation="90"/>
    </xf>
    <xf numFmtId="0" fontId="41" fillId="0" borderId="66" xfId="0" applyFont="1" applyBorder="1" applyAlignment="1">
      <alignment horizontal="justify" vertical="center" wrapText="1"/>
    </xf>
    <xf numFmtId="0" fontId="11" fillId="0" borderId="66" xfId="0" applyFont="1" applyBorder="1" applyAlignment="1">
      <alignment horizontal="center" vertical="center" wrapText="1"/>
    </xf>
    <xf numFmtId="14" fontId="11" fillId="0" borderId="66" xfId="0" applyNumberFormat="1" applyFont="1" applyBorder="1" applyAlignment="1">
      <alignment horizontal="left" vertical="center" wrapText="1"/>
    </xf>
    <xf numFmtId="0" fontId="20" fillId="0" borderId="66"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wrapText="1"/>
    </xf>
    <xf numFmtId="9" fontId="20" fillId="5" borderId="66" xfId="0" applyNumberFormat="1" applyFont="1" applyFill="1" applyBorder="1" applyAlignment="1">
      <alignment horizontal="center" vertical="center"/>
    </xf>
    <xf numFmtId="0" fontId="11" fillId="0" borderId="65" xfId="0" applyFont="1" applyBorder="1" applyAlignment="1">
      <alignment horizontal="center" vertical="center" textRotation="90"/>
    </xf>
    <xf numFmtId="0" fontId="41" fillId="0" borderId="66" xfId="0" applyFont="1" applyBorder="1" applyAlignment="1">
      <alignment horizontal="center" vertical="center" wrapText="1"/>
    </xf>
    <xf numFmtId="0" fontId="20" fillId="5" borderId="66" xfId="0" applyFont="1" applyFill="1" applyBorder="1" applyAlignment="1">
      <alignment horizontal="center" vertical="center"/>
    </xf>
    <xf numFmtId="0" fontId="20" fillId="0" borderId="66" xfId="0" applyFont="1" applyBorder="1" applyAlignment="1" applyProtection="1">
      <alignment horizontal="justify" vertical="center" wrapText="1"/>
      <protection locked="0"/>
    </xf>
    <xf numFmtId="0" fontId="49" fillId="5" borderId="65" xfId="0" applyFont="1" applyFill="1" applyBorder="1" applyAlignment="1" applyProtection="1">
      <alignment horizontal="justify" vertical="center" wrapText="1"/>
      <protection locked="0"/>
    </xf>
    <xf numFmtId="0" fontId="11" fillId="5" borderId="65" xfId="0" applyFont="1" applyFill="1" applyBorder="1" applyAlignment="1" applyProtection="1">
      <alignment horizontal="justify" vertical="center" wrapText="1"/>
      <protection locked="0"/>
    </xf>
    <xf numFmtId="0" fontId="20" fillId="0" borderId="66" xfId="0" applyFont="1" applyBorder="1" applyAlignment="1" applyProtection="1">
      <alignment horizontal="center" vertical="center" wrapText="1"/>
      <protection locked="0"/>
    </xf>
    <xf numFmtId="9" fontId="20" fillId="5" borderId="66" xfId="1" applyFont="1" applyFill="1" applyBorder="1" applyAlignment="1" applyProtection="1">
      <alignment horizontal="center" vertical="center" wrapText="1"/>
      <protection locked="0"/>
    </xf>
    <xf numFmtId="0" fontId="11" fillId="0" borderId="66" xfId="0" applyFont="1" applyBorder="1" applyAlignment="1" applyProtection="1">
      <alignment horizontal="justify" vertical="center" wrapText="1"/>
      <protection locked="0"/>
    </xf>
    <xf numFmtId="9" fontId="20" fillId="5" borderId="66" xfId="0" applyNumberFormat="1" applyFont="1" applyFill="1" applyBorder="1" applyAlignment="1">
      <alignment horizontal="center" vertical="center" wrapText="1"/>
    </xf>
    <xf numFmtId="14" fontId="20" fillId="0" borderId="66" xfId="0" applyNumberFormat="1" applyFont="1" applyBorder="1" applyAlignment="1">
      <alignment horizontal="left" vertical="center" wrapText="1"/>
    </xf>
    <xf numFmtId="0" fontId="20" fillId="5" borderId="66" xfId="0" applyFont="1" applyFill="1" applyBorder="1" applyAlignment="1" applyProtection="1">
      <alignment horizontal="justify" vertical="center" wrapText="1"/>
      <protection locked="0"/>
    </xf>
    <xf numFmtId="0" fontId="41" fillId="0" borderId="66" xfId="0" applyFont="1" applyBorder="1" applyAlignment="1" applyProtection="1">
      <alignment horizontal="justify" vertical="center" wrapText="1"/>
      <protection locked="0"/>
    </xf>
    <xf numFmtId="0" fontId="20" fillId="0" borderId="66" xfId="0" applyFont="1" applyBorder="1" applyAlignment="1">
      <alignment horizontal="justify" vertical="center" wrapText="1"/>
    </xf>
    <xf numFmtId="0" fontId="20" fillId="5" borderId="66" xfId="0" applyFont="1" applyFill="1" applyBorder="1" applyAlignment="1" applyProtection="1">
      <alignment horizontal="center" vertical="center" wrapText="1"/>
      <protection locked="0"/>
    </xf>
    <xf numFmtId="0" fontId="50" fillId="5" borderId="65" xfId="0" applyFont="1" applyFill="1" applyBorder="1" applyAlignment="1">
      <alignment horizontal="center" vertical="center" wrapText="1" readingOrder="1"/>
    </xf>
    <xf numFmtId="0" fontId="18" fillId="0" borderId="66" xfId="0" applyFont="1" applyBorder="1" applyAlignment="1">
      <alignment horizontal="center" vertical="center" wrapText="1"/>
    </xf>
    <xf numFmtId="0" fontId="51" fillId="15" borderId="66" xfId="0" applyFont="1" applyFill="1" applyBorder="1" applyAlignment="1">
      <alignment horizontal="center" vertical="center" wrapText="1"/>
    </xf>
    <xf numFmtId="0" fontId="18" fillId="0" borderId="66" xfId="0" applyFont="1" applyBorder="1" applyAlignment="1">
      <alignment horizontal="justify" vertical="center" wrapText="1"/>
    </xf>
    <xf numFmtId="0" fontId="11" fillId="5" borderId="66" xfId="0" applyFont="1" applyFill="1" applyBorder="1" applyAlignment="1">
      <alignment horizontal="justify" vertical="center" wrapText="1"/>
    </xf>
    <xf numFmtId="0" fontId="49" fillId="5" borderId="66" xfId="0" applyFont="1" applyFill="1" applyBorder="1" applyAlignment="1">
      <alignment horizontal="justify" vertical="center" wrapText="1"/>
    </xf>
    <xf numFmtId="9" fontId="20" fillId="0" borderId="66" xfId="0" applyNumberFormat="1" applyFont="1" applyBorder="1" applyAlignment="1">
      <alignment horizontal="center" vertical="center" wrapText="1"/>
    </xf>
    <xf numFmtId="9" fontId="18" fillId="5" borderId="72" xfId="1" applyFont="1" applyFill="1" applyBorder="1" applyAlignment="1">
      <alignment horizontal="center" vertical="center" wrapText="1" readingOrder="1"/>
    </xf>
    <xf numFmtId="0" fontId="20" fillId="0" borderId="0" xfId="0" applyFont="1" applyAlignment="1">
      <alignment horizontal="justify" vertical="center" wrapText="1"/>
    </xf>
    <xf numFmtId="14" fontId="20" fillId="0" borderId="66" xfId="0" applyNumberFormat="1" applyFont="1" applyBorder="1" applyAlignment="1">
      <alignment horizontal="center" vertical="center" wrapText="1"/>
    </xf>
    <xf numFmtId="0" fontId="50" fillId="5" borderId="68" xfId="0" applyFont="1" applyFill="1" applyBorder="1" applyAlignment="1">
      <alignment horizontal="center" vertical="center" wrapText="1" readingOrder="1"/>
    </xf>
    <xf numFmtId="0" fontId="49" fillId="0" borderId="66" xfId="0" applyFont="1" applyBorder="1" applyAlignment="1">
      <alignment horizontal="justify" vertical="center" wrapText="1"/>
    </xf>
    <xf numFmtId="0" fontId="11" fillId="0" borderId="66" xfId="0" applyFont="1" applyBorder="1" applyAlignment="1">
      <alignment horizontal="justify" vertical="top" wrapText="1"/>
    </xf>
    <xf numFmtId="9" fontId="20" fillId="0" borderId="66" xfId="1" applyFont="1" applyBorder="1" applyAlignment="1">
      <alignment horizontal="center" vertical="center" wrapText="1"/>
    </xf>
    <xf numFmtId="10" fontId="11" fillId="5" borderId="66" xfId="1" applyNumberFormat="1" applyFont="1" applyFill="1" applyBorder="1" applyAlignment="1">
      <alignment horizontal="center" vertical="center" wrapText="1"/>
    </xf>
    <xf numFmtId="9" fontId="11" fillId="5" borderId="66" xfId="1"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0" borderId="67" xfId="0" applyFont="1" applyBorder="1" applyAlignment="1">
      <alignment horizontal="center" vertical="center"/>
    </xf>
    <xf numFmtId="0" fontId="49" fillId="0" borderId="66" xfId="0" applyFont="1" applyBorder="1" applyAlignment="1">
      <alignment horizontal="justify" vertical="top" wrapText="1"/>
    </xf>
    <xf numFmtId="0" fontId="20" fillId="0" borderId="65" xfId="0" applyFont="1" applyBorder="1" applyAlignment="1">
      <alignment horizontal="justify" vertical="center" wrapText="1"/>
    </xf>
    <xf numFmtId="0" fontId="11" fillId="5" borderId="65" xfId="0" applyFont="1" applyFill="1" applyBorder="1" applyAlignment="1">
      <alignment horizontal="justify" vertical="center" wrapText="1"/>
    </xf>
    <xf numFmtId="0" fontId="49" fillId="5" borderId="65" xfId="0" applyFont="1" applyFill="1" applyBorder="1" applyAlignment="1">
      <alignment horizontal="justify" vertical="center" wrapText="1"/>
    </xf>
    <xf numFmtId="9" fontId="20" fillId="5" borderId="65" xfId="1" applyFont="1" applyFill="1" applyBorder="1" applyAlignment="1">
      <alignment horizontal="center" vertical="center" wrapText="1"/>
    </xf>
    <xf numFmtId="9" fontId="20" fillId="0" borderId="66" xfId="1" applyFont="1" applyBorder="1" applyAlignment="1">
      <alignment horizontal="center" vertical="center" textRotation="90"/>
    </xf>
    <xf numFmtId="0" fontId="63" fillId="0" borderId="66" xfId="2" quotePrefix="1" applyFont="1" applyBorder="1" applyAlignment="1">
      <alignment horizontal="justify" vertical="center" wrapText="1"/>
    </xf>
    <xf numFmtId="0" fontId="20" fillId="0" borderId="0" xfId="0" applyFont="1" applyAlignment="1">
      <alignment wrapText="1"/>
    </xf>
    <xf numFmtId="0" fontId="18" fillId="0" borderId="65" xfId="0" applyFont="1" applyBorder="1" applyAlignment="1">
      <alignment horizontal="justify" vertical="center" wrapText="1"/>
    </xf>
    <xf numFmtId="0" fontId="20" fillId="0" borderId="66" xfId="0" applyFont="1" applyBorder="1" applyAlignment="1">
      <alignment horizontal="justify" vertical="top" wrapText="1"/>
    </xf>
    <xf numFmtId="0" fontId="18" fillId="0" borderId="65" xfId="0" applyFont="1" applyBorder="1" applyAlignment="1">
      <alignment horizontal="center" vertical="center" wrapText="1"/>
    </xf>
    <xf numFmtId="10" fontId="18" fillId="5" borderId="62" xfId="1" applyNumberFormat="1" applyFont="1" applyFill="1" applyBorder="1" applyAlignment="1">
      <alignment horizontal="center" vertical="center" wrapText="1" readingOrder="1"/>
    </xf>
    <xf numFmtId="0" fontId="50" fillId="5" borderId="73" xfId="0" applyFont="1" applyFill="1" applyBorder="1" applyAlignment="1">
      <alignment horizontal="center" vertical="center" wrapText="1" readingOrder="1"/>
    </xf>
    <xf numFmtId="9" fontId="11" fillId="5" borderId="66" xfId="1" applyFont="1" applyFill="1" applyBorder="1" applyAlignment="1">
      <alignment horizontal="center" vertical="center"/>
    </xf>
    <xf numFmtId="0" fontId="50" fillId="5" borderId="77" xfId="0" applyFont="1" applyFill="1" applyBorder="1" applyAlignment="1">
      <alignment horizontal="center" vertical="center" wrapText="1" readingOrder="1"/>
    </xf>
    <xf numFmtId="9" fontId="11" fillId="5" borderId="66" xfId="0" applyNumberFormat="1" applyFont="1" applyFill="1" applyBorder="1" applyAlignment="1">
      <alignment horizontal="center" vertical="center"/>
    </xf>
    <xf numFmtId="9" fontId="41" fillId="5" borderId="72" xfId="1" applyFont="1" applyFill="1" applyBorder="1" applyAlignment="1">
      <alignment horizontal="center" vertical="center" wrapText="1" readingOrder="1"/>
    </xf>
    <xf numFmtId="0" fontId="12" fillId="0" borderId="0" xfId="2" applyBorder="1" applyAlignment="1">
      <alignment vertical="center"/>
    </xf>
    <xf numFmtId="0" fontId="12" fillId="0" borderId="69" xfId="2" applyBorder="1" applyAlignment="1">
      <alignment vertical="center"/>
    </xf>
    <xf numFmtId="0" fontId="12" fillId="0" borderId="78" xfId="2" applyBorder="1" applyAlignment="1">
      <alignment vertical="center"/>
    </xf>
    <xf numFmtId="0" fontId="20" fillId="16" borderId="66" xfId="0" applyFont="1" applyFill="1" applyBorder="1" applyAlignment="1">
      <alignment horizontal="center" vertical="center"/>
    </xf>
    <xf numFmtId="0" fontId="20" fillId="16" borderId="0" xfId="0" applyFont="1" applyFill="1" applyAlignment="1">
      <alignment horizontal="center" vertical="center"/>
    </xf>
    <xf numFmtId="0" fontId="43" fillId="0" borderId="10" xfId="0" applyFont="1" applyBorder="1" applyAlignment="1">
      <alignment horizontal="center" vertical="center" wrapText="1"/>
    </xf>
    <xf numFmtId="0" fontId="43" fillId="0" borderId="10" xfId="0" applyFont="1" applyBorder="1"/>
    <xf numFmtId="0" fontId="50" fillId="17" borderId="10" xfId="0" applyFont="1" applyFill="1" applyBorder="1" applyAlignment="1">
      <alignment horizontal="center" vertical="center" wrapText="1" readingOrder="1"/>
    </xf>
    <xf numFmtId="9" fontId="20" fillId="0" borderId="10" xfId="1" applyFont="1" applyBorder="1"/>
    <xf numFmtId="0" fontId="50" fillId="17" borderId="71" xfId="0" applyFont="1" applyFill="1" applyBorder="1" applyAlignment="1">
      <alignment horizontal="center" vertical="center" wrapText="1" readingOrder="1"/>
    </xf>
    <xf numFmtId="0" fontId="20" fillId="17" borderId="10" xfId="0" applyFont="1" applyFill="1" applyBorder="1"/>
    <xf numFmtId="0" fontId="50" fillId="18" borderId="10" xfId="0" applyFont="1" applyFill="1" applyBorder="1" applyAlignment="1">
      <alignment horizontal="center" vertical="center" wrapText="1" readingOrder="1"/>
    </xf>
    <xf numFmtId="0" fontId="50" fillId="19" borderId="72" xfId="0" applyFont="1" applyFill="1" applyBorder="1" applyAlignment="1">
      <alignment horizontal="center" vertical="center" wrapText="1" readingOrder="1"/>
    </xf>
    <xf numFmtId="0" fontId="20" fillId="16" borderId="10" xfId="0" applyFont="1" applyFill="1" applyBorder="1"/>
    <xf numFmtId="0" fontId="20" fillId="0" borderId="10" xfId="0" applyFont="1" applyBorder="1" applyAlignment="1">
      <alignment vertical="center"/>
    </xf>
    <xf numFmtId="0" fontId="50" fillId="16" borderId="10" xfId="0" applyFont="1" applyFill="1" applyBorder="1" applyAlignment="1">
      <alignment horizontal="center" vertical="center" wrapText="1" readingOrder="1"/>
    </xf>
    <xf numFmtId="0" fontId="50" fillId="16" borderId="72" xfId="0" applyFont="1" applyFill="1" applyBorder="1" applyAlignment="1">
      <alignment horizontal="center" vertical="center" wrapText="1" readingOrder="1"/>
    </xf>
    <xf numFmtId="0" fontId="20" fillId="20" borderId="10" xfId="0" applyFont="1" applyFill="1" applyBorder="1"/>
    <xf numFmtId="0" fontId="50" fillId="20" borderId="10" xfId="0" applyFont="1" applyFill="1" applyBorder="1" applyAlignment="1">
      <alignment horizontal="center" vertical="center" wrapText="1" readingOrder="1"/>
    </xf>
    <xf numFmtId="0" fontId="50" fillId="20" borderId="72" xfId="0" applyFont="1" applyFill="1" applyBorder="1" applyAlignment="1">
      <alignment horizontal="center" vertical="center" wrapText="1" readingOrder="1"/>
    </xf>
    <xf numFmtId="0" fontId="20" fillId="15" borderId="10" xfId="0" applyFont="1" applyFill="1" applyBorder="1"/>
    <xf numFmtId="0" fontId="55" fillId="15" borderId="10" xfId="0" applyFont="1" applyFill="1" applyBorder="1" applyAlignment="1">
      <alignment horizontal="center" vertical="center" wrapText="1" readingOrder="1"/>
    </xf>
    <xf numFmtId="0" fontId="55" fillId="15" borderId="72" xfId="0" applyFont="1" applyFill="1" applyBorder="1" applyAlignment="1">
      <alignment horizontal="center" vertical="center" wrapText="1" readingOrder="1"/>
    </xf>
    <xf numFmtId="15" fontId="11" fillId="0" borderId="66" xfId="0" applyNumberFormat="1" applyFont="1" applyBorder="1" applyAlignment="1">
      <alignment horizontal="center" vertical="center" wrapText="1"/>
    </xf>
    <xf numFmtId="14" fontId="11" fillId="0" borderId="66" xfId="0" applyNumberFormat="1" applyFont="1" applyBorder="1" applyAlignment="1">
      <alignment horizontal="center" vertical="center" wrapText="1"/>
    </xf>
    <xf numFmtId="0" fontId="11" fillId="5" borderId="66" xfId="0" applyFont="1" applyFill="1" applyBorder="1" applyAlignment="1">
      <alignment horizontal="center" vertical="center" wrapText="1"/>
    </xf>
    <xf numFmtId="0" fontId="20" fillId="0" borderId="66" xfId="0" applyFont="1" applyBorder="1" applyAlignment="1">
      <alignment horizontal="center" wrapText="1"/>
    </xf>
    <xf numFmtId="166" fontId="20" fillId="0" borderId="66" xfId="1" applyNumberFormat="1" applyFont="1" applyBorder="1" applyAlignment="1">
      <alignment horizontal="center" vertical="center" wrapText="1"/>
    </xf>
    <xf numFmtId="167" fontId="20" fillId="0" borderId="66" xfId="1" applyNumberFormat="1" applyFont="1" applyBorder="1" applyAlignment="1">
      <alignment horizontal="center" vertical="center" wrapText="1"/>
    </xf>
    <xf numFmtId="0" fontId="54" fillId="5" borderId="72" xfId="0" applyFont="1" applyFill="1" applyBorder="1" applyAlignment="1">
      <alignment horizontal="center" vertical="center" wrapText="1" readingOrder="1"/>
    </xf>
    <xf numFmtId="9" fontId="20" fillId="0" borderId="0" xfId="1" applyFont="1"/>
    <xf numFmtId="0" fontId="43" fillId="0" borderId="10" xfId="0" applyFont="1" applyBorder="1" applyAlignment="1">
      <alignment horizontal="center" vertical="center"/>
    </xf>
    <xf numFmtId="0" fontId="43" fillId="14" borderId="59" xfId="0" applyFont="1" applyFill="1" applyBorder="1" applyAlignment="1">
      <alignment vertical="center"/>
    </xf>
    <xf numFmtId="0" fontId="43" fillId="14" borderId="61" xfId="0" applyFont="1" applyFill="1" applyBorder="1" applyAlignment="1">
      <alignment vertical="center"/>
    </xf>
    <xf numFmtId="9" fontId="50" fillId="12" borderId="10" xfId="0" applyNumberFormat="1" applyFont="1" applyFill="1" applyBorder="1" applyAlignment="1">
      <alignment horizontal="center" vertical="center" wrapText="1"/>
    </xf>
    <xf numFmtId="9" fontId="50" fillId="12" borderId="8" xfId="0" applyNumberFormat="1" applyFont="1" applyFill="1" applyBorder="1" applyAlignment="1">
      <alignment horizontal="center" vertical="center"/>
    </xf>
    <xf numFmtId="9" fontId="50" fillId="13" borderId="10" xfId="0" applyNumberFormat="1" applyFont="1" applyFill="1" applyBorder="1" applyAlignment="1">
      <alignment horizontal="center" vertical="center"/>
    </xf>
    <xf numFmtId="0" fontId="50" fillId="12" borderId="10" xfId="0" applyFont="1" applyFill="1" applyBorder="1" applyAlignment="1">
      <alignment horizontal="center" vertical="center"/>
    </xf>
    <xf numFmtId="0" fontId="20" fillId="5" borderId="10" xfId="0" applyFont="1" applyFill="1" applyBorder="1" applyAlignment="1">
      <alignment horizontal="left" vertical="center" wrapText="1"/>
    </xf>
    <xf numFmtId="0" fontId="11" fillId="0" borderId="10" xfId="0" applyFont="1" applyBorder="1" applyAlignment="1">
      <alignment vertical="center" wrapText="1"/>
    </xf>
    <xf numFmtId="9" fontId="20" fillId="5" borderId="40" xfId="1" applyFont="1" applyFill="1" applyBorder="1" applyAlignment="1">
      <alignment horizontal="center" vertical="center"/>
    </xf>
    <xf numFmtId="0" fontId="20" fillId="5" borderId="43" xfId="0" applyFont="1" applyFill="1" applyBorder="1" applyAlignment="1">
      <alignment horizontal="center" vertical="center"/>
    </xf>
    <xf numFmtId="9" fontId="20" fillId="5" borderId="8" xfId="1" applyFont="1" applyFill="1" applyBorder="1" applyAlignment="1">
      <alignment horizontal="center" vertical="center"/>
    </xf>
    <xf numFmtId="1" fontId="20" fillId="5" borderId="8" xfId="1" applyNumberFormat="1" applyFont="1" applyFill="1" applyBorder="1" applyAlignment="1">
      <alignment horizontal="center" vertical="center"/>
    </xf>
    <xf numFmtId="0" fontId="20" fillId="5" borderId="8" xfId="0" applyFont="1" applyFill="1" applyBorder="1" applyAlignment="1">
      <alignment horizontal="center" vertical="center"/>
    </xf>
    <xf numFmtId="0" fontId="20" fillId="0" borderId="8" xfId="0" applyFont="1" applyBorder="1"/>
    <xf numFmtId="0" fontId="20" fillId="5" borderId="41" xfId="0" applyFont="1" applyFill="1" applyBorder="1" applyAlignment="1">
      <alignment horizontal="center" vertical="center"/>
    </xf>
    <xf numFmtId="9" fontId="20" fillId="5" borderId="23" xfId="1" applyFont="1" applyFill="1" applyBorder="1" applyAlignment="1">
      <alignment horizontal="center" vertical="center"/>
    </xf>
    <xf numFmtId="9" fontId="11" fillId="5" borderId="10" xfId="1" applyFont="1" applyFill="1" applyBorder="1" applyAlignment="1">
      <alignment vertical="center" wrapText="1"/>
    </xf>
    <xf numFmtId="9" fontId="11" fillId="7" borderId="10" xfId="1" applyFont="1" applyFill="1" applyBorder="1" applyAlignment="1">
      <alignment horizontal="center" vertical="center"/>
    </xf>
    <xf numFmtId="9" fontId="11" fillId="5" borderId="10" xfId="1" applyFont="1" applyFill="1" applyBorder="1" applyAlignment="1">
      <alignment horizontal="center" vertical="center"/>
    </xf>
    <xf numFmtId="1" fontId="11" fillId="7" borderId="10" xfId="1" applyNumberFormat="1" applyFont="1" applyFill="1" applyBorder="1" applyAlignment="1">
      <alignment horizontal="center" vertical="center"/>
    </xf>
    <xf numFmtId="1" fontId="11" fillId="5" borderId="10" xfId="1" applyNumberFormat="1" applyFont="1" applyFill="1" applyBorder="1" applyAlignment="1">
      <alignment horizontal="center" vertical="center"/>
    </xf>
    <xf numFmtId="0" fontId="29" fillId="11" borderId="81" xfId="0" applyFont="1" applyFill="1" applyBorder="1"/>
    <xf numFmtId="0" fontId="29" fillId="11" borderId="11" xfId="0" applyFont="1" applyFill="1" applyBorder="1"/>
    <xf numFmtId="0" fontId="29" fillId="11" borderId="82" xfId="0" applyFont="1" applyFill="1" applyBorder="1"/>
    <xf numFmtId="9" fontId="0" fillId="5" borderId="0" xfId="1" applyFont="1" applyFill="1" applyAlignment="1">
      <alignment horizontal="center" vertical="center"/>
    </xf>
    <xf numFmtId="9" fontId="0" fillId="5" borderId="10" xfId="0" applyNumberFormat="1" applyFill="1" applyBorder="1" applyAlignment="1">
      <alignment horizontal="center"/>
    </xf>
    <xf numFmtId="9" fontId="20" fillId="0" borderId="0" xfId="0" applyNumberFormat="1" applyFont="1"/>
    <xf numFmtId="0" fontId="51" fillId="0" borderId="0" xfId="0" applyFont="1" applyAlignment="1">
      <alignment horizontal="center" vertical="center"/>
    </xf>
    <xf numFmtId="9" fontId="11" fillId="0" borderId="10" xfId="1" applyFont="1" applyBorder="1" applyAlignment="1">
      <alignment horizontal="center" vertical="center"/>
    </xf>
    <xf numFmtId="9" fontId="2" fillId="0" borderId="0" xfId="0" applyNumberFormat="1" applyFont="1"/>
    <xf numFmtId="165" fontId="0" fillId="0" borderId="0" xfId="0" applyNumberFormat="1"/>
    <xf numFmtId="9" fontId="0" fillId="0" borderId="0" xfId="1" applyFont="1"/>
    <xf numFmtId="0" fontId="0" fillId="4" borderId="10" xfId="0" applyFill="1" applyBorder="1" applyAlignment="1">
      <alignment horizontal="center"/>
    </xf>
    <xf numFmtId="0" fontId="0" fillId="4" borderId="10" xfId="0" applyFill="1" applyBorder="1"/>
    <xf numFmtId="9" fontId="0" fillId="5" borderId="18" xfId="1" applyFont="1" applyFill="1" applyBorder="1" applyAlignment="1">
      <alignment horizontal="center" vertical="center"/>
    </xf>
    <xf numFmtId="0" fontId="0" fillId="5" borderId="9" xfId="0" applyFill="1" applyBorder="1"/>
    <xf numFmtId="0" fontId="0" fillId="5" borderId="54" xfId="0" applyFill="1" applyBorder="1"/>
    <xf numFmtId="0" fontId="53" fillId="6" borderId="10" xfId="0" applyFont="1" applyFill="1" applyBorder="1" applyAlignment="1">
      <alignment vertical="center" wrapText="1"/>
    </xf>
    <xf numFmtId="9" fontId="0" fillId="5" borderId="10" xfId="1" applyFont="1" applyFill="1" applyBorder="1" applyAlignment="1">
      <alignment horizontal="center"/>
    </xf>
    <xf numFmtId="9" fontId="11" fillId="5" borderId="18" xfId="1" applyFont="1" applyFill="1" applyBorder="1" applyAlignment="1">
      <alignment horizontal="center" vertical="center"/>
    </xf>
    <xf numFmtId="0" fontId="33" fillId="0" borderId="10" xfId="0" applyFont="1" applyBorder="1" applyAlignment="1">
      <alignment vertical="center" wrapText="1"/>
    </xf>
    <xf numFmtId="0" fontId="61" fillId="0" borderId="10" xfId="0" applyFont="1" applyBorder="1" applyAlignment="1">
      <alignment horizontal="center" vertical="center" wrapText="1"/>
    </xf>
    <xf numFmtId="0" fontId="62" fillId="0" borderId="10" xfId="0" applyFont="1" applyBorder="1" applyAlignment="1">
      <alignment horizontal="center" vertical="center" wrapText="1"/>
    </xf>
    <xf numFmtId="0" fontId="20" fillId="0" borderId="42" xfId="0" applyFont="1" applyBorder="1" applyAlignment="1">
      <alignment vertical="center"/>
    </xf>
    <xf numFmtId="0" fontId="20" fillId="0" borderId="10" xfId="0" applyFont="1" applyBorder="1" applyAlignment="1">
      <alignment wrapText="1"/>
    </xf>
    <xf numFmtId="0" fontId="20" fillId="0" borderId="10" xfId="0" applyFont="1" applyBorder="1" applyAlignment="1">
      <alignment vertical="top" wrapText="1"/>
    </xf>
    <xf numFmtId="0" fontId="0" fillId="5" borderId="9" xfId="0" applyFill="1" applyBorder="1" applyAlignment="1">
      <alignment horizontal="justify" vertical="top"/>
    </xf>
    <xf numFmtId="0" fontId="53" fillId="5" borderId="10" xfId="0" applyFont="1" applyFill="1" applyBorder="1" applyAlignment="1">
      <alignment vertical="center" wrapText="1"/>
    </xf>
    <xf numFmtId="0" fontId="18" fillId="5" borderId="0" xfId="0" applyFont="1" applyFill="1"/>
    <xf numFmtId="0" fontId="2" fillId="5" borderId="0" xfId="0" applyFont="1" applyFill="1"/>
    <xf numFmtId="0" fontId="0" fillId="5" borderId="0" xfId="0" applyFill="1" applyAlignment="1">
      <alignment horizontal="center"/>
    </xf>
    <xf numFmtId="0" fontId="10" fillId="0" borderId="10" xfId="0" applyFont="1" applyBorder="1" applyAlignment="1">
      <alignment horizontal="left" vertical="center" wrapText="1"/>
    </xf>
    <xf numFmtId="0" fontId="11" fillId="5" borderId="8" xfId="0" applyFont="1" applyFill="1" applyBorder="1" applyAlignment="1">
      <alignment horizontal="center" vertical="center"/>
    </xf>
    <xf numFmtId="0" fontId="41" fillId="6" borderId="10" xfId="0" applyFont="1" applyFill="1" applyBorder="1" applyAlignment="1">
      <alignment vertical="center" wrapText="1"/>
    </xf>
    <xf numFmtId="0" fontId="33" fillId="5" borderId="10" xfId="0" applyFont="1" applyFill="1" applyBorder="1" applyAlignment="1">
      <alignment horizontal="justify" vertical="top" wrapText="1"/>
    </xf>
    <xf numFmtId="10" fontId="0" fillId="5" borderId="0" xfId="0" applyNumberFormat="1" applyFill="1" applyAlignment="1">
      <alignment horizontal="center" vertical="center"/>
    </xf>
    <xf numFmtId="0" fontId="20" fillId="5" borderId="10" xfId="0" applyFont="1" applyFill="1" applyBorder="1" applyAlignment="1">
      <alignment vertical="top" wrapText="1"/>
    </xf>
    <xf numFmtId="165" fontId="11" fillId="7" borderId="44" xfId="5" applyNumberFormat="1" applyFont="1" applyFill="1" applyBorder="1" applyAlignment="1">
      <alignment horizontal="center" vertical="center"/>
    </xf>
    <xf numFmtId="165" fontId="11" fillId="5" borderId="44" xfId="5" applyNumberFormat="1" applyFont="1" applyFill="1" applyBorder="1" applyAlignment="1">
      <alignment horizontal="center" vertical="center"/>
    </xf>
    <xf numFmtId="9" fontId="11" fillId="7" borderId="44" xfId="1" applyFont="1" applyFill="1" applyBorder="1" applyAlignment="1">
      <alignment horizontal="center" vertical="center"/>
    </xf>
    <xf numFmtId="9" fontId="11" fillId="5" borderId="44" xfId="1" applyFont="1" applyFill="1" applyBorder="1" applyAlignment="1">
      <alignment horizontal="center" vertical="center"/>
    </xf>
    <xf numFmtId="0" fontId="13" fillId="0" borderId="44" xfId="0" applyFont="1" applyBorder="1"/>
    <xf numFmtId="0" fontId="29" fillId="11" borderId="81" xfId="0" applyFont="1" applyFill="1" applyBorder="1" applyAlignment="1">
      <alignment vertical="center"/>
    </xf>
    <xf numFmtId="0" fontId="29" fillId="11" borderId="11" xfId="0" applyFont="1" applyFill="1" applyBorder="1" applyAlignment="1">
      <alignment vertical="center"/>
    </xf>
    <xf numFmtId="0" fontId="29" fillId="11" borderId="21" xfId="0" applyFont="1" applyFill="1" applyBorder="1" applyAlignment="1">
      <alignment vertical="center"/>
    </xf>
    <xf numFmtId="1" fontId="11" fillId="5" borderId="10" xfId="5" applyNumberFormat="1" applyFont="1" applyFill="1" applyBorder="1" applyAlignment="1">
      <alignment horizontal="center" vertical="center"/>
    </xf>
    <xf numFmtId="9" fontId="11" fillId="5" borderId="10" xfId="5" applyNumberFormat="1" applyFont="1" applyFill="1" applyBorder="1" applyAlignment="1">
      <alignment horizontal="center" vertical="center"/>
    </xf>
    <xf numFmtId="14" fontId="20" fillId="0" borderId="18" xfId="0" applyNumberFormat="1" applyFont="1" applyBorder="1" applyAlignment="1">
      <alignment horizontal="center" vertical="center" wrapText="1"/>
    </xf>
    <xf numFmtId="14" fontId="18" fillId="0" borderId="18" xfId="0" applyNumberFormat="1" applyFont="1" applyBorder="1" applyAlignment="1">
      <alignment horizontal="center" vertical="center" wrapText="1"/>
    </xf>
    <xf numFmtId="14" fontId="59" fillId="0" borderId="18" xfId="0" applyNumberFormat="1" applyFont="1" applyBorder="1" applyAlignment="1">
      <alignment horizontal="center" vertical="center" wrapText="1"/>
    </xf>
    <xf numFmtId="165" fontId="11" fillId="5" borderId="43" xfId="10" applyNumberFormat="1" applyFont="1" applyFill="1" applyBorder="1" applyAlignment="1">
      <alignment horizontal="center" vertical="center"/>
    </xf>
    <xf numFmtId="0" fontId="50" fillId="5" borderId="44" xfId="0" applyFont="1" applyFill="1" applyBorder="1" applyAlignment="1">
      <alignment horizontal="left" vertical="center"/>
    </xf>
    <xf numFmtId="1" fontId="11" fillId="5" borderId="8" xfId="10" applyNumberFormat="1" applyFont="1" applyFill="1" applyBorder="1" applyAlignment="1">
      <alignment horizontal="center" vertical="center"/>
    </xf>
    <xf numFmtId="165" fontId="11" fillId="0" borderId="8" xfId="10" applyNumberFormat="1" applyFont="1" applyFill="1" applyBorder="1" applyAlignment="1">
      <alignment horizontal="center" vertical="center"/>
    </xf>
    <xf numFmtId="1" fontId="11" fillId="5" borderId="8" xfId="0" applyNumberFormat="1" applyFont="1" applyFill="1" applyBorder="1" applyAlignment="1">
      <alignment horizontal="center" vertical="center"/>
    </xf>
    <xf numFmtId="1" fontId="11" fillId="0" borderId="8" xfId="1" applyNumberFormat="1" applyFont="1" applyFill="1" applyBorder="1" applyAlignment="1">
      <alignment horizontal="center" vertical="center"/>
    </xf>
    <xf numFmtId="1" fontId="11" fillId="0" borderId="8" xfId="11" applyNumberFormat="1" applyFont="1" applyFill="1" applyBorder="1" applyAlignment="1">
      <alignment horizontal="center" vertical="center"/>
    </xf>
    <xf numFmtId="9" fontId="11" fillId="0" borderId="8" xfId="1" applyFont="1" applyFill="1" applyBorder="1" applyAlignment="1">
      <alignment horizontal="center" vertical="center"/>
    </xf>
    <xf numFmtId="1" fontId="11" fillId="5" borderId="8" xfId="1" applyNumberFormat="1" applyFont="1" applyFill="1" applyBorder="1" applyAlignment="1">
      <alignment horizontal="center" vertical="center"/>
    </xf>
    <xf numFmtId="0" fontId="0" fillId="0" borderId="8" xfId="0" applyBorder="1" applyAlignment="1">
      <alignment horizontal="center" vertical="center"/>
    </xf>
    <xf numFmtId="1" fontId="11" fillId="5" borderId="8" xfId="11" applyNumberFormat="1" applyFont="1" applyFill="1" applyBorder="1" applyAlignment="1">
      <alignment horizontal="center" vertical="center"/>
    </xf>
    <xf numFmtId="1" fontId="11" fillId="7" borderId="42" xfId="1" applyNumberFormat="1" applyFont="1" applyFill="1" applyBorder="1" applyAlignment="1">
      <alignment horizontal="center" vertical="center"/>
    </xf>
    <xf numFmtId="1" fontId="11" fillId="5" borderId="42" xfId="1" applyNumberFormat="1" applyFont="1" applyFill="1" applyBorder="1" applyAlignment="1">
      <alignment horizontal="center" vertical="center"/>
    </xf>
    <xf numFmtId="1" fontId="11" fillId="5" borderId="42" xfId="5" applyNumberFormat="1" applyFont="1" applyFill="1" applyBorder="1" applyAlignment="1">
      <alignment horizontal="center" vertical="center"/>
    </xf>
    <xf numFmtId="165" fontId="11" fillId="5" borderId="42" xfId="5" applyNumberFormat="1" applyFont="1" applyFill="1" applyBorder="1" applyAlignment="1">
      <alignment horizontal="center" vertical="center"/>
    </xf>
    <xf numFmtId="9" fontId="11" fillId="5" borderId="42" xfId="1" applyFont="1" applyFill="1" applyBorder="1" applyAlignment="1">
      <alignment horizontal="center" vertical="center"/>
    </xf>
    <xf numFmtId="0" fontId="0" fillId="5" borderId="26" xfId="0" applyFill="1" applyBorder="1"/>
    <xf numFmtId="0" fontId="0" fillId="5" borderId="18" xfId="0" applyFill="1" applyBorder="1"/>
    <xf numFmtId="0" fontId="0" fillId="5" borderId="58" xfId="0" applyFill="1" applyBorder="1"/>
    <xf numFmtId="0" fontId="64" fillId="5" borderId="10" xfId="0" applyFont="1" applyFill="1" applyBorder="1"/>
    <xf numFmtId="0" fontId="53" fillId="16" borderId="10" xfId="0" applyFont="1" applyFill="1" applyBorder="1" applyAlignment="1">
      <alignment vertical="center" wrapText="1"/>
    </xf>
    <xf numFmtId="0" fontId="63" fillId="0" borderId="0" xfId="2" applyFont="1" applyAlignment="1">
      <alignment wrapText="1"/>
    </xf>
    <xf numFmtId="9" fontId="20" fillId="0" borderId="23" xfId="1" applyFont="1" applyFill="1" applyBorder="1" applyAlignment="1">
      <alignment horizontal="center" vertical="center"/>
    </xf>
    <xf numFmtId="9" fontId="11" fillId="0" borderId="23" xfId="1" applyFont="1" applyFill="1" applyBorder="1" applyAlignment="1">
      <alignment vertical="center" wrapText="1"/>
    </xf>
    <xf numFmtId="9" fontId="20" fillId="0" borderId="46" xfId="1" applyFont="1" applyFill="1" applyBorder="1" applyAlignment="1">
      <alignment horizontal="left" vertical="center" wrapText="1"/>
    </xf>
    <xf numFmtId="9" fontId="11" fillId="0" borderId="26" xfId="1" applyFont="1" applyFill="1" applyBorder="1" applyAlignment="1">
      <alignment horizontal="center" vertical="center"/>
    </xf>
    <xf numFmtId="0" fontId="53" fillId="0" borderId="10" xfId="0" applyFont="1" applyBorder="1" applyAlignment="1">
      <alignment vertical="center" wrapText="1"/>
    </xf>
    <xf numFmtId="0" fontId="11" fillId="0" borderId="40" xfId="0" applyFont="1" applyBorder="1"/>
    <xf numFmtId="0" fontId="2" fillId="0" borderId="39" xfId="0" applyFont="1" applyBorder="1"/>
    <xf numFmtId="9" fontId="65" fillId="0" borderId="0" xfId="1" applyFont="1" applyFill="1" applyAlignment="1">
      <alignment horizontal="center" vertical="center"/>
    </xf>
    <xf numFmtId="0" fontId="11" fillId="0" borderId="9" xfId="0" applyFont="1" applyBorder="1"/>
    <xf numFmtId="0" fontId="2" fillId="0" borderId="46" xfId="0" applyFont="1" applyBorder="1"/>
    <xf numFmtId="0" fontId="41" fillId="0" borderId="10" xfId="0" applyFont="1" applyBorder="1" applyAlignment="1">
      <alignment vertical="center" wrapText="1"/>
    </xf>
    <xf numFmtId="0" fontId="0" fillId="0" borderId="10" xfId="0" applyBorder="1" applyAlignment="1">
      <alignment vertical="center" wrapText="1"/>
    </xf>
    <xf numFmtId="0" fontId="20" fillId="11" borderId="83"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18" fillId="5" borderId="10" xfId="3" applyFont="1" applyFill="1" applyBorder="1"/>
    <xf numFmtId="0" fontId="20" fillId="0" borderId="66" xfId="0" applyFont="1" applyBorder="1" applyAlignment="1">
      <alignment vertical="center" wrapText="1"/>
    </xf>
    <xf numFmtId="0" fontId="20" fillId="0" borderId="66" xfId="0" applyFont="1" applyBorder="1" applyAlignment="1">
      <alignment wrapText="1"/>
    </xf>
    <xf numFmtId="0" fontId="11" fillId="5" borderId="0" xfId="0" applyFont="1" applyFill="1"/>
    <xf numFmtId="0" fontId="11" fillId="0" borderId="10" xfId="0" applyFont="1" applyBorder="1" applyAlignment="1">
      <alignment wrapText="1"/>
    </xf>
    <xf numFmtId="0" fontId="41" fillId="5" borderId="10" xfId="0" applyFont="1" applyFill="1" applyBorder="1" applyAlignment="1">
      <alignment wrapText="1"/>
    </xf>
    <xf numFmtId="9" fontId="11" fillId="0" borderId="10" xfId="1" applyFont="1" applyFill="1" applyBorder="1" applyAlignment="1">
      <alignment vertical="center" wrapText="1"/>
    </xf>
    <xf numFmtId="9" fontId="20" fillId="0" borderId="10" xfId="1" applyFont="1" applyFill="1" applyBorder="1" applyAlignment="1">
      <alignment horizontal="left" vertical="center" wrapText="1"/>
    </xf>
    <xf numFmtId="0" fontId="51" fillId="0" borderId="0" xfId="0" applyFont="1" applyFill="1" applyAlignment="1">
      <alignment horizontal="center" vertical="center"/>
    </xf>
    <xf numFmtId="0" fontId="11" fillId="0" borderId="0" xfId="0" applyFont="1"/>
    <xf numFmtId="0" fontId="11" fillId="0" borderId="0" xfId="0" applyFont="1" applyAlignment="1">
      <alignment wrapText="1"/>
    </xf>
    <xf numFmtId="9" fontId="20" fillId="0" borderId="46" xfId="1" applyFont="1" applyFill="1" applyBorder="1" applyAlignment="1">
      <alignment horizontal="center" vertical="center" wrapText="1"/>
    </xf>
    <xf numFmtId="9" fontId="11" fillId="0" borderId="42" xfId="1" applyFont="1" applyFill="1" applyBorder="1" applyAlignment="1">
      <alignment vertical="center" wrapText="1"/>
    </xf>
    <xf numFmtId="9" fontId="20" fillId="0" borderId="42" xfId="1" applyFont="1" applyFill="1" applyBorder="1" applyAlignment="1">
      <alignment horizontal="left" vertical="center" wrapText="1"/>
    </xf>
    <xf numFmtId="9" fontId="20" fillId="0" borderId="48" xfId="1" applyFont="1" applyFill="1" applyBorder="1" applyAlignment="1">
      <alignment horizontal="center" vertical="center" wrapText="1"/>
    </xf>
    <xf numFmtId="0" fontId="20" fillId="23" borderId="0" xfId="0" applyFont="1" applyFill="1" applyAlignment="1">
      <alignment wrapText="1"/>
    </xf>
    <xf numFmtId="0" fontId="41" fillId="0" borderId="0" xfId="2" applyFont="1" applyFill="1" applyAlignment="1">
      <alignment wrapText="1"/>
    </xf>
    <xf numFmtId="0" fontId="53" fillId="0" borderId="10" xfId="0" applyFont="1" applyFill="1" applyBorder="1" applyAlignment="1">
      <alignment vertical="center" wrapText="1"/>
    </xf>
    <xf numFmtId="0" fontId="11" fillId="0" borderId="9" xfId="0" applyFont="1" applyFill="1" applyBorder="1"/>
    <xf numFmtId="0" fontId="2" fillId="0" borderId="46" xfId="0" applyFont="1" applyFill="1" applyBorder="1"/>
    <xf numFmtId="0" fontId="11" fillId="0" borderId="0" xfId="0" applyFont="1" applyFill="1" applyAlignment="1">
      <alignment wrapText="1"/>
    </xf>
    <xf numFmtId="9" fontId="41" fillId="0" borderId="0" xfId="1" applyFont="1" applyAlignment="1">
      <alignment wrapText="1"/>
    </xf>
    <xf numFmtId="0" fontId="20" fillId="23" borderId="0" xfId="0" applyFont="1" applyFill="1" applyAlignment="1">
      <alignment horizontal="center" vertical="center" wrapText="1"/>
    </xf>
    <xf numFmtId="0" fontId="20" fillId="23" borderId="0" xfId="0" applyFont="1" applyFill="1" applyAlignment="1">
      <alignment vertical="center" wrapText="1"/>
    </xf>
    <xf numFmtId="0" fontId="20" fillId="23" borderId="66" xfId="0" applyFont="1" applyFill="1" applyBorder="1" applyAlignment="1">
      <alignment horizontal="center" vertical="center" wrapText="1"/>
    </xf>
    <xf numFmtId="0" fontId="20" fillId="23" borderId="66" xfId="0" applyFont="1" applyFill="1" applyBorder="1" applyAlignment="1">
      <alignment horizontal="left" vertical="center" wrapText="1"/>
    </xf>
    <xf numFmtId="0" fontId="20" fillId="16" borderId="0" xfId="0" applyFont="1" applyFill="1" applyAlignment="1">
      <alignment horizontal="center" vertical="center" wrapText="1"/>
    </xf>
    <xf numFmtId="0" fontId="20" fillId="14" borderId="0" xfId="0" applyFont="1" applyFill="1" applyAlignment="1">
      <alignment horizontal="center" vertical="center" wrapText="1"/>
    </xf>
    <xf numFmtId="0" fontId="11" fillId="16" borderId="66" xfId="0" applyFont="1" applyFill="1" applyBorder="1" applyAlignment="1">
      <alignment horizontal="justify" vertical="center" wrapText="1"/>
    </xf>
    <xf numFmtId="0" fontId="11" fillId="16" borderId="66" xfId="0" applyFont="1" applyFill="1" applyBorder="1" applyAlignment="1">
      <alignment horizontal="center" vertical="center" wrapText="1"/>
    </xf>
    <xf numFmtId="0" fontId="20" fillId="16" borderId="66" xfId="0" applyFont="1" applyFill="1" applyBorder="1" applyAlignment="1">
      <alignment horizontal="center" vertical="center" textRotation="90"/>
    </xf>
    <xf numFmtId="9" fontId="20" fillId="16" borderId="66" xfId="0" applyNumberFormat="1" applyFont="1" applyFill="1" applyBorder="1" applyAlignment="1">
      <alignment horizontal="center" vertical="center" wrapText="1"/>
    </xf>
    <xf numFmtId="0" fontId="50" fillId="16" borderId="71" xfId="0" applyFont="1" applyFill="1" applyBorder="1" applyAlignment="1">
      <alignment horizontal="center" vertical="center" wrapText="1" readingOrder="1"/>
    </xf>
    <xf numFmtId="9" fontId="20" fillId="16" borderId="66" xfId="1" applyFont="1" applyFill="1" applyBorder="1" applyAlignment="1">
      <alignment horizontal="center" vertical="center" wrapText="1"/>
    </xf>
    <xf numFmtId="0" fontId="26" fillId="16" borderId="72" xfId="0" applyFont="1" applyFill="1" applyBorder="1" applyAlignment="1">
      <alignment horizontal="center" vertical="center" wrapText="1" readingOrder="1"/>
    </xf>
    <xf numFmtId="0" fontId="18" fillId="16" borderId="65" xfId="0" applyFont="1" applyFill="1" applyBorder="1" applyAlignment="1">
      <alignment horizontal="center" vertical="center" wrapText="1"/>
    </xf>
    <xf numFmtId="0" fontId="11" fillId="16" borderId="65" xfId="0" applyFont="1" applyFill="1" applyBorder="1" applyAlignment="1">
      <alignment horizontal="center" vertical="center" textRotation="90"/>
    </xf>
    <xf numFmtId="0" fontId="41" fillId="16" borderId="66" xfId="0" applyFont="1" applyFill="1" applyBorder="1" applyAlignment="1">
      <alignment horizontal="justify" vertical="center" wrapText="1"/>
    </xf>
    <xf numFmtId="0" fontId="20" fillId="23" borderId="0" xfId="0" applyFont="1" applyFill="1" applyAlignment="1">
      <alignment horizontal="left" vertical="center" wrapText="1"/>
    </xf>
    <xf numFmtId="0" fontId="20" fillId="0" borderId="66" xfId="0" applyFont="1" applyFill="1" applyBorder="1" applyAlignment="1">
      <alignment horizontal="center" vertical="center" wrapText="1"/>
    </xf>
    <xf numFmtId="0" fontId="20" fillId="23" borderId="0" xfId="0" applyFont="1" applyFill="1"/>
    <xf numFmtId="0" fontId="20" fillId="0" borderId="23" xfId="0" applyFont="1" applyFill="1" applyBorder="1" applyAlignment="1">
      <alignment horizontal="left" vertical="center" wrapText="1"/>
    </xf>
    <xf numFmtId="9" fontId="20" fillId="0" borderId="39" xfId="1" applyFont="1" applyFill="1" applyBorder="1" applyAlignment="1">
      <alignment horizontal="left" vertical="center" wrapText="1"/>
    </xf>
    <xf numFmtId="0" fontId="11" fillId="0" borderId="54" xfId="0" applyFont="1" applyFill="1" applyBorder="1"/>
    <xf numFmtId="0" fontId="2" fillId="0" borderId="48" xfId="0" applyFont="1" applyFill="1" applyBorder="1"/>
    <xf numFmtId="0" fontId="20" fillId="0" borderId="10" xfId="0" applyFont="1" applyFill="1" applyBorder="1" applyAlignment="1">
      <alignment vertical="top" wrapText="1"/>
    </xf>
    <xf numFmtId="0" fontId="20" fillId="0" borderId="66" xfId="0" applyFont="1" applyFill="1" applyBorder="1" applyAlignment="1">
      <alignment horizontal="center" vertical="center"/>
    </xf>
    <xf numFmtId="0" fontId="20" fillId="0" borderId="0" xfId="0" applyFont="1" applyFill="1"/>
    <xf numFmtId="0" fontId="20" fillId="0" borderId="0" xfId="0" applyFont="1" applyAlignment="1">
      <alignment horizontal="left" vertical="center" wrapText="1"/>
    </xf>
    <xf numFmtId="0" fontId="11" fillId="0" borderId="66" xfId="0" applyFont="1" applyFill="1" applyBorder="1" applyAlignment="1">
      <alignment horizontal="justify" vertical="center" wrapText="1"/>
    </xf>
    <xf numFmtId="0" fontId="11" fillId="0" borderId="66" xfId="0" applyFont="1" applyFill="1" applyBorder="1" applyAlignment="1">
      <alignment horizontal="center" vertical="center" wrapText="1"/>
    </xf>
    <xf numFmtId="14" fontId="20" fillId="0" borderId="66" xfId="0" applyNumberFormat="1" applyFont="1" applyFill="1" applyBorder="1" applyAlignment="1">
      <alignment horizontal="left" vertical="center" wrapText="1"/>
    </xf>
    <xf numFmtId="0" fontId="20" fillId="0" borderId="0" xfId="0" applyFont="1" applyFill="1" applyAlignment="1">
      <alignment wrapText="1"/>
    </xf>
    <xf numFmtId="41" fontId="36" fillId="0" borderId="31" xfId="4" applyFont="1" applyFill="1" applyBorder="1" applyAlignment="1">
      <alignment horizontal="center" vertical="center" wrapText="1"/>
    </xf>
    <xf numFmtId="41" fontId="36" fillId="0" borderId="32" xfId="4" applyFont="1" applyFill="1" applyBorder="1" applyAlignment="1">
      <alignment horizontal="center" vertical="center" wrapText="1"/>
    </xf>
    <xf numFmtId="41" fontId="38" fillId="0" borderId="31" xfId="4" applyFont="1" applyFill="1" applyBorder="1" applyAlignment="1">
      <alignment horizontal="center" vertical="center"/>
    </xf>
    <xf numFmtId="0" fontId="39" fillId="0" borderId="31" xfId="0" applyFont="1" applyBorder="1" applyAlignment="1" applyProtection="1">
      <alignment horizontal="left" vertical="center"/>
      <protection hidden="1"/>
    </xf>
    <xf numFmtId="0" fontId="39" fillId="0" borderId="32" xfId="0" applyFont="1" applyBorder="1" applyAlignment="1" applyProtection="1">
      <alignment horizontal="left" vertical="center"/>
      <protection hidden="1"/>
    </xf>
    <xf numFmtId="0" fontId="47" fillId="0" borderId="36" xfId="0" applyFont="1"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36" xfId="0" applyBorder="1" applyAlignment="1">
      <alignment horizontal="center"/>
    </xf>
    <xf numFmtId="0" fontId="11" fillId="4" borderId="10" xfId="0" applyFont="1" applyFill="1" applyBorder="1" applyAlignment="1">
      <alignment horizontal="center" vertical="center"/>
    </xf>
    <xf numFmtId="0" fontId="8" fillId="9" borderId="1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28" fillId="11" borderId="18" xfId="0" applyFont="1" applyFill="1" applyBorder="1" applyAlignment="1">
      <alignment horizontal="center" vertical="center" wrapText="1"/>
    </xf>
    <xf numFmtId="0" fontId="31" fillId="9" borderId="10" xfId="0" applyFont="1" applyFill="1" applyBorder="1" applyAlignment="1">
      <alignment horizontal="center" vertical="center"/>
    </xf>
    <xf numFmtId="0" fontId="31" fillId="9" borderId="18" xfId="0" applyFont="1" applyFill="1" applyBorder="1" applyAlignment="1">
      <alignment horizontal="center" vertical="center"/>
    </xf>
    <xf numFmtId="0" fontId="8" fillId="9" borderId="10" xfId="0"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8" xfId="0" applyFont="1" applyFill="1" applyBorder="1" applyAlignment="1">
      <alignment horizontal="center" vertical="center" wrapText="1"/>
    </xf>
    <xf numFmtId="0" fontId="28" fillId="11" borderId="43" xfId="0" applyFont="1" applyFill="1" applyBorder="1" applyAlignment="1">
      <alignment horizontal="center" vertical="center"/>
    </xf>
    <xf numFmtId="0" fontId="28" fillId="11" borderId="44" xfId="0" applyFont="1" applyFill="1" applyBorder="1" applyAlignment="1">
      <alignment horizontal="center" vertical="center"/>
    </xf>
    <xf numFmtId="0" fontId="28" fillId="11" borderId="8" xfId="0" applyFont="1" applyFill="1" applyBorder="1" applyAlignment="1">
      <alignment horizontal="center" vertical="center"/>
    </xf>
    <xf numFmtId="0" fontId="28" fillId="11" borderId="10" xfId="0" applyFont="1" applyFill="1" applyBorder="1" applyAlignment="1">
      <alignment horizontal="center" vertical="center"/>
    </xf>
    <xf numFmtId="0" fontId="28" fillId="11" borderId="45" xfId="0" applyFont="1" applyFill="1" applyBorder="1" applyAlignment="1">
      <alignment horizontal="center" vertical="center"/>
    </xf>
    <xf numFmtId="0" fontId="28" fillId="11" borderId="46" xfId="0" applyFont="1" applyFill="1" applyBorder="1" applyAlignment="1">
      <alignment horizontal="center" vertical="center"/>
    </xf>
    <xf numFmtId="0" fontId="28" fillId="11" borderId="2" xfId="0" applyFont="1" applyFill="1" applyBorder="1" applyAlignment="1">
      <alignment horizontal="center" vertical="center" wrapText="1"/>
    </xf>
    <xf numFmtId="0" fontId="28" fillId="11" borderId="5"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51" xfId="0" applyFont="1" applyFill="1" applyBorder="1" applyAlignment="1">
      <alignment horizontal="center" vertical="center"/>
    </xf>
    <xf numFmtId="0" fontId="28" fillId="11" borderId="52" xfId="0" applyFont="1" applyFill="1" applyBorder="1" applyAlignment="1">
      <alignment horizontal="center" vertical="center"/>
    </xf>
    <xf numFmtId="0" fontId="28" fillId="11" borderId="22"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5" xfId="0" applyFont="1" applyFill="1" applyBorder="1" applyAlignment="1">
      <alignment horizontal="center" vertical="center"/>
    </xf>
    <xf numFmtId="0" fontId="28" fillId="11" borderId="23" xfId="0" applyFont="1" applyFill="1" applyBorder="1" applyAlignment="1">
      <alignment horizontal="center" vertical="center"/>
    </xf>
    <xf numFmtId="0" fontId="18" fillId="5" borderId="0" xfId="3" applyFont="1" applyFill="1" applyAlignment="1">
      <alignment horizontal="center"/>
    </xf>
    <xf numFmtId="0" fontId="43" fillId="11" borderId="20" xfId="0" applyFont="1" applyFill="1" applyBorder="1" applyAlignment="1">
      <alignment horizontal="center" vertical="center" wrapText="1"/>
    </xf>
    <xf numFmtId="0" fontId="43" fillId="11" borderId="58" xfId="0" applyFont="1" applyFill="1" applyBorder="1" applyAlignment="1">
      <alignment horizontal="center" vertical="center" wrapText="1"/>
    </xf>
    <xf numFmtId="0" fontId="19" fillId="3" borderId="4" xfId="3" applyFont="1" applyFill="1" applyBorder="1" applyAlignment="1">
      <alignment horizontal="center" vertical="center" wrapText="1"/>
    </xf>
    <xf numFmtId="0" fontId="19" fillId="3" borderId="0" xfId="3" applyFont="1" applyFill="1" applyAlignment="1">
      <alignment horizontal="center" vertical="center" wrapText="1"/>
    </xf>
    <xf numFmtId="0" fontId="18" fillId="5" borderId="14" xfId="3" applyFont="1" applyFill="1" applyBorder="1" applyAlignment="1">
      <alignment horizontal="center"/>
    </xf>
    <xf numFmtId="0" fontId="18" fillId="5" borderId="6" xfId="3" applyFont="1" applyFill="1" applyBorder="1" applyAlignment="1">
      <alignment horizontal="center"/>
    </xf>
    <xf numFmtId="0" fontId="18" fillId="5" borderId="7" xfId="3" applyFont="1" applyFill="1" applyBorder="1" applyAlignment="1">
      <alignment horizontal="center"/>
    </xf>
    <xf numFmtId="0" fontId="18" fillId="5" borderId="16" xfId="3" applyFont="1" applyFill="1" applyBorder="1" applyAlignment="1">
      <alignment horizontal="center"/>
    </xf>
    <xf numFmtId="0" fontId="18" fillId="5" borderId="17" xfId="3" applyFont="1" applyFill="1" applyBorder="1" applyAlignment="1">
      <alignment horizontal="center"/>
    </xf>
    <xf numFmtId="0" fontId="16" fillId="10" borderId="4" xfId="3" applyFont="1" applyFill="1" applyBorder="1" applyAlignment="1">
      <alignment horizontal="center" vertical="center" wrapText="1"/>
    </xf>
    <xf numFmtId="0" fontId="16" fillId="10" borderId="0" xfId="3" applyFont="1" applyFill="1" applyAlignment="1">
      <alignment horizontal="center" vertical="center" wrapText="1"/>
    </xf>
    <xf numFmtId="0" fontId="19" fillId="3" borderId="5" xfId="3" applyFont="1" applyFill="1" applyBorder="1" applyAlignment="1">
      <alignment horizontal="center" vertical="center" wrapText="1"/>
    </xf>
    <xf numFmtId="0" fontId="17" fillId="5" borderId="18" xfId="3" applyFont="1" applyFill="1" applyBorder="1" applyAlignment="1">
      <alignment horizontal="center" vertical="center" wrapText="1"/>
    </xf>
    <xf numFmtId="0" fontId="17" fillId="5" borderId="19" xfId="3" applyFont="1" applyFill="1" applyBorder="1" applyAlignment="1">
      <alignment horizontal="center" vertical="center" wrapText="1"/>
    </xf>
    <xf numFmtId="0" fontId="17" fillId="5" borderId="9" xfId="3" applyFont="1" applyFill="1" applyBorder="1" applyAlignment="1">
      <alignment horizontal="center" vertical="center" wrapText="1"/>
    </xf>
    <xf numFmtId="0" fontId="17" fillId="5" borderId="20" xfId="3" applyFont="1" applyFill="1" applyBorder="1" applyAlignment="1">
      <alignment horizontal="center" vertical="center" wrapText="1"/>
    </xf>
    <xf numFmtId="0" fontId="17" fillId="5" borderId="37" xfId="3" applyFont="1" applyFill="1" applyBorder="1" applyAlignment="1">
      <alignment horizontal="center" vertical="center" wrapText="1"/>
    </xf>
    <xf numFmtId="0" fontId="17" fillId="5" borderId="12" xfId="3" applyFont="1" applyFill="1" applyBorder="1" applyAlignment="1">
      <alignment horizontal="center" vertical="center" wrapText="1"/>
    </xf>
    <xf numFmtId="0" fontId="43" fillId="11" borderId="44" xfId="0" applyFont="1" applyFill="1" applyBorder="1" applyAlignment="1">
      <alignment horizontal="center" vertical="center" wrapText="1"/>
    </xf>
    <xf numFmtId="0" fontId="43" fillId="11" borderId="42" xfId="0" applyFont="1" applyFill="1" applyBorder="1" applyAlignment="1">
      <alignment horizontal="center" vertical="center" wrapText="1"/>
    </xf>
    <xf numFmtId="0" fontId="19" fillId="3" borderId="23" xfId="3" applyFont="1" applyFill="1" applyBorder="1" applyAlignment="1">
      <alignment horizontal="center" vertical="center" wrapText="1"/>
    </xf>
    <xf numFmtId="0" fontId="19" fillId="3" borderId="11" xfId="3" applyFont="1" applyFill="1" applyBorder="1" applyAlignment="1">
      <alignment horizontal="center" vertical="center" wrapText="1"/>
    </xf>
    <xf numFmtId="0" fontId="19" fillId="3" borderId="26" xfId="3" applyFont="1" applyFill="1" applyBorder="1" applyAlignment="1">
      <alignment horizontal="center" vertical="center" wrapText="1"/>
    </xf>
    <xf numFmtId="0" fontId="43" fillId="11" borderId="43" xfId="0" applyFont="1" applyFill="1" applyBorder="1" applyAlignment="1">
      <alignment horizontal="center"/>
    </xf>
    <xf numFmtId="0" fontId="43" fillId="11" borderId="44" xfId="0" applyFont="1" applyFill="1" applyBorder="1" applyAlignment="1">
      <alignment horizontal="center"/>
    </xf>
    <xf numFmtId="0" fontId="43" fillId="11" borderId="44" xfId="0" applyFont="1" applyFill="1" applyBorder="1" applyAlignment="1">
      <alignment horizontal="center" vertical="center"/>
    </xf>
    <xf numFmtId="0" fontId="43" fillId="11" borderId="42" xfId="0" applyFont="1" applyFill="1" applyBorder="1" applyAlignment="1">
      <alignment horizontal="center" vertical="center"/>
    </xf>
    <xf numFmtId="0" fontId="20" fillId="5" borderId="0" xfId="0" applyFont="1" applyFill="1" applyAlignment="1">
      <alignment horizontal="center"/>
    </xf>
    <xf numFmtId="0" fontId="42" fillId="5" borderId="0" xfId="0" applyFont="1" applyFill="1" applyAlignment="1">
      <alignment horizontal="center" vertical="center" wrapText="1"/>
    </xf>
    <xf numFmtId="0" fontId="18" fillId="5" borderId="0" xfId="3" applyFont="1" applyFill="1" applyAlignment="1">
      <alignment horizontal="left" wrapText="1"/>
    </xf>
    <xf numFmtId="0" fontId="17" fillId="10" borderId="13" xfId="3" applyFont="1" applyFill="1" applyBorder="1" applyAlignment="1">
      <alignment horizontal="center" vertical="center" wrapText="1"/>
    </xf>
    <xf numFmtId="0" fontId="17" fillId="10" borderId="2" xfId="3" applyFont="1" applyFill="1" applyBorder="1" applyAlignment="1">
      <alignment horizontal="center" vertical="center" wrapText="1"/>
    </xf>
    <xf numFmtId="0" fontId="12" fillId="5" borderId="10" xfId="2" applyFill="1" applyBorder="1" applyAlignment="1"/>
    <xf numFmtId="0" fontId="18" fillId="5" borderId="10" xfId="0" applyFont="1" applyFill="1" applyBorder="1"/>
    <xf numFmtId="0" fontId="17" fillId="5" borderId="0" xfId="3" applyFont="1" applyFill="1" applyAlignment="1">
      <alignment horizontal="right" vertical="center" wrapText="1"/>
    </xf>
    <xf numFmtId="0" fontId="17" fillId="5" borderId="24" xfId="3" applyFont="1" applyFill="1" applyBorder="1" applyAlignment="1">
      <alignment horizontal="right" vertical="center" wrapText="1"/>
    </xf>
    <xf numFmtId="164" fontId="44" fillId="5" borderId="18" xfId="3" applyNumberFormat="1" applyFont="1" applyFill="1" applyBorder="1" applyAlignment="1" applyProtection="1">
      <alignment horizontal="center" vertical="center" wrapText="1"/>
      <protection locked="0"/>
    </xf>
    <xf numFmtId="164" fontId="44" fillId="5" borderId="25" xfId="3" applyNumberFormat="1" applyFont="1" applyFill="1" applyBorder="1" applyAlignment="1" applyProtection="1">
      <alignment horizontal="center" vertical="center" wrapText="1"/>
      <protection locked="0"/>
    </xf>
    <xf numFmtId="0" fontId="19" fillId="5" borderId="4" xfId="3" applyFont="1" applyFill="1" applyBorder="1" applyAlignment="1">
      <alignment horizontal="left" vertical="center" wrapText="1"/>
    </xf>
    <xf numFmtId="0" fontId="19" fillId="5" borderId="0" xfId="3" applyFont="1" applyFill="1" applyAlignment="1">
      <alignment horizontal="left" vertical="center" wrapText="1"/>
    </xf>
    <xf numFmtId="0" fontId="18" fillId="5" borderId="0" xfId="0" applyFont="1" applyFill="1" applyAlignment="1">
      <alignment horizontal="center" vertical="center"/>
    </xf>
    <xf numFmtId="16" fontId="18" fillId="5" borderId="0" xfId="0" applyNumberFormat="1" applyFont="1" applyFill="1" applyAlignment="1">
      <alignment horizontal="center" vertical="center" wrapText="1"/>
    </xf>
    <xf numFmtId="0" fontId="29" fillId="6" borderId="10"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58" fillId="11" borderId="43" xfId="0" applyFont="1" applyFill="1" applyBorder="1" applyAlignment="1">
      <alignment horizontal="center" vertical="center"/>
    </xf>
    <xf numFmtId="0" fontId="58" fillId="11" borderId="44" xfId="0" applyFont="1" applyFill="1" applyBorder="1" applyAlignment="1">
      <alignment horizontal="center" vertical="center"/>
    </xf>
    <xf numFmtId="0" fontId="58" fillId="11" borderId="8" xfId="0" applyFont="1" applyFill="1" applyBorder="1" applyAlignment="1">
      <alignment horizontal="center" vertical="center"/>
    </xf>
    <xf numFmtId="0" fontId="58" fillId="11" borderId="10" xfId="0" applyFont="1" applyFill="1" applyBorder="1" applyAlignment="1">
      <alignment horizontal="center" vertical="center"/>
    </xf>
    <xf numFmtId="0" fontId="29" fillId="11" borderId="44"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10" xfId="0" applyFont="1" applyFill="1" applyBorder="1" applyAlignment="1">
      <alignment horizontal="center" vertical="center"/>
    </xf>
    <xf numFmtId="0" fontId="29" fillId="11" borderId="46" xfId="0" applyFont="1" applyFill="1" applyBorder="1" applyAlignment="1">
      <alignment horizontal="center" vertical="center"/>
    </xf>
    <xf numFmtId="0" fontId="29" fillId="23" borderId="0" xfId="0" applyFont="1" applyFill="1" applyAlignment="1">
      <alignment horizontal="center" vertical="center"/>
    </xf>
    <xf numFmtId="0" fontId="28" fillId="9" borderId="10" xfId="0" applyFont="1" applyFill="1" applyBorder="1" applyAlignment="1">
      <alignment horizontal="center" vertical="center" wrapText="1"/>
    </xf>
    <xf numFmtId="0" fontId="29" fillId="9" borderId="10" xfId="0" applyFont="1" applyFill="1" applyBorder="1" applyAlignment="1">
      <alignment horizontal="center" vertical="center"/>
    </xf>
    <xf numFmtId="0" fontId="29" fillId="9" borderId="18" xfId="0" applyFont="1" applyFill="1" applyBorder="1" applyAlignment="1">
      <alignment horizontal="center" vertical="center"/>
    </xf>
    <xf numFmtId="0" fontId="28" fillId="4" borderId="11" xfId="0" applyFont="1" applyFill="1" applyBorder="1" applyAlignment="1">
      <alignment horizontal="center" vertical="center"/>
    </xf>
    <xf numFmtId="0" fontId="29" fillId="11" borderId="55" xfId="0" applyFont="1" applyFill="1" applyBorder="1" applyAlignment="1">
      <alignment horizontal="center" vertical="center"/>
    </xf>
    <xf numFmtId="0" fontId="29" fillId="11" borderId="56" xfId="0" applyFont="1" applyFill="1" applyBorder="1" applyAlignment="1">
      <alignment horizontal="center" vertical="center"/>
    </xf>
    <xf numFmtId="0" fontId="29" fillId="11" borderId="57" xfId="0" applyFont="1" applyFill="1" applyBorder="1" applyAlignment="1">
      <alignment horizontal="center" vertical="center"/>
    </xf>
    <xf numFmtId="0" fontId="29" fillId="11" borderId="12"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29" fillId="11" borderId="54" xfId="0" applyFont="1" applyFill="1" applyBorder="1" applyAlignment="1">
      <alignment horizontal="center" vertical="center" wrapText="1"/>
    </xf>
    <xf numFmtId="0" fontId="29" fillId="11" borderId="44" xfId="0" applyFont="1" applyFill="1" applyBorder="1" applyAlignment="1">
      <alignment horizontal="center" vertical="center" wrapText="1"/>
    </xf>
    <xf numFmtId="0" fontId="29" fillId="11" borderId="10" xfId="0" applyFont="1" applyFill="1" applyBorder="1" applyAlignment="1">
      <alignment horizontal="center" vertical="center" wrapText="1"/>
    </xf>
    <xf numFmtId="0" fontId="29" fillId="11" borderId="42"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29" fillId="11" borderId="46" xfId="0" applyFont="1" applyFill="1" applyBorder="1" applyAlignment="1">
      <alignment horizontal="center" vertical="center" wrapText="1"/>
    </xf>
    <xf numFmtId="0" fontId="29" fillId="11" borderId="4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11" borderId="25"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29" fillId="11" borderId="47" xfId="0" applyFont="1" applyFill="1" applyBorder="1" applyAlignment="1">
      <alignment horizontal="center" vertical="center" wrapText="1"/>
    </xf>
    <xf numFmtId="0" fontId="29" fillId="23" borderId="0" xfId="0" applyFont="1" applyFill="1" applyAlignment="1">
      <alignment horizontal="center"/>
    </xf>
    <xf numFmtId="0" fontId="8" fillId="3" borderId="10" xfId="0" applyFont="1" applyFill="1" applyBorder="1" applyAlignment="1">
      <alignment vertical="center" wrapText="1"/>
    </xf>
    <xf numFmtId="0" fontId="9" fillId="3" borderId="10" xfId="0" applyFont="1" applyFill="1" applyBorder="1" applyAlignment="1">
      <alignment vertical="center" wrapText="1"/>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29" fillId="11" borderId="20" xfId="0" applyFont="1" applyFill="1" applyBorder="1" applyAlignment="1">
      <alignment horizontal="center" vertical="center"/>
    </xf>
    <xf numFmtId="0" fontId="29" fillId="11" borderId="1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8" xfId="0" applyFont="1" applyFill="1" applyBorder="1" applyAlignment="1">
      <alignment horizontal="center" vertical="center"/>
    </xf>
    <xf numFmtId="0" fontId="29" fillId="11" borderId="43" xfId="0" applyFont="1" applyFill="1" applyBorder="1" applyAlignment="1">
      <alignment horizontal="center" vertical="center"/>
    </xf>
    <xf numFmtId="0" fontId="29" fillId="11" borderId="8" xfId="0" applyFont="1" applyFill="1" applyBorder="1" applyAlignment="1">
      <alignment horizontal="center" vertical="center"/>
    </xf>
    <xf numFmtId="0" fontId="29" fillId="11" borderId="41" xfId="0" applyFont="1" applyFill="1" applyBorder="1" applyAlignment="1">
      <alignment horizontal="center" vertical="center"/>
    </xf>
    <xf numFmtId="0" fontId="29" fillId="11" borderId="11"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7" fillId="8" borderId="10" xfId="0" applyFont="1" applyFill="1" applyBorder="1" applyAlignment="1">
      <alignment horizontal="center" vertical="center"/>
    </xf>
    <xf numFmtId="0" fontId="27" fillId="8" borderId="18" xfId="0" applyFont="1" applyFill="1" applyBorder="1" applyAlignment="1">
      <alignment horizontal="center" vertical="center"/>
    </xf>
    <xf numFmtId="0" fontId="28"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8" xfId="0" applyFont="1" applyBorder="1" applyAlignment="1">
      <alignment horizontal="center" vertical="center"/>
    </xf>
    <xf numFmtId="0" fontId="29" fillId="11" borderId="81" xfId="0" applyFont="1" applyFill="1" applyBorder="1" applyAlignment="1">
      <alignment horizontal="center" vertical="center"/>
    </xf>
    <xf numFmtId="0" fontId="57" fillId="23" borderId="10" xfId="0" applyFont="1" applyFill="1" applyBorder="1" applyAlignment="1">
      <alignment horizontal="center" vertical="center"/>
    </xf>
    <xf numFmtId="0" fontId="29" fillId="11" borderId="43" xfId="0" applyFont="1" applyFill="1" applyBorder="1" applyAlignment="1">
      <alignment horizontal="center"/>
    </xf>
    <xf numFmtId="0" fontId="29" fillId="11" borderId="44" xfId="0" applyFont="1" applyFill="1" applyBorder="1" applyAlignment="1">
      <alignment horizontal="center"/>
    </xf>
    <xf numFmtId="0" fontId="29" fillId="11" borderId="45" xfId="0" applyFont="1" applyFill="1" applyBorder="1" applyAlignment="1">
      <alignment horizontal="center"/>
    </xf>
    <xf numFmtId="0" fontId="29" fillId="11" borderId="51" xfId="0" applyFont="1" applyFill="1" applyBorder="1" applyAlignment="1">
      <alignment horizontal="center" vertical="center"/>
    </xf>
    <xf numFmtId="0" fontId="29" fillId="11" borderId="52" xfId="0" applyFont="1" applyFill="1" applyBorder="1" applyAlignment="1">
      <alignment horizontal="center" vertical="center"/>
    </xf>
    <xf numFmtId="0" fontId="15" fillId="11" borderId="2"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28" fillId="8" borderId="10" xfId="0" applyFont="1" applyFill="1" applyBorder="1" applyAlignment="1">
      <alignment horizontal="left" vertical="center" wrapText="1"/>
    </xf>
    <xf numFmtId="0" fontId="28" fillId="0" borderId="10" xfId="0" applyFont="1" applyBorder="1" applyAlignment="1">
      <alignment horizontal="center" vertical="center"/>
    </xf>
    <xf numFmtId="0" fontId="43" fillId="14" borderId="59" xfId="0" applyFont="1" applyFill="1" applyBorder="1" applyAlignment="1">
      <alignment horizontal="left" vertical="center"/>
    </xf>
    <xf numFmtId="0" fontId="43" fillId="14" borderId="60" xfId="0" applyFont="1" applyFill="1" applyBorder="1" applyAlignment="1">
      <alignment horizontal="left" vertical="center"/>
    </xf>
    <xf numFmtId="0" fontId="43" fillId="14" borderId="61" xfId="0" applyFont="1" applyFill="1" applyBorder="1" applyAlignment="1">
      <alignment horizontal="left" vertical="center"/>
    </xf>
    <xf numFmtId="0" fontId="20" fillId="5" borderId="59" xfId="0" applyFont="1" applyFill="1" applyBorder="1" applyAlignment="1">
      <alignment horizontal="left" vertical="center" wrapText="1"/>
    </xf>
    <xf numFmtId="0" fontId="20" fillId="5" borderId="60" xfId="0" applyFont="1" applyFill="1" applyBorder="1" applyAlignment="1">
      <alignment horizontal="left" vertical="center" wrapText="1"/>
    </xf>
    <xf numFmtId="0" fontId="20" fillId="5" borderId="61" xfId="0" applyFont="1" applyFill="1" applyBorder="1" applyAlignment="1">
      <alignment horizontal="left" vertical="center" wrapText="1"/>
    </xf>
    <xf numFmtId="0" fontId="43" fillId="14" borderId="59" xfId="0" applyFont="1" applyFill="1" applyBorder="1" applyAlignment="1">
      <alignment horizontal="center" vertical="center"/>
    </xf>
    <xf numFmtId="0" fontId="43" fillId="14" borderId="60" xfId="0" applyFont="1" applyFill="1" applyBorder="1" applyAlignment="1">
      <alignment horizontal="center" vertical="center"/>
    </xf>
    <xf numFmtId="0" fontId="43" fillId="14" borderId="62" xfId="0" applyFont="1" applyFill="1" applyBorder="1" applyAlignment="1">
      <alignment horizontal="center" vertical="center"/>
    </xf>
    <xf numFmtId="0" fontId="43" fillId="14" borderId="63" xfId="0" applyFont="1" applyFill="1" applyBorder="1" applyAlignment="1">
      <alignment horizontal="center" vertical="center"/>
    </xf>
    <xf numFmtId="0" fontId="43" fillId="14" borderId="64" xfId="0" applyFont="1" applyFill="1" applyBorder="1" applyAlignment="1">
      <alignment horizontal="center" vertical="center"/>
    </xf>
    <xf numFmtId="0" fontId="43" fillId="14" borderId="69" xfId="0" applyFont="1" applyFill="1" applyBorder="1" applyAlignment="1">
      <alignment horizontal="center" vertical="center"/>
    </xf>
    <xf numFmtId="0" fontId="43" fillId="14" borderId="67" xfId="0" applyFont="1" applyFill="1" applyBorder="1" applyAlignment="1">
      <alignment horizontal="center" vertical="center" wrapText="1"/>
    </xf>
    <xf numFmtId="0" fontId="43" fillId="14" borderId="66" xfId="0" applyFont="1" applyFill="1" applyBorder="1" applyAlignment="1">
      <alignment horizontal="center" vertical="center" wrapText="1"/>
    </xf>
    <xf numFmtId="0" fontId="43" fillId="14" borderId="65" xfId="0" applyFont="1" applyFill="1" applyBorder="1" applyAlignment="1">
      <alignment horizontal="center" vertical="center" textRotation="90" wrapText="1"/>
    </xf>
    <xf numFmtId="0" fontId="43" fillId="14" borderId="67" xfId="0" applyFont="1" applyFill="1" applyBorder="1" applyAlignment="1">
      <alignment horizontal="center" vertical="center" textRotation="90" wrapText="1"/>
    </xf>
    <xf numFmtId="0" fontId="43" fillId="14" borderId="65" xfId="0" applyFont="1" applyFill="1" applyBorder="1" applyAlignment="1">
      <alignment horizontal="center" vertical="center" textRotation="90"/>
    </xf>
    <xf numFmtId="0" fontId="43" fillId="14" borderId="67" xfId="0" applyFont="1" applyFill="1" applyBorder="1" applyAlignment="1">
      <alignment horizontal="center" vertical="center" textRotation="90"/>
    </xf>
    <xf numFmtId="0" fontId="43" fillId="14" borderId="66" xfId="0" applyFont="1" applyFill="1" applyBorder="1" applyAlignment="1">
      <alignment horizontal="center" vertical="center"/>
    </xf>
    <xf numFmtId="0" fontId="43" fillId="14" borderId="67" xfId="0" applyFont="1" applyFill="1" applyBorder="1" applyAlignment="1">
      <alignment horizontal="center" vertical="center"/>
    </xf>
    <xf numFmtId="0" fontId="43" fillId="14" borderId="65" xfId="0" applyFont="1" applyFill="1" applyBorder="1" applyAlignment="1">
      <alignment horizontal="center" vertical="center" wrapText="1"/>
    </xf>
    <xf numFmtId="0" fontId="43" fillId="14" borderId="68" xfId="0" applyFont="1" applyFill="1" applyBorder="1" applyAlignment="1">
      <alignment horizontal="center" vertical="center" wrapText="1"/>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20" fillId="0" borderId="65" xfId="0" applyFont="1" applyBorder="1" applyAlignment="1">
      <alignment horizontal="justify" vertical="center" wrapText="1"/>
    </xf>
    <xf numFmtId="0" fontId="20" fillId="0" borderId="67" xfId="0" applyFont="1" applyBorder="1" applyAlignment="1">
      <alignment horizontal="justify" vertical="center" wrapText="1"/>
    </xf>
    <xf numFmtId="0" fontId="11" fillId="5" borderId="65" xfId="0" applyFont="1" applyFill="1" applyBorder="1" applyAlignment="1">
      <alignment horizontal="justify" vertical="center" wrapText="1"/>
    </xf>
    <xf numFmtId="0" fontId="11" fillId="5" borderId="67" xfId="0" applyFont="1" applyFill="1" applyBorder="1" applyAlignment="1">
      <alignment horizontal="justify" vertical="center" wrapText="1"/>
    </xf>
    <xf numFmtId="0" fontId="11" fillId="0" borderId="65" xfId="0" applyFont="1" applyBorder="1" applyAlignment="1">
      <alignment horizontal="center" vertical="center" wrapText="1"/>
    </xf>
    <xf numFmtId="0" fontId="11" fillId="0" borderId="67"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7" xfId="0" applyFont="1" applyBorder="1" applyAlignment="1">
      <alignment horizontal="center" vertical="center" wrapText="1"/>
    </xf>
    <xf numFmtId="0" fontId="43" fillId="14" borderId="66" xfId="0" applyFont="1" applyFill="1" applyBorder="1" applyAlignment="1">
      <alignment horizontal="center" vertical="center" textRotation="90" wrapText="1"/>
    </xf>
    <xf numFmtId="0" fontId="43" fillId="14" borderId="59" xfId="0" applyFont="1" applyFill="1" applyBorder="1" applyAlignment="1">
      <alignment horizontal="center" vertical="center" wrapText="1"/>
    </xf>
    <xf numFmtId="0" fontId="43" fillId="14" borderId="60" xfId="0" applyFont="1" applyFill="1" applyBorder="1" applyAlignment="1">
      <alignment horizontal="center" vertical="center" wrapText="1"/>
    </xf>
    <xf numFmtId="0" fontId="43" fillId="14" borderId="61" xfId="0" applyFont="1" applyFill="1" applyBorder="1" applyAlignment="1">
      <alignment horizontal="center" vertical="center" wrapText="1"/>
    </xf>
    <xf numFmtId="0" fontId="43" fillId="14" borderId="70" xfId="0" applyFont="1" applyFill="1" applyBorder="1" applyAlignment="1">
      <alignment horizontal="center" vertical="center" textRotation="90" wrapText="1"/>
    </xf>
    <xf numFmtId="0" fontId="43" fillId="14" borderId="62" xfId="0" applyFont="1" applyFill="1" applyBorder="1" applyAlignment="1">
      <alignment horizontal="center" vertical="center" textRotation="90" wrapText="1"/>
    </xf>
    <xf numFmtId="0" fontId="20" fillId="14" borderId="70" xfId="0" applyFont="1" applyFill="1" applyBorder="1" applyAlignment="1">
      <alignment horizontal="center" vertical="center" textRotation="90" wrapText="1"/>
    </xf>
    <xf numFmtId="0" fontId="20" fillId="14" borderId="62" xfId="0" applyFont="1" applyFill="1" applyBorder="1" applyAlignment="1">
      <alignment horizontal="center" vertical="center" textRotation="90" wrapText="1"/>
    </xf>
    <xf numFmtId="0" fontId="43" fillId="14" borderId="69" xfId="0" applyFont="1" applyFill="1" applyBorder="1" applyAlignment="1">
      <alignment horizontal="center" vertical="center" wrapText="1"/>
    </xf>
    <xf numFmtId="0" fontId="50" fillId="5" borderId="65" xfId="0" applyFont="1" applyFill="1" applyBorder="1" applyAlignment="1">
      <alignment horizontal="center" vertical="center" wrapText="1" readingOrder="1"/>
    </xf>
    <xf numFmtId="0" fontId="50" fillId="5" borderId="67" xfId="0" applyFont="1" applyFill="1" applyBorder="1" applyAlignment="1">
      <alignment horizontal="center" vertical="center" wrapText="1" readingOrder="1"/>
    </xf>
    <xf numFmtId="9" fontId="20" fillId="0" borderId="65" xfId="0" applyNumberFormat="1" applyFont="1" applyBorder="1" applyAlignment="1">
      <alignment horizontal="center" vertical="center" wrapText="1"/>
    </xf>
    <xf numFmtId="9" fontId="20" fillId="0" borderId="67" xfId="0" applyNumberFormat="1" applyFont="1" applyBorder="1" applyAlignment="1">
      <alignment horizontal="center" vertical="center" wrapText="1"/>
    </xf>
    <xf numFmtId="0" fontId="26" fillId="5" borderId="73" xfId="0" applyFont="1" applyFill="1" applyBorder="1" applyAlignment="1">
      <alignment horizontal="center" vertical="center" wrapText="1" readingOrder="1"/>
    </xf>
    <xf numFmtId="0" fontId="26" fillId="5" borderId="67" xfId="0" applyFont="1" applyFill="1" applyBorder="1" applyAlignment="1">
      <alignment horizontal="center" vertical="center" wrapText="1" readingOrder="1"/>
    </xf>
    <xf numFmtId="9" fontId="20" fillId="5" borderId="65" xfId="1" applyFont="1" applyFill="1" applyBorder="1" applyAlignment="1">
      <alignment horizontal="center" vertical="center" wrapText="1"/>
    </xf>
    <xf numFmtId="9" fontId="20" fillId="5" borderId="67" xfId="1" applyFont="1" applyFill="1" applyBorder="1" applyAlignment="1">
      <alignment horizontal="center" vertical="center" wrapText="1"/>
    </xf>
    <xf numFmtId="0" fontId="18" fillId="5" borderId="65"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1" fillId="0" borderId="65" xfId="0" applyFont="1" applyBorder="1" applyAlignment="1">
      <alignment horizontal="justify" vertical="center" wrapText="1"/>
    </xf>
    <xf numFmtId="0" fontId="11" fillId="0" borderId="68" xfId="0" applyFont="1" applyBorder="1" applyAlignment="1">
      <alignment horizontal="justify" vertical="center" wrapText="1"/>
    </xf>
    <xf numFmtId="0" fontId="11" fillId="5" borderId="68" xfId="0" applyFont="1" applyFill="1" applyBorder="1" applyAlignment="1">
      <alignment horizontal="justify" vertical="center" wrapText="1"/>
    </xf>
    <xf numFmtId="0" fontId="11" fillId="0" borderId="67" xfId="0" applyFont="1" applyBorder="1" applyAlignment="1">
      <alignment horizontal="justify" vertical="center" wrapText="1"/>
    </xf>
    <xf numFmtId="0" fontId="20" fillId="0" borderId="68" xfId="0" applyFont="1" applyBorder="1" applyAlignment="1">
      <alignment horizontal="center" vertical="center" wrapText="1"/>
    </xf>
    <xf numFmtId="0" fontId="50" fillId="5" borderId="68" xfId="0" applyFont="1" applyFill="1" applyBorder="1" applyAlignment="1">
      <alignment horizontal="center" vertical="center" wrapText="1" readingOrder="1"/>
    </xf>
    <xf numFmtId="9" fontId="20" fillId="0" borderId="68" xfId="0" applyNumberFormat="1" applyFont="1" applyBorder="1" applyAlignment="1">
      <alignment horizontal="center" vertical="center" wrapText="1"/>
    </xf>
    <xf numFmtId="0" fontId="26" fillId="5" borderId="74" xfId="0" applyFont="1" applyFill="1" applyBorder="1" applyAlignment="1">
      <alignment horizontal="center" vertical="center" wrapText="1" readingOrder="1"/>
    </xf>
    <xf numFmtId="0" fontId="50" fillId="5" borderId="73" xfId="0" applyFont="1" applyFill="1" applyBorder="1" applyAlignment="1">
      <alignment horizontal="center" vertical="center" wrapText="1" readingOrder="1"/>
    </xf>
    <xf numFmtId="0" fontId="50" fillId="5" borderId="74" xfId="0" applyFont="1" applyFill="1" applyBorder="1" applyAlignment="1">
      <alignment horizontal="center" vertical="center" wrapText="1" readingOrder="1"/>
    </xf>
    <xf numFmtId="0" fontId="26" fillId="5" borderId="75" xfId="0" applyFont="1" applyFill="1" applyBorder="1" applyAlignment="1">
      <alignment horizontal="center" vertical="center" wrapText="1" readingOrder="1"/>
    </xf>
    <xf numFmtId="0" fontId="26" fillId="5" borderId="63" xfId="0" applyFont="1" applyFill="1" applyBorder="1" applyAlignment="1">
      <alignment horizontal="center" vertical="center" wrapText="1" readingOrder="1"/>
    </xf>
    <xf numFmtId="0" fontId="11" fillId="0" borderId="65" xfId="0" applyFont="1" applyBorder="1" applyAlignment="1">
      <alignment horizontal="center" vertical="center" textRotation="90"/>
    </xf>
    <xf numFmtId="0" fontId="11" fillId="0" borderId="67" xfId="0" applyFont="1" applyBorder="1" applyAlignment="1">
      <alignment horizontal="center" vertical="center" textRotation="90"/>
    </xf>
    <xf numFmtId="14" fontId="20" fillId="0" borderId="65" xfId="0" applyNumberFormat="1" applyFont="1" applyBorder="1" applyAlignment="1">
      <alignment horizontal="left" vertical="center" wrapText="1"/>
    </xf>
    <xf numFmtId="14" fontId="20" fillId="0" borderId="67" xfId="0" applyNumberFormat="1" applyFont="1" applyBorder="1" applyAlignment="1">
      <alignment horizontal="left" vertical="center" wrapText="1"/>
    </xf>
    <xf numFmtId="0" fontId="43" fillId="0" borderId="10" xfId="0" applyFont="1" applyBorder="1" applyAlignment="1">
      <alignment horizontal="center" vertical="top" wrapText="1"/>
    </xf>
    <xf numFmtId="0" fontId="43" fillId="0" borderId="10" xfId="0" applyFont="1" applyBorder="1" applyAlignment="1">
      <alignment horizontal="center" vertical="center"/>
    </xf>
    <xf numFmtId="0" fontId="48" fillId="0" borderId="0" xfId="0" applyFont="1" applyAlignment="1">
      <alignment horizontal="center" vertical="center"/>
    </xf>
    <xf numFmtId="14" fontId="20" fillId="0" borderId="65" xfId="0" applyNumberFormat="1" applyFont="1" applyBorder="1" applyAlignment="1">
      <alignment horizontal="center" vertical="center" wrapText="1"/>
    </xf>
    <xf numFmtId="14" fontId="20" fillId="0" borderId="67" xfId="0" applyNumberFormat="1" applyFont="1" applyBorder="1" applyAlignment="1">
      <alignment horizontal="center" vertical="center" wrapText="1"/>
    </xf>
    <xf numFmtId="9" fontId="20" fillId="5" borderId="76" xfId="1" applyFont="1" applyFill="1" applyBorder="1" applyAlignment="1">
      <alignment horizontal="center" vertical="center" wrapText="1"/>
    </xf>
    <xf numFmtId="9" fontId="20" fillId="5" borderId="64" xfId="1" applyFont="1" applyFill="1" applyBorder="1" applyAlignment="1">
      <alignment horizontal="center" vertical="center" wrapText="1"/>
    </xf>
    <xf numFmtId="0" fontId="11" fillId="0" borderId="68" xfId="0" applyFont="1" applyBorder="1" applyAlignment="1">
      <alignment horizontal="center" vertical="center" wrapText="1"/>
    </xf>
    <xf numFmtId="0" fontId="54" fillId="17" borderId="65" xfId="0" applyFont="1" applyFill="1" applyBorder="1" applyAlignment="1">
      <alignment horizontal="center" vertical="center" wrapText="1" readingOrder="1"/>
    </xf>
    <xf numFmtId="0" fontId="54" fillId="17" borderId="68" xfId="0" applyFont="1" applyFill="1" applyBorder="1" applyAlignment="1">
      <alignment horizontal="center" vertical="center" wrapText="1" readingOrder="1"/>
    </xf>
    <xf numFmtId="0" fontId="54" fillId="17" borderId="74" xfId="0" applyFont="1" applyFill="1" applyBorder="1" applyAlignment="1">
      <alignment horizontal="center" vertical="center" wrapText="1" readingOrder="1"/>
    </xf>
    <xf numFmtId="9" fontId="20" fillId="5" borderId="68" xfId="1" applyFont="1" applyFill="1" applyBorder="1" applyAlignment="1">
      <alignment horizontal="center" vertical="center" wrapText="1"/>
    </xf>
    <xf numFmtId="0" fontId="43" fillId="14" borderId="76" xfId="0" applyFont="1" applyFill="1" applyBorder="1" applyAlignment="1">
      <alignment horizontal="center" vertical="center" textRotation="90" wrapText="1"/>
    </xf>
    <xf numFmtId="0" fontId="43" fillId="14" borderId="64" xfId="0" applyFont="1" applyFill="1" applyBorder="1" applyAlignment="1">
      <alignment horizontal="center" vertical="center" textRotation="90" wrapText="1"/>
    </xf>
    <xf numFmtId="0" fontId="54" fillId="5" borderId="76" xfId="0" applyFont="1" applyFill="1" applyBorder="1" applyAlignment="1">
      <alignment horizontal="center" vertical="center" wrapText="1" readingOrder="1"/>
    </xf>
    <xf numFmtId="0" fontId="54" fillId="5" borderId="78" xfId="0" applyFont="1" applyFill="1" applyBorder="1" applyAlignment="1">
      <alignment horizontal="center" vertical="center" wrapText="1" readingOrder="1"/>
    </xf>
    <xf numFmtId="0" fontId="54" fillId="5" borderId="80" xfId="0" applyFont="1" applyFill="1" applyBorder="1" applyAlignment="1">
      <alignment horizontal="center" vertical="center" wrapText="1" readingOrder="1"/>
    </xf>
    <xf numFmtId="0" fontId="20" fillId="5" borderId="6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16" borderId="65" xfId="0" applyFont="1" applyFill="1" applyBorder="1" applyAlignment="1">
      <alignment horizontal="center" vertical="center" wrapText="1"/>
    </xf>
    <xf numFmtId="0" fontId="20" fillId="16" borderId="68" xfId="0" applyFont="1" applyFill="1" applyBorder="1" applyAlignment="1">
      <alignment horizontal="center" vertical="center" wrapText="1"/>
    </xf>
    <xf numFmtId="0" fontId="20" fillId="16" borderId="67" xfId="0" applyFont="1" applyFill="1" applyBorder="1" applyAlignment="1">
      <alignment horizontal="center" vertical="center" wrapText="1"/>
    </xf>
    <xf numFmtId="0" fontId="54" fillId="5" borderId="73" xfId="0" applyFont="1" applyFill="1" applyBorder="1" applyAlignment="1">
      <alignment horizontal="center" vertical="center" wrapText="1" readingOrder="1"/>
    </xf>
    <xf numFmtId="0" fontId="54" fillId="5" borderId="68" xfId="0" applyFont="1" applyFill="1" applyBorder="1" applyAlignment="1">
      <alignment horizontal="center" vertical="center" wrapText="1" readingOrder="1"/>
    </xf>
    <xf numFmtId="0" fontId="54" fillId="5" borderId="74" xfId="0" applyFont="1" applyFill="1" applyBorder="1" applyAlignment="1">
      <alignment horizontal="center" vertical="center" wrapText="1" readingOrder="1"/>
    </xf>
    <xf numFmtId="0" fontId="20" fillId="0" borderId="68" xfId="0" applyFont="1" applyBorder="1" applyAlignment="1">
      <alignment horizontal="center" vertical="center"/>
    </xf>
    <xf numFmtId="0" fontId="54" fillId="5" borderId="65" xfId="0" applyFont="1" applyFill="1" applyBorder="1" applyAlignment="1">
      <alignment horizontal="center" vertical="center" wrapText="1" readingOrder="1"/>
    </xf>
    <xf numFmtId="0" fontId="20" fillId="21" borderId="65" xfId="0" applyFont="1" applyFill="1" applyBorder="1" applyAlignment="1">
      <alignment horizontal="center" vertical="center" wrapText="1"/>
    </xf>
    <xf numFmtId="0" fontId="20" fillId="21" borderId="68" xfId="0" applyFont="1" applyFill="1" applyBorder="1" applyAlignment="1">
      <alignment horizontal="center" vertical="center" wrapText="1"/>
    </xf>
    <xf numFmtId="0" fontId="20" fillId="21" borderId="67" xfId="0" applyFont="1" applyFill="1" applyBorder="1" applyAlignment="1">
      <alignment horizontal="center" vertical="center" wrapText="1"/>
    </xf>
    <xf numFmtId="0" fontId="54" fillId="5" borderId="70" xfId="0" applyFont="1" applyFill="1" applyBorder="1" applyAlignment="1">
      <alignment horizontal="center" vertical="center" wrapText="1" readingOrder="1"/>
    </xf>
    <xf numFmtId="0" fontId="54" fillId="5" borderId="69" xfId="0" applyFont="1" applyFill="1" applyBorder="1" applyAlignment="1">
      <alignment horizontal="center" vertical="center" wrapText="1" readingOrder="1"/>
    </xf>
    <xf numFmtId="0" fontId="54" fillId="5" borderId="79" xfId="0" applyFont="1" applyFill="1" applyBorder="1" applyAlignment="1">
      <alignment horizontal="center" vertical="center" wrapText="1" readingOrder="1"/>
    </xf>
    <xf numFmtId="0" fontId="41" fillId="0" borderId="65"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54" fillId="16" borderId="73" xfId="0" applyFont="1" applyFill="1" applyBorder="1" applyAlignment="1">
      <alignment horizontal="center" vertical="center" wrapText="1" readingOrder="1"/>
    </xf>
    <xf numFmtId="0" fontId="54" fillId="16" borderId="68" xfId="0" applyFont="1" applyFill="1" applyBorder="1" applyAlignment="1">
      <alignment horizontal="center" vertical="center" wrapText="1" readingOrder="1"/>
    </xf>
    <xf numFmtId="0" fontId="54" fillId="16" borderId="74" xfId="0" applyFont="1" applyFill="1" applyBorder="1" applyAlignment="1">
      <alignment horizontal="center" vertical="center" wrapText="1" readingOrder="1"/>
    </xf>
    <xf numFmtId="0" fontId="54" fillId="22" borderId="73" xfId="0" applyFont="1" applyFill="1" applyBorder="1" applyAlignment="1">
      <alignment horizontal="center" vertical="center" wrapText="1" readingOrder="1"/>
    </xf>
    <xf numFmtId="0" fontId="54" fillId="22" borderId="68" xfId="0" applyFont="1" applyFill="1" applyBorder="1" applyAlignment="1">
      <alignment horizontal="center" vertical="center" wrapText="1" readingOrder="1"/>
    </xf>
    <xf numFmtId="0" fontId="48" fillId="0" borderId="63" xfId="0" applyFont="1" applyBorder="1" applyAlignment="1">
      <alignment horizontal="center" vertical="center"/>
    </xf>
    <xf numFmtId="0" fontId="11" fillId="0" borderId="10" xfId="0" applyFont="1" applyFill="1" applyBorder="1" applyAlignment="1">
      <alignment wrapText="1"/>
    </xf>
    <xf numFmtId="0" fontId="0" fillId="5" borderId="42" xfId="0" applyFill="1" applyBorder="1" applyAlignment="1">
      <alignment wrapText="1"/>
    </xf>
    <xf numFmtId="0" fontId="18" fillId="5" borderId="10" xfId="3" applyFont="1" applyFill="1" applyBorder="1" applyAlignment="1">
      <alignment vertical="center" wrapText="1"/>
    </xf>
    <xf numFmtId="0" fontId="19" fillId="23" borderId="10" xfId="3" applyFont="1" applyFill="1" applyBorder="1" applyAlignment="1">
      <alignment horizontal="center"/>
    </xf>
    <xf numFmtId="0" fontId="0" fillId="0" borderId="0" xfId="0" applyAlignment="1">
      <alignment vertical="center"/>
    </xf>
    <xf numFmtId="0" fontId="13" fillId="0" borderId="23" xfId="0" applyFont="1" applyBorder="1" applyAlignment="1">
      <alignment vertical="center" wrapText="1"/>
    </xf>
    <xf numFmtId="9" fontId="11" fillId="5" borderId="40" xfId="1" applyFont="1" applyFill="1" applyBorder="1" applyAlignment="1">
      <alignment horizontal="center" vertical="center" wrapText="1"/>
    </xf>
    <xf numFmtId="0" fontId="57" fillId="23" borderId="0" xfId="0" applyFont="1" applyFill="1" applyAlignment="1">
      <alignment horizontal="center" vertical="center"/>
    </xf>
  </cellXfs>
  <cellStyles count="13">
    <cellStyle name="Hipervínculo" xfId="2" builtinId="8"/>
    <cellStyle name="Millares" xfId="5" builtinId="3"/>
    <cellStyle name="Millares [0]" xfId="4" builtinId="6"/>
    <cellStyle name="Millares [0] 2" xfId="6" xr:uid="{9190645E-E0F2-4E93-A732-1A9EA796C934}"/>
    <cellStyle name="Millares [0] 3" xfId="8" xr:uid="{00000000-0005-0000-0000-000035000000}"/>
    <cellStyle name="Millares [0] 4" xfId="11" xr:uid="{00000000-0005-0000-0000-000037000000}"/>
    <cellStyle name="Millares 2" xfId="7" xr:uid="{24F72D8D-7AD9-484D-B316-383D3AFD8441}"/>
    <cellStyle name="Millares 3" xfId="9" xr:uid="{00000000-0005-0000-0000-000034000000}"/>
    <cellStyle name="Millares 4" xfId="10" xr:uid="{00000000-0005-0000-0000-000036000000}"/>
    <cellStyle name="Millares 5" xfId="12" xr:uid="{00000000-0005-0000-0000-000038000000}"/>
    <cellStyle name="Normal" xfId="0" builtinId="0"/>
    <cellStyle name="Normal 3" xfId="3" xr:uid="{00000000-0005-0000-0000-000003000000}"/>
    <cellStyle name="Porcentaje" xfId="1" builtinId="5"/>
  </cellStyles>
  <dxfs count="122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Plan</a:t>
            </a:r>
            <a:r>
              <a:rPr lang="en-US" baseline="0"/>
              <a:t> anticorrupción 2023</a:t>
            </a:r>
            <a:r>
              <a:rPr lang="en-US"/>
              <a:t> </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tx>
            <c:strRef>
              <c:f>'Avance PAyAC'!$D$3</c:f>
              <c:strCache>
                <c:ptCount val="1"/>
                <c:pt idx="0">
                  <c:v>Ejecutado </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Lbl>
              <c:idx val="0"/>
              <c:layout>
                <c:manualLayout>
                  <c:x val="0"/>
                  <c:y val="-6.9262175561388156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C-473A-967E-5425E143DE58}"/>
                </c:ext>
              </c:extLst>
            </c:dLbl>
            <c:dLbl>
              <c:idx val="1"/>
              <c:layout>
                <c:manualLayout>
                  <c:x val="-4.1221183918041126E-17"/>
                  <c:y val="4.56036745406819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7C-473A-967E-5425E143DE58}"/>
                </c:ext>
              </c:extLst>
            </c:dLbl>
            <c:dLbl>
              <c:idx val="2"/>
              <c:layout>
                <c:manualLayout>
                  <c:x val="-8.2442367836082252E-17"/>
                  <c:y val="4.56036745406815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7C-473A-967E-5425E143DE58}"/>
                </c:ext>
              </c:extLst>
            </c:dLbl>
            <c:dLbl>
              <c:idx val="3"/>
              <c:layout>
                <c:manualLayout>
                  <c:x val="0"/>
                  <c:y val="9.18999708369782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7C-473A-967E-5425E143DE58}"/>
                </c:ext>
              </c:extLst>
            </c:dLbl>
            <c:dLbl>
              <c:idx val="4"/>
              <c:layout>
                <c:manualLayout>
                  <c:x val="-1.648847356721645E-16"/>
                  <c:y val="4.56036745406824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7C-473A-967E-5425E143DE58}"/>
                </c:ext>
              </c:extLst>
            </c:dLbl>
            <c:dLbl>
              <c:idx val="5"/>
              <c:layout>
                <c:manualLayout>
                  <c:x val="-2.2484541877460895E-3"/>
                  <c:y val="9.18999708369787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7C-473A-967E-5425E143DE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PAyAC'!$C$4:$C$9</c:f>
              <c:strCache>
                <c:ptCount val="6"/>
                <c:pt idx="0">
                  <c:v>Gestión del Riesgo de Corrupción</c:v>
                </c:pt>
                <c:pt idx="1">
                  <c:v>Racionalización de Tramites</c:v>
                </c:pt>
                <c:pt idx="2">
                  <c:v>Rendición de cuentas</c:v>
                </c:pt>
                <c:pt idx="3">
                  <c:v>Mecanismos para mejorar el servicio al ciudadano </c:v>
                </c:pt>
                <c:pt idx="4">
                  <c:v>Transparencia y Acceso a la Información</c:v>
                </c:pt>
                <c:pt idx="5">
                  <c:v>Gestión de Conflictos de Interes </c:v>
                </c:pt>
              </c:strCache>
            </c:strRef>
          </c:cat>
          <c:val>
            <c:numRef>
              <c:f>'Avance PAyAC'!$D$4:$D$9</c:f>
              <c:numCache>
                <c:formatCode>0%</c:formatCode>
                <c:ptCount val="6"/>
                <c:pt idx="0">
                  <c:v>0.52380952380952384</c:v>
                </c:pt>
                <c:pt idx="1">
                  <c:v>0.3</c:v>
                </c:pt>
                <c:pt idx="2">
                  <c:v>0.12848484848484848</c:v>
                </c:pt>
                <c:pt idx="3">
                  <c:v>0.21170454545454545</c:v>
                </c:pt>
                <c:pt idx="4">
                  <c:v>0.16492553007249064</c:v>
                </c:pt>
                <c:pt idx="5">
                  <c:v>0.13333333333333333</c:v>
                </c:pt>
              </c:numCache>
            </c:numRef>
          </c:val>
          <c:extLst>
            <c:ext xmlns:c16="http://schemas.microsoft.com/office/drawing/2014/chart" uri="{C3380CC4-5D6E-409C-BE32-E72D297353CC}">
              <c16:uniqueId val="{00000000-697C-473A-967E-5425E143DE58}"/>
            </c:ext>
          </c:extLst>
        </c:ser>
        <c:dLbls>
          <c:dLblPos val="inEnd"/>
          <c:showLegendKey val="0"/>
          <c:showVal val="1"/>
          <c:showCatName val="0"/>
          <c:showSerName val="0"/>
          <c:showPercent val="0"/>
          <c:showBubbleSize val="0"/>
        </c:dLbls>
        <c:gapWidth val="164"/>
        <c:overlap val="-22"/>
        <c:axId val="1307155424"/>
        <c:axId val="1216507344"/>
      </c:barChart>
      <c:catAx>
        <c:axId val="13071554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6507344"/>
        <c:crosses val="autoZero"/>
        <c:auto val="1"/>
        <c:lblAlgn val="ctr"/>
        <c:lblOffset val="100"/>
        <c:noMultiLvlLbl val="0"/>
      </c:catAx>
      <c:valAx>
        <c:axId val="1216507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15542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3  Rendici&#243;n'!A1"/><Relationship Id="rId7" Type="http://schemas.openxmlformats.org/officeDocument/2006/relationships/image" Target="../media/image1.png"/><Relationship Id="rId2" Type="http://schemas.openxmlformats.org/officeDocument/2006/relationships/hyperlink" Target="#'Componente 2 Racionalizac'!A1"/><Relationship Id="rId1" Type="http://schemas.openxmlformats.org/officeDocument/2006/relationships/hyperlink" Target="#'Componente 1 Riesgos'!A1"/><Relationship Id="rId6" Type="http://schemas.openxmlformats.org/officeDocument/2006/relationships/hyperlink" Target="#'MAPA RIESGOS UAEOS'!A1"/><Relationship Id="rId11" Type="http://schemas.openxmlformats.org/officeDocument/2006/relationships/image" Target="../media/image4.png"/><Relationship Id="rId5" Type="http://schemas.openxmlformats.org/officeDocument/2006/relationships/hyperlink" Target="#'Componente 5  Transparencia '!A1"/><Relationship Id="rId10" Type="http://schemas.openxmlformats.org/officeDocument/2006/relationships/image" Target="../media/image3.png"/><Relationship Id="rId4" Type="http://schemas.openxmlformats.org/officeDocument/2006/relationships/hyperlink" Target="#'Componente 4  Atenci&#243;n al Ciuda'!A1"/><Relationship Id="rId9" Type="http://schemas.openxmlformats.org/officeDocument/2006/relationships/hyperlink" Target="#'Integridad- Gesti&#243;n de Conflict'!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PAAC!A1"/></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PAAC!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AAC!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png"/><Relationship Id="rId1" Type="http://schemas.openxmlformats.org/officeDocument/2006/relationships/hyperlink" Target="#PAAC!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png"/><Relationship Id="rId1" Type="http://schemas.openxmlformats.org/officeDocument/2006/relationships/hyperlink" Target="#PAAC!A1"/></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AAC!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PAAC!A1"/></Relationships>
</file>

<file path=xl/drawings/drawing1.xml><?xml version="1.0" encoding="utf-8"?>
<xdr:wsDr xmlns:xdr="http://schemas.openxmlformats.org/drawingml/2006/spreadsheetDrawing" xmlns:a="http://schemas.openxmlformats.org/drawingml/2006/main">
  <xdr:twoCellAnchor>
    <xdr:from>
      <xdr:col>9</xdr:col>
      <xdr:colOff>781048</xdr:colOff>
      <xdr:row>8</xdr:row>
      <xdr:rowOff>64294</xdr:rowOff>
    </xdr:from>
    <xdr:to>
      <xdr:col>15</xdr:col>
      <xdr:colOff>295275</xdr:colOff>
      <xdr:row>10</xdr:row>
      <xdr:rowOff>159543</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593278" y="3712367"/>
          <a:ext cx="5012531"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7625553" y="6231466"/>
          <a:ext cx="4988722"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xdr:from>
      <xdr:col>9</xdr:col>
      <xdr:colOff>904875</xdr:colOff>
      <xdr:row>34</xdr:row>
      <xdr:rowOff>166688</xdr:rowOff>
    </xdr:from>
    <xdr:to>
      <xdr:col>14</xdr:col>
      <xdr:colOff>690562</xdr:colOff>
      <xdr:row>38</xdr:row>
      <xdr:rowOff>47625</xdr:rowOff>
    </xdr:to>
    <xdr:sp macro="" textlink="">
      <xdr:nvSpPr>
        <xdr:cNvPr id="10" name="CuadroTexto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7762875" y="8120063"/>
          <a:ext cx="4488656" cy="6429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a:t>Consulta aquí  el mapa de Riesgos 2023</a:t>
          </a:r>
        </a:p>
      </xdr:txBody>
    </xdr:sp>
    <xdr:clientData/>
  </xdr:twoCellAnchor>
  <xdr:twoCellAnchor>
    <xdr:from>
      <xdr:col>15</xdr:col>
      <xdr:colOff>370283</xdr:colOff>
      <xdr:row>12</xdr:row>
      <xdr:rowOff>54768</xdr:rowOff>
    </xdr:from>
    <xdr:to>
      <xdr:col>15</xdr:col>
      <xdr:colOff>3107531</xdr:colOff>
      <xdr:row>23</xdr:row>
      <xdr:rowOff>154781</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2693252" y="3793331"/>
          <a:ext cx="2737248" cy="2195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pPr algn="ctr"/>
          <a:r>
            <a:rPr lang="es-CO" sz="1400" b="1">
              <a:solidFill>
                <a:schemeClr val="accent5">
                  <a:lumMod val="50000"/>
                </a:schemeClr>
              </a:solidFill>
            </a:rPr>
            <a:t>Haz</a:t>
          </a:r>
          <a:r>
            <a:rPr lang="es-CO" sz="1400" b="1" baseline="0">
              <a:solidFill>
                <a:schemeClr val="accent5">
                  <a:lumMod val="50000"/>
                </a:schemeClr>
              </a:solidFill>
            </a:rPr>
            <a:t> click en cada componente </a:t>
          </a:r>
          <a:r>
            <a:rPr lang="es-CO" sz="1400" b="1" baseline="0">
              <a:solidFill>
                <a:schemeClr val="accent5">
                  <a:lumMod val="50000"/>
                </a:schemeClr>
              </a:solidFill>
              <a:effectLst/>
              <a:latin typeface="+mn-lt"/>
              <a:ea typeface="+mn-ea"/>
              <a:cs typeface="+mn-cs"/>
            </a:rPr>
            <a:t>p</a:t>
          </a:r>
          <a:r>
            <a:rPr lang="es-CO" sz="1400" b="1">
              <a:solidFill>
                <a:schemeClr val="accent5">
                  <a:lumMod val="50000"/>
                </a:schemeClr>
              </a:solidFill>
              <a:effectLst/>
              <a:latin typeface="+mn-lt"/>
              <a:ea typeface="+mn-ea"/>
              <a:cs typeface="+mn-cs"/>
            </a:rPr>
            <a:t>ara conocer el contenido </a:t>
          </a:r>
          <a:endParaRPr lang="es-CO" sz="1400" b="1">
            <a:solidFill>
              <a:schemeClr val="accent5">
                <a:lumMod val="50000"/>
              </a:schemeClr>
            </a:solidFill>
          </a:endParaRPr>
        </a:p>
      </xdr:txBody>
    </xdr:sp>
    <xdr:clientData/>
  </xdr:twoCellAnchor>
  <xdr:twoCellAnchor editAs="oneCell">
    <xdr:from>
      <xdr:col>15</xdr:col>
      <xdr:colOff>596500</xdr:colOff>
      <xdr:row>8</xdr:row>
      <xdr:rowOff>30956</xdr:rowOff>
    </xdr:from>
    <xdr:to>
      <xdr:col>15</xdr:col>
      <xdr:colOff>2414351</xdr:colOff>
      <xdr:row>12</xdr:row>
      <xdr:rowOff>166687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2919469" y="2888456"/>
          <a:ext cx="1817851" cy="1016794"/>
        </a:xfrm>
        <a:prstGeom prst="rect">
          <a:avLst/>
        </a:prstGeom>
      </xdr:spPr>
    </xdr:pic>
    <xdr:clientData/>
  </xdr:twoCellAnchor>
  <xdr:twoCellAnchor editAs="oneCell">
    <xdr:from>
      <xdr:col>15</xdr:col>
      <xdr:colOff>130969</xdr:colOff>
      <xdr:row>35</xdr:row>
      <xdr:rowOff>107157</xdr:rowOff>
    </xdr:from>
    <xdr:to>
      <xdr:col>15</xdr:col>
      <xdr:colOff>535931</xdr:colOff>
      <xdr:row>37</xdr:row>
      <xdr:rowOff>164766</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8"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453938" y="825103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7667625" y="7188994"/>
          <a:ext cx="4988722"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twoCellAnchor editAs="oneCell">
    <xdr:from>
      <xdr:col>1</xdr:col>
      <xdr:colOff>178594</xdr:colOff>
      <xdr:row>3</xdr:row>
      <xdr:rowOff>357186</xdr:rowOff>
    </xdr:from>
    <xdr:to>
      <xdr:col>8</xdr:col>
      <xdr:colOff>63089</xdr:colOff>
      <xdr:row>33</xdr:row>
      <xdr:rowOff>199136</xdr:rowOff>
    </xdr:to>
    <xdr:pic>
      <xdr:nvPicPr>
        <xdr:cNvPr id="2" name="Imagen 1">
          <a:extLst>
            <a:ext uri="{FF2B5EF4-FFF2-40B4-BE49-F238E27FC236}">
              <a16:creationId xmlns:a16="http://schemas.microsoft.com/office/drawing/2014/main" id="{5367EA6D-2B43-48BA-9695-1892721FDCC6}"/>
            </a:ext>
          </a:extLst>
        </xdr:cNvPr>
        <xdr:cNvPicPr>
          <a:picLocks noChangeAspect="1"/>
        </xdr:cNvPicPr>
      </xdr:nvPicPr>
      <xdr:blipFill>
        <a:blip xmlns:r="http://schemas.openxmlformats.org/officeDocument/2006/relationships" r:embed="rId10"/>
        <a:stretch>
          <a:fillRect/>
        </a:stretch>
      </xdr:blipFill>
      <xdr:spPr>
        <a:xfrm>
          <a:off x="940594" y="1345405"/>
          <a:ext cx="5218495" cy="6592794"/>
        </a:xfrm>
        <a:prstGeom prst="rect">
          <a:avLst/>
        </a:prstGeom>
      </xdr:spPr>
    </xdr:pic>
    <xdr:clientData/>
  </xdr:twoCellAnchor>
  <xdr:twoCellAnchor editAs="oneCell">
    <xdr:from>
      <xdr:col>1</xdr:col>
      <xdr:colOff>333375</xdr:colOff>
      <xdr:row>1</xdr:row>
      <xdr:rowOff>71437</xdr:rowOff>
    </xdr:from>
    <xdr:to>
      <xdr:col>6</xdr:col>
      <xdr:colOff>756051</xdr:colOff>
      <xdr:row>3</xdr:row>
      <xdr:rowOff>226218</xdr:rowOff>
    </xdr:to>
    <xdr:pic>
      <xdr:nvPicPr>
        <xdr:cNvPr id="15" name="Imagen 14">
          <a:extLst>
            <a:ext uri="{FF2B5EF4-FFF2-40B4-BE49-F238E27FC236}">
              <a16:creationId xmlns:a16="http://schemas.microsoft.com/office/drawing/2014/main" id="{CC3A09DD-4CCA-4508-8B2A-216A3AA8793B}"/>
            </a:ext>
          </a:extLst>
        </xdr:cNvPr>
        <xdr:cNvPicPr>
          <a:picLocks noChangeAspect="1"/>
        </xdr:cNvPicPr>
      </xdr:nvPicPr>
      <xdr:blipFill>
        <a:blip xmlns:r="http://schemas.openxmlformats.org/officeDocument/2006/relationships" r:embed="rId11"/>
        <a:stretch>
          <a:fillRect/>
        </a:stretch>
      </xdr:blipFill>
      <xdr:spPr>
        <a:xfrm>
          <a:off x="1095375" y="273843"/>
          <a:ext cx="4232676" cy="940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0</xdr:row>
      <xdr:rowOff>104775</xdr:rowOff>
    </xdr:from>
    <xdr:to>
      <xdr:col>7</xdr:col>
      <xdr:colOff>228600</xdr:colOff>
      <xdr:row>3</xdr:row>
      <xdr:rowOff>171450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391525" y="104775"/>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3</xdr:row>
      <xdr:rowOff>141906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0381384" y="138546"/>
          <a:ext cx="591296" cy="574860"/>
        </a:xfrm>
        <a:prstGeom prst="rect">
          <a:avLst/>
        </a:prstGeom>
      </xdr:spPr>
    </xdr:pic>
    <xdr:clientData/>
  </xdr:twoCellAnchor>
  <xdr:twoCellAnchor editAs="oneCell">
    <xdr:from>
      <xdr:col>2</xdr:col>
      <xdr:colOff>0</xdr:colOff>
      <xdr:row>22</xdr:row>
      <xdr:rowOff>0</xdr:rowOff>
    </xdr:from>
    <xdr:to>
      <xdr:col>2</xdr:col>
      <xdr:colOff>2009775</xdr:colOff>
      <xdr:row>23</xdr:row>
      <xdr:rowOff>152400</xdr:rowOff>
    </xdr:to>
    <xdr:sp macro="" textlink="">
      <xdr:nvSpPr>
        <xdr:cNvPr id="4097" name="AutoShape 1" descr="cid:7e37856a-2bea-4f3b-946d-7cd02f074f27">
          <a:extLst>
            <a:ext uri="{FF2B5EF4-FFF2-40B4-BE49-F238E27FC236}">
              <a16:creationId xmlns:a16="http://schemas.microsoft.com/office/drawing/2014/main" id="{44C09CB5-EF85-4266-8F9B-9707B2A52F5C}"/>
            </a:ext>
          </a:extLst>
        </xdr:cNvPr>
        <xdr:cNvSpPr>
          <a:spLocks noChangeAspect="1" noChangeArrowheads="1"/>
        </xdr:cNvSpPr>
      </xdr:nvSpPr>
      <xdr:spPr bwMode="auto">
        <a:xfrm>
          <a:off x="2085975" y="4467225"/>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1238250</xdr:colOff>
      <xdr:row>0</xdr:row>
      <xdr:rowOff>104775</xdr:rowOff>
    </xdr:from>
    <xdr:to>
      <xdr:col>7</xdr:col>
      <xdr:colOff>228600</xdr:colOff>
      <xdr:row>3</xdr:row>
      <xdr:rowOff>171450</xdr:rowOff>
    </xdr:to>
    <xdr:sp macro="" textlink="">
      <xdr:nvSpPr>
        <xdr:cNvPr id="6" name="Flecha: hacia la izquierda 5">
          <a:hlinkClick xmlns:r="http://schemas.openxmlformats.org/officeDocument/2006/relationships" r:id="rId1"/>
          <a:extLst>
            <a:ext uri="{FF2B5EF4-FFF2-40B4-BE49-F238E27FC236}">
              <a16:creationId xmlns:a16="http://schemas.microsoft.com/office/drawing/2014/main" id="{75F9408B-AC24-4923-B2CE-07D0E5C2D699}"/>
            </a:ext>
          </a:extLst>
        </xdr:cNvPr>
        <xdr:cNvSpPr/>
      </xdr:nvSpPr>
      <xdr:spPr>
        <a:xfrm>
          <a:off x="9763125" y="104775"/>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3</xdr:row>
      <xdr:rowOff>141906</xdr:rowOff>
    </xdr:to>
    <xdr:pic>
      <xdr:nvPicPr>
        <xdr:cNvPr id="7" name="Imagen 6">
          <a:extLst>
            <a:ext uri="{FF2B5EF4-FFF2-40B4-BE49-F238E27FC236}">
              <a16:creationId xmlns:a16="http://schemas.microsoft.com/office/drawing/2014/main" id="{D2949AA8-6DE4-4E88-9569-EACA79DC5129}"/>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752984" y="138546"/>
          <a:ext cx="591296" cy="574860"/>
        </a:xfrm>
        <a:prstGeom prst="rect">
          <a:avLst/>
        </a:prstGeom>
      </xdr:spPr>
    </xdr:pic>
    <xdr:clientData/>
  </xdr:twoCellAnchor>
  <xdr:twoCellAnchor editAs="oneCell">
    <xdr:from>
      <xdr:col>2</xdr:col>
      <xdr:colOff>0</xdr:colOff>
      <xdr:row>14</xdr:row>
      <xdr:rowOff>0</xdr:rowOff>
    </xdr:from>
    <xdr:to>
      <xdr:col>2</xdr:col>
      <xdr:colOff>2009775</xdr:colOff>
      <xdr:row>15</xdr:row>
      <xdr:rowOff>152400</xdr:rowOff>
    </xdr:to>
    <xdr:sp macro="" textlink="">
      <xdr:nvSpPr>
        <xdr:cNvPr id="8" name="AutoShape 1" descr="cid:7e37856a-2bea-4f3b-946d-7cd02f074f27">
          <a:extLst>
            <a:ext uri="{FF2B5EF4-FFF2-40B4-BE49-F238E27FC236}">
              <a16:creationId xmlns:a16="http://schemas.microsoft.com/office/drawing/2014/main" id="{DF717798-8352-4F96-B5BB-F408A6AC4722}"/>
            </a:ext>
          </a:extLst>
        </xdr:cNvPr>
        <xdr:cNvSpPr>
          <a:spLocks noChangeAspect="1" noChangeArrowheads="1"/>
        </xdr:cNvSpPr>
      </xdr:nvSpPr>
      <xdr:spPr bwMode="auto">
        <a:xfrm>
          <a:off x="2085975" y="6877050"/>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145677</xdr:colOff>
      <xdr:row>0</xdr:row>
      <xdr:rowOff>44824</xdr:rowOff>
    </xdr:from>
    <xdr:to>
      <xdr:col>2</xdr:col>
      <xdr:colOff>1288677</xdr:colOff>
      <xdr:row>3</xdr:row>
      <xdr:rowOff>190500</xdr:rowOff>
    </xdr:to>
    <xdr:pic>
      <xdr:nvPicPr>
        <xdr:cNvPr id="10" name="Imagen 9">
          <a:extLst>
            <a:ext uri="{FF2B5EF4-FFF2-40B4-BE49-F238E27FC236}">
              <a16:creationId xmlns:a16="http://schemas.microsoft.com/office/drawing/2014/main" id="{1B393A6B-2F47-4314-A302-98FF708D30E0}"/>
            </a:ext>
          </a:extLst>
        </xdr:cNvPr>
        <xdr:cNvPicPr>
          <a:picLocks noChangeAspect="1"/>
        </xdr:cNvPicPr>
      </xdr:nvPicPr>
      <xdr:blipFill>
        <a:blip xmlns:r="http://schemas.openxmlformats.org/officeDocument/2006/relationships" r:embed="rId3"/>
        <a:stretch>
          <a:fillRect/>
        </a:stretch>
      </xdr:blipFill>
      <xdr:spPr>
        <a:xfrm>
          <a:off x="145677" y="44824"/>
          <a:ext cx="3227294" cy="717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862853</xdr:colOff>
      <xdr:row>0</xdr:row>
      <xdr:rowOff>111332</xdr:rowOff>
    </xdr:from>
    <xdr:to>
      <xdr:col>7</xdr:col>
      <xdr:colOff>779318</xdr:colOff>
      <xdr:row>2</xdr:row>
      <xdr:rowOff>655617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068735" y="111332"/>
          <a:ext cx="1731818" cy="85805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Volver</a:t>
          </a:r>
          <a:r>
            <a:rPr lang="es-CO" sz="1600" b="1" baseline="0"/>
            <a:t> al Menú </a:t>
          </a:r>
          <a:endParaRPr lang="es-CO" sz="1600" b="1"/>
        </a:p>
      </xdr:txBody>
    </xdr:sp>
    <xdr:clientData/>
  </xdr:twoCellAnchor>
  <xdr:twoCellAnchor editAs="oneCell">
    <xdr:from>
      <xdr:col>7</xdr:col>
      <xdr:colOff>940131</xdr:colOff>
      <xdr:row>1</xdr:row>
      <xdr:rowOff>49481</xdr:rowOff>
    </xdr:from>
    <xdr:to>
      <xdr:col>8</xdr:col>
      <xdr:colOff>211534</xdr:colOff>
      <xdr:row>2</xdr:row>
      <xdr:rowOff>463530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180381" y="211406"/>
          <a:ext cx="591296" cy="575974"/>
        </a:xfrm>
        <a:prstGeom prst="rect">
          <a:avLst/>
        </a:prstGeom>
      </xdr:spPr>
    </xdr:pic>
    <xdr:clientData/>
  </xdr:twoCellAnchor>
  <xdr:twoCellAnchor editAs="oneCell">
    <xdr:from>
      <xdr:col>0</xdr:col>
      <xdr:colOff>202406</xdr:colOff>
      <xdr:row>1</xdr:row>
      <xdr:rowOff>0</xdr:rowOff>
    </xdr:from>
    <xdr:to>
      <xdr:col>2</xdr:col>
      <xdr:colOff>1379595</xdr:colOff>
      <xdr:row>2</xdr:row>
      <xdr:rowOff>552703</xdr:rowOff>
    </xdr:to>
    <xdr:pic>
      <xdr:nvPicPr>
        <xdr:cNvPr id="2" name="Imagen 1">
          <a:extLst>
            <a:ext uri="{FF2B5EF4-FFF2-40B4-BE49-F238E27FC236}">
              <a16:creationId xmlns:a16="http://schemas.microsoft.com/office/drawing/2014/main" id="{783D7696-616B-4262-838F-9DAB2836CA82}"/>
            </a:ext>
          </a:extLst>
        </xdr:cNvPr>
        <xdr:cNvPicPr>
          <a:picLocks noChangeAspect="1"/>
        </xdr:cNvPicPr>
      </xdr:nvPicPr>
      <xdr:blipFill>
        <a:blip xmlns:r="http://schemas.openxmlformats.org/officeDocument/2006/relationships" r:embed="rId3"/>
        <a:stretch>
          <a:fillRect/>
        </a:stretch>
      </xdr:blipFill>
      <xdr:spPr>
        <a:xfrm>
          <a:off x="202406" y="166688"/>
          <a:ext cx="3225064" cy="719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137523</xdr:colOff>
      <xdr:row>0</xdr:row>
      <xdr:rowOff>144626</xdr:rowOff>
    </xdr:from>
    <xdr:to>
      <xdr:col>5</xdr:col>
      <xdr:colOff>542485</xdr:colOff>
      <xdr:row>2</xdr:row>
      <xdr:rowOff>116510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529173" y="144626"/>
          <a:ext cx="404962" cy="390984"/>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090807" y="27215"/>
          <a:ext cx="13469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5</xdr:col>
      <xdr:colOff>137523</xdr:colOff>
      <xdr:row>0</xdr:row>
      <xdr:rowOff>144626</xdr:rowOff>
    </xdr:from>
    <xdr:to>
      <xdr:col>5</xdr:col>
      <xdr:colOff>542485</xdr:colOff>
      <xdr:row>2</xdr:row>
      <xdr:rowOff>116510</xdr:rowOff>
    </xdr:to>
    <xdr:pic>
      <xdr:nvPicPr>
        <xdr:cNvPr id="7" name="Imagen 6">
          <a:extLst>
            <a:ext uri="{FF2B5EF4-FFF2-40B4-BE49-F238E27FC236}">
              <a16:creationId xmlns:a16="http://schemas.microsoft.com/office/drawing/2014/main" id="{35DE0E9C-F521-4729-82B5-D03EE851A296}"/>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529173" y="144626"/>
          <a:ext cx="404962" cy="390984"/>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8" name="Flecha: hacia la izquierda 7">
          <a:hlinkClick xmlns:r="http://schemas.openxmlformats.org/officeDocument/2006/relationships" r:id="rId2"/>
          <a:extLst>
            <a:ext uri="{FF2B5EF4-FFF2-40B4-BE49-F238E27FC236}">
              <a16:creationId xmlns:a16="http://schemas.microsoft.com/office/drawing/2014/main" id="{F2BF6EA4-C5CF-43C6-A4B5-0B705B3CC70C}"/>
            </a:ext>
          </a:extLst>
        </xdr:cNvPr>
        <xdr:cNvSpPr/>
      </xdr:nvSpPr>
      <xdr:spPr>
        <a:xfrm>
          <a:off x="8090807" y="27215"/>
          <a:ext cx="13469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0</xdr:col>
      <xdr:colOff>200025</xdr:colOff>
      <xdr:row>0</xdr:row>
      <xdr:rowOff>47625</xdr:rowOff>
    </xdr:from>
    <xdr:to>
      <xdr:col>2</xdr:col>
      <xdr:colOff>133350</xdr:colOff>
      <xdr:row>2</xdr:row>
      <xdr:rowOff>200025</xdr:rowOff>
    </xdr:to>
    <xdr:pic>
      <xdr:nvPicPr>
        <xdr:cNvPr id="9" name="Imagen 8">
          <a:extLst>
            <a:ext uri="{FF2B5EF4-FFF2-40B4-BE49-F238E27FC236}">
              <a16:creationId xmlns:a16="http://schemas.microsoft.com/office/drawing/2014/main" id="{35CEC955-A7CD-460B-A3A9-5718323C898C}"/>
            </a:ext>
          </a:extLst>
        </xdr:cNvPr>
        <xdr:cNvPicPr>
          <a:picLocks noChangeAspect="1"/>
        </xdr:cNvPicPr>
      </xdr:nvPicPr>
      <xdr:blipFill>
        <a:blip xmlns:r="http://schemas.openxmlformats.org/officeDocument/2006/relationships" r:embed="rId3"/>
        <a:stretch>
          <a:fillRect/>
        </a:stretch>
      </xdr:blipFill>
      <xdr:spPr>
        <a:xfrm>
          <a:off x="200025" y="47625"/>
          <a:ext cx="257175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47625</xdr:rowOff>
    </xdr:from>
    <xdr:to>
      <xdr:col>7</xdr:col>
      <xdr:colOff>9525</xdr:colOff>
      <xdr:row>3</xdr:row>
      <xdr:rowOff>94383</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912587" y="47625"/>
          <a:ext cx="9525" cy="59341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twoCellAnchor>
    <xdr:from>
      <xdr:col>7</xdr:col>
      <xdr:colOff>0</xdr:colOff>
      <xdr:row>0</xdr:row>
      <xdr:rowOff>74840</xdr:rowOff>
    </xdr:from>
    <xdr:to>
      <xdr:col>7</xdr:col>
      <xdr:colOff>17566</xdr:colOff>
      <xdr:row>3</xdr:row>
      <xdr:rowOff>108858</xdr:rowOff>
    </xdr:to>
    <xdr:sp macro="" textlink="">
      <xdr:nvSpPr>
        <xdr:cNvPr id="5" name="Flecha: hacia la izquierd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2912587" y="74840"/>
          <a:ext cx="17566" cy="58067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xdr:from>
      <xdr:col>5</xdr:col>
      <xdr:colOff>753719</xdr:colOff>
      <xdr:row>0</xdr:row>
      <xdr:rowOff>0</xdr:rowOff>
    </xdr:from>
    <xdr:to>
      <xdr:col>6</xdr:col>
      <xdr:colOff>157369</xdr:colOff>
      <xdr:row>3</xdr:row>
      <xdr:rowOff>99391</xdr:rowOff>
    </xdr:to>
    <xdr:sp macro="" textlink="">
      <xdr:nvSpPr>
        <xdr:cNvPr id="7" name="Flecha: hacia la izquierda 3">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9086023" y="0"/>
          <a:ext cx="1490868" cy="64604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6</xdr:col>
      <xdr:colOff>422413</xdr:colOff>
      <xdr:row>0</xdr:row>
      <xdr:rowOff>74542</xdr:rowOff>
    </xdr:from>
    <xdr:to>
      <xdr:col>6</xdr:col>
      <xdr:colOff>827375</xdr:colOff>
      <xdr:row>2</xdr:row>
      <xdr:rowOff>101091</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0841935" y="74542"/>
          <a:ext cx="404962" cy="390984"/>
        </a:xfrm>
        <a:prstGeom prst="rect">
          <a:avLst/>
        </a:prstGeom>
      </xdr:spPr>
    </xdr:pic>
    <xdr:clientData/>
  </xdr:twoCellAnchor>
  <xdr:twoCellAnchor editAs="oneCell">
    <xdr:from>
      <xdr:col>0</xdr:col>
      <xdr:colOff>66675</xdr:colOff>
      <xdr:row>0</xdr:row>
      <xdr:rowOff>114300</xdr:rowOff>
    </xdr:from>
    <xdr:to>
      <xdr:col>2</xdr:col>
      <xdr:colOff>786664</xdr:colOff>
      <xdr:row>4</xdr:row>
      <xdr:rowOff>109790</xdr:rowOff>
    </xdr:to>
    <xdr:pic>
      <xdr:nvPicPr>
        <xdr:cNvPr id="2" name="Imagen 1">
          <a:extLst>
            <a:ext uri="{FF2B5EF4-FFF2-40B4-BE49-F238E27FC236}">
              <a16:creationId xmlns:a16="http://schemas.microsoft.com/office/drawing/2014/main" id="{3B63B9BA-7177-42A6-A0D1-41DFD94E63D5}"/>
            </a:ext>
          </a:extLst>
        </xdr:cNvPr>
        <xdr:cNvPicPr>
          <a:picLocks noChangeAspect="1"/>
        </xdr:cNvPicPr>
      </xdr:nvPicPr>
      <xdr:blipFill>
        <a:blip xmlns:r="http://schemas.openxmlformats.org/officeDocument/2006/relationships" r:embed="rId3"/>
        <a:stretch>
          <a:fillRect/>
        </a:stretch>
      </xdr:blipFill>
      <xdr:spPr>
        <a:xfrm>
          <a:off x="66675" y="114300"/>
          <a:ext cx="3225064" cy="719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470897</xdr:colOff>
      <xdr:row>0</xdr:row>
      <xdr:rowOff>128281</xdr:rowOff>
    </xdr:from>
    <xdr:to>
      <xdr:col>9</xdr:col>
      <xdr:colOff>113859</xdr:colOff>
      <xdr:row>2</xdr:row>
      <xdr:rowOff>176365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3043897" y="128281"/>
          <a:ext cx="404962" cy="4290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7" name="Flecha: hacia la izquierda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1062607" y="65315"/>
          <a:ext cx="182323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8</xdr:col>
      <xdr:colOff>470897</xdr:colOff>
      <xdr:row>0</xdr:row>
      <xdr:rowOff>128281</xdr:rowOff>
    </xdr:from>
    <xdr:to>
      <xdr:col>9</xdr:col>
      <xdr:colOff>113859</xdr:colOff>
      <xdr:row>2</xdr:row>
      <xdr:rowOff>176365</xdr:rowOff>
    </xdr:to>
    <xdr:pic>
      <xdr:nvPicPr>
        <xdr:cNvPr id="5" name="Imagen 4">
          <a:extLst>
            <a:ext uri="{FF2B5EF4-FFF2-40B4-BE49-F238E27FC236}">
              <a16:creationId xmlns:a16="http://schemas.microsoft.com/office/drawing/2014/main" id="{BE39B0A2-5608-4169-98BA-D8890F8FBAAF}"/>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806522" y="128281"/>
          <a:ext cx="404962" cy="4671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CA4FD292-0391-4892-8BDB-91FC414E1226}"/>
            </a:ext>
          </a:extLst>
        </xdr:cNvPr>
        <xdr:cNvSpPr/>
      </xdr:nvSpPr>
      <xdr:spPr>
        <a:xfrm>
          <a:off x="15796532" y="65315"/>
          <a:ext cx="285193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0</xdr:col>
      <xdr:colOff>57150</xdr:colOff>
      <xdr:row>0</xdr:row>
      <xdr:rowOff>47625</xdr:rowOff>
    </xdr:from>
    <xdr:to>
      <xdr:col>2</xdr:col>
      <xdr:colOff>491389</xdr:colOff>
      <xdr:row>3</xdr:row>
      <xdr:rowOff>138365</xdr:rowOff>
    </xdr:to>
    <xdr:pic>
      <xdr:nvPicPr>
        <xdr:cNvPr id="2" name="Imagen 1">
          <a:extLst>
            <a:ext uri="{FF2B5EF4-FFF2-40B4-BE49-F238E27FC236}">
              <a16:creationId xmlns:a16="http://schemas.microsoft.com/office/drawing/2014/main" id="{D1178BA0-A22B-46B8-89ED-F4A828E47D2B}"/>
            </a:ext>
          </a:extLst>
        </xdr:cNvPr>
        <xdr:cNvPicPr>
          <a:picLocks noChangeAspect="1"/>
        </xdr:cNvPicPr>
      </xdr:nvPicPr>
      <xdr:blipFill>
        <a:blip xmlns:r="http://schemas.openxmlformats.org/officeDocument/2006/relationships" r:embed="rId3"/>
        <a:stretch>
          <a:fillRect/>
        </a:stretch>
      </xdr:blipFill>
      <xdr:spPr>
        <a:xfrm>
          <a:off x="57150" y="47625"/>
          <a:ext cx="3225064" cy="7193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83344</xdr:colOff>
      <xdr:row>0</xdr:row>
      <xdr:rowOff>0</xdr:rowOff>
    </xdr:from>
    <xdr:to>
      <xdr:col>13</xdr:col>
      <xdr:colOff>131535</xdr:colOff>
      <xdr:row>0</xdr:row>
      <xdr:rowOff>738187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408944" y="0"/>
          <a:ext cx="1391216"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13</xdr:col>
      <xdr:colOff>404813</xdr:colOff>
      <xdr:row>0</xdr:row>
      <xdr:rowOff>190501</xdr:rowOff>
    </xdr:from>
    <xdr:to>
      <xdr:col>14</xdr:col>
      <xdr:colOff>154931</xdr:colOff>
      <xdr:row>0</xdr:row>
      <xdr:rowOff>581485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6097251" y="190501"/>
          <a:ext cx="404962" cy="390984"/>
        </a:xfrm>
        <a:prstGeom prst="rect">
          <a:avLst/>
        </a:prstGeom>
      </xdr:spPr>
    </xdr:pic>
    <xdr:clientData/>
  </xdr:twoCellAnchor>
  <xdr:twoCellAnchor>
    <xdr:from>
      <xdr:col>11</xdr:col>
      <xdr:colOff>83344</xdr:colOff>
      <xdr:row>0</xdr:row>
      <xdr:rowOff>0</xdr:rowOff>
    </xdr:from>
    <xdr:to>
      <xdr:col>13</xdr:col>
      <xdr:colOff>131535</xdr:colOff>
      <xdr:row>0</xdr:row>
      <xdr:rowOff>738187</xdr:rowOff>
    </xdr:to>
    <xdr:sp macro="" textlink="">
      <xdr:nvSpPr>
        <xdr:cNvPr id="6" name="Flecha: hacia la izquierda 5">
          <a:hlinkClick xmlns:r="http://schemas.openxmlformats.org/officeDocument/2006/relationships" r:id="rId1"/>
          <a:extLst>
            <a:ext uri="{FF2B5EF4-FFF2-40B4-BE49-F238E27FC236}">
              <a16:creationId xmlns:a16="http://schemas.microsoft.com/office/drawing/2014/main" id="{4D620000-1FB4-4B61-A9A0-5626289FB007}"/>
            </a:ext>
          </a:extLst>
        </xdr:cNvPr>
        <xdr:cNvSpPr/>
      </xdr:nvSpPr>
      <xdr:spPr>
        <a:xfrm>
          <a:off x="14789944" y="0"/>
          <a:ext cx="1391216"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13</xdr:col>
      <xdr:colOff>404813</xdr:colOff>
      <xdr:row>0</xdr:row>
      <xdr:rowOff>190501</xdr:rowOff>
    </xdr:from>
    <xdr:to>
      <xdr:col>14</xdr:col>
      <xdr:colOff>154931</xdr:colOff>
      <xdr:row>0</xdr:row>
      <xdr:rowOff>581485</xdr:rowOff>
    </xdr:to>
    <xdr:pic>
      <xdr:nvPicPr>
        <xdr:cNvPr id="7" name="Imagen 6">
          <a:extLst>
            <a:ext uri="{FF2B5EF4-FFF2-40B4-BE49-F238E27FC236}">
              <a16:creationId xmlns:a16="http://schemas.microsoft.com/office/drawing/2014/main" id="{5F3A3A62-8A45-4FD2-9327-55FC0C4EFC5A}"/>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6454438" y="190501"/>
          <a:ext cx="407344" cy="390984"/>
        </a:xfrm>
        <a:prstGeom prst="rect">
          <a:avLst/>
        </a:prstGeom>
      </xdr:spPr>
    </xdr:pic>
    <xdr:clientData/>
  </xdr:twoCellAnchor>
  <xdr:twoCellAnchor editAs="oneCell">
    <xdr:from>
      <xdr:col>0</xdr:col>
      <xdr:colOff>103909</xdr:colOff>
      <xdr:row>0</xdr:row>
      <xdr:rowOff>164523</xdr:rowOff>
    </xdr:from>
    <xdr:to>
      <xdr:col>2</xdr:col>
      <xdr:colOff>861132</xdr:colOff>
      <xdr:row>0</xdr:row>
      <xdr:rowOff>883913</xdr:rowOff>
    </xdr:to>
    <xdr:pic>
      <xdr:nvPicPr>
        <xdr:cNvPr id="3" name="Imagen 2">
          <a:extLst>
            <a:ext uri="{FF2B5EF4-FFF2-40B4-BE49-F238E27FC236}">
              <a16:creationId xmlns:a16="http://schemas.microsoft.com/office/drawing/2014/main" id="{8EE06113-E0AD-4020-BD16-DDCD6FE4318B}"/>
            </a:ext>
          </a:extLst>
        </xdr:cNvPr>
        <xdr:cNvPicPr>
          <a:picLocks noChangeAspect="1"/>
        </xdr:cNvPicPr>
      </xdr:nvPicPr>
      <xdr:blipFill>
        <a:blip xmlns:r="http://schemas.openxmlformats.org/officeDocument/2006/relationships" r:embed="rId3"/>
        <a:stretch>
          <a:fillRect/>
        </a:stretch>
      </xdr:blipFill>
      <xdr:spPr>
        <a:xfrm>
          <a:off x="103909" y="164523"/>
          <a:ext cx="3225064" cy="7193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190499</xdr:colOff>
      <xdr:row>3</xdr:row>
      <xdr:rowOff>80962</xdr:rowOff>
    </xdr:from>
    <xdr:to>
      <xdr:col>14</xdr:col>
      <xdr:colOff>504824</xdr:colOff>
      <xdr:row>17</xdr:row>
      <xdr:rowOff>157162</xdr:rowOff>
    </xdr:to>
    <xdr:graphicFrame macro="">
      <xdr:nvGraphicFramePr>
        <xdr:cNvPr id="2" name="Gráfico 1">
          <a:extLst>
            <a:ext uri="{FF2B5EF4-FFF2-40B4-BE49-F238E27FC236}">
              <a16:creationId xmlns:a16="http://schemas.microsoft.com/office/drawing/2014/main" id="{41FCD904-EA0E-445A-AA9A-A24BB13BC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389659</xdr:colOff>
      <xdr:row>0</xdr:row>
      <xdr:rowOff>138546</xdr:rowOff>
    </xdr:from>
    <xdr:to>
      <xdr:col>13</xdr:col>
      <xdr:colOff>142754</xdr:colOff>
      <xdr:row>1</xdr:row>
      <xdr:rowOff>122856</xdr:rowOff>
    </xdr:to>
    <xdr:pic>
      <xdr:nvPicPr>
        <xdr:cNvPr id="4" name="Imagen 3">
          <a:extLst>
            <a:ext uri="{FF2B5EF4-FFF2-40B4-BE49-F238E27FC236}">
              <a16:creationId xmlns:a16="http://schemas.microsoft.com/office/drawing/2014/main" id="{6DDB9BE9-2FC1-42BF-BD3B-ED6109B1F57C}"/>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752984" y="138546"/>
          <a:ext cx="591296" cy="574860"/>
        </a:xfrm>
        <a:prstGeom prst="rect">
          <a:avLst/>
        </a:prstGeom>
      </xdr:spPr>
    </xdr:pic>
    <xdr:clientData/>
  </xdr:twoCellAnchor>
  <xdr:twoCellAnchor>
    <xdr:from>
      <xdr:col>8</xdr:col>
      <xdr:colOff>793751</xdr:colOff>
      <xdr:row>0</xdr:row>
      <xdr:rowOff>189442</xdr:rowOff>
    </xdr:from>
    <xdr:to>
      <xdr:col>11</xdr:col>
      <xdr:colOff>789518</xdr:colOff>
      <xdr:row>2</xdr:row>
      <xdr:rowOff>211667</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1FD0D2B2-71F2-475A-A1ED-BB9B3FBA6D33}"/>
            </a:ext>
          </a:extLst>
        </xdr:cNvPr>
        <xdr:cNvSpPr/>
      </xdr:nvSpPr>
      <xdr:spPr>
        <a:xfrm>
          <a:off x="12192001" y="189442"/>
          <a:ext cx="2165350" cy="111230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       </a:t>
          </a:r>
        </a:p>
        <a:p>
          <a:r>
            <a:rPr lang="es-CO" sz="1100" b="1">
              <a:solidFill>
                <a:schemeClr val="lt1"/>
              </a:solidFill>
              <a:effectLst/>
              <a:latin typeface="+mn-lt"/>
              <a:ea typeface="+mn-ea"/>
              <a:cs typeface="+mn-cs"/>
            </a:rPr>
            <a:t>         Volver al Menú</a:t>
          </a:r>
          <a:endParaRPr lang="es-CO" sz="1200">
            <a:effectLst/>
          </a:endParaRPr>
        </a:p>
      </xdr:txBody>
    </xdr:sp>
    <xdr:clientData/>
  </xdr:twoCellAnchor>
  <xdr:twoCellAnchor editAs="oneCell">
    <xdr:from>
      <xdr:col>6</xdr:col>
      <xdr:colOff>0</xdr:colOff>
      <xdr:row>0</xdr:row>
      <xdr:rowOff>138546</xdr:rowOff>
    </xdr:from>
    <xdr:to>
      <xdr:col>6</xdr:col>
      <xdr:colOff>589179</xdr:colOff>
      <xdr:row>1</xdr:row>
      <xdr:rowOff>122856</xdr:rowOff>
    </xdr:to>
    <xdr:pic>
      <xdr:nvPicPr>
        <xdr:cNvPr id="6" name="Imagen 5">
          <a:extLst>
            <a:ext uri="{FF2B5EF4-FFF2-40B4-BE49-F238E27FC236}">
              <a16:creationId xmlns:a16="http://schemas.microsoft.com/office/drawing/2014/main" id="{5E0F73FC-3A4F-4FD6-8C55-34B524F10030}"/>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175750" y="138546"/>
          <a:ext cx="589179" cy="576977"/>
        </a:xfrm>
        <a:prstGeom prst="rect">
          <a:avLst/>
        </a:prstGeom>
      </xdr:spPr>
    </xdr:pic>
    <xdr:clientData/>
  </xdr:twoCellAnchor>
  <xdr:twoCellAnchor editAs="oneCell">
    <xdr:from>
      <xdr:col>0</xdr:col>
      <xdr:colOff>116416</xdr:colOff>
      <xdr:row>0</xdr:row>
      <xdr:rowOff>116416</xdr:rowOff>
    </xdr:from>
    <xdr:to>
      <xdr:col>4</xdr:col>
      <xdr:colOff>1063626</xdr:colOff>
      <xdr:row>2</xdr:row>
      <xdr:rowOff>116416</xdr:rowOff>
    </xdr:to>
    <xdr:pic>
      <xdr:nvPicPr>
        <xdr:cNvPr id="7" name="Imagen 6">
          <a:extLst>
            <a:ext uri="{FF2B5EF4-FFF2-40B4-BE49-F238E27FC236}">
              <a16:creationId xmlns:a16="http://schemas.microsoft.com/office/drawing/2014/main" id="{5CD9A12F-9CE4-4230-AFEA-E713576D2781}"/>
            </a:ext>
          </a:extLst>
        </xdr:cNvPr>
        <xdr:cNvPicPr>
          <a:picLocks noChangeAspect="1"/>
        </xdr:cNvPicPr>
      </xdr:nvPicPr>
      <xdr:blipFill>
        <a:blip xmlns:r="http://schemas.openxmlformats.org/officeDocument/2006/relationships" r:embed="rId3"/>
        <a:stretch>
          <a:fillRect/>
        </a:stretch>
      </xdr:blipFill>
      <xdr:spPr>
        <a:xfrm>
          <a:off x="116416" y="116416"/>
          <a:ext cx="4905377" cy="10900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12</xdr:col>
      <xdr:colOff>1952625</xdr:colOff>
      <xdr:row>5</xdr:row>
      <xdr:rowOff>304800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C6C8C62-BFA5-4595-B88A-B1468F0DBEAE}"/>
            </a:ext>
          </a:extLst>
        </xdr:cNvPr>
        <xdr:cNvSpPr/>
      </xdr:nvSpPr>
      <xdr:spPr>
        <a:xfrm>
          <a:off x="11372850" y="428624"/>
          <a:ext cx="1733550" cy="1076326"/>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       </a:t>
          </a:r>
        </a:p>
        <a:p>
          <a:r>
            <a:rPr lang="es-CO" sz="1100" b="1">
              <a:solidFill>
                <a:schemeClr val="lt1"/>
              </a:solidFill>
              <a:effectLst/>
              <a:latin typeface="+mn-lt"/>
              <a:ea typeface="+mn-ea"/>
              <a:cs typeface="+mn-cs"/>
            </a:rPr>
            <a:t>         Volver al Menú</a:t>
          </a:r>
          <a:endParaRPr lang="es-CO" sz="1200">
            <a:effectLst/>
          </a:endParaRPr>
        </a:p>
      </xdr:txBody>
    </xdr:sp>
    <xdr:clientData/>
  </xdr:twoCellAnchor>
  <xdr:twoCellAnchor editAs="oneCell">
    <xdr:from>
      <xdr:col>12</xdr:col>
      <xdr:colOff>2257425</xdr:colOff>
      <xdr:row>1</xdr:row>
      <xdr:rowOff>200025</xdr:rowOff>
    </xdr:from>
    <xdr:to>
      <xdr:col>13</xdr:col>
      <xdr:colOff>2734</xdr:colOff>
      <xdr:row>4</xdr:row>
      <xdr:rowOff>339538</xdr:rowOff>
    </xdr:to>
    <xdr:pic>
      <xdr:nvPicPr>
        <xdr:cNvPr id="3" name="Imagen 2">
          <a:extLst>
            <a:ext uri="{FF2B5EF4-FFF2-40B4-BE49-F238E27FC236}">
              <a16:creationId xmlns:a16="http://schemas.microsoft.com/office/drawing/2014/main" id="{01F6D9EE-B875-4A68-9497-536DE34A1BA6}"/>
            </a:ext>
          </a:extLst>
        </xdr:cNvPr>
        <xdr:cNvPicPr>
          <a:picLocks noChangeAspect="1"/>
        </xdr:cNvPicPr>
      </xdr:nvPicPr>
      <xdr:blipFill>
        <a:blip xmlns:r="http://schemas.openxmlformats.org/officeDocument/2006/relationships" r:embed="rId2"/>
        <a:stretch>
          <a:fillRect/>
        </a:stretch>
      </xdr:blipFill>
      <xdr:spPr>
        <a:xfrm>
          <a:off x="13411200" y="409575"/>
          <a:ext cx="774259" cy="7681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ESTION%202023\1.%20Pensamiento%20y%20Direccionamiento%20Estrategico\Planes%20integrados\Definitivos\MAPA%20RIESGOS%20UAEOS%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ESTION%202023\1.%20Pensamiento%20y%20Direccionamiento%20Estrategico\Planes%20integrados\Definitivos\MAPA%20RIESGOS%20UAEOS%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AEOS\TRABAJO%20EN%20CASA\MAPAS%20DE%20RIESGOS\RIESGOS%202021\MAPAS%20DE%20RIESGOS%20DE%20PROCESO%202021\MAPAS%20DE%20RIESGOS%20GUIA%202021\MAPA_RIESGOS_PROGRAMAS%20Y%20PROYECTOS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2\MAPA%20RIESGOS%20SEGURIDAD%20DE%20LA%20INFORMACION%202022\Mapa%20riesgos%20seguridad%20digita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UAEOS"/>
      <sheetName val="Mapa de Riesgo"/>
      <sheetName val="MAPA RIESGOS SEGURIDAD"/>
      <sheetName val="MAPA RIESGOS SEGURIDAD DIGITAL"/>
      <sheetName val="Tabla probabiidad"/>
      <sheetName val="Tabla impacto"/>
      <sheetName val="Matriz calor_RI"/>
      <sheetName val="Matriz calor RR"/>
      <sheetName val="Tabla Valoración Controles"/>
      <sheetName val="Atributos controles"/>
      <sheetName val="ValoraciónControles "/>
      <sheetName val="RESUMEN 1"/>
      <sheetName val="RESUMEN 2"/>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v>0.12</v>
          </cell>
        </row>
        <row r="15">
          <cell r="C15">
            <v>0.12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row r="13">
          <cell r="F13" t="str">
            <v>Posibilidad de perdida reputacional, debido a vinculos de parentesco, cosanguineo, civil, o legal entre un apoderado judicial y la parte demandante o demandada en acciones que insidan directamente en su configuración.</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 val="Observaciones caracterizacion"/>
      <sheetName val="Factores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rolfi.serrano@uaeo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80" zoomScaleNormal="80" zoomScaleSheetLayoutView="80" zoomScalePageLayoutView="70" workbookViewId="0">
      <selection activeCell="I4" sqref="I4:P4"/>
    </sheetView>
  </sheetViews>
  <sheetFormatPr baseColWidth="10" defaultColWidth="11.42578125"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36"/>
      <c r="B1" s="37"/>
      <c r="C1" s="37"/>
      <c r="D1" s="37"/>
      <c r="E1" s="37"/>
      <c r="F1" s="37"/>
      <c r="G1" s="37"/>
      <c r="H1" s="38"/>
      <c r="I1" s="39"/>
      <c r="J1" s="39"/>
      <c r="K1" s="39"/>
      <c r="L1" s="39"/>
      <c r="M1" s="39"/>
      <c r="N1" s="39"/>
      <c r="O1" s="39"/>
      <c r="P1" s="40"/>
    </row>
    <row r="2" spans="1:16" ht="30.75" customHeight="1" x14ac:dyDescent="0.25">
      <c r="A2" s="41"/>
      <c r="B2" s="42"/>
      <c r="C2" s="42"/>
      <c r="D2" s="42"/>
      <c r="E2" s="42"/>
      <c r="F2" s="42"/>
      <c r="G2" s="42"/>
      <c r="H2" s="43"/>
      <c r="I2" s="44"/>
      <c r="J2" s="44"/>
      <c r="K2" s="44"/>
      <c r="L2" s="44"/>
      <c r="M2" s="44"/>
      <c r="N2" s="44"/>
      <c r="O2" s="44"/>
      <c r="P2" s="45"/>
    </row>
    <row r="3" spans="1:16" ht="30.75" customHeight="1" x14ac:dyDescent="0.25">
      <c r="A3" s="41"/>
      <c r="B3" s="42"/>
      <c r="C3" s="42"/>
      <c r="D3" s="42"/>
      <c r="E3" s="42"/>
      <c r="F3" s="42"/>
      <c r="G3" s="42"/>
      <c r="H3" s="43"/>
      <c r="I3" s="44"/>
      <c r="J3" s="44"/>
      <c r="K3" s="44"/>
      <c r="L3" s="44"/>
      <c r="M3" s="44"/>
      <c r="N3" s="44"/>
      <c r="O3" s="44"/>
      <c r="P3" s="45"/>
    </row>
    <row r="4" spans="1:16" ht="72.75" customHeight="1" x14ac:dyDescent="0.25">
      <c r="A4" s="41"/>
      <c r="B4" s="42"/>
      <c r="C4" s="42"/>
      <c r="D4" s="42"/>
      <c r="E4" s="42"/>
      <c r="F4" s="42"/>
      <c r="G4" s="42"/>
      <c r="H4" s="42"/>
      <c r="I4" s="545" t="s">
        <v>0</v>
      </c>
      <c r="J4" s="545"/>
      <c r="K4" s="545"/>
      <c r="L4" s="545"/>
      <c r="M4" s="545"/>
      <c r="N4" s="545"/>
      <c r="O4" s="545"/>
      <c r="P4" s="546"/>
    </row>
    <row r="5" spans="1:16" x14ac:dyDescent="0.25">
      <c r="A5" s="41"/>
      <c r="B5" s="42"/>
      <c r="C5" s="42"/>
      <c r="D5" s="42"/>
      <c r="E5" s="42"/>
      <c r="F5" s="42"/>
      <c r="G5" s="42"/>
      <c r="H5" s="43"/>
      <c r="I5" s="44"/>
      <c r="J5" s="44"/>
      <c r="K5" s="44"/>
      <c r="L5" s="44"/>
      <c r="M5" s="44"/>
      <c r="N5" s="44"/>
      <c r="O5" s="44"/>
      <c r="P5" s="45"/>
    </row>
    <row r="6" spans="1:16" ht="21" x14ac:dyDescent="0.25">
      <c r="A6" s="41"/>
      <c r="B6" s="42"/>
      <c r="C6" s="550"/>
      <c r="D6" s="551"/>
      <c r="E6" s="551"/>
      <c r="F6" s="551"/>
      <c r="G6" s="551"/>
      <c r="H6" s="552"/>
      <c r="I6" s="44"/>
      <c r="J6" s="42"/>
      <c r="K6" s="44"/>
      <c r="L6" s="44"/>
      <c r="M6" s="44"/>
      <c r="N6" s="44"/>
      <c r="O6" s="46"/>
      <c r="P6" s="45"/>
    </row>
    <row r="7" spans="1:16" x14ac:dyDescent="0.25">
      <c r="A7" s="41"/>
      <c r="B7" s="42"/>
      <c r="C7" s="553"/>
      <c r="D7" s="551"/>
      <c r="E7" s="551"/>
      <c r="F7" s="551"/>
      <c r="G7" s="551"/>
      <c r="H7" s="552"/>
      <c r="I7" s="44"/>
      <c r="J7" s="47"/>
      <c r="K7" s="48"/>
      <c r="L7" s="48"/>
      <c r="M7" s="48"/>
      <c r="N7" s="48"/>
      <c r="O7" s="48"/>
      <c r="P7" s="49"/>
    </row>
    <row r="8" spans="1:16" ht="23.25" x14ac:dyDescent="0.25">
      <c r="A8" s="41"/>
      <c r="B8" s="42"/>
      <c r="C8" s="553"/>
      <c r="D8" s="551"/>
      <c r="E8" s="551"/>
      <c r="F8" s="551"/>
      <c r="G8" s="551"/>
      <c r="H8" s="552"/>
      <c r="I8" s="44"/>
      <c r="J8" s="547" t="s">
        <v>1</v>
      </c>
      <c r="K8" s="547"/>
      <c r="L8" s="547"/>
      <c r="M8" s="48"/>
      <c r="N8" s="48"/>
      <c r="O8" s="48"/>
      <c r="P8" s="49"/>
    </row>
    <row r="9" spans="1:16" ht="24" customHeight="1" x14ac:dyDescent="0.25">
      <c r="A9" s="41"/>
      <c r="B9" s="42"/>
      <c r="C9" s="553"/>
      <c r="D9" s="551"/>
      <c r="E9" s="551"/>
      <c r="F9" s="551"/>
      <c r="G9" s="551"/>
      <c r="H9" s="552"/>
      <c r="I9" s="44"/>
      <c r="J9" s="48"/>
      <c r="K9" s="48"/>
      <c r="L9" s="42"/>
      <c r="M9" s="48"/>
      <c r="N9" s="48"/>
      <c r="O9" s="42"/>
      <c r="P9" s="49"/>
    </row>
    <row r="10" spans="1:16" x14ac:dyDescent="0.25">
      <c r="A10" s="41"/>
      <c r="B10" s="42"/>
      <c r="C10" s="553"/>
      <c r="D10" s="551"/>
      <c r="E10" s="551"/>
      <c r="F10" s="551"/>
      <c r="G10" s="551"/>
      <c r="H10" s="552"/>
      <c r="I10" s="44"/>
      <c r="J10" s="48"/>
      <c r="K10" s="48"/>
      <c r="L10" s="48"/>
      <c r="M10" s="48"/>
      <c r="N10" s="48"/>
      <c r="O10" s="48"/>
      <c r="P10" s="49"/>
    </row>
    <row r="11" spans="1:16" x14ac:dyDescent="0.25">
      <c r="A11" s="41"/>
      <c r="B11" s="42"/>
      <c r="C11" s="553"/>
      <c r="D11" s="551"/>
      <c r="E11" s="551"/>
      <c r="F11" s="551"/>
      <c r="G11" s="551"/>
      <c r="H11" s="552"/>
      <c r="I11" s="44"/>
      <c r="J11" s="48"/>
      <c r="K11" s="48"/>
      <c r="L11" s="48"/>
      <c r="M11" s="48"/>
      <c r="N11" s="48"/>
      <c r="O11" s="48"/>
      <c r="P11" s="49"/>
    </row>
    <row r="12" spans="1:16" x14ac:dyDescent="0.25">
      <c r="A12" s="41"/>
      <c r="B12" s="42"/>
      <c r="C12" s="553"/>
      <c r="D12" s="551"/>
      <c r="E12" s="551"/>
      <c r="F12" s="551"/>
      <c r="G12" s="551"/>
      <c r="H12" s="552"/>
      <c r="I12" s="44"/>
      <c r="J12" s="48"/>
      <c r="K12" s="48"/>
      <c r="L12" s="48"/>
      <c r="M12" s="48"/>
      <c r="N12" s="48"/>
      <c r="O12" s="48"/>
      <c r="P12" s="49"/>
    </row>
    <row r="13" spans="1:16" x14ac:dyDescent="0.25">
      <c r="A13" s="41"/>
      <c r="B13" s="42"/>
      <c r="C13" s="553"/>
      <c r="D13" s="551"/>
      <c r="E13" s="551"/>
      <c r="F13" s="551"/>
      <c r="G13" s="551"/>
      <c r="H13" s="552"/>
      <c r="I13" s="44"/>
      <c r="J13" s="48"/>
      <c r="K13" s="48"/>
      <c r="L13" s="48"/>
      <c r="M13" s="48"/>
      <c r="N13" s="48"/>
      <c r="O13" s="48"/>
      <c r="P13" s="49"/>
    </row>
    <row r="14" spans="1:16" x14ac:dyDescent="0.25">
      <c r="A14" s="41"/>
      <c r="B14" s="42"/>
      <c r="C14" s="553"/>
      <c r="D14" s="551"/>
      <c r="E14" s="551"/>
      <c r="F14" s="551"/>
      <c r="G14" s="551"/>
      <c r="H14" s="552"/>
      <c r="I14" s="44"/>
      <c r="J14" s="42"/>
      <c r="K14" s="42"/>
      <c r="L14" s="42"/>
      <c r="M14" s="42"/>
      <c r="N14" s="48"/>
      <c r="O14" s="48"/>
      <c r="P14" s="49"/>
    </row>
    <row r="15" spans="1:16" x14ac:dyDescent="0.25">
      <c r="A15" s="41"/>
      <c r="B15" s="42"/>
      <c r="C15" s="553"/>
      <c r="D15" s="551"/>
      <c r="E15" s="551"/>
      <c r="F15" s="551"/>
      <c r="G15" s="551"/>
      <c r="H15" s="552"/>
      <c r="I15" s="44"/>
      <c r="J15" s="42"/>
      <c r="K15" s="42"/>
      <c r="L15" s="42"/>
      <c r="M15" s="42"/>
      <c r="N15" s="48"/>
      <c r="O15" s="48"/>
      <c r="P15" s="49"/>
    </row>
    <row r="16" spans="1:16" x14ac:dyDescent="0.25">
      <c r="A16" s="41"/>
      <c r="B16" s="42"/>
      <c r="C16" s="553"/>
      <c r="D16" s="551"/>
      <c r="E16" s="551"/>
      <c r="F16" s="551"/>
      <c r="G16" s="551"/>
      <c r="H16" s="552"/>
      <c r="I16" s="44"/>
      <c r="J16" s="50"/>
      <c r="K16" s="42"/>
      <c r="L16" s="42"/>
      <c r="M16" s="42"/>
      <c r="N16" s="48"/>
      <c r="O16" s="48"/>
      <c r="P16" s="49"/>
    </row>
    <row r="17" spans="1:20" x14ac:dyDescent="0.25">
      <c r="A17" s="41"/>
      <c r="B17" s="42"/>
      <c r="C17" s="553"/>
      <c r="D17" s="551"/>
      <c r="E17" s="551"/>
      <c r="F17" s="551"/>
      <c r="G17" s="551"/>
      <c r="H17" s="552"/>
      <c r="I17" s="44"/>
      <c r="J17" s="42"/>
      <c r="K17" s="42"/>
      <c r="L17" s="42"/>
      <c r="M17" s="42"/>
      <c r="N17" s="48"/>
      <c r="O17" s="48"/>
      <c r="P17" s="49"/>
    </row>
    <row r="18" spans="1:20" x14ac:dyDescent="0.25">
      <c r="A18" s="41"/>
      <c r="B18" s="42"/>
      <c r="C18" s="553"/>
      <c r="D18" s="551"/>
      <c r="E18" s="551"/>
      <c r="F18" s="551"/>
      <c r="G18" s="551"/>
      <c r="H18" s="552"/>
      <c r="I18" s="44"/>
      <c r="J18" s="48"/>
      <c r="K18" s="48"/>
      <c r="L18" s="48"/>
      <c r="M18" s="48"/>
      <c r="N18" s="48"/>
      <c r="O18" s="48"/>
      <c r="P18" s="49"/>
    </row>
    <row r="19" spans="1:20" x14ac:dyDescent="0.25">
      <c r="A19" s="41"/>
      <c r="B19" s="42"/>
      <c r="C19" s="553"/>
      <c r="D19" s="551"/>
      <c r="E19" s="551"/>
      <c r="F19" s="551"/>
      <c r="G19" s="551"/>
      <c r="H19" s="552"/>
      <c r="I19" s="44"/>
      <c r="J19" s="48"/>
      <c r="K19" s="48"/>
      <c r="L19" s="48"/>
      <c r="M19" s="48"/>
      <c r="N19" s="48"/>
      <c r="O19" s="48"/>
      <c r="P19" s="49"/>
    </row>
    <row r="20" spans="1:20" x14ac:dyDescent="0.25">
      <c r="A20" s="41"/>
      <c r="B20" s="42"/>
      <c r="C20" s="553"/>
      <c r="D20" s="551"/>
      <c r="E20" s="551"/>
      <c r="F20" s="551"/>
      <c r="G20" s="551"/>
      <c r="H20" s="552"/>
      <c r="I20" s="44"/>
      <c r="J20" s="48"/>
      <c r="K20" s="48"/>
      <c r="L20" s="48"/>
      <c r="M20" s="48"/>
      <c r="N20" s="48"/>
      <c r="O20" s="48"/>
      <c r="P20" s="49"/>
    </row>
    <row r="21" spans="1:20" x14ac:dyDescent="0.25">
      <c r="A21" s="41"/>
      <c r="B21" s="42"/>
      <c r="C21" s="553"/>
      <c r="D21" s="551"/>
      <c r="E21" s="551"/>
      <c r="F21" s="551"/>
      <c r="G21" s="551"/>
      <c r="H21" s="552"/>
      <c r="I21" s="44"/>
      <c r="J21" s="48"/>
      <c r="K21" s="48"/>
      <c r="L21" s="48"/>
      <c r="M21" s="48"/>
      <c r="N21" s="48"/>
      <c r="O21" s="48"/>
      <c r="P21" s="49"/>
    </row>
    <row r="22" spans="1:20" x14ac:dyDescent="0.25">
      <c r="A22" s="41"/>
      <c r="B22" s="42"/>
      <c r="C22" s="42"/>
      <c r="D22" s="42"/>
      <c r="E22" s="42"/>
      <c r="F22" s="42"/>
      <c r="G22" s="42"/>
      <c r="H22" s="43"/>
      <c r="I22" s="44"/>
      <c r="J22" s="48"/>
      <c r="K22" s="48"/>
      <c r="L22" s="48"/>
      <c r="M22" s="48"/>
      <c r="N22" s="48"/>
      <c r="O22" s="48"/>
      <c r="P22" s="49"/>
    </row>
    <row r="23" spans="1:20" x14ac:dyDescent="0.25">
      <c r="A23" s="41"/>
      <c r="B23" s="42"/>
      <c r="C23" s="42"/>
      <c r="D23" s="42"/>
      <c r="E23" s="42"/>
      <c r="F23" s="42"/>
      <c r="G23" s="42"/>
      <c r="H23" s="43"/>
      <c r="I23" s="44"/>
      <c r="J23" s="48"/>
      <c r="K23" s="48"/>
      <c r="L23" s="48"/>
      <c r="M23" s="48"/>
      <c r="N23" s="48"/>
      <c r="O23" s="48"/>
      <c r="P23" s="49"/>
    </row>
    <row r="24" spans="1:20" x14ac:dyDescent="0.25">
      <c r="A24" s="41"/>
      <c r="B24" s="42"/>
      <c r="C24" s="42"/>
      <c r="D24" s="42"/>
      <c r="E24" s="42"/>
      <c r="F24" s="42"/>
      <c r="G24" s="42"/>
      <c r="H24" s="43"/>
      <c r="I24" s="44"/>
      <c r="J24" s="48"/>
      <c r="K24" s="48"/>
      <c r="L24" s="48"/>
      <c r="M24" s="48"/>
      <c r="N24" s="48"/>
      <c r="O24" s="48"/>
      <c r="P24" s="49"/>
    </row>
    <row r="25" spans="1:20" x14ac:dyDescent="0.25">
      <c r="A25" s="41"/>
      <c r="B25" s="42"/>
      <c r="C25" s="42"/>
      <c r="D25" s="42"/>
      <c r="E25" s="42"/>
      <c r="F25" s="42"/>
      <c r="G25" s="42"/>
      <c r="H25" s="43"/>
      <c r="I25" s="44"/>
      <c r="J25" s="44"/>
      <c r="K25" s="44"/>
      <c r="L25" s="44"/>
      <c r="M25" s="44"/>
      <c r="N25" s="44"/>
      <c r="O25" s="44"/>
      <c r="P25" s="45"/>
    </row>
    <row r="26" spans="1:20" x14ac:dyDescent="0.25">
      <c r="A26" s="41"/>
      <c r="B26" s="42"/>
      <c r="C26" s="42"/>
      <c r="D26" s="42"/>
      <c r="E26" s="42"/>
      <c r="F26" s="42"/>
      <c r="G26" s="42"/>
      <c r="H26" s="43"/>
      <c r="I26" s="44"/>
      <c r="J26" s="44"/>
      <c r="K26" s="44"/>
      <c r="L26" s="44"/>
      <c r="M26" s="44"/>
      <c r="N26" s="44"/>
      <c r="O26" s="44"/>
      <c r="P26" s="45"/>
    </row>
    <row r="27" spans="1:20" x14ac:dyDescent="0.25">
      <c r="A27" s="41"/>
      <c r="B27" s="42"/>
      <c r="C27" s="42"/>
      <c r="D27" s="42"/>
      <c r="E27" s="42"/>
      <c r="F27" s="42"/>
      <c r="G27" s="42"/>
      <c r="H27" s="43"/>
      <c r="I27" s="44"/>
      <c r="J27" s="44"/>
      <c r="K27" s="44"/>
      <c r="L27" s="44"/>
      <c r="M27" s="44"/>
      <c r="N27" s="44"/>
      <c r="O27" s="44"/>
      <c r="P27" s="45"/>
      <c r="T27" s="51"/>
    </row>
    <row r="28" spans="1:20" x14ac:dyDescent="0.25">
      <c r="A28" s="41"/>
      <c r="B28" s="42"/>
      <c r="C28" s="42"/>
      <c r="D28" s="42"/>
      <c r="E28" s="42"/>
      <c r="F28" s="42"/>
      <c r="G28" s="42"/>
      <c r="H28" s="43"/>
      <c r="I28" s="44"/>
      <c r="J28" s="44"/>
      <c r="K28" s="44"/>
      <c r="L28" s="44"/>
      <c r="M28" s="44"/>
      <c r="N28" s="44"/>
      <c r="O28" s="44"/>
      <c r="P28" s="45"/>
    </row>
    <row r="29" spans="1:20" x14ac:dyDescent="0.25">
      <c r="A29" s="41"/>
      <c r="B29" s="42"/>
      <c r="C29" s="42"/>
      <c r="D29" s="42"/>
      <c r="E29" s="42"/>
      <c r="F29" s="42"/>
      <c r="G29" s="42"/>
      <c r="H29" s="43"/>
      <c r="I29" s="44"/>
      <c r="J29" s="44"/>
      <c r="K29" s="44"/>
      <c r="L29" s="44"/>
      <c r="M29" s="44"/>
      <c r="N29" s="44"/>
      <c r="O29" s="44"/>
      <c r="P29" s="45"/>
    </row>
    <row r="30" spans="1:20" x14ac:dyDescent="0.25">
      <c r="A30" s="41"/>
      <c r="B30" s="42"/>
      <c r="C30" s="42"/>
      <c r="D30" s="42"/>
      <c r="E30" s="42"/>
      <c r="F30" s="42"/>
      <c r="G30" s="42"/>
      <c r="H30" s="43"/>
      <c r="I30" s="44"/>
      <c r="J30" s="44"/>
      <c r="K30" s="44"/>
      <c r="L30" s="44"/>
      <c r="M30" s="44"/>
      <c r="N30" s="44"/>
      <c r="O30" s="44"/>
      <c r="P30" s="45"/>
    </row>
    <row r="31" spans="1:20" x14ac:dyDescent="0.25">
      <c r="A31" s="41"/>
      <c r="B31" s="42"/>
      <c r="C31" s="42"/>
      <c r="D31" s="42"/>
      <c r="E31" s="42"/>
      <c r="F31" s="42"/>
      <c r="G31" s="42"/>
      <c r="H31" s="43"/>
      <c r="I31" s="44"/>
      <c r="J31" s="44"/>
      <c r="K31" s="44"/>
      <c r="L31" s="44"/>
      <c r="M31" s="44"/>
      <c r="N31" s="44"/>
      <c r="O31" s="44"/>
      <c r="P31" s="45"/>
    </row>
    <row r="32" spans="1:20" x14ac:dyDescent="0.25">
      <c r="A32" s="41"/>
      <c r="B32" s="42"/>
      <c r="C32" s="42"/>
      <c r="D32" s="42"/>
      <c r="E32" s="42"/>
      <c r="F32" s="42"/>
      <c r="G32" s="42"/>
      <c r="H32" s="43"/>
      <c r="I32" s="44"/>
      <c r="J32" s="44"/>
      <c r="K32" s="44"/>
      <c r="L32" s="44"/>
      <c r="M32" s="44"/>
      <c r="N32" s="44"/>
      <c r="O32" s="44"/>
      <c r="P32" s="45"/>
    </row>
    <row r="33" spans="1:16" x14ac:dyDescent="0.25">
      <c r="A33" s="41"/>
      <c r="B33" s="42"/>
      <c r="C33" s="42"/>
      <c r="D33" s="42"/>
      <c r="E33" s="42"/>
      <c r="F33" s="42"/>
      <c r="G33" s="42"/>
      <c r="H33" s="43"/>
      <c r="I33" s="44"/>
      <c r="J33" s="44"/>
      <c r="K33" s="44"/>
      <c r="L33" s="44"/>
      <c r="M33" s="44"/>
      <c r="N33" s="44"/>
      <c r="O33" s="44"/>
      <c r="P33" s="45"/>
    </row>
    <row r="34" spans="1:16" ht="16.5" x14ac:dyDescent="0.25">
      <c r="A34" s="41"/>
      <c r="B34" s="42"/>
      <c r="C34" s="42"/>
      <c r="D34" s="42"/>
      <c r="E34" s="42"/>
      <c r="F34" s="42"/>
      <c r="G34" s="42"/>
      <c r="H34" s="43"/>
      <c r="I34" s="44"/>
      <c r="J34" s="44"/>
      <c r="K34" s="548"/>
      <c r="L34" s="548"/>
      <c r="M34" s="548"/>
      <c r="N34" s="548"/>
      <c r="O34" s="548"/>
      <c r="P34" s="549"/>
    </row>
    <row r="35" spans="1:16" x14ac:dyDescent="0.25">
      <c r="A35" s="41"/>
      <c r="B35" s="42"/>
      <c r="C35" s="42"/>
      <c r="D35" s="42"/>
      <c r="E35" s="42"/>
      <c r="F35" s="42"/>
      <c r="G35" s="42"/>
      <c r="H35" s="43"/>
      <c r="I35" s="44"/>
      <c r="J35" s="44"/>
      <c r="K35" s="44"/>
      <c r="L35" s="44"/>
      <c r="M35" s="44"/>
      <c r="N35" s="44"/>
      <c r="O35" s="44"/>
      <c r="P35" s="45"/>
    </row>
    <row r="36" spans="1:16" x14ac:dyDescent="0.25">
      <c r="A36" s="41"/>
      <c r="B36" s="42"/>
      <c r="C36" s="42"/>
      <c r="D36" s="42"/>
      <c r="E36" s="42"/>
      <c r="F36" s="42"/>
      <c r="G36" s="97"/>
      <c r="H36" s="100"/>
      <c r="I36" s="98"/>
      <c r="J36" s="44"/>
      <c r="K36" s="44"/>
      <c r="L36" s="44"/>
      <c r="M36" s="44"/>
      <c r="N36" s="44"/>
      <c r="O36" s="44"/>
      <c r="P36" s="45"/>
    </row>
    <row r="37" spans="1:16" x14ac:dyDescent="0.25">
      <c r="A37" s="41"/>
      <c r="B37" s="42"/>
      <c r="C37" s="42"/>
      <c r="D37" s="42"/>
      <c r="E37" s="42"/>
      <c r="F37" s="42"/>
      <c r="G37" s="97"/>
      <c r="I37" s="99"/>
      <c r="J37" s="42"/>
      <c r="K37" s="42"/>
      <c r="L37" s="42"/>
      <c r="M37" s="42"/>
      <c r="N37" s="42"/>
      <c r="O37" s="42"/>
      <c r="P37" s="52"/>
    </row>
    <row r="38" spans="1:16" x14ac:dyDescent="0.25">
      <c r="A38" s="41"/>
      <c r="B38" s="42"/>
      <c r="C38" s="42"/>
      <c r="D38" s="42"/>
      <c r="E38" s="42"/>
      <c r="F38" s="42"/>
      <c r="G38" s="97"/>
      <c r="I38" s="99"/>
      <c r="J38" s="42"/>
      <c r="K38" s="42"/>
      <c r="L38" s="42"/>
      <c r="M38" s="42"/>
      <c r="N38" s="42"/>
      <c r="O38" s="42"/>
      <c r="P38" s="52"/>
    </row>
    <row r="39" spans="1:16" ht="15.75" thickBot="1" x14ac:dyDescent="0.3">
      <c r="A39" s="53"/>
      <c r="B39" s="54"/>
      <c r="C39" s="54"/>
      <c r="D39" s="54"/>
      <c r="E39" s="54"/>
      <c r="F39" s="54"/>
      <c r="G39" s="54"/>
      <c r="H39" s="54"/>
      <c r="I39" s="54"/>
      <c r="J39" s="54"/>
      <c r="K39" s="54"/>
      <c r="L39" s="54"/>
      <c r="M39" s="54"/>
      <c r="N39" s="54"/>
      <c r="O39" s="54"/>
      <c r="P39" s="55"/>
    </row>
    <row r="40" spans="1:16" ht="15.75" thickTop="1" x14ac:dyDescent="0.25">
      <c r="A40" s="56" t="s">
        <v>2</v>
      </c>
      <c r="B40" s="57"/>
    </row>
  </sheetData>
  <mergeCells count="4">
    <mergeCell ref="I4:P4"/>
    <mergeCell ref="J8:L8"/>
    <mergeCell ref="K34:P34"/>
    <mergeCell ref="C6:H21"/>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
  <sheetViews>
    <sheetView topLeftCell="D1" zoomScale="85" zoomScaleNormal="85" workbookViewId="0">
      <selection activeCell="U13" sqref="U13"/>
    </sheetView>
  </sheetViews>
  <sheetFormatPr baseColWidth="10" defaultColWidth="11.42578125" defaultRowHeight="15" x14ac:dyDescent="0.25"/>
  <cols>
    <col min="1" max="1" width="23.42578125" style="20" customWidth="1"/>
    <col min="2" max="2" width="7.85546875" style="20" customWidth="1"/>
    <col min="3" max="3" width="36.42578125" style="20" customWidth="1"/>
    <col min="4" max="4" width="34.7109375" style="20" customWidth="1"/>
    <col min="5" max="5" width="25.42578125" style="20" customWidth="1"/>
    <col min="6" max="6" width="23.85546875" style="20" customWidth="1"/>
    <col min="7" max="7" width="18.7109375" style="20" customWidth="1"/>
    <col min="8" max="8" width="11.42578125" style="20"/>
    <col min="9" max="9" width="10.7109375" style="20" bestFit="1" customWidth="1"/>
    <col min="10" max="10" width="11.42578125" style="20"/>
    <col min="11" max="11" width="10.7109375" style="20" customWidth="1"/>
    <col min="12" max="12" width="11.42578125" style="20"/>
    <col min="13" max="13" width="14.140625" style="20" customWidth="1"/>
    <col min="14" max="14" width="11.42578125" style="20"/>
    <col min="15" max="15" width="15.28515625" style="20" customWidth="1"/>
    <col min="16" max="16" width="14.42578125" style="20" customWidth="1"/>
    <col min="17" max="17" width="64.7109375" style="20" hidden="1" customWidth="1"/>
    <col min="18" max="19" width="29" style="20" hidden="1" customWidth="1"/>
    <col min="20" max="20" width="0" style="20" hidden="1" customWidth="1"/>
    <col min="21" max="21" width="59.28515625" style="495" customWidth="1"/>
    <col min="22" max="16384" width="11.42578125" style="20"/>
  </cols>
  <sheetData>
    <row r="1" spans="1:21" x14ac:dyDescent="0.25">
      <c r="U1" s="495" t="s">
        <v>985</v>
      </c>
    </row>
    <row r="4" spans="1:21" ht="15.75" thickBot="1" x14ac:dyDescent="0.3"/>
    <row r="5" spans="1:21" ht="16.5" customHeight="1" x14ac:dyDescent="0.25">
      <c r="A5" s="561" t="s">
        <v>3</v>
      </c>
      <c r="B5" s="561"/>
      <c r="C5" s="561"/>
      <c r="D5" s="561"/>
      <c r="E5" s="561"/>
      <c r="F5" s="561"/>
      <c r="G5" s="562"/>
      <c r="H5" s="563" t="s">
        <v>4</v>
      </c>
      <c r="I5" s="564"/>
      <c r="J5" s="564" t="s">
        <v>5</v>
      </c>
      <c r="K5" s="564"/>
      <c r="L5" s="564" t="s">
        <v>6</v>
      </c>
      <c r="M5" s="567"/>
      <c r="N5" s="572" t="s">
        <v>8</v>
      </c>
      <c r="O5" s="569" t="s">
        <v>306</v>
      </c>
      <c r="P5" s="575" t="s">
        <v>9</v>
      </c>
      <c r="Q5" s="569" t="s">
        <v>309</v>
      </c>
      <c r="R5" s="569" t="s">
        <v>310</v>
      </c>
      <c r="S5" s="557" t="s">
        <v>311</v>
      </c>
      <c r="T5" s="23"/>
      <c r="U5" s="554" t="s">
        <v>1061</v>
      </c>
    </row>
    <row r="6" spans="1:21" ht="16.5" customHeight="1" x14ac:dyDescent="0.25">
      <c r="A6" s="558" t="s">
        <v>7</v>
      </c>
      <c r="B6" s="558"/>
      <c r="C6" s="558"/>
      <c r="D6" s="558"/>
      <c r="E6" s="558"/>
      <c r="F6" s="558"/>
      <c r="G6" s="559"/>
      <c r="H6" s="565"/>
      <c r="I6" s="566"/>
      <c r="J6" s="566"/>
      <c r="K6" s="566"/>
      <c r="L6" s="566"/>
      <c r="M6" s="568"/>
      <c r="N6" s="573"/>
      <c r="O6" s="570"/>
      <c r="P6" s="576"/>
      <c r="Q6" s="570"/>
      <c r="R6" s="570"/>
      <c r="S6" s="557"/>
      <c r="T6" s="23"/>
      <c r="U6" s="554"/>
    </row>
    <row r="7" spans="1:21" x14ac:dyDescent="0.25">
      <c r="A7" s="137" t="s">
        <v>10</v>
      </c>
      <c r="B7" s="560" t="s">
        <v>11</v>
      </c>
      <c r="C7" s="560"/>
      <c r="D7" s="138" t="s">
        <v>12</v>
      </c>
      <c r="E7" s="138" t="s">
        <v>13</v>
      </c>
      <c r="F7" s="137" t="s">
        <v>14</v>
      </c>
      <c r="G7" s="188" t="s">
        <v>15</v>
      </c>
      <c r="H7" s="193" t="s">
        <v>16</v>
      </c>
      <c r="I7" s="180" t="s">
        <v>17</v>
      </c>
      <c r="J7" s="180" t="s">
        <v>16</v>
      </c>
      <c r="K7" s="180" t="s">
        <v>17</v>
      </c>
      <c r="L7" s="180" t="s">
        <v>16</v>
      </c>
      <c r="M7" s="194" t="s">
        <v>17</v>
      </c>
      <c r="N7" s="574"/>
      <c r="O7" s="571"/>
      <c r="P7" s="577"/>
      <c r="Q7" s="570"/>
      <c r="R7" s="571"/>
      <c r="S7" s="557"/>
      <c r="T7" s="23"/>
      <c r="U7" s="554"/>
    </row>
    <row r="8" spans="1:21" ht="38.25" x14ac:dyDescent="0.25">
      <c r="A8" s="138" t="s">
        <v>118</v>
      </c>
      <c r="B8" s="139" t="s">
        <v>67</v>
      </c>
      <c r="C8" s="140" t="s">
        <v>119</v>
      </c>
      <c r="D8" s="141" t="s">
        <v>120</v>
      </c>
      <c r="E8" s="141" t="s">
        <v>121</v>
      </c>
      <c r="F8" s="142" t="s">
        <v>122</v>
      </c>
      <c r="G8" s="189" t="s">
        <v>123</v>
      </c>
      <c r="H8" s="195"/>
      <c r="I8" s="21"/>
      <c r="J8" s="22"/>
      <c r="K8" s="21">
        <v>1</v>
      </c>
      <c r="L8" s="22"/>
      <c r="M8" s="196"/>
      <c r="N8" s="195">
        <f t="shared" ref="N8:N14" si="0">I8+K8+M8</f>
        <v>1</v>
      </c>
      <c r="O8" s="22">
        <f>H8+J8+L8</f>
        <v>0</v>
      </c>
      <c r="P8" s="420">
        <f>O8/N8</f>
        <v>0</v>
      </c>
      <c r="Q8" s="423" t="s">
        <v>917</v>
      </c>
      <c r="R8" s="421"/>
      <c r="S8" s="472"/>
      <c r="T8" s="475">
        <f>I8/N8</f>
        <v>0</v>
      </c>
      <c r="U8" s="796" t="s">
        <v>1062</v>
      </c>
    </row>
    <row r="9" spans="1:21" ht="93" customHeight="1" x14ac:dyDescent="0.25">
      <c r="A9" s="138" t="s">
        <v>124</v>
      </c>
      <c r="B9" s="139" t="s">
        <v>78</v>
      </c>
      <c r="C9" s="140" t="s">
        <v>125</v>
      </c>
      <c r="D9" s="141" t="s">
        <v>126</v>
      </c>
      <c r="E9" s="141" t="s">
        <v>127</v>
      </c>
      <c r="F9" s="142" t="s">
        <v>128</v>
      </c>
      <c r="G9" s="190" t="s">
        <v>129</v>
      </c>
      <c r="H9" s="195">
        <v>1</v>
      </c>
      <c r="I9" s="21">
        <v>1</v>
      </c>
      <c r="J9" s="22"/>
      <c r="K9" s="24"/>
      <c r="L9" s="22"/>
      <c r="M9" s="197"/>
      <c r="N9" s="195">
        <f t="shared" si="0"/>
        <v>1</v>
      </c>
      <c r="O9" s="22">
        <f t="shared" ref="O9:O14" si="1">H9+J9+L9</f>
        <v>1</v>
      </c>
      <c r="P9" s="420">
        <f t="shared" ref="P9:P14" si="2">O9/N9</f>
        <v>1</v>
      </c>
      <c r="Q9" s="423" t="s">
        <v>918</v>
      </c>
      <c r="R9" s="421"/>
      <c r="S9" s="473"/>
      <c r="T9" s="475">
        <f t="shared" ref="T9:T14" si="3">I9/N9</f>
        <v>1</v>
      </c>
      <c r="U9" s="496" t="s">
        <v>973</v>
      </c>
    </row>
    <row r="10" spans="1:21" ht="64.5" x14ac:dyDescent="0.25">
      <c r="A10" s="555" t="s">
        <v>130</v>
      </c>
      <c r="B10" s="139" t="s">
        <v>131</v>
      </c>
      <c r="C10" s="140" t="s">
        <v>964</v>
      </c>
      <c r="D10" s="141" t="s">
        <v>132</v>
      </c>
      <c r="E10" s="141" t="s">
        <v>133</v>
      </c>
      <c r="F10" s="142" t="s">
        <v>128</v>
      </c>
      <c r="G10" s="189">
        <v>44956</v>
      </c>
      <c r="H10" s="198">
        <v>1</v>
      </c>
      <c r="I10" s="34">
        <v>1</v>
      </c>
      <c r="J10" s="35"/>
      <c r="K10" s="34"/>
      <c r="L10" s="35"/>
      <c r="M10" s="199"/>
      <c r="N10" s="195">
        <f t="shared" si="0"/>
        <v>1</v>
      </c>
      <c r="O10" s="22">
        <f t="shared" si="1"/>
        <v>1</v>
      </c>
      <c r="P10" s="420">
        <f t="shared" si="2"/>
        <v>1</v>
      </c>
      <c r="Q10" s="423" t="s">
        <v>919</v>
      </c>
      <c r="R10" s="421"/>
      <c r="S10" s="473"/>
      <c r="T10" s="475">
        <f t="shared" si="3"/>
        <v>1</v>
      </c>
      <c r="U10" s="497" t="s">
        <v>972</v>
      </c>
    </row>
    <row r="11" spans="1:21" ht="216.75" x14ac:dyDescent="0.25">
      <c r="A11" s="556"/>
      <c r="B11" s="139">
        <v>3.2</v>
      </c>
      <c r="C11" s="140" t="s">
        <v>965</v>
      </c>
      <c r="D11" s="141" t="s">
        <v>134</v>
      </c>
      <c r="E11" s="141" t="s">
        <v>133</v>
      </c>
      <c r="F11" s="142" t="s">
        <v>128</v>
      </c>
      <c r="G11" s="191" t="s">
        <v>135</v>
      </c>
      <c r="H11" s="198"/>
      <c r="I11" s="34"/>
      <c r="J11" s="35"/>
      <c r="K11" s="146">
        <v>0.5</v>
      </c>
      <c r="L11" s="147"/>
      <c r="M11" s="200">
        <v>0.5</v>
      </c>
      <c r="N11" s="195">
        <f t="shared" si="0"/>
        <v>1</v>
      </c>
      <c r="O11" s="22">
        <f t="shared" si="1"/>
        <v>0</v>
      </c>
      <c r="P11" s="420">
        <v>1</v>
      </c>
      <c r="Q11" s="423" t="s">
        <v>963</v>
      </c>
      <c r="R11" s="432"/>
      <c r="S11" s="473"/>
      <c r="T11" s="475">
        <f t="shared" si="3"/>
        <v>0</v>
      </c>
      <c r="U11" s="496" t="s">
        <v>986</v>
      </c>
    </row>
    <row r="12" spans="1:21" ht="63.75" x14ac:dyDescent="0.25">
      <c r="A12" s="144" t="s">
        <v>136</v>
      </c>
      <c r="B12" s="139" t="s">
        <v>92</v>
      </c>
      <c r="C12" s="140" t="s">
        <v>137</v>
      </c>
      <c r="D12" s="141" t="s">
        <v>138</v>
      </c>
      <c r="E12" s="141" t="s">
        <v>139</v>
      </c>
      <c r="F12" s="143" t="s">
        <v>128</v>
      </c>
      <c r="G12" s="191" t="s">
        <v>140</v>
      </c>
      <c r="H12" s="198"/>
      <c r="I12" s="34"/>
      <c r="J12" s="35"/>
      <c r="K12" s="146">
        <v>0.5</v>
      </c>
      <c r="L12" s="147"/>
      <c r="M12" s="200">
        <v>0.5</v>
      </c>
      <c r="N12" s="195">
        <f t="shared" si="0"/>
        <v>1</v>
      </c>
      <c r="O12" s="22">
        <f t="shared" si="1"/>
        <v>0</v>
      </c>
      <c r="P12" s="420">
        <f t="shared" si="2"/>
        <v>0</v>
      </c>
      <c r="Q12" s="476" t="s">
        <v>922</v>
      </c>
      <c r="R12" s="423"/>
      <c r="S12" s="473"/>
      <c r="T12" s="475">
        <f t="shared" si="3"/>
        <v>0</v>
      </c>
      <c r="U12" s="796" t="s">
        <v>987</v>
      </c>
    </row>
    <row r="13" spans="1:21" ht="77.25" x14ac:dyDescent="0.25">
      <c r="A13" s="555" t="s">
        <v>141</v>
      </c>
      <c r="B13" s="139" t="s">
        <v>99</v>
      </c>
      <c r="C13" s="140" t="s">
        <v>142</v>
      </c>
      <c r="D13" s="141" t="s">
        <v>143</v>
      </c>
      <c r="E13" s="141" t="s">
        <v>144</v>
      </c>
      <c r="F13" s="142" t="s">
        <v>145</v>
      </c>
      <c r="G13" s="192" t="s">
        <v>146</v>
      </c>
      <c r="H13" s="198">
        <v>1</v>
      </c>
      <c r="I13" s="34">
        <v>1</v>
      </c>
      <c r="J13" s="35"/>
      <c r="K13" s="34">
        <v>1</v>
      </c>
      <c r="L13" s="35"/>
      <c r="M13" s="199">
        <v>1</v>
      </c>
      <c r="N13" s="195">
        <f t="shared" si="0"/>
        <v>3</v>
      </c>
      <c r="O13" s="22">
        <f t="shared" si="1"/>
        <v>1</v>
      </c>
      <c r="P13" s="420">
        <f t="shared" si="2"/>
        <v>0.33333333333333331</v>
      </c>
      <c r="Q13" s="433" t="s">
        <v>923</v>
      </c>
      <c r="R13" s="421"/>
      <c r="S13" s="473"/>
      <c r="T13" s="475">
        <f t="shared" si="3"/>
        <v>0.33333333333333331</v>
      </c>
      <c r="U13" s="796" t="s">
        <v>1064</v>
      </c>
    </row>
    <row r="14" spans="1:21" ht="120.75" thickBot="1" x14ac:dyDescent="0.3">
      <c r="A14" s="556"/>
      <c r="B14" s="139" t="s">
        <v>147</v>
      </c>
      <c r="C14" s="145" t="s">
        <v>148</v>
      </c>
      <c r="D14" s="141" t="s">
        <v>149</v>
      </c>
      <c r="E14" s="141" t="s">
        <v>150</v>
      </c>
      <c r="F14" s="142" t="s">
        <v>151</v>
      </c>
      <c r="G14" s="192" t="s">
        <v>152</v>
      </c>
      <c r="H14" s="201">
        <v>1</v>
      </c>
      <c r="I14" s="202">
        <v>1</v>
      </c>
      <c r="J14" s="203"/>
      <c r="K14" s="202">
        <v>1</v>
      </c>
      <c r="L14" s="203"/>
      <c r="M14" s="204">
        <v>1</v>
      </c>
      <c r="N14" s="205">
        <f t="shared" si="0"/>
        <v>3</v>
      </c>
      <c r="O14" s="22">
        <f t="shared" si="1"/>
        <v>1</v>
      </c>
      <c r="P14" s="420">
        <f t="shared" si="2"/>
        <v>0.33333333333333331</v>
      </c>
      <c r="Q14" s="423" t="s">
        <v>891</v>
      </c>
      <c r="R14" s="422"/>
      <c r="S14" s="474"/>
      <c r="T14" s="475">
        <f t="shared" si="3"/>
        <v>0.33333333333333331</v>
      </c>
      <c r="U14" s="797" t="s">
        <v>1063</v>
      </c>
    </row>
    <row r="15" spans="1:21" x14ac:dyDescent="0.25">
      <c r="P15" s="410">
        <f>AVERAGE(P8:P14)</f>
        <v>0.52380952380952384</v>
      </c>
      <c r="Q15" s="410"/>
      <c r="R15" s="410"/>
      <c r="S15" s="410"/>
      <c r="T15" s="410">
        <f t="shared" ref="T15" si="4">AVERAGE(T8:T14)</f>
        <v>0.38095238095238099</v>
      </c>
    </row>
  </sheetData>
  <autoFilter ref="A7:S14" xr:uid="{EF8A90C6-E6A7-497C-80BC-0E6FB4654044}">
    <filterColumn colId="1" showButton="0"/>
  </autoFilter>
  <mergeCells count="15">
    <mergeCell ref="U5:U7"/>
    <mergeCell ref="A10:A11"/>
    <mergeCell ref="A13:A14"/>
    <mergeCell ref="S5:S7"/>
    <mergeCell ref="A6:G6"/>
    <mergeCell ref="B7:C7"/>
    <mergeCell ref="A5:G5"/>
    <mergeCell ref="H5:I6"/>
    <mergeCell ref="J5:K6"/>
    <mergeCell ref="L5:M6"/>
    <mergeCell ref="Q5:Q7"/>
    <mergeCell ref="R5:R7"/>
    <mergeCell ref="O5:O7"/>
    <mergeCell ref="N5:N7"/>
    <mergeCell ref="P5:P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50"/>
  <sheetViews>
    <sheetView topLeftCell="H1" zoomScale="80" zoomScaleNormal="80" workbookViewId="0">
      <selection activeCell="W14" sqref="W14:W15"/>
    </sheetView>
  </sheetViews>
  <sheetFormatPr baseColWidth="10" defaultColWidth="11.42578125" defaultRowHeight="16.5" zeroHeight="1" x14ac:dyDescent="0.3"/>
  <cols>
    <col min="1" max="1" width="3.28515625" style="59" customWidth="1"/>
    <col min="2" max="2" width="27.5703125" style="59" customWidth="1"/>
    <col min="3" max="3" width="22.85546875" style="59" customWidth="1"/>
    <col min="4" max="4" width="26.85546875" style="59" customWidth="1"/>
    <col min="5" max="5" width="48.85546875" style="59" customWidth="1"/>
    <col min="6" max="6" width="38.42578125" style="59" customWidth="1"/>
    <col min="7" max="7" width="42.140625" style="59" customWidth="1"/>
    <col min="8" max="8" width="19.85546875" style="59" customWidth="1"/>
    <col min="9" max="9" width="13.7109375" style="59" customWidth="1"/>
    <col min="10" max="10" width="20.42578125" style="59" customWidth="1"/>
    <col min="11" max="12" width="11.42578125" style="59"/>
    <col min="13" max="13" width="16.85546875" style="59" customWidth="1"/>
    <col min="14" max="14" width="14.5703125" style="59" customWidth="1"/>
    <col min="15" max="16" width="13" style="59" customWidth="1"/>
    <col min="17" max="17" width="11.42578125" style="59" customWidth="1"/>
    <col min="18" max="18" width="23.140625" style="59" customWidth="1"/>
    <col min="19" max="19" width="16.5703125" style="59" customWidth="1"/>
    <col min="20" max="20" width="37.28515625" style="59" hidden="1" customWidth="1"/>
    <col min="21" max="22" width="33.28515625" style="59" hidden="1" customWidth="1"/>
    <col min="23" max="23" width="53.28515625" style="59" customWidth="1"/>
    <col min="24" max="16384" width="11.42578125" style="59"/>
  </cols>
  <sheetData>
    <row r="1" spans="1:24" ht="12.75" customHeight="1" x14ac:dyDescent="0.3">
      <c r="A1" s="606"/>
      <c r="B1" s="606"/>
      <c r="C1" s="606"/>
      <c r="D1" s="606"/>
      <c r="E1" s="607"/>
      <c r="F1" s="607"/>
      <c r="G1" s="607"/>
      <c r="H1" s="607"/>
      <c r="I1" s="607"/>
      <c r="J1" s="607"/>
    </row>
    <row r="2" spans="1:24" ht="12.75" customHeight="1" x14ac:dyDescent="0.3">
      <c r="A2" s="606"/>
      <c r="B2" s="606"/>
      <c r="C2" s="606"/>
      <c r="D2" s="606"/>
      <c r="E2" s="607"/>
      <c r="F2" s="607"/>
      <c r="G2" s="607"/>
      <c r="H2" s="607"/>
      <c r="I2" s="607"/>
      <c r="J2" s="607"/>
    </row>
    <row r="3" spans="1:24" ht="65.25" customHeight="1" x14ac:dyDescent="0.3">
      <c r="A3" s="606"/>
      <c r="B3" s="606"/>
      <c r="C3" s="606"/>
      <c r="D3" s="606"/>
      <c r="E3" s="607"/>
      <c r="F3" s="607"/>
      <c r="G3" s="607"/>
      <c r="H3" s="607"/>
      <c r="I3" s="607"/>
      <c r="J3" s="607"/>
    </row>
    <row r="4" spans="1:24" ht="39" customHeight="1" thickBot="1" x14ac:dyDescent="0.35">
      <c r="A4" s="581" t="s">
        <v>18</v>
      </c>
      <c r="B4" s="582"/>
      <c r="C4" s="582"/>
      <c r="D4" s="582"/>
      <c r="E4" s="582"/>
      <c r="F4" s="582"/>
      <c r="G4" s="582"/>
      <c r="H4" s="582"/>
      <c r="I4" s="582"/>
      <c r="J4" s="582"/>
      <c r="K4" s="582"/>
      <c r="L4" s="582"/>
      <c r="M4" s="582"/>
      <c r="N4" s="582"/>
      <c r="O4" s="582"/>
      <c r="P4" s="582"/>
      <c r="Q4" s="582"/>
      <c r="R4" s="582"/>
      <c r="S4" s="582"/>
      <c r="T4" s="582"/>
      <c r="U4" s="582"/>
      <c r="V4" s="582"/>
    </row>
    <row r="5" spans="1:24" ht="29.25" customHeight="1" x14ac:dyDescent="0.3">
      <c r="A5" s="91"/>
      <c r="B5" s="92" t="s">
        <v>19</v>
      </c>
      <c r="C5" s="594" t="s">
        <v>20</v>
      </c>
      <c r="D5" s="595"/>
      <c r="E5" s="596"/>
      <c r="F5" s="92"/>
      <c r="G5" s="93"/>
      <c r="H5" s="94"/>
      <c r="I5" s="94"/>
      <c r="J5" s="93"/>
      <c r="K5" s="94"/>
      <c r="L5" s="94"/>
      <c r="M5" s="94"/>
      <c r="N5" s="94"/>
      <c r="O5" s="94"/>
      <c r="P5" s="94"/>
      <c r="Q5" s="94"/>
      <c r="R5" s="94"/>
      <c r="S5" s="94"/>
      <c r="T5" s="94"/>
      <c r="U5" s="583"/>
      <c r="V5" s="584"/>
    </row>
    <row r="6" spans="1:24" ht="7.5" customHeight="1" x14ac:dyDescent="0.3">
      <c r="A6" s="62"/>
      <c r="B6" s="182"/>
      <c r="C6" s="182"/>
      <c r="D6" s="182"/>
      <c r="E6" s="182"/>
      <c r="F6" s="182"/>
      <c r="G6" s="182"/>
      <c r="H6" s="182"/>
      <c r="I6" s="182"/>
      <c r="J6" s="182"/>
      <c r="U6" s="578"/>
      <c r="V6" s="585"/>
    </row>
    <row r="7" spans="1:24" ht="18" customHeight="1" x14ac:dyDescent="0.3">
      <c r="A7" s="60"/>
      <c r="B7" s="61" t="s">
        <v>21</v>
      </c>
      <c r="C7" s="591" t="s">
        <v>22</v>
      </c>
      <c r="D7" s="592"/>
      <c r="E7" s="593"/>
      <c r="G7" s="183" t="s">
        <v>23</v>
      </c>
      <c r="H7" s="63" t="s">
        <v>24</v>
      </c>
      <c r="U7" s="578"/>
      <c r="V7" s="585"/>
    </row>
    <row r="8" spans="1:24" ht="7.5" customHeight="1" x14ac:dyDescent="0.3">
      <c r="A8" s="65"/>
      <c r="B8" s="66"/>
      <c r="C8" s="66"/>
      <c r="D8" s="66"/>
      <c r="E8" s="66"/>
      <c r="F8" s="66"/>
      <c r="G8" s="66"/>
      <c r="H8" s="66"/>
      <c r="J8" s="184"/>
      <c r="U8" s="578"/>
      <c r="V8" s="585"/>
    </row>
    <row r="9" spans="1:24" ht="18" customHeight="1" x14ac:dyDescent="0.3">
      <c r="A9" s="60"/>
      <c r="B9" s="61" t="s">
        <v>25</v>
      </c>
      <c r="C9" s="591" t="s">
        <v>26</v>
      </c>
      <c r="D9" s="592"/>
      <c r="E9" s="593"/>
      <c r="F9" s="185"/>
      <c r="G9" s="183" t="s">
        <v>27</v>
      </c>
      <c r="H9" s="67">
        <v>2023</v>
      </c>
      <c r="I9" s="185"/>
      <c r="U9" s="578"/>
      <c r="V9" s="585"/>
    </row>
    <row r="10" spans="1:24" ht="7.5" customHeight="1" x14ac:dyDescent="0.3">
      <c r="A10" s="68"/>
      <c r="B10" s="66"/>
      <c r="C10" s="66"/>
      <c r="D10" s="66"/>
      <c r="E10" s="66"/>
      <c r="F10" s="185"/>
      <c r="H10" s="183"/>
      <c r="I10" s="185"/>
      <c r="U10" s="578"/>
      <c r="V10" s="585"/>
    </row>
    <row r="11" spans="1:24" ht="18" customHeight="1" x14ac:dyDescent="0.3">
      <c r="A11" s="60"/>
      <c r="B11" s="61" t="s">
        <v>28</v>
      </c>
      <c r="C11" s="591" t="s">
        <v>29</v>
      </c>
      <c r="D11" s="592"/>
      <c r="E11" s="593"/>
      <c r="F11" s="185"/>
      <c r="H11" s="183"/>
      <c r="I11" s="185"/>
      <c r="U11" s="578"/>
      <c r="V11" s="585"/>
    </row>
    <row r="12" spans="1:24" ht="15" customHeight="1" thickBot="1" x14ac:dyDescent="0.35">
      <c r="A12" s="88"/>
      <c r="B12" s="79"/>
      <c r="C12" s="79"/>
      <c r="D12" s="79"/>
      <c r="E12" s="79"/>
      <c r="F12" s="79"/>
      <c r="G12" s="95"/>
      <c r="H12" s="78"/>
      <c r="I12" s="96"/>
      <c r="J12" s="96"/>
      <c r="K12" s="79"/>
      <c r="L12" s="79"/>
      <c r="M12" s="79"/>
      <c r="N12" s="79"/>
      <c r="O12" s="79"/>
      <c r="P12" s="79"/>
      <c r="Q12" s="79"/>
      <c r="R12" s="79"/>
      <c r="S12" s="79"/>
      <c r="T12" s="79"/>
      <c r="U12" s="586"/>
      <c r="V12" s="587"/>
    </row>
    <row r="13" spans="1:24" ht="18" customHeight="1" thickBot="1" x14ac:dyDescent="0.35">
      <c r="A13" s="588" t="s">
        <v>30</v>
      </c>
      <c r="B13" s="589"/>
      <c r="C13" s="589"/>
      <c r="D13" s="589"/>
      <c r="E13" s="589"/>
      <c r="F13" s="589"/>
      <c r="G13" s="589"/>
      <c r="H13" s="589"/>
      <c r="I13" s="589"/>
      <c r="J13" s="589"/>
      <c r="K13" s="589"/>
      <c r="L13" s="589"/>
      <c r="M13" s="589"/>
      <c r="N13" s="589"/>
      <c r="O13" s="589"/>
      <c r="P13" s="589"/>
      <c r="Q13" s="589"/>
      <c r="R13" s="589"/>
      <c r="S13" s="589"/>
      <c r="T13" s="589"/>
      <c r="U13" s="589"/>
      <c r="V13" s="589"/>
    </row>
    <row r="14" spans="1:24" ht="18" customHeight="1" x14ac:dyDescent="0.3">
      <c r="A14" s="590" t="s">
        <v>31</v>
      </c>
      <c r="B14" s="590" t="s">
        <v>32</v>
      </c>
      <c r="C14" s="590" t="s">
        <v>33</v>
      </c>
      <c r="D14" s="590" t="s">
        <v>34</v>
      </c>
      <c r="E14" s="590" t="s">
        <v>35</v>
      </c>
      <c r="F14" s="599" t="s">
        <v>36</v>
      </c>
      <c r="G14" s="590" t="s">
        <v>37</v>
      </c>
      <c r="H14" s="599" t="s">
        <v>38</v>
      </c>
      <c r="I14" s="599" t="s">
        <v>39</v>
      </c>
      <c r="J14" s="601"/>
      <c r="K14" s="602" t="s">
        <v>40</v>
      </c>
      <c r="L14" s="603"/>
      <c r="M14" s="603" t="s">
        <v>5</v>
      </c>
      <c r="N14" s="603"/>
      <c r="O14" s="603" t="s">
        <v>6</v>
      </c>
      <c r="P14" s="603"/>
      <c r="Q14" s="604" t="s">
        <v>8</v>
      </c>
      <c r="R14" s="604" t="s">
        <v>307</v>
      </c>
      <c r="S14" s="597" t="s">
        <v>41</v>
      </c>
      <c r="T14" s="597" t="s">
        <v>312</v>
      </c>
      <c r="U14" s="597" t="s">
        <v>310</v>
      </c>
      <c r="V14" s="579" t="s">
        <v>311</v>
      </c>
      <c r="W14" s="799" t="s">
        <v>1066</v>
      </c>
      <c r="X14" s="578"/>
    </row>
    <row r="15" spans="1:24" ht="33.75" thickBot="1" x14ac:dyDescent="0.35">
      <c r="A15" s="590"/>
      <c r="B15" s="590"/>
      <c r="C15" s="590"/>
      <c r="D15" s="590"/>
      <c r="E15" s="590"/>
      <c r="F15" s="600"/>
      <c r="G15" s="590"/>
      <c r="H15" s="600"/>
      <c r="I15" s="89" t="s">
        <v>42</v>
      </c>
      <c r="J15" s="90" t="s">
        <v>43</v>
      </c>
      <c r="K15" s="206" t="s">
        <v>16</v>
      </c>
      <c r="L15" s="207" t="s">
        <v>17</v>
      </c>
      <c r="M15" s="207" t="s">
        <v>16</v>
      </c>
      <c r="N15" s="207" t="s">
        <v>17</v>
      </c>
      <c r="O15" s="207" t="s">
        <v>16</v>
      </c>
      <c r="P15" s="207" t="s">
        <v>17</v>
      </c>
      <c r="Q15" s="605"/>
      <c r="R15" s="605"/>
      <c r="S15" s="598"/>
      <c r="T15" s="598"/>
      <c r="U15" s="598"/>
      <c r="V15" s="580"/>
      <c r="W15" s="799"/>
      <c r="X15" s="578"/>
    </row>
    <row r="16" spans="1:24" ht="17.25" thickBot="1" x14ac:dyDescent="0.35">
      <c r="A16" s="609" t="s">
        <v>44</v>
      </c>
      <c r="B16" s="610"/>
      <c r="C16" s="610"/>
      <c r="D16" s="610"/>
      <c r="E16" s="610"/>
      <c r="F16" s="610"/>
      <c r="G16" s="610"/>
      <c r="H16" s="610"/>
      <c r="I16" s="610"/>
      <c r="J16" s="610"/>
      <c r="K16" s="208"/>
      <c r="L16" s="208"/>
      <c r="M16" s="208"/>
      <c r="N16" s="208"/>
      <c r="O16" s="208"/>
      <c r="P16" s="208"/>
      <c r="Q16" s="209"/>
      <c r="R16" s="209"/>
      <c r="S16" s="210"/>
      <c r="T16" s="211"/>
      <c r="U16" s="212"/>
      <c r="V16" s="490"/>
      <c r="W16" s="492"/>
    </row>
    <row r="17" spans="1:23" ht="132.75" customHeight="1" x14ac:dyDescent="0.3">
      <c r="A17" s="69">
        <v>1</v>
      </c>
      <c r="B17" s="125" t="s">
        <v>45</v>
      </c>
      <c r="C17" s="121" t="s">
        <v>46</v>
      </c>
      <c r="D17" s="121" t="s">
        <v>47</v>
      </c>
      <c r="E17" s="122" t="s">
        <v>48</v>
      </c>
      <c r="F17" s="119" t="s">
        <v>49</v>
      </c>
      <c r="G17" s="121" t="s">
        <v>50</v>
      </c>
      <c r="H17" s="120" t="s">
        <v>51</v>
      </c>
      <c r="I17" s="123">
        <v>44958</v>
      </c>
      <c r="J17" s="124">
        <v>45280</v>
      </c>
      <c r="K17" s="389">
        <v>0.3</v>
      </c>
      <c r="L17" s="390">
        <v>0.3</v>
      </c>
      <c r="M17" s="391"/>
      <c r="N17" s="390">
        <v>0.4</v>
      </c>
      <c r="O17" s="391"/>
      <c r="P17" s="390">
        <v>0.3</v>
      </c>
      <c r="Q17" s="390">
        <v>1</v>
      </c>
      <c r="R17" s="388">
        <v>0.3</v>
      </c>
      <c r="S17" s="162">
        <v>0.3</v>
      </c>
      <c r="T17" s="392" t="s">
        <v>920</v>
      </c>
      <c r="U17" s="111"/>
      <c r="V17" s="491"/>
      <c r="W17" s="798" t="s">
        <v>1065</v>
      </c>
    </row>
    <row r="18" spans="1:23" ht="3" customHeight="1" x14ac:dyDescent="0.3">
      <c r="A18" s="62"/>
      <c r="B18" s="61"/>
      <c r="C18" s="70"/>
      <c r="D18" s="70"/>
      <c r="E18" s="70"/>
      <c r="F18" s="71"/>
      <c r="G18" s="71"/>
      <c r="H18" s="71"/>
      <c r="I18" s="72"/>
      <c r="J18" s="73"/>
    </row>
    <row r="19" spans="1:23" ht="30" customHeight="1" x14ac:dyDescent="0.3">
      <c r="A19" s="74"/>
      <c r="B19" s="66" t="s">
        <v>52</v>
      </c>
      <c r="C19" s="611" t="s">
        <v>924</v>
      </c>
      <c r="D19" s="612"/>
      <c r="E19" s="612"/>
      <c r="F19" s="75"/>
      <c r="G19" s="613" t="s">
        <v>53</v>
      </c>
      <c r="H19" s="614"/>
      <c r="I19" s="615"/>
      <c r="J19" s="616"/>
    </row>
    <row r="20" spans="1:23" ht="8.25" customHeight="1" thickBot="1" x14ac:dyDescent="0.35">
      <c r="A20" s="76"/>
      <c r="B20" s="77"/>
      <c r="C20" s="77"/>
      <c r="D20" s="77"/>
      <c r="E20" s="77"/>
      <c r="F20" s="78"/>
      <c r="G20" s="78"/>
      <c r="H20" s="79"/>
      <c r="I20" s="79"/>
      <c r="J20" s="80"/>
    </row>
    <row r="21" spans="1:23" x14ac:dyDescent="0.3">
      <c r="A21" s="617"/>
      <c r="B21" s="618"/>
      <c r="C21" s="81"/>
      <c r="D21" s="81"/>
      <c r="E21" s="81"/>
      <c r="F21" s="82"/>
      <c r="G21" s="83"/>
      <c r="H21" s="82"/>
      <c r="I21" s="84"/>
      <c r="J21" s="85"/>
    </row>
    <row r="22" spans="1:23" ht="4.5" customHeight="1" x14ac:dyDescent="0.3">
      <c r="A22" s="60"/>
      <c r="J22" s="64"/>
    </row>
    <row r="23" spans="1:23" ht="14.25" customHeight="1" x14ac:dyDescent="0.3">
      <c r="A23" s="60"/>
      <c r="B23" s="86"/>
      <c r="E23" s="86"/>
      <c r="J23" s="64"/>
    </row>
    <row r="24" spans="1:23" ht="14.25" customHeight="1" x14ac:dyDescent="0.3">
      <c r="A24" s="60"/>
      <c r="B24" s="86"/>
      <c r="E24" s="86"/>
      <c r="J24" s="64"/>
    </row>
    <row r="25" spans="1:23" ht="14.25" customHeight="1" x14ac:dyDescent="0.3">
      <c r="A25" s="60"/>
      <c r="B25" s="86"/>
      <c r="C25" s="86"/>
      <c r="D25" s="86"/>
      <c r="E25" s="86"/>
      <c r="F25" s="86"/>
      <c r="G25" s="86"/>
      <c r="J25" s="64"/>
    </row>
    <row r="26" spans="1:23" ht="14.25" customHeight="1" x14ac:dyDescent="0.3">
      <c r="A26" s="60"/>
      <c r="B26" s="608"/>
      <c r="C26" s="608"/>
      <c r="E26" s="87"/>
      <c r="F26" s="58"/>
      <c r="G26" s="87"/>
      <c r="J26" s="64"/>
    </row>
    <row r="27" spans="1:23" ht="17.25" thickBot="1" x14ac:dyDescent="0.35">
      <c r="A27" s="88"/>
      <c r="B27" s="79"/>
      <c r="C27" s="79"/>
      <c r="D27" s="79"/>
      <c r="E27" s="79"/>
      <c r="F27" s="79"/>
      <c r="G27" s="79"/>
      <c r="H27" s="79"/>
      <c r="I27" s="79"/>
      <c r="J27" s="80"/>
    </row>
    <row r="28" spans="1:23" x14ac:dyDescent="0.3"/>
    <row r="29" spans="1:23" x14ac:dyDescent="0.3"/>
    <row r="30" spans="1:23" x14ac:dyDescent="0.3"/>
    <row r="31" spans="1:23" x14ac:dyDescent="0.3">
      <c r="F31" s="87"/>
    </row>
    <row r="32" spans="1:23" x14ac:dyDescent="0.3"/>
    <row r="33" spans="5:6" x14ac:dyDescent="0.3"/>
    <row r="34" spans="5:6" x14ac:dyDescent="0.3"/>
    <row r="35" spans="5:6" x14ac:dyDescent="0.3">
      <c r="E35" s="87"/>
      <c r="F35" s="87"/>
    </row>
    <row r="36" spans="5:6" x14ac:dyDescent="0.3"/>
    <row r="37" spans="5:6" x14ac:dyDescent="0.3"/>
    <row r="38" spans="5:6" x14ac:dyDescent="0.3"/>
    <row r="39" spans="5:6" x14ac:dyDescent="0.3"/>
    <row r="40" spans="5:6" x14ac:dyDescent="0.3"/>
    <row r="41" spans="5:6" x14ac:dyDescent="0.3"/>
    <row r="42" spans="5:6" x14ac:dyDescent="0.3"/>
    <row r="43" spans="5:6" x14ac:dyDescent="0.3"/>
    <row r="44" spans="5:6" x14ac:dyDescent="0.3"/>
    <row r="45" spans="5:6" x14ac:dyDescent="0.3"/>
    <row r="46" spans="5:6" x14ac:dyDescent="0.3"/>
    <row r="47" spans="5:6" x14ac:dyDescent="0.3"/>
    <row r="48" spans="5: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mergeCells count="35">
    <mergeCell ref="B26:C26"/>
    <mergeCell ref="A16:J16"/>
    <mergeCell ref="C19:E19"/>
    <mergeCell ref="G19:H19"/>
    <mergeCell ref="I19:J19"/>
    <mergeCell ref="A21:B21"/>
    <mergeCell ref="T14:T15"/>
    <mergeCell ref="A1:D3"/>
    <mergeCell ref="E1:J3"/>
    <mergeCell ref="C7:E7"/>
    <mergeCell ref="C9:E9"/>
    <mergeCell ref="A14:A15"/>
    <mergeCell ref="B14:B15"/>
    <mergeCell ref="C14:C15"/>
    <mergeCell ref="M14:N14"/>
    <mergeCell ref="O14:P14"/>
    <mergeCell ref="Q14:Q15"/>
    <mergeCell ref="R14:R15"/>
    <mergeCell ref="S14:S15"/>
    <mergeCell ref="X14:X15"/>
    <mergeCell ref="W14:W15"/>
    <mergeCell ref="V14:V15"/>
    <mergeCell ref="A4:V4"/>
    <mergeCell ref="U5:V12"/>
    <mergeCell ref="A13:V13"/>
    <mergeCell ref="D14:D15"/>
    <mergeCell ref="E14:E15"/>
    <mergeCell ref="C11:E11"/>
    <mergeCell ref="C5:E5"/>
    <mergeCell ref="U14:U15"/>
    <mergeCell ref="F14:F15"/>
    <mergeCell ref="G14:G15"/>
    <mergeCell ref="H14:H15"/>
    <mergeCell ref="I14:J14"/>
    <mergeCell ref="K14:L14"/>
  </mergeCells>
  <dataValidations count="7">
    <dataValidation type="date" operator="greaterThanOrEqual" allowBlank="1" showInputMessage="1" showErrorMessage="1" sqref="I19" xr:uid="{00000000-0002-0000-0200-000000000000}">
      <formula1>41275</formula1>
    </dataValidation>
    <dataValidation type="list" allowBlank="1" showInputMessage="1" showErrorMessage="1" sqref="H9" xr:uid="{00000000-0002-0000-0200-000001000000}">
      <formula1>vigencias</formula1>
    </dataValidation>
    <dataValidation type="list" allowBlank="1" showDropDown="1" showErrorMessage="1" promptTitle="Departamento" prompt="Seleccione eldepartamenton de acuerdo a las opciones relacionadas." sqref="H12" xr:uid="{00000000-0002-0000-0200-000003000000}">
      <formula1>#REF!</formula1>
    </dataValidation>
    <dataValidation type="list" allowBlank="1" showInputMessage="1" showErrorMessage="1" sqref="I9:I11" xr:uid="{00000000-0002-0000-0200-000004000000}">
      <formula1>nivel</formula1>
    </dataValidation>
    <dataValidation type="list" allowBlank="1" showInputMessage="1" showErrorMessage="1" sqref="H7" xr:uid="{00000000-0002-0000-0200-000005000000}">
      <formula1>orden</formula1>
    </dataValidation>
    <dataValidation type="list" allowBlank="1" showInputMessage="1" showErrorMessage="1" sqref="C7:E7" xr:uid="{00000000-0002-0000-0200-000006000000}">
      <formula1>sector</formula1>
    </dataValidation>
    <dataValidation type="list" allowBlank="1" showInputMessage="1" showErrorMessage="1" sqref="C9:E9" xr:uid="{00000000-0002-0000-0200-000007000000}">
      <formula1>departamentos</formula1>
    </dataValidation>
  </dataValidations>
  <hyperlinks>
    <hyperlink ref="C19" r:id="rId1" xr:uid="{F3BB0848-FB28-43A2-8EA1-8A4D8A20102D}"/>
  </hyperlinks>
  <pageMargins left="0.7" right="0.7" top="0.75" bottom="0.75" header="0.3" footer="0.3"/>
  <pageSetup orientation="portrait" horizontalDpi="4294967293" vertic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
  <sheetViews>
    <sheetView topLeftCell="E1" workbookViewId="0">
      <selection activeCell="U8" sqref="U8"/>
    </sheetView>
  </sheetViews>
  <sheetFormatPr baseColWidth="10" defaultColWidth="11.42578125" defaultRowHeight="16.5" x14ac:dyDescent="0.3"/>
  <cols>
    <col min="1" max="1" width="29.140625" style="2" customWidth="1"/>
    <col min="2" max="2" width="10.42578125" style="2" customWidth="1"/>
    <col min="3" max="3" width="45.85546875" style="2" customWidth="1"/>
    <col min="4" max="4" width="31.140625" style="2" customWidth="1"/>
    <col min="5" max="5" width="23.28515625" style="2" customWidth="1"/>
    <col min="6" max="6" width="25" style="2" customWidth="1"/>
    <col min="7" max="7" width="22" style="2" customWidth="1"/>
    <col min="8" max="12" width="11.42578125" style="18"/>
    <col min="13" max="14" width="11.42578125" style="2"/>
    <col min="15" max="15" width="12.28515625" style="2" customWidth="1"/>
    <col min="16" max="16" width="13.85546875" style="2" customWidth="1"/>
    <col min="17" max="17" width="50.42578125" style="2" hidden="1" customWidth="1"/>
    <col min="18" max="18" width="45.140625" style="2" hidden="1" customWidth="1"/>
    <col min="19" max="19" width="28.140625" style="2" hidden="1" customWidth="1"/>
    <col min="20" max="20" width="10.140625" style="269" hidden="1" customWidth="1"/>
    <col min="21" max="21" width="60.7109375" style="501" customWidth="1"/>
    <col min="22" max="16384" width="11.42578125" style="2"/>
  </cols>
  <sheetData>
    <row r="1" spans="1:21" x14ac:dyDescent="0.3">
      <c r="A1" s="118"/>
      <c r="B1" s="118"/>
      <c r="C1" s="118"/>
      <c r="D1" s="118"/>
      <c r="E1" s="118"/>
      <c r="F1" s="118"/>
      <c r="G1" s="118"/>
      <c r="H1" s="434"/>
      <c r="I1" s="434"/>
      <c r="J1" s="434"/>
      <c r="K1" s="434"/>
      <c r="L1" s="434"/>
      <c r="M1" s="118"/>
      <c r="N1" s="118"/>
      <c r="O1" s="118"/>
      <c r="P1" s="118"/>
      <c r="Q1" s="118"/>
      <c r="R1" s="118"/>
      <c r="S1" s="118"/>
    </row>
    <row r="2" spans="1:21" x14ac:dyDescent="0.3">
      <c r="A2" s="118"/>
      <c r="B2" s="118"/>
      <c r="C2" s="118"/>
      <c r="D2" s="118"/>
      <c r="E2" s="118"/>
      <c r="F2" s="118"/>
      <c r="G2" s="118"/>
      <c r="H2" s="434"/>
      <c r="I2" s="434"/>
      <c r="J2" s="434"/>
      <c r="K2" s="434"/>
      <c r="L2" s="434"/>
      <c r="M2" s="118"/>
      <c r="N2" s="118"/>
      <c r="O2" s="118"/>
      <c r="P2" s="118"/>
      <c r="Q2" s="118"/>
      <c r="R2" s="118"/>
      <c r="S2" s="118"/>
    </row>
    <row r="3" spans="1:21" ht="17.25" thickBot="1" x14ac:dyDescent="0.35">
      <c r="A3" s="118"/>
      <c r="B3" s="118"/>
      <c r="C3" s="118"/>
      <c r="D3" s="118"/>
      <c r="E3" s="118"/>
      <c r="F3" s="118"/>
      <c r="G3" s="118"/>
      <c r="H3" s="619" t="s">
        <v>54</v>
      </c>
      <c r="I3" s="619"/>
      <c r="J3" s="619" t="s">
        <v>55</v>
      </c>
      <c r="K3" s="619"/>
      <c r="L3" s="620" t="s">
        <v>56</v>
      </c>
      <c r="M3" s="620"/>
      <c r="N3" s="118"/>
      <c r="O3" s="118"/>
      <c r="P3" s="118"/>
      <c r="Q3" s="118"/>
      <c r="R3" s="118"/>
      <c r="S3" s="118"/>
    </row>
    <row r="4" spans="1:21" x14ac:dyDescent="0.3">
      <c r="A4" s="621" t="s">
        <v>57</v>
      </c>
      <c r="B4" s="621"/>
      <c r="C4" s="621"/>
      <c r="D4" s="621"/>
      <c r="E4" s="621"/>
      <c r="F4" s="621"/>
      <c r="G4" s="622"/>
      <c r="H4" s="623" t="s">
        <v>40</v>
      </c>
      <c r="I4" s="624"/>
      <c r="J4" s="624" t="s">
        <v>5</v>
      </c>
      <c r="K4" s="624"/>
      <c r="L4" s="627" t="s">
        <v>6</v>
      </c>
      <c r="M4" s="628"/>
      <c r="N4" s="636" t="s">
        <v>8</v>
      </c>
      <c r="O4" s="639" t="s">
        <v>307</v>
      </c>
      <c r="P4" s="651" t="s">
        <v>308</v>
      </c>
      <c r="Q4" s="642" t="s">
        <v>312</v>
      </c>
      <c r="R4" s="645" t="s">
        <v>310</v>
      </c>
      <c r="S4" s="648" t="s">
        <v>313</v>
      </c>
      <c r="U4" s="631" t="s">
        <v>1066</v>
      </c>
    </row>
    <row r="5" spans="1:21" x14ac:dyDescent="0.3">
      <c r="A5" s="633" t="s">
        <v>58</v>
      </c>
      <c r="B5" s="633"/>
      <c r="C5" s="633"/>
      <c r="D5" s="633"/>
      <c r="E5" s="633"/>
      <c r="F5" s="633"/>
      <c r="G5" s="634"/>
      <c r="H5" s="625"/>
      <c r="I5" s="626"/>
      <c r="J5" s="626"/>
      <c r="K5" s="626"/>
      <c r="L5" s="629"/>
      <c r="M5" s="630"/>
      <c r="N5" s="637"/>
      <c r="O5" s="640"/>
      <c r="P5" s="652"/>
      <c r="Q5" s="643"/>
      <c r="R5" s="646"/>
      <c r="S5" s="649"/>
      <c r="U5" s="631"/>
    </row>
    <row r="6" spans="1:21" ht="17.25" thickBot="1" x14ac:dyDescent="0.35">
      <c r="A6" s="134" t="s">
        <v>59</v>
      </c>
      <c r="B6" s="635" t="s">
        <v>60</v>
      </c>
      <c r="C6" s="635"/>
      <c r="D6" s="15" t="s">
        <v>12</v>
      </c>
      <c r="E6" s="15" t="s">
        <v>61</v>
      </c>
      <c r="F6" s="15" t="s">
        <v>62</v>
      </c>
      <c r="G6" s="186" t="s">
        <v>15</v>
      </c>
      <c r="H6" s="222" t="s">
        <v>16</v>
      </c>
      <c r="I6" s="223" t="s">
        <v>17</v>
      </c>
      <c r="J6" s="223" t="s">
        <v>16</v>
      </c>
      <c r="K6" s="223" t="s">
        <v>17</v>
      </c>
      <c r="L6" s="223" t="s">
        <v>16</v>
      </c>
      <c r="M6" s="224" t="s">
        <v>17</v>
      </c>
      <c r="N6" s="638"/>
      <c r="O6" s="641"/>
      <c r="P6" s="653"/>
      <c r="Q6" s="644"/>
      <c r="R6" s="647"/>
      <c r="S6" s="650"/>
      <c r="U6" s="631"/>
    </row>
    <row r="7" spans="1:21" ht="51" x14ac:dyDescent="0.3">
      <c r="A7" s="632" t="s">
        <v>153</v>
      </c>
      <c r="B7" s="19">
        <v>1.1000000000000001</v>
      </c>
      <c r="C7" s="14" t="s">
        <v>1051</v>
      </c>
      <c r="D7" s="12" t="s">
        <v>154</v>
      </c>
      <c r="E7" s="8" t="s">
        <v>155</v>
      </c>
      <c r="F7" s="10" t="s">
        <v>925</v>
      </c>
      <c r="G7" s="179" t="s">
        <v>156</v>
      </c>
      <c r="H7" s="395"/>
      <c r="I7" s="250"/>
      <c r="J7" s="251"/>
      <c r="K7" s="263">
        <v>1</v>
      </c>
      <c r="L7" s="251"/>
      <c r="M7" s="264">
        <v>1</v>
      </c>
      <c r="N7" s="265">
        <f>I7+K7+M7</f>
        <v>2</v>
      </c>
      <c r="O7" s="187">
        <f>H7+J7+L7</f>
        <v>0</v>
      </c>
      <c r="P7" s="478">
        <f>O7/N7</f>
        <v>0</v>
      </c>
      <c r="Q7" s="479" t="s">
        <v>892</v>
      </c>
      <c r="R7" s="533"/>
      <c r="S7" s="534"/>
      <c r="T7" s="500">
        <f>I7/N7</f>
        <v>0</v>
      </c>
      <c r="U7" s="501" t="s">
        <v>1067</v>
      </c>
    </row>
    <row r="8" spans="1:21" ht="49.5" customHeight="1" x14ac:dyDescent="0.3">
      <c r="A8" s="632"/>
      <c r="B8" s="19" t="s">
        <v>72</v>
      </c>
      <c r="C8" s="14" t="s">
        <v>157</v>
      </c>
      <c r="D8" s="12" t="s">
        <v>929</v>
      </c>
      <c r="E8" s="4" t="s">
        <v>155</v>
      </c>
      <c r="F8" s="3" t="s">
        <v>952</v>
      </c>
      <c r="G8" s="176">
        <v>45199</v>
      </c>
      <c r="H8" s="396"/>
      <c r="I8" s="256"/>
      <c r="J8" s="257"/>
      <c r="K8" s="258"/>
      <c r="L8" s="255"/>
      <c r="M8" s="216">
        <v>1</v>
      </c>
      <c r="N8" s="225">
        <f t="shared" ref="N8:N16" si="0">I8+K8+M8</f>
        <v>1</v>
      </c>
      <c r="O8" s="187">
        <f t="shared" ref="O8:O17" si="1">H8+J8+L8</f>
        <v>0</v>
      </c>
      <c r="P8" s="478">
        <f t="shared" ref="P8:P17" si="2">O8/N8</f>
        <v>0</v>
      </c>
      <c r="Q8" s="479" t="s">
        <v>930</v>
      </c>
      <c r="R8" s="17"/>
      <c r="S8" s="480"/>
      <c r="T8" s="413">
        <f t="shared" ref="T8:T17" si="3">I8/N8</f>
        <v>0</v>
      </c>
      <c r="U8" s="501" t="s">
        <v>966</v>
      </c>
    </row>
    <row r="9" spans="1:21" ht="63.75" x14ac:dyDescent="0.3">
      <c r="A9" s="632"/>
      <c r="B9" s="135" t="s">
        <v>158</v>
      </c>
      <c r="C9" s="5" t="s">
        <v>159</v>
      </c>
      <c r="D9" s="3" t="s">
        <v>319</v>
      </c>
      <c r="E9" s="4" t="s">
        <v>89</v>
      </c>
      <c r="F9" s="3" t="s">
        <v>953</v>
      </c>
      <c r="G9" s="176" t="s">
        <v>318</v>
      </c>
      <c r="H9" s="397">
        <v>1</v>
      </c>
      <c r="I9" s="256">
        <v>1</v>
      </c>
      <c r="J9" s="260"/>
      <c r="K9" s="261">
        <v>1</v>
      </c>
      <c r="L9" s="262"/>
      <c r="M9" s="216">
        <v>1</v>
      </c>
      <c r="N9" s="225">
        <v>3</v>
      </c>
      <c r="O9" s="187">
        <f t="shared" si="1"/>
        <v>1</v>
      </c>
      <c r="P9" s="401">
        <f t="shared" si="2"/>
        <v>0.33333333333333331</v>
      </c>
      <c r="Q9" s="402" t="s">
        <v>894</v>
      </c>
      <c r="R9" s="17"/>
      <c r="S9" s="226"/>
      <c r="T9" s="413">
        <f t="shared" si="3"/>
        <v>0.33333333333333331</v>
      </c>
      <c r="U9" s="502" t="s">
        <v>967</v>
      </c>
    </row>
    <row r="10" spans="1:21" ht="39.75" x14ac:dyDescent="0.3">
      <c r="A10" s="632"/>
      <c r="B10" s="135" t="s">
        <v>160</v>
      </c>
      <c r="C10" s="5" t="s">
        <v>1049</v>
      </c>
      <c r="D10" s="27" t="s">
        <v>314</v>
      </c>
      <c r="E10" s="4" t="s">
        <v>89</v>
      </c>
      <c r="F10" s="437" t="s">
        <v>931</v>
      </c>
      <c r="G10" s="4" t="s">
        <v>315</v>
      </c>
      <c r="H10" s="398">
        <v>1</v>
      </c>
      <c r="I10" s="252">
        <v>1</v>
      </c>
      <c r="J10" s="253"/>
      <c r="K10" s="254">
        <v>1</v>
      </c>
      <c r="L10" s="253"/>
      <c r="M10" s="218"/>
      <c r="N10" s="225">
        <v>2</v>
      </c>
      <c r="O10" s="187">
        <f t="shared" si="1"/>
        <v>1</v>
      </c>
      <c r="P10" s="401">
        <f t="shared" si="2"/>
        <v>0.5</v>
      </c>
      <c r="Q10" s="402" t="s">
        <v>961</v>
      </c>
      <c r="R10" s="16"/>
      <c r="S10" s="227"/>
      <c r="T10" s="413">
        <f t="shared" si="3"/>
        <v>0.5</v>
      </c>
      <c r="U10" s="502" t="s">
        <v>968</v>
      </c>
    </row>
    <row r="11" spans="1:21" ht="89.25" x14ac:dyDescent="0.3">
      <c r="A11" s="632"/>
      <c r="B11" s="135" t="s">
        <v>161</v>
      </c>
      <c r="C11" s="14" t="s">
        <v>316</v>
      </c>
      <c r="D11" s="10" t="s">
        <v>162</v>
      </c>
      <c r="E11" s="8" t="s">
        <v>163</v>
      </c>
      <c r="F11" s="10" t="s">
        <v>925</v>
      </c>
      <c r="G11" s="176">
        <v>45291</v>
      </c>
      <c r="H11" s="396">
        <v>0.33</v>
      </c>
      <c r="I11" s="259">
        <v>0.33</v>
      </c>
      <c r="J11" s="257"/>
      <c r="K11" s="258">
        <v>0.33</v>
      </c>
      <c r="L11" s="255"/>
      <c r="M11" s="217">
        <v>0.34</v>
      </c>
      <c r="N11" s="225">
        <f>I11+K11+M11</f>
        <v>1</v>
      </c>
      <c r="O11" s="394">
        <f t="shared" si="1"/>
        <v>0.33</v>
      </c>
      <c r="P11" s="401">
        <f t="shared" si="2"/>
        <v>0.33</v>
      </c>
      <c r="Q11" s="402" t="s">
        <v>954</v>
      </c>
      <c r="R11" s="16"/>
      <c r="S11" s="227"/>
      <c r="T11" s="413">
        <f t="shared" si="3"/>
        <v>0.33</v>
      </c>
      <c r="U11" s="502" t="s">
        <v>974</v>
      </c>
    </row>
    <row r="12" spans="1:21" ht="52.5" x14ac:dyDescent="0.3">
      <c r="A12" s="632"/>
      <c r="B12" s="9" t="s">
        <v>164</v>
      </c>
      <c r="C12" s="148" t="s">
        <v>165</v>
      </c>
      <c r="D12" s="149" t="s">
        <v>166</v>
      </c>
      <c r="E12" s="8" t="s">
        <v>163</v>
      </c>
      <c r="F12" s="10" t="s">
        <v>925</v>
      </c>
      <c r="G12" s="176">
        <v>45291</v>
      </c>
      <c r="H12" s="399"/>
      <c r="I12" s="150"/>
      <c r="J12" s="151"/>
      <c r="K12" s="150"/>
      <c r="L12" s="151"/>
      <c r="M12" s="218">
        <v>1</v>
      </c>
      <c r="N12" s="228">
        <v>1</v>
      </c>
      <c r="O12" s="187">
        <f t="shared" si="1"/>
        <v>0</v>
      </c>
      <c r="P12" s="478">
        <f t="shared" si="2"/>
        <v>0</v>
      </c>
      <c r="Q12" s="498" t="s">
        <v>895</v>
      </c>
      <c r="R12" s="499"/>
      <c r="S12" s="480"/>
      <c r="T12" s="500">
        <f t="shared" si="3"/>
        <v>0</v>
      </c>
      <c r="U12" s="498" t="s">
        <v>895</v>
      </c>
    </row>
    <row r="13" spans="1:21" ht="89.25" x14ac:dyDescent="0.3">
      <c r="A13" s="632" t="s">
        <v>167</v>
      </c>
      <c r="B13" s="135" t="s">
        <v>78</v>
      </c>
      <c r="C13" s="14" t="s">
        <v>1050</v>
      </c>
      <c r="D13" s="12" t="s">
        <v>168</v>
      </c>
      <c r="E13" s="8" t="s">
        <v>163</v>
      </c>
      <c r="F13" s="10" t="s">
        <v>925</v>
      </c>
      <c r="G13" s="179" t="s">
        <v>156</v>
      </c>
      <c r="H13" s="398">
        <v>1</v>
      </c>
      <c r="I13" s="252">
        <v>1</v>
      </c>
      <c r="J13" s="253"/>
      <c r="K13" s="254">
        <v>2</v>
      </c>
      <c r="L13" s="253"/>
      <c r="M13" s="218">
        <v>1</v>
      </c>
      <c r="N13" s="225">
        <f t="shared" si="0"/>
        <v>4</v>
      </c>
      <c r="O13" s="187">
        <f t="shared" si="1"/>
        <v>1</v>
      </c>
      <c r="P13" s="401">
        <f t="shared" si="2"/>
        <v>0.25</v>
      </c>
      <c r="Q13" s="393" t="s">
        <v>921</v>
      </c>
      <c r="R13" s="16"/>
      <c r="S13" s="226"/>
      <c r="T13" s="413">
        <f t="shared" si="3"/>
        <v>0.25</v>
      </c>
      <c r="U13" s="502" t="s">
        <v>960</v>
      </c>
    </row>
    <row r="14" spans="1:21" ht="63.75" x14ac:dyDescent="0.3">
      <c r="A14" s="632"/>
      <c r="B14" s="135" t="s">
        <v>82</v>
      </c>
      <c r="C14" s="14" t="s">
        <v>317</v>
      </c>
      <c r="D14" s="12" t="s">
        <v>166</v>
      </c>
      <c r="E14" s="8" t="s">
        <v>169</v>
      </c>
      <c r="F14" s="10" t="s">
        <v>926</v>
      </c>
      <c r="G14" s="176" t="s">
        <v>170</v>
      </c>
      <c r="H14" s="398"/>
      <c r="I14" s="252"/>
      <c r="J14" s="253"/>
      <c r="K14" s="254"/>
      <c r="L14" s="253"/>
      <c r="M14" s="218">
        <v>1</v>
      </c>
      <c r="N14" s="225">
        <f t="shared" si="0"/>
        <v>1</v>
      </c>
      <c r="O14" s="187">
        <f t="shared" si="1"/>
        <v>0</v>
      </c>
      <c r="P14" s="478">
        <f t="shared" si="2"/>
        <v>0</v>
      </c>
      <c r="Q14" s="498" t="s">
        <v>895</v>
      </c>
      <c r="R14" s="499"/>
      <c r="S14" s="480"/>
      <c r="T14" s="500">
        <f t="shared" si="3"/>
        <v>0</v>
      </c>
      <c r="U14" s="498" t="s">
        <v>895</v>
      </c>
    </row>
    <row r="15" spans="1:21" ht="38.25" x14ac:dyDescent="0.3">
      <c r="A15" s="632" t="s">
        <v>171</v>
      </c>
      <c r="B15" s="135" t="s">
        <v>131</v>
      </c>
      <c r="C15" s="14" t="s">
        <v>1052</v>
      </c>
      <c r="D15" s="12" t="s">
        <v>172</v>
      </c>
      <c r="E15" s="8" t="s">
        <v>163</v>
      </c>
      <c r="F15" s="10" t="s">
        <v>925</v>
      </c>
      <c r="G15" s="176">
        <v>45260</v>
      </c>
      <c r="H15" s="398"/>
      <c r="I15" s="252"/>
      <c r="J15" s="253"/>
      <c r="K15" s="254"/>
      <c r="L15" s="253"/>
      <c r="M15" s="218">
        <v>1</v>
      </c>
      <c r="N15" s="225">
        <f t="shared" si="0"/>
        <v>1</v>
      </c>
      <c r="O15" s="187">
        <f t="shared" si="1"/>
        <v>0</v>
      </c>
      <c r="P15" s="478">
        <f t="shared" si="2"/>
        <v>0</v>
      </c>
      <c r="Q15" s="498" t="s">
        <v>893</v>
      </c>
      <c r="R15" s="499"/>
      <c r="S15" s="503"/>
      <c r="T15" s="500">
        <f t="shared" si="3"/>
        <v>0</v>
      </c>
      <c r="U15" s="498" t="s">
        <v>893</v>
      </c>
    </row>
    <row r="16" spans="1:21" ht="38.25" x14ac:dyDescent="0.3">
      <c r="A16" s="632"/>
      <c r="B16" s="135" t="s">
        <v>173</v>
      </c>
      <c r="C16" s="14" t="s">
        <v>174</v>
      </c>
      <c r="D16" s="12" t="s">
        <v>175</v>
      </c>
      <c r="E16" s="8" t="s">
        <v>163</v>
      </c>
      <c r="F16" s="10" t="s">
        <v>927</v>
      </c>
      <c r="G16" s="176" t="s">
        <v>176</v>
      </c>
      <c r="H16" s="398"/>
      <c r="I16" s="252"/>
      <c r="J16" s="253"/>
      <c r="K16" s="254">
        <v>1</v>
      </c>
      <c r="L16" s="253"/>
      <c r="M16" s="218">
        <v>1</v>
      </c>
      <c r="N16" s="225">
        <f t="shared" si="0"/>
        <v>2</v>
      </c>
      <c r="O16" s="187">
        <f t="shared" si="1"/>
        <v>0</v>
      </c>
      <c r="P16" s="478">
        <f t="shared" si="2"/>
        <v>0</v>
      </c>
      <c r="Q16" s="498" t="s">
        <v>896</v>
      </c>
      <c r="R16" s="499"/>
      <c r="S16" s="503"/>
      <c r="T16" s="500">
        <f t="shared" si="3"/>
        <v>0</v>
      </c>
      <c r="U16" s="498" t="s">
        <v>896</v>
      </c>
    </row>
    <row r="17" spans="1:21" ht="51.75" thickBot="1" x14ac:dyDescent="0.35">
      <c r="A17" s="632"/>
      <c r="B17" s="9" t="s">
        <v>177</v>
      </c>
      <c r="C17" s="14" t="s">
        <v>178</v>
      </c>
      <c r="D17" s="12" t="s">
        <v>179</v>
      </c>
      <c r="E17" s="8" t="s">
        <v>180</v>
      </c>
      <c r="F17" s="10" t="s">
        <v>928</v>
      </c>
      <c r="G17" s="176">
        <v>45291</v>
      </c>
      <c r="H17" s="400"/>
      <c r="I17" s="213"/>
      <c r="J17" s="214"/>
      <c r="K17" s="215"/>
      <c r="L17" s="214"/>
      <c r="M17" s="219">
        <v>1</v>
      </c>
      <c r="N17" s="229">
        <v>1</v>
      </c>
      <c r="O17" s="187">
        <f t="shared" si="1"/>
        <v>0</v>
      </c>
      <c r="P17" s="478">
        <f t="shared" si="2"/>
        <v>0</v>
      </c>
      <c r="Q17" s="504" t="s">
        <v>893</v>
      </c>
      <c r="R17" s="505"/>
      <c r="S17" s="506"/>
      <c r="T17" s="500">
        <f t="shared" si="3"/>
        <v>0</v>
      </c>
      <c r="U17" s="504" t="s">
        <v>893</v>
      </c>
    </row>
    <row r="18" spans="1:21" x14ac:dyDescent="0.3">
      <c r="P18" s="412">
        <f>AVERAGE(P7:P17)</f>
        <v>0.12848484848484848</v>
      </c>
      <c r="Q18" s="412"/>
      <c r="R18" s="412"/>
      <c r="S18" s="412"/>
      <c r="T18" s="412">
        <f t="shared" ref="T18" si="4">AVERAGE(T7:T17)</f>
        <v>0.12848484848484848</v>
      </c>
    </row>
  </sheetData>
  <autoFilter ref="A6:T18" xr:uid="{91792EB6-77D6-40E4-802B-67412D9C7406}">
    <filterColumn colId="1" showButton="0"/>
  </autoFilter>
  <mergeCells count="19">
    <mergeCell ref="U4:U6"/>
    <mergeCell ref="A7:A12"/>
    <mergeCell ref="A13:A14"/>
    <mergeCell ref="A15:A17"/>
    <mergeCell ref="A5:G5"/>
    <mergeCell ref="B6:C6"/>
    <mergeCell ref="N4:N6"/>
    <mergeCell ref="O4:O6"/>
    <mergeCell ref="Q4:Q6"/>
    <mergeCell ref="R4:R6"/>
    <mergeCell ref="S4:S6"/>
    <mergeCell ref="P4:P6"/>
    <mergeCell ref="H3:I3"/>
    <mergeCell ref="J3:K3"/>
    <mergeCell ref="L3:M3"/>
    <mergeCell ref="A4:G4"/>
    <mergeCell ref="H4:I5"/>
    <mergeCell ref="J4:K5"/>
    <mergeCell ref="L4:M5"/>
  </mergeCells>
  <conditionalFormatting sqref="R13:S13 Q9 S9 Q14:S17 Q10:S12">
    <cfRule type="cellIs" dxfId="1227" priority="5" operator="equal">
      <formula>1</formula>
    </cfRule>
  </conditionalFormatting>
  <conditionalFormatting sqref="S7:S8 Q7:Q8">
    <cfRule type="cellIs" dxfId="1226" priority="4" operator="equal">
      <formula>1</formula>
    </cfRule>
  </conditionalFormatting>
  <conditionalFormatting sqref="U12">
    <cfRule type="cellIs" dxfId="1225" priority="3" operator="equal">
      <formula>1</formula>
    </cfRule>
  </conditionalFormatting>
  <conditionalFormatting sqref="U14">
    <cfRule type="cellIs" dxfId="1224" priority="2" operator="equal">
      <formula>1</formula>
    </cfRule>
  </conditionalFormatting>
  <conditionalFormatting sqref="U15:U17">
    <cfRule type="cellIs" dxfId="1223" priority="1" operator="equal">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
  <sheetViews>
    <sheetView topLeftCell="G1" zoomScaleNormal="100" workbookViewId="0">
      <selection activeCell="U6" sqref="U6:U8"/>
    </sheetView>
  </sheetViews>
  <sheetFormatPr baseColWidth="10" defaultColWidth="11.42578125" defaultRowHeight="14.25" x14ac:dyDescent="0.2"/>
  <cols>
    <col min="1" max="1" width="29.5703125" style="1" customWidth="1"/>
    <col min="2" max="2" width="8" style="1" customWidth="1"/>
    <col min="3" max="3" width="44" style="1" customWidth="1"/>
    <col min="4" max="4" width="26.5703125" style="1" customWidth="1"/>
    <col min="5" max="5" width="22.7109375" style="1" customWidth="1"/>
    <col min="6" max="6" width="31.28515625" style="1" customWidth="1"/>
    <col min="7" max="7" width="37.42578125" style="1" customWidth="1"/>
    <col min="8" max="8" width="7.7109375" style="1" customWidth="1"/>
    <col min="9" max="9" width="7.85546875" style="1" customWidth="1"/>
    <col min="10" max="10" width="6.7109375" style="1" customWidth="1"/>
    <col min="11" max="11" width="6.5703125" style="1" customWidth="1"/>
    <col min="12" max="12" width="6.85546875" style="1" customWidth="1"/>
    <col min="13" max="13" width="7.28515625" style="1" customWidth="1"/>
    <col min="14" max="15" width="11.42578125" style="1" customWidth="1"/>
    <col min="16" max="16" width="13.7109375" style="1" customWidth="1"/>
    <col min="17" max="17" width="62.28515625" style="1" hidden="1" customWidth="1"/>
    <col min="18" max="18" width="29.7109375" style="1" hidden="1" customWidth="1"/>
    <col min="19" max="19" width="27.7109375" style="1" hidden="1" customWidth="1"/>
    <col min="20" max="20" width="0" style="1" hidden="1" customWidth="1"/>
    <col min="21" max="21" width="77.140625" style="501" customWidth="1"/>
    <col min="22" max="16384" width="11.42578125" style="1"/>
  </cols>
  <sheetData>
    <row r="1" spans="1:22" x14ac:dyDescent="0.2">
      <c r="A1" s="435"/>
      <c r="B1" s="435"/>
      <c r="C1" s="435"/>
      <c r="D1" s="435"/>
      <c r="E1" s="435"/>
      <c r="F1" s="435"/>
      <c r="G1" s="435"/>
      <c r="H1" s="435"/>
      <c r="I1" s="435"/>
      <c r="J1" s="435"/>
      <c r="K1" s="435"/>
      <c r="L1" s="435"/>
      <c r="M1" s="435"/>
      <c r="N1" s="435"/>
      <c r="O1" s="435"/>
      <c r="P1" s="435"/>
      <c r="Q1" s="435"/>
      <c r="R1" s="435"/>
      <c r="S1" s="435"/>
    </row>
    <row r="2" spans="1:22" x14ac:dyDescent="0.2">
      <c r="A2" s="435"/>
      <c r="B2" s="435"/>
      <c r="C2" s="435"/>
      <c r="D2" s="435"/>
      <c r="E2" s="435"/>
      <c r="F2" s="435"/>
      <c r="G2" s="435"/>
      <c r="H2" s="435"/>
      <c r="I2" s="435"/>
      <c r="J2" s="435"/>
      <c r="K2" s="435"/>
      <c r="L2" s="435"/>
      <c r="M2" s="435"/>
      <c r="N2" s="435"/>
      <c r="O2" s="435"/>
      <c r="P2" s="435"/>
      <c r="Q2" s="435"/>
      <c r="R2" s="435"/>
      <c r="S2" s="435"/>
    </row>
    <row r="3" spans="1:22" x14ac:dyDescent="0.2">
      <c r="A3" s="435"/>
      <c r="B3" s="435"/>
      <c r="C3" s="435"/>
      <c r="D3" s="435"/>
      <c r="E3" s="435"/>
      <c r="F3" s="435"/>
      <c r="G3" s="435"/>
      <c r="H3" s="435"/>
      <c r="I3" s="435"/>
      <c r="J3" s="435"/>
      <c r="K3" s="435"/>
      <c r="L3" s="435"/>
      <c r="M3" s="435"/>
      <c r="N3" s="435"/>
      <c r="O3" s="435"/>
      <c r="P3" s="435"/>
      <c r="Q3" s="435"/>
      <c r="R3" s="435"/>
      <c r="S3" s="435"/>
    </row>
    <row r="4" spans="1:22" x14ac:dyDescent="0.2">
      <c r="A4" s="435"/>
      <c r="B4" s="435"/>
      <c r="C4" s="435"/>
      <c r="D4" s="435"/>
      <c r="E4" s="435"/>
      <c r="F4" s="435"/>
      <c r="G4" s="435"/>
      <c r="H4" s="435"/>
      <c r="I4" s="435"/>
      <c r="J4" s="435"/>
      <c r="K4" s="435"/>
      <c r="L4" s="435"/>
      <c r="M4" s="435"/>
      <c r="N4" s="435"/>
      <c r="O4" s="435"/>
      <c r="P4" s="435"/>
      <c r="Q4" s="435"/>
      <c r="R4" s="435"/>
      <c r="S4" s="435"/>
    </row>
    <row r="5" spans="1:22" ht="15" thickBot="1" x14ac:dyDescent="0.25">
      <c r="A5" s="435"/>
      <c r="B5" s="435"/>
      <c r="C5" s="435"/>
      <c r="D5" s="435"/>
      <c r="E5" s="435"/>
      <c r="F5" s="435"/>
      <c r="G5" s="435"/>
      <c r="H5" s="435"/>
      <c r="I5" s="435"/>
      <c r="J5" s="435"/>
      <c r="K5" s="435"/>
      <c r="L5" s="435"/>
      <c r="M5" s="435"/>
      <c r="N5" s="435"/>
      <c r="O5" s="435"/>
      <c r="P5" s="435"/>
      <c r="Q5" s="435"/>
      <c r="R5" s="435"/>
      <c r="S5" s="435"/>
    </row>
    <row r="6" spans="1:22" ht="18" x14ac:dyDescent="0.2">
      <c r="A6" s="657" t="s">
        <v>63</v>
      </c>
      <c r="B6" s="657"/>
      <c r="C6" s="657"/>
      <c r="D6" s="657"/>
      <c r="E6" s="657"/>
      <c r="F6" s="657"/>
      <c r="G6" s="658"/>
      <c r="H6" s="623" t="s">
        <v>40</v>
      </c>
      <c r="I6" s="624"/>
      <c r="J6" s="624" t="s">
        <v>5</v>
      </c>
      <c r="K6" s="624"/>
      <c r="L6" s="627" t="s">
        <v>6</v>
      </c>
      <c r="M6" s="659"/>
      <c r="N6" s="663" t="s">
        <v>8</v>
      </c>
      <c r="O6" s="642" t="s">
        <v>307</v>
      </c>
      <c r="P6" s="642" t="s">
        <v>888</v>
      </c>
      <c r="Q6" s="642" t="s">
        <v>312</v>
      </c>
      <c r="R6" s="642" t="s">
        <v>310</v>
      </c>
      <c r="S6" s="645" t="s">
        <v>313</v>
      </c>
      <c r="U6" s="654" t="s">
        <v>1066</v>
      </c>
    </row>
    <row r="7" spans="1:22" ht="18" x14ac:dyDescent="0.2">
      <c r="A7" s="661" t="s">
        <v>64</v>
      </c>
      <c r="B7" s="661"/>
      <c r="C7" s="661"/>
      <c r="D7" s="661"/>
      <c r="E7" s="661"/>
      <c r="F7" s="661"/>
      <c r="G7" s="662"/>
      <c r="H7" s="625"/>
      <c r="I7" s="626"/>
      <c r="J7" s="626"/>
      <c r="K7" s="626"/>
      <c r="L7" s="629"/>
      <c r="M7" s="660"/>
      <c r="N7" s="664"/>
      <c r="O7" s="643"/>
      <c r="P7" s="643"/>
      <c r="Q7" s="643"/>
      <c r="R7" s="643"/>
      <c r="S7" s="646"/>
      <c r="U7" s="654"/>
    </row>
    <row r="8" spans="1:22" ht="15.75" thickBot="1" x14ac:dyDescent="0.25">
      <c r="A8" s="126" t="s">
        <v>10</v>
      </c>
      <c r="B8" s="127"/>
      <c r="C8" s="128" t="s">
        <v>65</v>
      </c>
      <c r="D8" s="129" t="s">
        <v>12</v>
      </c>
      <c r="E8" s="128" t="s">
        <v>13</v>
      </c>
      <c r="F8" s="128" t="s">
        <v>14</v>
      </c>
      <c r="G8" s="230" t="s">
        <v>15</v>
      </c>
      <c r="H8" s="220" t="s">
        <v>16</v>
      </c>
      <c r="I8" s="221" t="s">
        <v>17</v>
      </c>
      <c r="J8" s="221" t="s">
        <v>16</v>
      </c>
      <c r="K8" s="221" t="s">
        <v>17</v>
      </c>
      <c r="L8" s="221" t="s">
        <v>16</v>
      </c>
      <c r="M8" s="244" t="s">
        <v>17</v>
      </c>
      <c r="N8" s="665"/>
      <c r="O8" s="644"/>
      <c r="P8" s="644"/>
      <c r="Q8" s="666"/>
      <c r="R8" s="644"/>
      <c r="S8" s="647"/>
      <c r="U8" s="654"/>
    </row>
    <row r="9" spans="1:22" ht="51" x14ac:dyDescent="0.2">
      <c r="A9" s="655" t="s">
        <v>66</v>
      </c>
      <c r="B9" s="109" t="s">
        <v>67</v>
      </c>
      <c r="C9" s="116" t="s">
        <v>68</v>
      </c>
      <c r="D9" s="13" t="s">
        <v>69</v>
      </c>
      <c r="E9" s="13" t="s">
        <v>70</v>
      </c>
      <c r="F9" s="13" t="s">
        <v>932</v>
      </c>
      <c r="G9" s="231" t="s">
        <v>71</v>
      </c>
      <c r="H9" s="248">
        <v>4</v>
      </c>
      <c r="I9" s="245">
        <v>4</v>
      </c>
      <c r="J9" s="246"/>
      <c r="K9" s="245">
        <v>4</v>
      </c>
      <c r="L9" s="246"/>
      <c r="M9" s="247">
        <v>3</v>
      </c>
      <c r="N9" s="248">
        <f>I9+K9+M9</f>
        <v>11</v>
      </c>
      <c r="O9" s="246">
        <f>H9+J9+L9</f>
        <v>4</v>
      </c>
      <c r="P9" s="481">
        <f>O9/N9</f>
        <v>0.36363636363636365</v>
      </c>
      <c r="Q9" s="482" t="s">
        <v>897</v>
      </c>
      <c r="R9" s="483"/>
      <c r="S9" s="484"/>
      <c r="T9" s="485">
        <f>I9/N9</f>
        <v>0.36363636363636365</v>
      </c>
      <c r="U9" s="502" t="s">
        <v>988</v>
      </c>
    </row>
    <row r="10" spans="1:22" ht="89.25" x14ac:dyDescent="0.2">
      <c r="A10" s="655"/>
      <c r="B10" s="109" t="s">
        <v>72</v>
      </c>
      <c r="C10" s="112" t="s">
        <v>969</v>
      </c>
      <c r="D10" s="13" t="s">
        <v>73</v>
      </c>
      <c r="E10" s="13" t="s">
        <v>74</v>
      </c>
      <c r="F10" s="13" t="s">
        <v>216</v>
      </c>
      <c r="G10" s="232" t="s">
        <v>76</v>
      </c>
      <c r="H10" s="438">
        <v>0</v>
      </c>
      <c r="I10" s="154">
        <v>1</v>
      </c>
      <c r="J10" s="107"/>
      <c r="K10" s="154">
        <v>1</v>
      </c>
      <c r="L10" s="107"/>
      <c r="M10" s="239">
        <v>1</v>
      </c>
      <c r="N10" s="234">
        <f t="shared" ref="N10:N16" si="0">I10+K10+M10</f>
        <v>3</v>
      </c>
      <c r="O10" s="107">
        <f t="shared" ref="O10:O16" si="1">H10+J10+L10</f>
        <v>0</v>
      </c>
      <c r="P10" s="481">
        <f t="shared" ref="P10:P16" si="2">O10/N10</f>
        <v>0</v>
      </c>
      <c r="Q10" s="482" t="s">
        <v>936</v>
      </c>
      <c r="R10" s="486"/>
      <c r="S10" s="487"/>
      <c r="T10" s="485">
        <f t="shared" ref="T10:T16" si="3">I10/N10</f>
        <v>0.33333333333333331</v>
      </c>
      <c r="U10" s="502" t="s">
        <v>989</v>
      </c>
    </row>
    <row r="11" spans="1:22" ht="102" x14ac:dyDescent="0.2">
      <c r="A11" s="656" t="s">
        <v>77</v>
      </c>
      <c r="B11" s="106" t="s">
        <v>78</v>
      </c>
      <c r="C11" s="6" t="s">
        <v>79</v>
      </c>
      <c r="D11" s="7" t="s">
        <v>80</v>
      </c>
      <c r="E11" s="13" t="s">
        <v>81</v>
      </c>
      <c r="F11" s="13" t="s">
        <v>216</v>
      </c>
      <c r="G11" s="232" t="s">
        <v>76</v>
      </c>
      <c r="H11" s="234">
        <v>0</v>
      </c>
      <c r="I11" s="154">
        <v>1</v>
      </c>
      <c r="J11" s="107"/>
      <c r="K11" s="154">
        <v>1</v>
      </c>
      <c r="L11" s="107"/>
      <c r="M11" s="239">
        <v>1</v>
      </c>
      <c r="N11" s="234">
        <f t="shared" si="0"/>
        <v>3</v>
      </c>
      <c r="O11" s="107">
        <f t="shared" si="1"/>
        <v>0</v>
      </c>
      <c r="P11" s="481">
        <f t="shared" si="2"/>
        <v>0</v>
      </c>
      <c r="Q11" s="488" t="s">
        <v>937</v>
      </c>
      <c r="R11" s="486"/>
      <c r="S11" s="487"/>
      <c r="T11" s="485">
        <f t="shared" si="3"/>
        <v>0.33333333333333331</v>
      </c>
      <c r="U11" s="502" t="s">
        <v>990</v>
      </c>
    </row>
    <row r="12" spans="1:22" ht="78" customHeight="1" x14ac:dyDescent="0.2">
      <c r="A12" s="656"/>
      <c r="B12" s="106" t="s">
        <v>82</v>
      </c>
      <c r="C12" s="116" t="s">
        <v>970</v>
      </c>
      <c r="D12" s="13" t="s">
        <v>83</v>
      </c>
      <c r="E12" s="13" t="s">
        <v>84</v>
      </c>
      <c r="F12" s="13" t="s">
        <v>85</v>
      </c>
      <c r="G12" s="233">
        <v>45104</v>
      </c>
      <c r="H12" s="234">
        <v>0</v>
      </c>
      <c r="I12" s="154"/>
      <c r="J12" s="107"/>
      <c r="K12" s="154">
        <v>3</v>
      </c>
      <c r="L12" s="107"/>
      <c r="M12" s="239"/>
      <c r="N12" s="234">
        <f t="shared" si="0"/>
        <v>3</v>
      </c>
      <c r="O12" s="107">
        <f t="shared" si="1"/>
        <v>0</v>
      </c>
      <c r="P12" s="481">
        <f t="shared" si="2"/>
        <v>0</v>
      </c>
      <c r="Q12" s="509" t="s">
        <v>958</v>
      </c>
      <c r="R12" s="486"/>
      <c r="S12" s="487"/>
      <c r="T12" s="485">
        <f t="shared" si="3"/>
        <v>0</v>
      </c>
      <c r="U12" s="509" t="s">
        <v>958</v>
      </c>
    </row>
    <row r="13" spans="1:22" ht="63.75" x14ac:dyDescent="0.2">
      <c r="A13" s="130" t="s">
        <v>86</v>
      </c>
      <c r="B13" s="106" t="s">
        <v>87</v>
      </c>
      <c r="C13" s="6" t="s">
        <v>115</v>
      </c>
      <c r="D13" s="7" t="s">
        <v>88</v>
      </c>
      <c r="E13" s="13" t="s">
        <v>89</v>
      </c>
      <c r="F13" s="13" t="s">
        <v>933</v>
      </c>
      <c r="G13" s="231" t="s">
        <v>90</v>
      </c>
      <c r="H13" s="234">
        <v>1</v>
      </c>
      <c r="I13" s="154">
        <v>1</v>
      </c>
      <c r="J13" s="107"/>
      <c r="K13" s="154">
        <v>1</v>
      </c>
      <c r="L13" s="107"/>
      <c r="M13" s="239">
        <v>1</v>
      </c>
      <c r="N13" s="234">
        <f t="shared" si="0"/>
        <v>3</v>
      </c>
      <c r="O13" s="107">
        <f t="shared" si="1"/>
        <v>1</v>
      </c>
      <c r="P13" s="481">
        <f t="shared" si="2"/>
        <v>0.33333333333333331</v>
      </c>
      <c r="Q13" s="482" t="s">
        <v>955</v>
      </c>
      <c r="R13" s="486"/>
      <c r="S13" s="487"/>
      <c r="T13" s="485">
        <f t="shared" si="3"/>
        <v>0.33333333333333331</v>
      </c>
      <c r="U13" s="502" t="s">
        <v>971</v>
      </c>
    </row>
    <row r="14" spans="1:22" ht="38.25" x14ac:dyDescent="0.2">
      <c r="A14" s="656" t="s">
        <v>91</v>
      </c>
      <c r="B14" s="109" t="s">
        <v>92</v>
      </c>
      <c r="C14" s="104" t="s">
        <v>93</v>
      </c>
      <c r="D14" s="13" t="s">
        <v>94</v>
      </c>
      <c r="E14" s="13" t="s">
        <v>95</v>
      </c>
      <c r="F14" s="13" t="s">
        <v>216</v>
      </c>
      <c r="G14" s="231" t="s">
        <v>96</v>
      </c>
      <c r="H14" s="238">
        <v>0.33</v>
      </c>
      <c r="I14" s="108">
        <v>0.33</v>
      </c>
      <c r="J14" s="107"/>
      <c r="K14" s="108">
        <v>0.34</v>
      </c>
      <c r="L14" s="107"/>
      <c r="M14" s="240">
        <v>0.33</v>
      </c>
      <c r="N14" s="238">
        <f t="shared" si="0"/>
        <v>1</v>
      </c>
      <c r="O14" s="414">
        <f t="shared" si="1"/>
        <v>0.33</v>
      </c>
      <c r="P14" s="481">
        <f t="shared" si="2"/>
        <v>0.33</v>
      </c>
      <c r="Q14" s="482" t="s">
        <v>898</v>
      </c>
      <c r="R14" s="486"/>
      <c r="S14" s="487"/>
      <c r="T14" s="485">
        <f t="shared" si="3"/>
        <v>0.33</v>
      </c>
      <c r="U14" s="508" t="s">
        <v>991</v>
      </c>
    </row>
    <row r="15" spans="1:22" ht="51" x14ac:dyDescent="0.2">
      <c r="A15" s="656"/>
      <c r="B15" s="109" t="s">
        <v>97</v>
      </c>
      <c r="C15" s="104" t="s">
        <v>117</v>
      </c>
      <c r="D15" s="13" t="s">
        <v>73</v>
      </c>
      <c r="E15" s="13" t="s">
        <v>74</v>
      </c>
      <c r="F15" s="13" t="s">
        <v>51</v>
      </c>
      <c r="G15" s="232" t="s">
        <v>76</v>
      </c>
      <c r="H15" s="234">
        <v>1</v>
      </c>
      <c r="I15" s="154">
        <v>1</v>
      </c>
      <c r="J15" s="107"/>
      <c r="K15" s="154">
        <v>1</v>
      </c>
      <c r="L15" s="107"/>
      <c r="M15" s="239">
        <v>1</v>
      </c>
      <c r="N15" s="234">
        <f t="shared" si="0"/>
        <v>3</v>
      </c>
      <c r="O15" s="107">
        <f t="shared" si="1"/>
        <v>1</v>
      </c>
      <c r="P15" s="481">
        <f t="shared" si="2"/>
        <v>0.33333333333333331</v>
      </c>
      <c r="Q15" s="509" t="s">
        <v>880</v>
      </c>
      <c r="R15" s="510"/>
      <c r="S15" s="511"/>
      <c r="T15" s="485">
        <f t="shared" si="3"/>
        <v>0.33333333333333331</v>
      </c>
      <c r="U15" s="512" t="s">
        <v>992</v>
      </c>
    </row>
    <row r="16" spans="1:22" ht="51.75" thickBot="1" x14ac:dyDescent="0.3">
      <c r="A16" s="117" t="s">
        <v>98</v>
      </c>
      <c r="B16" s="110" t="s">
        <v>99</v>
      </c>
      <c r="C16" s="116" t="s">
        <v>100</v>
      </c>
      <c r="D16" s="13" t="s">
        <v>101</v>
      </c>
      <c r="E16" s="13" t="s">
        <v>935</v>
      </c>
      <c r="F16" s="13" t="s">
        <v>934</v>
      </c>
      <c r="G16" s="232" t="s">
        <v>76</v>
      </c>
      <c r="H16" s="235">
        <v>1</v>
      </c>
      <c r="I16" s="236">
        <v>1</v>
      </c>
      <c r="J16" s="237"/>
      <c r="K16" s="236">
        <v>1</v>
      </c>
      <c r="L16" s="237"/>
      <c r="M16" s="241">
        <v>1</v>
      </c>
      <c r="N16" s="235">
        <f t="shared" si="0"/>
        <v>3</v>
      </c>
      <c r="O16" s="237">
        <f t="shared" si="1"/>
        <v>1</v>
      </c>
      <c r="P16" s="481">
        <f t="shared" si="2"/>
        <v>0.33333333333333331</v>
      </c>
      <c r="Q16" s="509" t="s">
        <v>938</v>
      </c>
      <c r="R16" s="535"/>
      <c r="S16" s="536"/>
      <c r="T16" s="485">
        <f t="shared" si="3"/>
        <v>0.33333333333333331</v>
      </c>
      <c r="U16" s="512" t="s">
        <v>962</v>
      </c>
      <c r="V16" s="477"/>
    </row>
    <row r="17" spans="1:20" x14ac:dyDescent="0.2">
      <c r="P17" s="415">
        <f>AVERAGE(P9:P16)</f>
        <v>0.21170454545454545</v>
      </c>
      <c r="Q17" s="415"/>
      <c r="R17" s="415"/>
      <c r="S17" s="415"/>
      <c r="T17" s="415">
        <f t="shared" ref="T17" si="4">AVERAGE(T9:T16)</f>
        <v>0.29503787878787879</v>
      </c>
    </row>
    <row r="18" spans="1:20" x14ac:dyDescent="0.2">
      <c r="A18" s="105"/>
    </row>
  </sheetData>
  <mergeCells count="15">
    <mergeCell ref="U6:U8"/>
    <mergeCell ref="A9:A10"/>
    <mergeCell ref="A14:A15"/>
    <mergeCell ref="A11:A12"/>
    <mergeCell ref="A6:G6"/>
    <mergeCell ref="H6:I7"/>
    <mergeCell ref="J6:K7"/>
    <mergeCell ref="L6:M7"/>
    <mergeCell ref="A7:G7"/>
    <mergeCell ref="N6:N8"/>
    <mergeCell ref="S6:S8"/>
    <mergeCell ref="O6:O8"/>
    <mergeCell ref="Q6:Q8"/>
    <mergeCell ref="R6:R8"/>
    <mergeCell ref="P6:P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5"/>
  <sheetViews>
    <sheetView topLeftCell="E1" zoomScale="90" zoomScaleNormal="90" workbookViewId="0">
      <selection activeCell="U10" sqref="U10"/>
    </sheetView>
  </sheetViews>
  <sheetFormatPr baseColWidth="10" defaultColWidth="11.42578125" defaultRowHeight="15" x14ac:dyDescent="0.25"/>
  <cols>
    <col min="1" max="1" width="30.42578125" customWidth="1"/>
    <col min="3" max="3" width="81.5703125" customWidth="1"/>
    <col min="4" max="4" width="31.5703125" customWidth="1"/>
    <col min="5" max="5" width="40.7109375" customWidth="1"/>
    <col min="6" max="6" width="26" customWidth="1"/>
    <col min="7" max="7" width="46.85546875" style="174" customWidth="1"/>
    <col min="8" max="8" width="15.85546875" style="174" customWidth="1"/>
    <col min="14" max="14" width="12.140625" customWidth="1"/>
    <col min="15" max="15" width="11.42578125" customWidth="1"/>
    <col min="16" max="16" width="11.7109375" customWidth="1"/>
    <col min="17" max="17" width="14.7109375" customWidth="1"/>
    <col min="18" max="18" width="69.7109375" hidden="1" customWidth="1"/>
    <col min="19" max="19" width="29.5703125" hidden="1" customWidth="1"/>
    <col min="20" max="20" width="33.140625" hidden="1" customWidth="1"/>
    <col min="21" max="21" width="84.28515625" style="800" customWidth="1"/>
  </cols>
  <sheetData>
    <row r="1" spans="1:21" ht="16.5" x14ac:dyDescent="0.3">
      <c r="A1" s="118"/>
      <c r="B1" s="118"/>
      <c r="C1" s="20"/>
      <c r="D1" s="20"/>
      <c r="E1" s="20"/>
      <c r="F1" s="20"/>
      <c r="G1" s="436"/>
      <c r="H1" s="436"/>
      <c r="I1" s="20"/>
      <c r="J1" s="20"/>
      <c r="K1" s="20"/>
      <c r="L1" s="20"/>
      <c r="M1" s="20"/>
      <c r="N1" s="20"/>
      <c r="O1" s="20"/>
      <c r="P1" s="20"/>
      <c r="Q1" s="20"/>
      <c r="R1" s="20"/>
      <c r="S1" s="20"/>
      <c r="T1" s="20"/>
    </row>
    <row r="2" spans="1:21" ht="16.5" x14ac:dyDescent="0.3">
      <c r="A2" s="118"/>
      <c r="B2" s="118"/>
      <c r="C2" s="20"/>
      <c r="D2" s="20"/>
      <c r="E2" s="20"/>
      <c r="F2" s="20"/>
      <c r="G2" s="436"/>
      <c r="H2" s="436"/>
      <c r="I2" s="20"/>
      <c r="J2" s="20"/>
      <c r="K2" s="20"/>
      <c r="L2" s="20"/>
      <c r="M2" s="20"/>
      <c r="N2" s="20"/>
      <c r="O2" s="20"/>
      <c r="P2" s="20"/>
      <c r="Q2" s="20"/>
      <c r="R2" s="20"/>
      <c r="S2" s="20"/>
      <c r="T2" s="20"/>
    </row>
    <row r="3" spans="1:21" ht="16.5" x14ac:dyDescent="0.3">
      <c r="A3" s="118"/>
      <c r="B3" s="118"/>
      <c r="C3" s="20"/>
      <c r="D3" s="20"/>
      <c r="E3" s="20"/>
      <c r="F3" s="20"/>
      <c r="G3" s="436"/>
      <c r="H3" s="436"/>
      <c r="I3" s="20"/>
      <c r="J3" s="20"/>
      <c r="K3" s="20"/>
      <c r="L3" s="20"/>
      <c r="M3" s="20"/>
      <c r="N3" s="20"/>
      <c r="O3" s="20"/>
      <c r="P3" s="20"/>
      <c r="Q3" s="20"/>
      <c r="R3" s="20"/>
      <c r="S3" s="20"/>
      <c r="T3" s="20"/>
    </row>
    <row r="4" spans="1:21" ht="15.75" thickBot="1" x14ac:dyDescent="0.3">
      <c r="A4" s="20"/>
      <c r="B4" s="20"/>
      <c r="C4" s="20"/>
      <c r="D4" s="20"/>
      <c r="E4" s="20"/>
      <c r="F4" s="20"/>
      <c r="G4" s="436"/>
      <c r="H4" s="436"/>
      <c r="I4" s="20"/>
      <c r="J4" s="20"/>
      <c r="K4" s="20"/>
      <c r="L4" s="20"/>
      <c r="M4" s="20"/>
      <c r="N4" s="20"/>
      <c r="O4" s="20"/>
      <c r="P4" s="20"/>
      <c r="Q4" s="20"/>
      <c r="R4" s="20"/>
      <c r="S4" s="20"/>
      <c r="T4" s="20"/>
    </row>
    <row r="5" spans="1:21" ht="20.25" customHeight="1" x14ac:dyDescent="0.25">
      <c r="A5" s="671" t="s">
        <v>63</v>
      </c>
      <c r="B5" s="671"/>
      <c r="C5" s="671"/>
      <c r="D5" s="671"/>
      <c r="E5" s="671"/>
      <c r="F5" s="671"/>
      <c r="G5" s="671"/>
      <c r="H5" s="672"/>
      <c r="I5" s="663" t="s">
        <v>40</v>
      </c>
      <c r="J5" s="627"/>
      <c r="K5" s="627" t="s">
        <v>5</v>
      </c>
      <c r="L5" s="627"/>
      <c r="M5" s="627" t="s">
        <v>6</v>
      </c>
      <c r="N5" s="659"/>
      <c r="O5" s="663" t="s">
        <v>8</v>
      </c>
      <c r="P5" s="642" t="s">
        <v>307</v>
      </c>
      <c r="Q5" s="642" t="s">
        <v>308</v>
      </c>
      <c r="R5" s="642" t="s">
        <v>312</v>
      </c>
      <c r="S5" s="642" t="s">
        <v>310</v>
      </c>
      <c r="T5" s="643" t="s">
        <v>313</v>
      </c>
      <c r="U5" s="674" t="s">
        <v>1066</v>
      </c>
    </row>
    <row r="6" spans="1:21" ht="20.25" x14ac:dyDescent="0.25">
      <c r="A6" s="668" t="s">
        <v>102</v>
      </c>
      <c r="B6" s="668"/>
      <c r="C6" s="668"/>
      <c r="D6" s="668"/>
      <c r="E6" s="668"/>
      <c r="F6" s="668"/>
      <c r="G6" s="668"/>
      <c r="H6" s="669"/>
      <c r="I6" s="664"/>
      <c r="J6" s="629"/>
      <c r="K6" s="629"/>
      <c r="L6" s="629"/>
      <c r="M6" s="629"/>
      <c r="N6" s="660"/>
      <c r="O6" s="664"/>
      <c r="P6" s="643"/>
      <c r="Q6" s="643"/>
      <c r="R6" s="643"/>
      <c r="S6" s="643"/>
      <c r="T6" s="643"/>
      <c r="U6" s="674"/>
    </row>
    <row r="7" spans="1:21" ht="38.25" customHeight="1" thickBot="1" x14ac:dyDescent="0.3">
      <c r="A7" s="163" t="s">
        <v>10</v>
      </c>
      <c r="B7" s="670" t="s">
        <v>11</v>
      </c>
      <c r="C7" s="670"/>
      <c r="D7" s="164" t="s">
        <v>12</v>
      </c>
      <c r="E7" s="164" t="s">
        <v>103</v>
      </c>
      <c r="F7" s="164" t="s">
        <v>13</v>
      </c>
      <c r="G7" s="163" t="s">
        <v>14</v>
      </c>
      <c r="H7" s="243" t="s">
        <v>15</v>
      </c>
      <c r="I7" s="448" t="s">
        <v>16</v>
      </c>
      <c r="J7" s="449" t="s">
        <v>17</v>
      </c>
      <c r="K7" s="449" t="s">
        <v>16</v>
      </c>
      <c r="L7" s="449" t="s">
        <v>17</v>
      </c>
      <c r="M7" s="449" t="s">
        <v>16</v>
      </c>
      <c r="N7" s="450" t="s">
        <v>17</v>
      </c>
      <c r="O7" s="673"/>
      <c r="P7" s="666"/>
      <c r="Q7" s="666"/>
      <c r="R7" s="666"/>
      <c r="S7" s="666"/>
      <c r="T7" s="643"/>
      <c r="U7" s="674"/>
    </row>
    <row r="8" spans="1:21" ht="75" customHeight="1" x14ac:dyDescent="0.25">
      <c r="A8" s="667" t="s">
        <v>181</v>
      </c>
      <c r="B8" s="135" t="s">
        <v>67</v>
      </c>
      <c r="C8" s="160" t="s">
        <v>182</v>
      </c>
      <c r="D8" s="172">
        <v>1</v>
      </c>
      <c r="E8" s="159" t="s">
        <v>183</v>
      </c>
      <c r="F8" s="111" t="s">
        <v>184</v>
      </c>
      <c r="G8" s="111" t="s">
        <v>151</v>
      </c>
      <c r="H8" s="453" t="s">
        <v>185</v>
      </c>
      <c r="I8" s="456"/>
      <c r="J8" s="443"/>
      <c r="K8" s="444"/>
      <c r="L8" s="445">
        <v>1</v>
      </c>
      <c r="M8" s="444"/>
      <c r="N8" s="443"/>
      <c r="O8" s="446">
        <f t="shared" ref="O8:O34" si="0">J8+L8+N8</f>
        <v>1</v>
      </c>
      <c r="P8" s="444">
        <f>I8+K8+M8</f>
        <v>0</v>
      </c>
      <c r="Q8" s="446">
        <f>P8/O8</f>
        <v>0</v>
      </c>
      <c r="R8" s="457" t="s">
        <v>900</v>
      </c>
      <c r="S8" s="447"/>
      <c r="T8" s="152"/>
      <c r="U8" s="801" t="s">
        <v>1068</v>
      </c>
    </row>
    <row r="9" spans="1:21" ht="66" x14ac:dyDescent="0.3">
      <c r="A9" s="667"/>
      <c r="B9" s="157" t="s">
        <v>72</v>
      </c>
      <c r="C9" s="167" t="s">
        <v>186</v>
      </c>
      <c r="D9" s="158" t="s">
        <v>104</v>
      </c>
      <c r="E9" s="159" t="s">
        <v>187</v>
      </c>
      <c r="F9" s="159" t="s">
        <v>163</v>
      </c>
      <c r="G9" s="159" t="s">
        <v>188</v>
      </c>
      <c r="H9" s="453" t="s">
        <v>152</v>
      </c>
      <c r="I9" s="458">
        <v>1</v>
      </c>
      <c r="J9" s="405">
        <v>1</v>
      </c>
      <c r="K9" s="404"/>
      <c r="L9" s="405">
        <v>1</v>
      </c>
      <c r="M9" s="404"/>
      <c r="N9" s="405">
        <v>1</v>
      </c>
      <c r="O9" s="451">
        <f t="shared" si="0"/>
        <v>3</v>
      </c>
      <c r="P9" s="131">
        <f t="shared" ref="P9:P34" si="1">I9+K9+M9</f>
        <v>1</v>
      </c>
      <c r="Q9" s="404">
        <f t="shared" ref="Q9:Q34" si="2">P9/O9</f>
        <v>0.33333333333333331</v>
      </c>
      <c r="R9" s="430" t="s">
        <v>979</v>
      </c>
      <c r="S9" s="152"/>
      <c r="T9" s="152"/>
      <c r="U9" s="489" t="s">
        <v>993</v>
      </c>
    </row>
    <row r="10" spans="1:21" ht="111.75" customHeight="1" x14ac:dyDescent="0.25">
      <c r="A10" s="667"/>
      <c r="B10" s="157" t="s">
        <v>158</v>
      </c>
      <c r="C10" s="113" t="s">
        <v>189</v>
      </c>
      <c r="D10" s="158">
        <v>1</v>
      </c>
      <c r="E10" s="159" t="s">
        <v>190</v>
      </c>
      <c r="F10" s="159" t="s">
        <v>191</v>
      </c>
      <c r="G10" s="159" t="s">
        <v>192</v>
      </c>
      <c r="H10" s="453" t="s">
        <v>152</v>
      </c>
      <c r="I10" s="177">
        <v>0.33</v>
      </c>
      <c r="J10" s="403">
        <v>0.33</v>
      </c>
      <c r="K10" s="166"/>
      <c r="L10" s="403">
        <v>0.33400000000000002</v>
      </c>
      <c r="M10" s="404"/>
      <c r="N10" s="403">
        <v>0.33400000000000002</v>
      </c>
      <c r="O10" s="404">
        <f t="shared" si="0"/>
        <v>0.998</v>
      </c>
      <c r="P10" s="131">
        <f t="shared" si="1"/>
        <v>0.33</v>
      </c>
      <c r="Q10" s="404">
        <f t="shared" si="2"/>
        <v>0.33066132264529058</v>
      </c>
      <c r="R10" s="442" t="s">
        <v>956</v>
      </c>
      <c r="S10" s="152"/>
      <c r="T10" s="152"/>
      <c r="U10" s="489" t="s">
        <v>994</v>
      </c>
    </row>
    <row r="11" spans="1:21" ht="49.5" x14ac:dyDescent="0.25">
      <c r="A11" s="667"/>
      <c r="B11" s="157" t="s">
        <v>160</v>
      </c>
      <c r="C11" s="160" t="s">
        <v>193</v>
      </c>
      <c r="D11" s="158" t="s">
        <v>194</v>
      </c>
      <c r="E11" s="159" t="s">
        <v>195</v>
      </c>
      <c r="F11" s="159" t="s">
        <v>163</v>
      </c>
      <c r="G11" s="159" t="s">
        <v>188</v>
      </c>
      <c r="H11" s="453" t="s">
        <v>196</v>
      </c>
      <c r="I11" s="459"/>
      <c r="J11" s="132"/>
      <c r="K11" s="131"/>
      <c r="L11" s="405">
        <v>1</v>
      </c>
      <c r="M11" s="404"/>
      <c r="N11" s="405">
        <v>1</v>
      </c>
      <c r="O11" s="451">
        <f t="shared" si="0"/>
        <v>2</v>
      </c>
      <c r="P11" s="131">
        <f t="shared" si="1"/>
        <v>0</v>
      </c>
      <c r="Q11" s="404">
        <f t="shared" si="2"/>
        <v>0</v>
      </c>
      <c r="R11" s="368" t="s">
        <v>901</v>
      </c>
      <c r="S11" s="152"/>
      <c r="U11" s="368" t="s">
        <v>901</v>
      </c>
    </row>
    <row r="12" spans="1:21" ht="115.5" x14ac:dyDescent="0.25">
      <c r="A12" s="667"/>
      <c r="B12" s="157" t="s">
        <v>161</v>
      </c>
      <c r="C12" s="160" t="s">
        <v>197</v>
      </c>
      <c r="D12" s="158" t="s">
        <v>104</v>
      </c>
      <c r="E12" s="159" t="s">
        <v>198</v>
      </c>
      <c r="F12" s="159" t="s">
        <v>191</v>
      </c>
      <c r="G12" s="159" t="s">
        <v>192</v>
      </c>
      <c r="H12" s="453" t="s">
        <v>152</v>
      </c>
      <c r="I12" s="460">
        <v>1</v>
      </c>
      <c r="J12" s="405">
        <v>1</v>
      </c>
      <c r="K12" s="404"/>
      <c r="L12" s="405">
        <v>1</v>
      </c>
      <c r="M12" s="404"/>
      <c r="N12" s="405">
        <v>1</v>
      </c>
      <c r="O12" s="451">
        <f t="shared" si="0"/>
        <v>3</v>
      </c>
      <c r="P12" s="131">
        <f t="shared" si="1"/>
        <v>1</v>
      </c>
      <c r="Q12" s="404">
        <f t="shared" si="2"/>
        <v>0.33333333333333331</v>
      </c>
      <c r="R12" s="442" t="s">
        <v>957</v>
      </c>
      <c r="S12" s="152"/>
      <c r="T12" s="152"/>
      <c r="U12" s="489" t="s">
        <v>994</v>
      </c>
    </row>
    <row r="13" spans="1:21" ht="49.5" x14ac:dyDescent="0.25">
      <c r="A13" s="667"/>
      <c r="B13" s="165">
        <v>1.6</v>
      </c>
      <c r="C13" s="160" t="s">
        <v>199</v>
      </c>
      <c r="D13" s="114" t="s">
        <v>104</v>
      </c>
      <c r="E13" s="161" t="s">
        <v>200</v>
      </c>
      <c r="F13" s="161" t="s">
        <v>191</v>
      </c>
      <c r="G13" s="161" t="s">
        <v>192</v>
      </c>
      <c r="H13" s="454" t="s">
        <v>152</v>
      </c>
      <c r="I13" s="461">
        <v>1</v>
      </c>
      <c r="J13" s="405">
        <v>1</v>
      </c>
      <c r="K13" s="404"/>
      <c r="L13" s="405">
        <v>1</v>
      </c>
      <c r="M13" s="404"/>
      <c r="N13" s="405">
        <v>1</v>
      </c>
      <c r="O13" s="451">
        <f t="shared" si="0"/>
        <v>3</v>
      </c>
      <c r="P13" s="131">
        <f t="shared" si="1"/>
        <v>1</v>
      </c>
      <c r="Q13" s="404">
        <f t="shared" si="2"/>
        <v>0.33333333333333331</v>
      </c>
      <c r="R13" s="431" t="s">
        <v>902</v>
      </c>
      <c r="S13" s="152"/>
      <c r="T13" s="152"/>
      <c r="U13" s="489" t="s">
        <v>975</v>
      </c>
    </row>
    <row r="14" spans="1:21" ht="49.5" x14ac:dyDescent="0.25">
      <c r="A14" s="667"/>
      <c r="B14" s="135" t="s">
        <v>201</v>
      </c>
      <c r="C14" s="160" t="s">
        <v>202</v>
      </c>
      <c r="D14" s="158">
        <v>1</v>
      </c>
      <c r="E14" s="161" t="s">
        <v>203</v>
      </c>
      <c r="F14" s="159" t="s">
        <v>163</v>
      </c>
      <c r="G14" s="111" t="s">
        <v>297</v>
      </c>
      <c r="H14" s="453" t="s">
        <v>196</v>
      </c>
      <c r="I14" s="461"/>
      <c r="J14" s="405"/>
      <c r="K14" s="404"/>
      <c r="L14" s="403">
        <v>0.5</v>
      </c>
      <c r="M14" s="404"/>
      <c r="N14" s="403">
        <v>0.5</v>
      </c>
      <c r="O14" s="404">
        <f t="shared" si="0"/>
        <v>1</v>
      </c>
      <c r="P14" s="131">
        <f t="shared" si="1"/>
        <v>0</v>
      </c>
      <c r="Q14" s="404">
        <f>P14/O14</f>
        <v>0</v>
      </c>
      <c r="R14" s="156" t="s">
        <v>903</v>
      </c>
      <c r="S14" s="152"/>
      <c r="T14" s="152"/>
      <c r="U14" s="156" t="s">
        <v>903</v>
      </c>
    </row>
    <row r="15" spans="1:21" ht="82.5" x14ac:dyDescent="0.3">
      <c r="A15" s="667"/>
      <c r="B15" s="165">
        <v>1.8</v>
      </c>
      <c r="C15" s="160" t="s">
        <v>204</v>
      </c>
      <c r="D15" s="114" t="s">
        <v>104</v>
      </c>
      <c r="E15" s="133" t="s">
        <v>205</v>
      </c>
      <c r="F15" s="161" t="s">
        <v>163</v>
      </c>
      <c r="G15" s="161" t="s">
        <v>298</v>
      </c>
      <c r="H15" s="454" t="s">
        <v>152</v>
      </c>
      <c r="I15" s="461">
        <v>1</v>
      </c>
      <c r="J15" s="405">
        <v>1</v>
      </c>
      <c r="K15" s="404"/>
      <c r="L15" s="405">
        <v>1</v>
      </c>
      <c r="M15" s="404"/>
      <c r="N15" s="405">
        <v>1</v>
      </c>
      <c r="O15" s="451">
        <f t="shared" si="0"/>
        <v>3</v>
      </c>
      <c r="P15" s="131">
        <f t="shared" si="1"/>
        <v>1</v>
      </c>
      <c r="Q15" s="404">
        <f t="shared" si="2"/>
        <v>0.33333333333333331</v>
      </c>
      <c r="R15" s="430" t="s">
        <v>904</v>
      </c>
      <c r="S15" s="152"/>
      <c r="T15" s="152"/>
      <c r="U15" s="489" t="s">
        <v>995</v>
      </c>
    </row>
    <row r="16" spans="1:21" ht="49.5" x14ac:dyDescent="0.25">
      <c r="A16" s="667"/>
      <c r="B16" s="157" t="s">
        <v>206</v>
      </c>
      <c r="C16" s="160" t="s">
        <v>207</v>
      </c>
      <c r="D16" s="158" t="s">
        <v>104</v>
      </c>
      <c r="E16" s="159" t="s">
        <v>208</v>
      </c>
      <c r="F16" s="159" t="s">
        <v>163</v>
      </c>
      <c r="G16" s="159" t="s">
        <v>188</v>
      </c>
      <c r="H16" s="453" t="s">
        <v>152</v>
      </c>
      <c r="I16" s="461"/>
      <c r="J16" s="405"/>
      <c r="K16" s="404"/>
      <c r="L16" s="405">
        <v>2</v>
      </c>
      <c r="M16" s="404"/>
      <c r="N16" s="405">
        <v>1</v>
      </c>
      <c r="O16" s="451">
        <f t="shared" si="0"/>
        <v>3</v>
      </c>
      <c r="P16" s="131">
        <f t="shared" si="1"/>
        <v>0</v>
      </c>
      <c r="Q16" s="404">
        <f t="shared" si="2"/>
        <v>0</v>
      </c>
      <c r="R16" s="156" t="s">
        <v>939</v>
      </c>
      <c r="S16" s="152"/>
      <c r="T16" s="152"/>
      <c r="U16" s="156" t="s">
        <v>939</v>
      </c>
    </row>
    <row r="17" spans="1:21" ht="49.5" x14ac:dyDescent="0.25">
      <c r="A17" s="667"/>
      <c r="B17" s="157" t="s">
        <v>209</v>
      </c>
      <c r="C17" s="167" t="s">
        <v>210</v>
      </c>
      <c r="D17" s="114" t="s">
        <v>211</v>
      </c>
      <c r="E17" s="161" t="s">
        <v>212</v>
      </c>
      <c r="F17" s="161" t="s">
        <v>163</v>
      </c>
      <c r="G17" s="161" t="s">
        <v>188</v>
      </c>
      <c r="H17" s="454">
        <v>45291</v>
      </c>
      <c r="I17" s="461"/>
      <c r="J17" s="405"/>
      <c r="K17" s="404"/>
      <c r="L17" s="405"/>
      <c r="M17" s="404"/>
      <c r="N17" s="405">
        <v>1</v>
      </c>
      <c r="O17" s="451">
        <f t="shared" si="0"/>
        <v>1</v>
      </c>
      <c r="P17" s="131">
        <f t="shared" si="1"/>
        <v>0</v>
      </c>
      <c r="Q17" s="404">
        <f t="shared" si="2"/>
        <v>0</v>
      </c>
      <c r="R17" s="156" t="s">
        <v>908</v>
      </c>
      <c r="S17" s="152"/>
      <c r="T17" s="152"/>
      <c r="U17" s="156" t="s">
        <v>908</v>
      </c>
    </row>
    <row r="18" spans="1:21" ht="82.5" x14ac:dyDescent="0.25">
      <c r="A18" s="667"/>
      <c r="B18" s="157" t="s">
        <v>213</v>
      </c>
      <c r="C18" s="160" t="s">
        <v>214</v>
      </c>
      <c r="D18" s="114" t="s">
        <v>211</v>
      </c>
      <c r="E18" s="161" t="s">
        <v>215</v>
      </c>
      <c r="F18" s="161" t="s">
        <v>163</v>
      </c>
      <c r="G18" s="161" t="s">
        <v>216</v>
      </c>
      <c r="H18" s="453">
        <v>45169</v>
      </c>
      <c r="I18" s="461"/>
      <c r="J18" s="405"/>
      <c r="K18" s="404"/>
      <c r="L18" s="405">
        <v>1</v>
      </c>
      <c r="M18" s="404"/>
      <c r="N18" s="405"/>
      <c r="O18" s="451">
        <f t="shared" si="0"/>
        <v>1</v>
      </c>
      <c r="P18" s="131">
        <f t="shared" si="1"/>
        <v>0</v>
      </c>
      <c r="Q18" s="166">
        <f t="shared" si="2"/>
        <v>0</v>
      </c>
      <c r="R18" s="133" t="s">
        <v>996</v>
      </c>
      <c r="S18" s="153"/>
      <c r="T18" s="153"/>
      <c r="U18" s="489" t="s">
        <v>997</v>
      </c>
    </row>
    <row r="19" spans="1:21" ht="99" x14ac:dyDescent="0.25">
      <c r="A19" s="667"/>
      <c r="B19" s="157" t="s">
        <v>217</v>
      </c>
      <c r="C19" s="156" t="s">
        <v>218</v>
      </c>
      <c r="D19" s="158" t="s">
        <v>104</v>
      </c>
      <c r="E19" s="159" t="s">
        <v>105</v>
      </c>
      <c r="F19" s="159" t="s">
        <v>106</v>
      </c>
      <c r="G19" s="159" t="s">
        <v>75</v>
      </c>
      <c r="H19" s="453" t="s">
        <v>90</v>
      </c>
      <c r="I19" s="462">
        <v>1</v>
      </c>
      <c r="J19" s="405">
        <v>1</v>
      </c>
      <c r="K19" s="404"/>
      <c r="L19" s="405">
        <v>1</v>
      </c>
      <c r="M19" s="404"/>
      <c r="N19" s="405">
        <v>1</v>
      </c>
      <c r="O19" s="451">
        <f t="shared" si="0"/>
        <v>3</v>
      </c>
      <c r="P19" s="131">
        <f t="shared" si="1"/>
        <v>1</v>
      </c>
      <c r="Q19" s="404">
        <f t="shared" si="2"/>
        <v>0.33333333333333331</v>
      </c>
      <c r="R19" s="156" t="s">
        <v>905</v>
      </c>
      <c r="S19" s="153"/>
      <c r="T19" s="153"/>
      <c r="U19" s="489" t="s">
        <v>998</v>
      </c>
    </row>
    <row r="20" spans="1:21" ht="49.5" x14ac:dyDescent="0.25">
      <c r="A20" s="667"/>
      <c r="B20" s="157" t="s">
        <v>219</v>
      </c>
      <c r="C20" s="156" t="s">
        <v>220</v>
      </c>
      <c r="D20" s="158" t="s">
        <v>221</v>
      </c>
      <c r="E20" s="159" t="s">
        <v>222</v>
      </c>
      <c r="F20" s="159" t="s">
        <v>84</v>
      </c>
      <c r="G20" s="159" t="s">
        <v>223</v>
      </c>
      <c r="H20" s="453">
        <v>45291</v>
      </c>
      <c r="I20" s="463"/>
      <c r="J20" s="405"/>
      <c r="K20" s="404"/>
      <c r="L20" s="405"/>
      <c r="M20" s="404"/>
      <c r="N20" s="405">
        <v>1</v>
      </c>
      <c r="O20" s="451">
        <f t="shared" si="0"/>
        <v>1</v>
      </c>
      <c r="P20" s="131">
        <f t="shared" si="1"/>
        <v>0</v>
      </c>
      <c r="Q20" s="404">
        <f t="shared" si="2"/>
        <v>0</v>
      </c>
      <c r="R20" s="368" t="s">
        <v>906</v>
      </c>
      <c r="S20" s="153"/>
      <c r="T20" s="153"/>
      <c r="U20" s="368" t="s">
        <v>906</v>
      </c>
    </row>
    <row r="21" spans="1:21" ht="66" x14ac:dyDescent="0.25">
      <c r="A21" s="667"/>
      <c r="B21" s="157">
        <v>1.1399999999999999</v>
      </c>
      <c r="C21" s="156" t="s">
        <v>224</v>
      </c>
      <c r="D21" s="158" t="s">
        <v>104</v>
      </c>
      <c r="E21" s="159" t="s">
        <v>105</v>
      </c>
      <c r="F21" s="159" t="s">
        <v>84</v>
      </c>
      <c r="G21" s="159" t="s">
        <v>941</v>
      </c>
      <c r="H21" s="453" t="s">
        <v>90</v>
      </c>
      <c r="I21" s="460">
        <v>1</v>
      </c>
      <c r="J21" s="405">
        <v>1</v>
      </c>
      <c r="K21" s="404"/>
      <c r="L21" s="405">
        <v>1</v>
      </c>
      <c r="M21" s="404"/>
      <c r="N21" s="405">
        <v>1</v>
      </c>
      <c r="O21" s="451">
        <f t="shared" si="0"/>
        <v>3</v>
      </c>
      <c r="P21" s="131">
        <f t="shared" si="1"/>
        <v>1</v>
      </c>
      <c r="Q21" s="166">
        <f t="shared" si="2"/>
        <v>0.33333333333333331</v>
      </c>
      <c r="R21" s="537" t="s">
        <v>907</v>
      </c>
      <c r="S21" s="153"/>
      <c r="T21" s="153"/>
      <c r="U21" s="489" t="s">
        <v>1053</v>
      </c>
    </row>
    <row r="22" spans="1:21" ht="214.5" x14ac:dyDescent="0.25">
      <c r="A22" s="667" t="s">
        <v>225</v>
      </c>
      <c r="B22" s="157" t="s">
        <v>78</v>
      </c>
      <c r="C22" s="160" t="s">
        <v>226</v>
      </c>
      <c r="D22" s="161" t="s">
        <v>227</v>
      </c>
      <c r="E22" s="159" t="s">
        <v>107</v>
      </c>
      <c r="F22" s="161" t="s">
        <v>89</v>
      </c>
      <c r="G22" s="161" t="s">
        <v>947</v>
      </c>
      <c r="H22" s="454" t="s">
        <v>90</v>
      </c>
      <c r="I22" s="462">
        <v>1</v>
      </c>
      <c r="J22" s="405">
        <v>1</v>
      </c>
      <c r="K22" s="404"/>
      <c r="L22" s="405">
        <v>1</v>
      </c>
      <c r="M22" s="404"/>
      <c r="N22" s="405">
        <v>1</v>
      </c>
      <c r="O22" s="451">
        <f t="shared" si="0"/>
        <v>3</v>
      </c>
      <c r="P22" s="131">
        <f t="shared" si="1"/>
        <v>1</v>
      </c>
      <c r="Q22" s="166">
        <f t="shared" si="2"/>
        <v>0.33333333333333331</v>
      </c>
      <c r="R22" s="156" t="s">
        <v>909</v>
      </c>
      <c r="T22" s="153"/>
      <c r="U22" s="489" t="s">
        <v>999</v>
      </c>
    </row>
    <row r="23" spans="1:21" ht="49.5" x14ac:dyDescent="0.25">
      <c r="A23" s="667"/>
      <c r="B23" s="9" t="s">
        <v>82</v>
      </c>
      <c r="C23" s="167" t="s">
        <v>228</v>
      </c>
      <c r="D23" s="158" t="s">
        <v>229</v>
      </c>
      <c r="E23" s="159" t="s">
        <v>230</v>
      </c>
      <c r="F23" s="159" t="s">
        <v>163</v>
      </c>
      <c r="G23" s="159" t="s">
        <v>188</v>
      </c>
      <c r="H23" s="453" t="s">
        <v>231</v>
      </c>
      <c r="I23" s="460"/>
      <c r="J23" s="154"/>
      <c r="K23" s="155"/>
      <c r="L23" s="405">
        <v>1</v>
      </c>
      <c r="M23" s="404"/>
      <c r="N23" s="405">
        <v>1</v>
      </c>
      <c r="O23" s="451">
        <f t="shared" si="0"/>
        <v>2</v>
      </c>
      <c r="P23" s="131">
        <f t="shared" si="1"/>
        <v>0</v>
      </c>
      <c r="Q23" s="404">
        <f t="shared" si="2"/>
        <v>0</v>
      </c>
      <c r="R23" s="368" t="s">
        <v>901</v>
      </c>
      <c r="S23" s="153"/>
      <c r="T23" s="153"/>
      <c r="U23" s="368" t="s">
        <v>901</v>
      </c>
    </row>
    <row r="24" spans="1:21" ht="99" x14ac:dyDescent="0.3">
      <c r="A24" s="667"/>
      <c r="B24" s="157" t="s">
        <v>232</v>
      </c>
      <c r="C24" s="167" t="s">
        <v>233</v>
      </c>
      <c r="D24" s="161" t="s">
        <v>234</v>
      </c>
      <c r="E24" s="159" t="s">
        <v>107</v>
      </c>
      <c r="F24" s="159" t="s">
        <v>163</v>
      </c>
      <c r="G24" s="159" t="s">
        <v>942</v>
      </c>
      <c r="H24" s="453" t="s">
        <v>152</v>
      </c>
      <c r="I24" s="464">
        <v>1</v>
      </c>
      <c r="J24" s="154">
        <v>1</v>
      </c>
      <c r="K24" s="155"/>
      <c r="L24" s="154">
        <v>1</v>
      </c>
      <c r="M24" s="155"/>
      <c r="N24" s="154">
        <v>1</v>
      </c>
      <c r="O24" s="451">
        <f t="shared" si="0"/>
        <v>3</v>
      </c>
      <c r="P24" s="131">
        <f t="shared" si="1"/>
        <v>1</v>
      </c>
      <c r="Q24" s="404">
        <f t="shared" si="2"/>
        <v>0.33333333333333331</v>
      </c>
      <c r="R24" s="430" t="s">
        <v>1000</v>
      </c>
      <c r="S24" s="153"/>
      <c r="T24" s="153"/>
      <c r="U24" s="489" t="s">
        <v>1001</v>
      </c>
    </row>
    <row r="25" spans="1:21" ht="49.5" x14ac:dyDescent="0.25">
      <c r="A25" s="667" t="s">
        <v>108</v>
      </c>
      <c r="B25" s="157" t="s">
        <v>131</v>
      </c>
      <c r="C25" s="167" t="s">
        <v>235</v>
      </c>
      <c r="D25" s="159" t="s">
        <v>236</v>
      </c>
      <c r="E25" s="159" t="s">
        <v>237</v>
      </c>
      <c r="F25" s="159" t="s">
        <v>163</v>
      </c>
      <c r="G25" s="159" t="s">
        <v>188</v>
      </c>
      <c r="H25" s="453" t="s">
        <v>231</v>
      </c>
      <c r="I25" s="461"/>
      <c r="J25" s="405"/>
      <c r="K25" s="406"/>
      <c r="L25" s="405">
        <v>1</v>
      </c>
      <c r="M25" s="406"/>
      <c r="N25" s="405">
        <v>1</v>
      </c>
      <c r="O25" s="451">
        <f t="shared" si="0"/>
        <v>2</v>
      </c>
      <c r="P25" s="131">
        <f t="shared" si="1"/>
        <v>0</v>
      </c>
      <c r="Q25" s="404">
        <f t="shared" si="2"/>
        <v>0</v>
      </c>
      <c r="R25" s="368" t="s">
        <v>901</v>
      </c>
      <c r="S25" s="153"/>
      <c r="T25" s="153"/>
      <c r="U25" s="368" t="s">
        <v>901</v>
      </c>
    </row>
    <row r="26" spans="1:21" ht="148.5" x14ac:dyDescent="0.25">
      <c r="A26" s="667"/>
      <c r="B26" s="157" t="s">
        <v>238</v>
      </c>
      <c r="C26" s="156" t="s">
        <v>239</v>
      </c>
      <c r="D26" s="161" t="s">
        <v>240</v>
      </c>
      <c r="E26" s="159" t="s">
        <v>241</v>
      </c>
      <c r="F26" s="159" t="s">
        <v>163</v>
      </c>
      <c r="G26" s="159" t="s">
        <v>216</v>
      </c>
      <c r="H26" s="453" t="s">
        <v>152</v>
      </c>
      <c r="I26" s="234">
        <v>2</v>
      </c>
      <c r="J26" s="405">
        <v>5</v>
      </c>
      <c r="K26" s="406"/>
      <c r="L26" s="405">
        <v>5</v>
      </c>
      <c r="M26" s="406"/>
      <c r="N26" s="405">
        <v>6</v>
      </c>
      <c r="O26" s="451">
        <f t="shared" si="0"/>
        <v>16</v>
      </c>
      <c r="P26" s="131">
        <f t="shared" si="1"/>
        <v>2</v>
      </c>
      <c r="Q26" s="166">
        <f t="shared" si="2"/>
        <v>0.125</v>
      </c>
      <c r="R26" s="431" t="s">
        <v>910</v>
      </c>
      <c r="S26" s="153"/>
      <c r="T26" s="153"/>
      <c r="U26" s="489" t="s">
        <v>1002</v>
      </c>
    </row>
    <row r="27" spans="1:21" ht="49.5" x14ac:dyDescent="0.25">
      <c r="A27" s="667"/>
      <c r="B27" s="157" t="s">
        <v>173</v>
      </c>
      <c r="C27" s="156" t="s">
        <v>242</v>
      </c>
      <c r="D27" s="158">
        <v>1</v>
      </c>
      <c r="E27" s="159" t="s">
        <v>243</v>
      </c>
      <c r="F27" s="159" t="s">
        <v>163</v>
      </c>
      <c r="G27" s="159" t="s">
        <v>216</v>
      </c>
      <c r="H27" s="453" t="s">
        <v>244</v>
      </c>
      <c r="I27" s="465"/>
      <c r="J27" s="405"/>
      <c r="K27" s="406"/>
      <c r="L27" s="403">
        <v>0.5</v>
      </c>
      <c r="M27" s="406"/>
      <c r="N27" s="403">
        <v>0.5</v>
      </c>
      <c r="O27" s="452">
        <f t="shared" si="0"/>
        <v>1</v>
      </c>
      <c r="P27" s="131">
        <f t="shared" si="1"/>
        <v>0</v>
      </c>
      <c r="Q27" s="166">
        <f t="shared" si="2"/>
        <v>0</v>
      </c>
      <c r="R27" s="368" t="s">
        <v>911</v>
      </c>
      <c r="S27" s="153"/>
      <c r="T27" s="153"/>
      <c r="U27" s="489" t="s">
        <v>976</v>
      </c>
    </row>
    <row r="28" spans="1:21" ht="82.5" x14ac:dyDescent="0.25">
      <c r="A28" s="667"/>
      <c r="B28" s="9" t="s">
        <v>177</v>
      </c>
      <c r="C28" s="113" t="s">
        <v>245</v>
      </c>
      <c r="D28" s="162">
        <v>1</v>
      </c>
      <c r="E28" s="111" t="s">
        <v>246</v>
      </c>
      <c r="F28" s="111" t="s">
        <v>163</v>
      </c>
      <c r="G28" s="111" t="s">
        <v>925</v>
      </c>
      <c r="H28" s="453" t="s">
        <v>152</v>
      </c>
      <c r="I28" s="463">
        <v>0.33</v>
      </c>
      <c r="J28" s="403">
        <v>0.33</v>
      </c>
      <c r="K28" s="166"/>
      <c r="L28" s="403">
        <v>0.33400000000000002</v>
      </c>
      <c r="M28" s="404"/>
      <c r="N28" s="403">
        <v>0.33400000000000002</v>
      </c>
      <c r="O28" s="452">
        <f t="shared" si="0"/>
        <v>0.998</v>
      </c>
      <c r="P28" s="131">
        <f t="shared" si="1"/>
        <v>0.33</v>
      </c>
      <c r="Q28" s="404">
        <f t="shared" si="2"/>
        <v>0.33066132264529058</v>
      </c>
      <c r="R28" s="431" t="s">
        <v>912</v>
      </c>
      <c r="S28" s="153"/>
      <c r="T28" s="153"/>
      <c r="U28" s="489" t="s">
        <v>1003</v>
      </c>
    </row>
    <row r="29" spans="1:21" ht="33" x14ac:dyDescent="0.25">
      <c r="A29" s="667"/>
      <c r="B29" s="157" t="s">
        <v>247</v>
      </c>
      <c r="C29" s="156" t="s">
        <v>248</v>
      </c>
      <c r="D29" s="161" t="s">
        <v>249</v>
      </c>
      <c r="E29" s="159" t="s">
        <v>250</v>
      </c>
      <c r="F29" s="159" t="s">
        <v>163</v>
      </c>
      <c r="G29" s="159" t="s">
        <v>188</v>
      </c>
      <c r="H29" s="453">
        <v>45169</v>
      </c>
      <c r="I29" s="461"/>
      <c r="J29" s="405"/>
      <c r="K29" s="406"/>
      <c r="L29" s="405">
        <v>1</v>
      </c>
      <c r="M29" s="406"/>
      <c r="N29" s="405"/>
      <c r="O29" s="451">
        <f t="shared" si="0"/>
        <v>1</v>
      </c>
      <c r="P29" s="131">
        <f t="shared" si="1"/>
        <v>0</v>
      </c>
      <c r="Q29" s="404">
        <f t="shared" si="2"/>
        <v>0</v>
      </c>
      <c r="R29" s="368" t="s">
        <v>913</v>
      </c>
      <c r="S29" s="153"/>
      <c r="T29" s="153"/>
      <c r="U29" s="368" t="s">
        <v>913</v>
      </c>
    </row>
    <row r="30" spans="1:21" ht="49.5" x14ac:dyDescent="0.25">
      <c r="A30" s="667"/>
      <c r="B30" s="157" t="s">
        <v>251</v>
      </c>
      <c r="C30" s="168" t="s">
        <v>252</v>
      </c>
      <c r="D30" s="169" t="s">
        <v>253</v>
      </c>
      <c r="E30" s="170" t="s">
        <v>250</v>
      </c>
      <c r="F30" s="170" t="s">
        <v>163</v>
      </c>
      <c r="G30" s="170" t="s">
        <v>943</v>
      </c>
      <c r="H30" s="455" t="s">
        <v>231</v>
      </c>
      <c r="I30" s="234"/>
      <c r="J30" s="405"/>
      <c r="K30" s="406"/>
      <c r="L30" s="405">
        <v>3</v>
      </c>
      <c r="M30" s="406"/>
      <c r="N30" s="405">
        <v>3</v>
      </c>
      <c r="O30" s="451">
        <f t="shared" si="0"/>
        <v>6</v>
      </c>
      <c r="P30" s="131">
        <f t="shared" si="1"/>
        <v>0</v>
      </c>
      <c r="Q30" s="404">
        <f t="shared" si="2"/>
        <v>0</v>
      </c>
      <c r="R30" s="368" t="s">
        <v>914</v>
      </c>
      <c r="S30" s="153"/>
      <c r="T30" s="153"/>
      <c r="U30" s="368" t="s">
        <v>914</v>
      </c>
    </row>
    <row r="31" spans="1:21" ht="49.5" x14ac:dyDescent="0.25">
      <c r="A31" s="667"/>
      <c r="B31" s="157" t="s">
        <v>254</v>
      </c>
      <c r="C31" s="156" t="s">
        <v>255</v>
      </c>
      <c r="D31" s="161" t="s">
        <v>109</v>
      </c>
      <c r="E31" s="159" t="s">
        <v>110</v>
      </c>
      <c r="F31" s="161" t="s">
        <v>106</v>
      </c>
      <c r="G31" s="161" t="s">
        <v>256</v>
      </c>
      <c r="H31" s="454" t="s">
        <v>90</v>
      </c>
      <c r="I31" s="465">
        <v>1</v>
      </c>
      <c r="J31" s="405">
        <v>1</v>
      </c>
      <c r="K31" s="406"/>
      <c r="L31" s="405">
        <v>1</v>
      </c>
      <c r="M31" s="406"/>
      <c r="N31" s="405">
        <v>1</v>
      </c>
      <c r="O31" s="451">
        <f t="shared" si="0"/>
        <v>3</v>
      </c>
      <c r="P31" s="131">
        <f t="shared" si="1"/>
        <v>1</v>
      </c>
      <c r="Q31" s="404">
        <f t="shared" si="2"/>
        <v>0.33333333333333331</v>
      </c>
      <c r="R31" s="431" t="s">
        <v>915</v>
      </c>
      <c r="S31" s="153"/>
      <c r="T31" s="153"/>
      <c r="U31" s="489" t="s">
        <v>978</v>
      </c>
    </row>
    <row r="32" spans="1:21" ht="237.75" customHeight="1" x14ac:dyDescent="0.25">
      <c r="A32" s="667"/>
      <c r="B32" s="157" t="s">
        <v>257</v>
      </c>
      <c r="C32" s="167" t="s">
        <v>940</v>
      </c>
      <c r="D32" s="156" t="s">
        <v>111</v>
      </c>
      <c r="E32" s="159" t="s">
        <v>112</v>
      </c>
      <c r="F32" s="159" t="s">
        <v>106</v>
      </c>
      <c r="G32" s="159" t="s">
        <v>946</v>
      </c>
      <c r="H32" s="453" t="s">
        <v>90</v>
      </c>
      <c r="I32" s="466">
        <v>1</v>
      </c>
      <c r="J32" s="405">
        <v>1</v>
      </c>
      <c r="K32" s="406"/>
      <c r="L32" s="405">
        <v>1</v>
      </c>
      <c r="M32" s="406"/>
      <c r="N32" s="405">
        <v>1</v>
      </c>
      <c r="O32" s="451">
        <f t="shared" si="0"/>
        <v>3</v>
      </c>
      <c r="P32" s="131">
        <f t="shared" si="1"/>
        <v>1</v>
      </c>
      <c r="Q32" s="404">
        <f t="shared" si="2"/>
        <v>0.33333333333333331</v>
      </c>
      <c r="R32" s="442" t="s">
        <v>959</v>
      </c>
      <c r="S32" s="153"/>
      <c r="T32" s="153"/>
      <c r="U32" s="489" t="s">
        <v>1004</v>
      </c>
    </row>
    <row r="33" spans="1:21" ht="82.5" x14ac:dyDescent="0.25">
      <c r="A33" s="667" t="s">
        <v>258</v>
      </c>
      <c r="B33" s="173" t="s">
        <v>92</v>
      </c>
      <c r="C33" s="160" t="s">
        <v>116</v>
      </c>
      <c r="D33" s="160" t="s">
        <v>111</v>
      </c>
      <c r="E33" s="160" t="s">
        <v>112</v>
      </c>
      <c r="F33" s="160" t="s">
        <v>106</v>
      </c>
      <c r="G33" s="161" t="s">
        <v>944</v>
      </c>
      <c r="H33" s="454" t="s">
        <v>90</v>
      </c>
      <c r="I33" s="461">
        <v>1</v>
      </c>
      <c r="J33" s="405">
        <v>1</v>
      </c>
      <c r="K33" s="406"/>
      <c r="L33" s="405">
        <v>1</v>
      </c>
      <c r="M33" s="406"/>
      <c r="N33" s="405">
        <v>1</v>
      </c>
      <c r="O33" s="451">
        <f t="shared" si="0"/>
        <v>3</v>
      </c>
      <c r="P33" s="131">
        <f t="shared" si="1"/>
        <v>1</v>
      </c>
      <c r="Q33" s="404">
        <f t="shared" si="2"/>
        <v>0.33333333333333331</v>
      </c>
      <c r="R33" s="431" t="s">
        <v>916</v>
      </c>
      <c r="T33" s="153"/>
      <c r="U33" s="489" t="s">
        <v>1005</v>
      </c>
    </row>
    <row r="34" spans="1:21" ht="90.75" thickBot="1" x14ac:dyDescent="0.3">
      <c r="A34" s="667"/>
      <c r="B34" s="157" t="s">
        <v>97</v>
      </c>
      <c r="C34" s="160" t="s">
        <v>259</v>
      </c>
      <c r="D34" s="159" t="s">
        <v>236</v>
      </c>
      <c r="E34" s="161" t="s">
        <v>260</v>
      </c>
      <c r="F34" s="170" t="s">
        <v>163</v>
      </c>
      <c r="G34" s="181" t="s">
        <v>945</v>
      </c>
      <c r="H34" s="454" t="s">
        <v>261</v>
      </c>
      <c r="I34" s="235"/>
      <c r="J34" s="467"/>
      <c r="K34" s="468"/>
      <c r="L34" s="467">
        <v>1</v>
      </c>
      <c r="M34" s="468"/>
      <c r="N34" s="467">
        <v>1</v>
      </c>
      <c r="O34" s="469">
        <f t="shared" si="0"/>
        <v>2</v>
      </c>
      <c r="P34" s="470">
        <f t="shared" si="1"/>
        <v>0</v>
      </c>
      <c r="Q34" s="471">
        <f t="shared" si="2"/>
        <v>0</v>
      </c>
      <c r="R34" s="429" t="s">
        <v>901</v>
      </c>
      <c r="S34" s="242"/>
      <c r="T34" s="153"/>
      <c r="U34" s="429" t="s">
        <v>901</v>
      </c>
    </row>
    <row r="35" spans="1:21" x14ac:dyDescent="0.25">
      <c r="A35" t="s">
        <v>879</v>
      </c>
      <c r="P35" s="416"/>
      <c r="Q35" s="417">
        <f>AVERAGE(Q8:Q34)</f>
        <v>0.16492553007249064</v>
      </c>
      <c r="R35" s="416"/>
      <c r="S35" s="416"/>
      <c r="T35" s="416"/>
    </row>
  </sheetData>
  <mergeCells count="17">
    <mergeCell ref="U5:U7"/>
    <mergeCell ref="A8:A21"/>
    <mergeCell ref="A22:A24"/>
    <mergeCell ref="A25:A32"/>
    <mergeCell ref="A33:A34"/>
    <mergeCell ref="R5:R7"/>
    <mergeCell ref="S5:S7"/>
    <mergeCell ref="T5:T7"/>
    <mergeCell ref="A6:H6"/>
    <mergeCell ref="B7:C7"/>
    <mergeCell ref="A5:H5"/>
    <mergeCell ref="I5:J6"/>
    <mergeCell ref="K5:L6"/>
    <mergeCell ref="M5:N6"/>
    <mergeCell ref="P5:P7"/>
    <mergeCell ref="O5:O7"/>
    <mergeCell ref="Q5:Q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6"/>
  <sheetViews>
    <sheetView topLeftCell="C1" zoomScale="110" zoomScaleNormal="110" workbookViewId="0">
      <selection sqref="A1:T1"/>
    </sheetView>
  </sheetViews>
  <sheetFormatPr baseColWidth="10" defaultColWidth="11.42578125" defaultRowHeight="74.25" customHeight="1" x14ac:dyDescent="0.25"/>
  <cols>
    <col min="1" max="1" width="29.7109375" customWidth="1"/>
    <col min="2" max="2" width="7.28515625" customWidth="1"/>
    <col min="3" max="3" width="53.85546875" customWidth="1"/>
    <col min="4" max="4" width="10.28515625" customWidth="1"/>
    <col min="5" max="5" width="38.42578125" customWidth="1"/>
    <col min="6" max="6" width="34.85546875" customWidth="1"/>
    <col min="7" max="7" width="25.42578125" customWidth="1"/>
    <col min="8" max="8" width="22.42578125" customWidth="1"/>
    <col min="9" max="9" width="10.28515625" bestFit="1" customWidth="1"/>
    <col min="10" max="10" width="9.85546875" bestFit="1" customWidth="1"/>
    <col min="11" max="11" width="10.28515625" bestFit="1" customWidth="1"/>
    <col min="12" max="12" width="9.85546875" bestFit="1" customWidth="1"/>
    <col min="13" max="13" width="15" customWidth="1"/>
    <col min="14" max="14" width="9.85546875" customWidth="1"/>
    <col min="15" max="15" width="10.42578125" customWidth="1"/>
    <col min="16" max="16" width="12.140625" customWidth="1"/>
    <col min="17" max="17" width="14.7109375" customWidth="1"/>
    <col min="18" max="18" width="35" hidden="1" customWidth="1"/>
    <col min="19" max="20" width="29" hidden="1" customWidth="1"/>
    <col min="21" max="21" width="57.85546875" customWidth="1"/>
  </cols>
  <sheetData>
    <row r="1" spans="1:21" ht="74.25" customHeight="1" thickBot="1" x14ac:dyDescent="0.3">
      <c r="A1" s="551"/>
      <c r="B1" s="551"/>
      <c r="C1" s="551"/>
      <c r="D1" s="551"/>
      <c r="E1" s="551"/>
      <c r="F1" s="551"/>
      <c r="G1" s="551"/>
      <c r="H1" s="551"/>
      <c r="I1" s="551"/>
      <c r="J1" s="551"/>
      <c r="K1" s="551"/>
      <c r="L1" s="551"/>
      <c r="M1" s="551"/>
      <c r="N1" s="551"/>
      <c r="O1" s="551"/>
      <c r="P1" s="551"/>
      <c r="Q1" s="551"/>
      <c r="R1" s="551"/>
      <c r="S1" s="551"/>
      <c r="T1" s="551"/>
    </row>
    <row r="2" spans="1:21" ht="24" customHeight="1" x14ac:dyDescent="0.25">
      <c r="A2" s="668" t="s">
        <v>113</v>
      </c>
      <c r="B2" s="668"/>
      <c r="C2" s="668"/>
      <c r="D2" s="668"/>
      <c r="E2" s="668"/>
      <c r="F2" s="668"/>
      <c r="G2" s="668"/>
      <c r="H2" s="669"/>
      <c r="I2" s="675" t="s">
        <v>40</v>
      </c>
      <c r="J2" s="676"/>
      <c r="K2" s="676" t="s">
        <v>5</v>
      </c>
      <c r="L2" s="676"/>
      <c r="M2" s="676" t="s">
        <v>6</v>
      </c>
      <c r="N2" s="677"/>
      <c r="O2" s="678" t="s">
        <v>114</v>
      </c>
      <c r="P2" s="651" t="s">
        <v>307</v>
      </c>
      <c r="Q2" s="651" t="s">
        <v>308</v>
      </c>
      <c r="R2" s="680" t="s">
        <v>312</v>
      </c>
      <c r="S2" s="680" t="s">
        <v>310</v>
      </c>
      <c r="T2" s="682" t="s">
        <v>313</v>
      </c>
      <c r="U2" s="803" t="s">
        <v>1066</v>
      </c>
    </row>
    <row r="3" spans="1:21" ht="25.5" x14ac:dyDescent="0.25">
      <c r="A3" s="136"/>
      <c r="B3" s="685" t="s">
        <v>11</v>
      </c>
      <c r="C3" s="685"/>
      <c r="D3" s="25" t="s">
        <v>12</v>
      </c>
      <c r="E3" s="25" t="s">
        <v>103</v>
      </c>
      <c r="F3" s="25" t="s">
        <v>13</v>
      </c>
      <c r="G3" s="136" t="s">
        <v>14</v>
      </c>
      <c r="H3" s="249" t="s">
        <v>15</v>
      </c>
      <c r="I3" s="407" t="s">
        <v>16</v>
      </c>
      <c r="J3" s="408" t="s">
        <v>17</v>
      </c>
      <c r="K3" s="408" t="s">
        <v>16</v>
      </c>
      <c r="L3" s="408" t="s">
        <v>17</v>
      </c>
      <c r="M3" s="408" t="s">
        <v>16</v>
      </c>
      <c r="N3" s="409" t="s">
        <v>17</v>
      </c>
      <c r="O3" s="679"/>
      <c r="P3" s="652"/>
      <c r="Q3" s="652"/>
      <c r="R3" s="681"/>
      <c r="S3" s="681"/>
      <c r="T3" s="683"/>
      <c r="U3" s="803"/>
    </row>
    <row r="4" spans="1:21" ht="76.5" x14ac:dyDescent="0.25">
      <c r="A4" s="667" t="s">
        <v>262</v>
      </c>
      <c r="B4" s="135" t="s">
        <v>67</v>
      </c>
      <c r="C4" s="102" t="s">
        <v>263</v>
      </c>
      <c r="D4" s="26">
        <v>1</v>
      </c>
      <c r="E4" s="27" t="s">
        <v>264</v>
      </c>
      <c r="F4" s="4" t="s">
        <v>302</v>
      </c>
      <c r="G4" s="4" t="s">
        <v>299</v>
      </c>
      <c r="H4" s="175" t="s">
        <v>265</v>
      </c>
      <c r="I4" s="406">
        <v>1</v>
      </c>
      <c r="J4" s="403"/>
      <c r="K4" s="404"/>
      <c r="L4" s="405">
        <v>1</v>
      </c>
      <c r="M4" s="404"/>
      <c r="N4" s="403"/>
      <c r="O4" s="406">
        <f>J4+L4+N4</f>
        <v>1</v>
      </c>
      <c r="P4" s="406">
        <f>I4+K4+M4</f>
        <v>1</v>
      </c>
      <c r="Q4" s="425">
        <f>P4/O4</f>
        <v>1</v>
      </c>
      <c r="R4" s="440" t="s">
        <v>949</v>
      </c>
      <c r="S4" s="427"/>
      <c r="T4" s="428"/>
      <c r="U4" s="513" t="s">
        <v>1006</v>
      </c>
    </row>
    <row r="5" spans="1:21" ht="51" x14ac:dyDescent="0.25">
      <c r="A5" s="667"/>
      <c r="B5" s="135" t="s">
        <v>72</v>
      </c>
      <c r="C5" s="103" t="s">
        <v>266</v>
      </c>
      <c r="D5" s="28">
        <v>1</v>
      </c>
      <c r="E5" s="27" t="s">
        <v>267</v>
      </c>
      <c r="F5" s="4" t="s">
        <v>301</v>
      </c>
      <c r="G5" s="4" t="s">
        <v>299</v>
      </c>
      <c r="H5" s="176" t="s">
        <v>265</v>
      </c>
      <c r="I5" s="404"/>
      <c r="J5" s="403"/>
      <c r="K5" s="404"/>
      <c r="L5" s="403">
        <v>0.5</v>
      </c>
      <c r="M5" s="404"/>
      <c r="N5" s="403">
        <v>0.5</v>
      </c>
      <c r="O5" s="406">
        <f t="shared" ref="O5:O13" si="0">J5+L5+N5</f>
        <v>1</v>
      </c>
      <c r="P5" s="406">
        <f t="shared" ref="P5:P13" si="1">I5+K5+M5</f>
        <v>0</v>
      </c>
      <c r="Q5" s="425">
        <f t="shared" ref="Q5:Q13" si="2">P5/O5</f>
        <v>0</v>
      </c>
      <c r="R5" s="439" t="s">
        <v>977</v>
      </c>
      <c r="S5" s="427"/>
      <c r="T5" s="427"/>
      <c r="U5" s="439" t="s">
        <v>977</v>
      </c>
    </row>
    <row r="6" spans="1:21" ht="76.5" x14ac:dyDescent="0.25">
      <c r="A6" s="101" t="s">
        <v>268</v>
      </c>
      <c r="B6" s="157" t="s">
        <v>78</v>
      </c>
      <c r="C6" s="102" t="s">
        <v>269</v>
      </c>
      <c r="D6" s="4">
        <v>3</v>
      </c>
      <c r="E6" s="27" t="s">
        <v>270</v>
      </c>
      <c r="F6" s="4" t="s">
        <v>300</v>
      </c>
      <c r="G6" s="4" t="s">
        <v>271</v>
      </c>
      <c r="H6" s="178" t="s">
        <v>272</v>
      </c>
      <c r="I6" s="406">
        <v>1</v>
      </c>
      <c r="J6" s="405">
        <v>1</v>
      </c>
      <c r="K6" s="406"/>
      <c r="L6" s="405">
        <v>1</v>
      </c>
      <c r="M6" s="406"/>
      <c r="N6" s="405">
        <v>1</v>
      </c>
      <c r="O6" s="406">
        <f t="shared" si="0"/>
        <v>3</v>
      </c>
      <c r="P6" s="406">
        <f t="shared" si="1"/>
        <v>1</v>
      </c>
      <c r="Q6" s="425">
        <f t="shared" si="2"/>
        <v>0.33333333333333331</v>
      </c>
      <c r="R6" s="426" t="s">
        <v>899</v>
      </c>
      <c r="S6" s="427"/>
      <c r="T6" s="427"/>
      <c r="U6" s="426" t="s">
        <v>899</v>
      </c>
    </row>
    <row r="7" spans="1:21" ht="38.25" x14ac:dyDescent="0.25">
      <c r="A7" s="171" t="s">
        <v>273</v>
      </c>
      <c r="B7" s="9">
        <v>3.1</v>
      </c>
      <c r="C7" s="102" t="s">
        <v>274</v>
      </c>
      <c r="D7" s="4">
        <v>1</v>
      </c>
      <c r="E7" s="27" t="s">
        <v>275</v>
      </c>
      <c r="F7" s="4" t="s">
        <v>302</v>
      </c>
      <c r="G7" s="8" t="s">
        <v>299</v>
      </c>
      <c r="H7" s="178" t="s">
        <v>276</v>
      </c>
      <c r="I7" s="153"/>
      <c r="J7" s="405"/>
      <c r="K7" s="406"/>
      <c r="L7" s="405"/>
      <c r="M7" s="406"/>
      <c r="N7" s="405">
        <v>1</v>
      </c>
      <c r="O7" s="406">
        <f t="shared" si="0"/>
        <v>1</v>
      </c>
      <c r="P7" s="406">
        <f t="shared" si="1"/>
        <v>0</v>
      </c>
      <c r="Q7" s="425">
        <f t="shared" si="2"/>
        <v>0</v>
      </c>
      <c r="R7" s="423" t="s">
        <v>951</v>
      </c>
      <c r="S7" s="427"/>
      <c r="T7" s="427"/>
      <c r="U7" s="423" t="s">
        <v>951</v>
      </c>
    </row>
    <row r="8" spans="1:21" ht="51.75" customHeight="1" x14ac:dyDescent="0.25">
      <c r="A8" s="667" t="s">
        <v>277</v>
      </c>
      <c r="B8" s="9" t="s">
        <v>92</v>
      </c>
      <c r="C8" s="104" t="s">
        <v>278</v>
      </c>
      <c r="D8" s="8">
        <v>2</v>
      </c>
      <c r="E8" s="29" t="s">
        <v>279</v>
      </c>
      <c r="F8" s="8" t="s">
        <v>89</v>
      </c>
      <c r="G8" s="8" t="s">
        <v>303</v>
      </c>
      <c r="H8" s="178" t="s">
        <v>276</v>
      </c>
      <c r="I8" s="406"/>
      <c r="J8" s="405"/>
      <c r="K8" s="406"/>
      <c r="L8" s="405">
        <v>1</v>
      </c>
      <c r="M8" s="406"/>
      <c r="N8" s="405">
        <v>1</v>
      </c>
      <c r="O8" s="406">
        <f t="shared" si="0"/>
        <v>2</v>
      </c>
      <c r="P8" s="406">
        <f t="shared" si="1"/>
        <v>0</v>
      </c>
      <c r="Q8" s="425">
        <f t="shared" si="2"/>
        <v>0</v>
      </c>
      <c r="R8" s="423" t="s">
        <v>948</v>
      </c>
      <c r="S8" s="427"/>
      <c r="T8" s="427"/>
      <c r="U8" s="423" t="s">
        <v>948</v>
      </c>
    </row>
    <row r="9" spans="1:21" ht="90.75" customHeight="1" x14ac:dyDescent="0.25">
      <c r="A9" s="667"/>
      <c r="B9" s="9" t="s">
        <v>97</v>
      </c>
      <c r="C9" s="104" t="s">
        <v>280</v>
      </c>
      <c r="D9" s="30">
        <v>2</v>
      </c>
      <c r="E9" s="29" t="s">
        <v>281</v>
      </c>
      <c r="F9" s="8" t="s">
        <v>878</v>
      </c>
      <c r="G9" s="8" t="s">
        <v>282</v>
      </c>
      <c r="H9" s="178" t="s">
        <v>276</v>
      </c>
      <c r="I9" s="406"/>
      <c r="J9" s="405"/>
      <c r="K9" s="406"/>
      <c r="L9" s="405">
        <v>1</v>
      </c>
      <c r="M9" s="406"/>
      <c r="N9" s="405">
        <v>1</v>
      </c>
      <c r="O9" s="406">
        <f t="shared" si="0"/>
        <v>2</v>
      </c>
      <c r="P9" s="406">
        <f t="shared" si="1"/>
        <v>0</v>
      </c>
      <c r="Q9" s="425">
        <f t="shared" si="2"/>
        <v>0</v>
      </c>
      <c r="R9" s="423" t="s">
        <v>948</v>
      </c>
      <c r="S9" s="427"/>
      <c r="T9" s="427"/>
      <c r="U9" s="423" t="s">
        <v>948</v>
      </c>
    </row>
    <row r="10" spans="1:21" ht="38.25" x14ac:dyDescent="0.25">
      <c r="A10" s="667"/>
      <c r="B10" s="9" t="s">
        <v>283</v>
      </c>
      <c r="C10" s="104" t="s">
        <v>284</v>
      </c>
      <c r="D10" s="11">
        <v>1</v>
      </c>
      <c r="E10" s="29" t="s">
        <v>285</v>
      </c>
      <c r="F10" s="8" t="s">
        <v>155</v>
      </c>
      <c r="G10" s="8" t="s">
        <v>304</v>
      </c>
      <c r="H10" s="179" t="s">
        <v>276</v>
      </c>
      <c r="I10" s="406"/>
      <c r="J10" s="405"/>
      <c r="K10" s="406"/>
      <c r="L10" s="403">
        <v>0.5</v>
      </c>
      <c r="M10" s="406"/>
      <c r="N10" s="403">
        <v>0.5</v>
      </c>
      <c r="O10" s="406">
        <f t="shared" si="0"/>
        <v>1</v>
      </c>
      <c r="P10" s="406">
        <f t="shared" si="1"/>
        <v>0</v>
      </c>
      <c r="Q10" s="425">
        <f t="shared" si="2"/>
        <v>0</v>
      </c>
      <c r="R10" s="423" t="s">
        <v>948</v>
      </c>
      <c r="S10" s="427"/>
      <c r="T10" s="427"/>
      <c r="U10" s="423" t="s">
        <v>948</v>
      </c>
    </row>
    <row r="11" spans="1:21" ht="89.25" customHeight="1" x14ac:dyDescent="0.25">
      <c r="A11" s="115" t="s">
        <v>286</v>
      </c>
      <c r="B11" s="9" t="s">
        <v>99</v>
      </c>
      <c r="C11" s="104" t="s">
        <v>287</v>
      </c>
      <c r="D11" s="11">
        <v>1</v>
      </c>
      <c r="E11" s="29" t="s">
        <v>288</v>
      </c>
      <c r="F11" s="8" t="s">
        <v>155</v>
      </c>
      <c r="G11" s="8" t="s">
        <v>304</v>
      </c>
      <c r="H11" s="179" t="s">
        <v>276</v>
      </c>
      <c r="I11" s="406"/>
      <c r="J11" s="405"/>
      <c r="K11" s="406"/>
      <c r="L11" s="403">
        <v>0.5</v>
      </c>
      <c r="M11" s="406"/>
      <c r="N11" s="403">
        <v>0.5</v>
      </c>
      <c r="O11" s="406">
        <f t="shared" si="0"/>
        <v>1</v>
      </c>
      <c r="P11" s="406">
        <f t="shared" si="1"/>
        <v>0</v>
      </c>
      <c r="Q11" s="425">
        <f t="shared" si="2"/>
        <v>0</v>
      </c>
      <c r="R11" s="423" t="s">
        <v>948</v>
      </c>
      <c r="S11" s="427"/>
      <c r="T11" s="427"/>
      <c r="U11" s="423" t="s">
        <v>948</v>
      </c>
    </row>
    <row r="12" spans="1:21" ht="38.25" x14ac:dyDescent="0.25">
      <c r="A12" s="684" t="s">
        <v>289</v>
      </c>
      <c r="B12" s="9" t="s">
        <v>290</v>
      </c>
      <c r="C12" s="104" t="s">
        <v>291</v>
      </c>
      <c r="D12" s="11">
        <v>1</v>
      </c>
      <c r="E12" s="29" t="s">
        <v>292</v>
      </c>
      <c r="F12" s="8" t="s">
        <v>305</v>
      </c>
      <c r="G12" s="8" t="s">
        <v>293</v>
      </c>
      <c r="H12" s="179" t="s">
        <v>276</v>
      </c>
      <c r="I12" s="406"/>
      <c r="J12" s="405"/>
      <c r="K12" s="406"/>
      <c r="L12" s="405"/>
      <c r="M12" s="406"/>
      <c r="N12" s="403">
        <v>1</v>
      </c>
      <c r="O12" s="406">
        <f t="shared" si="0"/>
        <v>1</v>
      </c>
      <c r="P12" s="406">
        <f t="shared" si="1"/>
        <v>0</v>
      </c>
      <c r="Q12" s="425">
        <f t="shared" si="2"/>
        <v>0</v>
      </c>
      <c r="R12" s="423" t="s">
        <v>951</v>
      </c>
      <c r="S12" s="427"/>
      <c r="T12" s="427"/>
      <c r="U12" s="802" t="s">
        <v>1069</v>
      </c>
    </row>
    <row r="13" spans="1:21" ht="63.75" x14ac:dyDescent="0.25">
      <c r="A13" s="684"/>
      <c r="B13" s="9" t="s">
        <v>294</v>
      </c>
      <c r="C13" s="104" t="s">
        <v>295</v>
      </c>
      <c r="D13" s="11">
        <v>1</v>
      </c>
      <c r="E13" s="29" t="s">
        <v>296</v>
      </c>
      <c r="F13" s="8" t="s">
        <v>305</v>
      </c>
      <c r="G13" s="8" t="s">
        <v>293</v>
      </c>
      <c r="H13" s="179" t="s">
        <v>276</v>
      </c>
      <c r="I13" s="406"/>
      <c r="J13" s="405"/>
      <c r="K13" s="406"/>
      <c r="L13" s="403">
        <v>0.5</v>
      </c>
      <c r="M13" s="406"/>
      <c r="N13" s="403">
        <v>0.5</v>
      </c>
      <c r="O13" s="406">
        <f t="shared" si="0"/>
        <v>1</v>
      </c>
      <c r="P13" s="406">
        <f t="shared" si="1"/>
        <v>0</v>
      </c>
      <c r="Q13" s="425">
        <f t="shared" si="2"/>
        <v>0</v>
      </c>
      <c r="R13" s="423" t="s">
        <v>950</v>
      </c>
      <c r="S13" s="427"/>
      <c r="T13" s="427"/>
      <c r="U13" s="104" t="s">
        <v>1070</v>
      </c>
    </row>
    <row r="14" spans="1:21" ht="15" x14ac:dyDescent="0.25">
      <c r="A14" s="31"/>
      <c r="C14" s="32"/>
      <c r="P14" s="33"/>
      <c r="Q14" s="33">
        <f>AVERAGE(Q4:Q13)</f>
        <v>0.13333333333333333</v>
      </c>
      <c r="R14" s="33"/>
      <c r="S14" s="33"/>
      <c r="T14" s="33"/>
    </row>
    <row r="15" spans="1:21" ht="15.75" customHeight="1" x14ac:dyDescent="0.25">
      <c r="C15" s="32"/>
    </row>
    <row r="16" spans="1:21" ht="74.25" customHeight="1" x14ac:dyDescent="0.25">
      <c r="C16" s="32"/>
    </row>
  </sheetData>
  <mergeCells count="16">
    <mergeCell ref="U2:U3"/>
    <mergeCell ref="A4:A5"/>
    <mergeCell ref="A8:A10"/>
    <mergeCell ref="A12:A13"/>
    <mergeCell ref="B3:C3"/>
    <mergeCell ref="A1:T1"/>
    <mergeCell ref="A2:H2"/>
    <mergeCell ref="I2:J2"/>
    <mergeCell ref="K2:L2"/>
    <mergeCell ref="M2:N2"/>
    <mergeCell ref="O2:O3"/>
    <mergeCell ref="P2:P3"/>
    <mergeCell ref="R2:R3"/>
    <mergeCell ref="S2:S3"/>
    <mergeCell ref="T2:T3"/>
    <mergeCell ref="Q2:Q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C2A9-4BB5-49CE-AA74-2BA08AC0908C}">
  <dimension ref="C3:E10"/>
  <sheetViews>
    <sheetView workbookViewId="0">
      <selection activeCell="E22" sqref="E22"/>
    </sheetView>
  </sheetViews>
  <sheetFormatPr baseColWidth="10" defaultRowHeight="15" x14ac:dyDescent="0.25"/>
  <cols>
    <col min="1" max="2" width="11.42578125" style="20"/>
    <col min="3" max="3" width="52.5703125" style="20" customWidth="1"/>
    <col min="4" max="16384" width="11.42578125" style="20"/>
  </cols>
  <sheetData>
    <row r="3" spans="3:5" x14ac:dyDescent="0.25">
      <c r="C3" s="418" t="s">
        <v>883</v>
      </c>
      <c r="D3" s="419" t="s">
        <v>881</v>
      </c>
      <c r="E3" s="419" t="s">
        <v>882</v>
      </c>
    </row>
    <row r="4" spans="3:5" x14ac:dyDescent="0.25">
      <c r="C4" s="23" t="s">
        <v>884</v>
      </c>
      <c r="D4" s="411">
        <f>'Componente 1 Riesgos'!P15</f>
        <v>0.52380952380952384</v>
      </c>
      <c r="E4" s="411">
        <f>'Componente 1 Riesgos'!T15</f>
        <v>0.38095238095238099</v>
      </c>
    </row>
    <row r="5" spans="3:5" x14ac:dyDescent="0.25">
      <c r="C5" s="23" t="s">
        <v>885</v>
      </c>
      <c r="D5" s="411">
        <f>'Componente 2 Racionalizac'!K17</f>
        <v>0.3</v>
      </c>
      <c r="E5" s="411">
        <f>'Componente 2 Racionalizac'!L17</f>
        <v>0.3</v>
      </c>
    </row>
    <row r="6" spans="3:5" x14ac:dyDescent="0.25">
      <c r="C6" s="23" t="s">
        <v>886</v>
      </c>
      <c r="D6" s="411">
        <f>'Componente 3  Rendición'!P18</f>
        <v>0.12848484848484848</v>
      </c>
      <c r="E6" s="411">
        <f>'Componente 3  Rendición'!T18</f>
        <v>0.12848484848484848</v>
      </c>
    </row>
    <row r="7" spans="3:5" x14ac:dyDescent="0.25">
      <c r="C7" s="23" t="s">
        <v>887</v>
      </c>
      <c r="D7" s="411">
        <f>'Componente 4  Atención al Ciuda'!P17</f>
        <v>0.21170454545454545</v>
      </c>
      <c r="E7" s="411">
        <f>'Componente 4  Atención al Ciuda'!T17</f>
        <v>0.29503787878787879</v>
      </c>
    </row>
    <row r="8" spans="3:5" x14ac:dyDescent="0.25">
      <c r="C8" s="23" t="s">
        <v>889</v>
      </c>
      <c r="D8" s="424">
        <f>'Componente 5  Transparencia '!Q35</f>
        <v>0.16492553007249064</v>
      </c>
      <c r="E8" s="411" t="e">
        <f>'Componente 5  Transparencia '!#REF!</f>
        <v>#REF!</v>
      </c>
    </row>
    <row r="9" spans="3:5" x14ac:dyDescent="0.25">
      <c r="C9" s="23" t="s">
        <v>890</v>
      </c>
      <c r="D9" s="411">
        <f>'Integridad- Gestión de Conflict'!Q14</f>
        <v>0.13333333333333333</v>
      </c>
      <c r="E9" s="411" t="e">
        <f>'Integridad- Gestión de Conflict'!#REF!</f>
        <v>#REF!</v>
      </c>
    </row>
    <row r="10" spans="3:5" x14ac:dyDescent="0.25">
      <c r="D10" s="441">
        <f>AVERAGE(D4:D9)</f>
        <v>0.24370963019245692</v>
      </c>
      <c r="E10" s="441" t="e">
        <f>AVERAGE(E4:E9)</f>
        <v>#REF!</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C28F-1326-4975-8649-3BCF7963146E}">
  <sheetPr>
    <tabColor rgb="FF00B050"/>
  </sheetPr>
  <dimension ref="A1:AQ73"/>
  <sheetViews>
    <sheetView zoomScale="90" zoomScaleNormal="90" workbookViewId="0">
      <selection activeCell="A8" sqref="A8:A9"/>
    </sheetView>
  </sheetViews>
  <sheetFormatPr baseColWidth="10" defaultRowHeight="16.5" x14ac:dyDescent="0.3"/>
  <cols>
    <col min="1" max="1" width="5" style="269" bestFit="1" customWidth="1"/>
    <col min="2" max="2" width="7.85546875" style="269" customWidth="1"/>
    <col min="3" max="3" width="18.42578125" style="269" customWidth="1"/>
    <col min="4" max="4" width="27.85546875" style="269" customWidth="1"/>
    <col min="5" max="5" width="31.7109375" style="269" customWidth="1"/>
    <col min="6" max="6" width="46.5703125" style="2" customWidth="1"/>
    <col min="7" max="7" width="16.85546875" style="270" customWidth="1"/>
    <col min="8" max="8" width="16.42578125" style="2" customWidth="1"/>
    <col min="9" max="9" width="12.7109375" style="2" customWidth="1"/>
    <col min="10" max="10" width="6.140625" style="2" customWidth="1"/>
    <col min="11" max="11" width="13.5703125" style="2" customWidth="1"/>
    <col min="12" max="12" width="14.28515625" style="2" customWidth="1"/>
    <col min="13" max="13" width="12.5703125" style="2" customWidth="1"/>
    <col min="14" max="14" width="12" style="2" customWidth="1"/>
    <col min="15" max="15" width="45.5703125" style="2" customWidth="1"/>
    <col min="16" max="16" width="7.140625" style="2" customWidth="1"/>
    <col min="17" max="17" width="7.28515625" style="2" customWidth="1"/>
    <col min="18" max="18" width="6.85546875" style="2" customWidth="1"/>
    <col min="19" max="19" width="5" style="2" customWidth="1"/>
    <col min="20" max="20" width="7.28515625" style="2" customWidth="1"/>
    <col min="21" max="21" width="7.140625" style="2" customWidth="1"/>
    <col min="22" max="22" width="6.7109375" style="2" customWidth="1"/>
    <col min="23" max="23" width="6.28515625" style="2" customWidth="1"/>
    <col min="24" max="24" width="10.140625" style="2" customWidth="1"/>
    <col min="25" max="25" width="7" style="2" customWidth="1"/>
    <col min="26" max="26" width="10.42578125" style="2" customWidth="1"/>
    <col min="27" max="27" width="7.140625" style="2" customWidth="1"/>
    <col min="28" max="28" width="9" style="2" customWidth="1"/>
    <col min="29" max="29" width="7.28515625" style="2" customWidth="1"/>
    <col min="30" max="30" width="43.85546875" style="2" customWidth="1"/>
    <col min="31" max="31" width="30.5703125" style="2" customWidth="1"/>
    <col min="32" max="32" width="19.28515625" style="2" customWidth="1"/>
    <col min="33" max="33" width="22.85546875" style="2" customWidth="1"/>
    <col min="34" max="34" width="46.5703125" style="2" customWidth="1"/>
    <col min="35" max="35" width="36.7109375" style="2" customWidth="1"/>
    <col min="36" max="36" width="100" style="2" customWidth="1"/>
    <col min="37" max="42" width="11.42578125" style="2"/>
    <col min="43" max="43" width="25.7109375" style="2" customWidth="1"/>
    <col min="44" max="16384" width="11.42578125" style="2"/>
  </cols>
  <sheetData>
    <row r="1" spans="1:43" ht="46.5" customHeight="1" x14ac:dyDescent="0.3">
      <c r="A1" s="755" t="s">
        <v>320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row>
    <row r="2" spans="1:43" ht="39" customHeight="1" x14ac:dyDescent="0.3">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row>
    <row r="3" spans="1:43" ht="39" customHeight="1" x14ac:dyDescent="0.3">
      <c r="A3" s="755"/>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row>
    <row r="4" spans="1:43" x14ac:dyDescent="0.3">
      <c r="A4" s="686" t="s">
        <v>321</v>
      </c>
      <c r="B4" s="687"/>
      <c r="C4" s="688"/>
      <c r="D4" s="271" t="s">
        <v>322</v>
      </c>
      <c r="E4" s="272"/>
      <c r="F4" s="272"/>
      <c r="G4" s="273"/>
      <c r="H4" s="274"/>
      <c r="I4" s="273"/>
      <c r="J4" s="273"/>
      <c r="K4" s="20"/>
      <c r="L4" s="20"/>
      <c r="M4" s="20"/>
      <c r="N4" s="20"/>
      <c r="O4" s="118"/>
      <c r="P4" s="118"/>
      <c r="Q4" s="118"/>
      <c r="R4" s="118"/>
      <c r="S4" s="118"/>
      <c r="T4" s="118"/>
      <c r="U4" s="118"/>
      <c r="V4" s="118"/>
      <c r="W4" s="118"/>
      <c r="X4" s="118"/>
      <c r="Y4" s="118"/>
      <c r="Z4" s="118"/>
      <c r="AA4" s="118"/>
      <c r="AB4" s="118"/>
      <c r="AC4" s="118"/>
      <c r="AD4" s="118"/>
      <c r="AE4" s="118"/>
      <c r="AF4" s="118"/>
      <c r="AG4" s="118"/>
      <c r="AH4" s="118"/>
      <c r="AI4" s="118"/>
    </row>
    <row r="5" spans="1:43" ht="30.75" customHeight="1" x14ac:dyDescent="0.3">
      <c r="A5" s="686" t="s">
        <v>323</v>
      </c>
      <c r="B5" s="687"/>
      <c r="C5" s="688"/>
      <c r="D5" s="689" t="s">
        <v>324</v>
      </c>
      <c r="E5" s="690"/>
      <c r="F5" s="690"/>
      <c r="G5" s="690"/>
      <c r="H5" s="690"/>
      <c r="I5" s="690"/>
      <c r="J5" s="690"/>
      <c r="K5" s="690"/>
      <c r="L5" s="690"/>
      <c r="M5" s="690"/>
      <c r="N5" s="691"/>
      <c r="O5" s="118"/>
      <c r="P5" s="118"/>
      <c r="Q5" s="118"/>
      <c r="R5" s="118"/>
      <c r="S5" s="118"/>
      <c r="T5" s="118"/>
      <c r="U5" s="118"/>
      <c r="V5" s="118"/>
      <c r="W5" s="118"/>
      <c r="X5" s="118"/>
      <c r="Y5" s="118"/>
      <c r="Z5" s="118"/>
      <c r="AA5" s="118"/>
      <c r="AB5" s="118"/>
      <c r="AC5" s="118"/>
      <c r="AD5" s="118"/>
      <c r="AE5" s="118"/>
      <c r="AF5" s="118"/>
      <c r="AG5" s="118"/>
      <c r="AH5" s="118"/>
      <c r="AI5" s="118"/>
    </row>
    <row r="6" spans="1:43" ht="32.25" customHeight="1" x14ac:dyDescent="0.3">
      <c r="A6" s="686" t="s">
        <v>325</v>
      </c>
      <c r="B6" s="687"/>
      <c r="C6" s="688"/>
      <c r="D6" s="689" t="s">
        <v>326</v>
      </c>
      <c r="E6" s="690"/>
      <c r="F6" s="690"/>
      <c r="G6" s="690"/>
      <c r="H6" s="690"/>
      <c r="I6" s="690"/>
      <c r="J6" s="690"/>
      <c r="K6" s="690"/>
      <c r="L6" s="690"/>
      <c r="M6" s="690"/>
      <c r="N6" s="691"/>
      <c r="O6" s="118"/>
      <c r="P6" s="118"/>
      <c r="Q6" s="118"/>
      <c r="R6" s="118"/>
      <c r="S6" s="118"/>
      <c r="T6" s="118"/>
      <c r="U6" s="118"/>
      <c r="V6" s="118"/>
      <c r="W6" s="118"/>
      <c r="X6" s="118"/>
      <c r="Y6" s="118"/>
      <c r="Z6" s="118"/>
      <c r="AA6" s="118"/>
      <c r="AB6" s="118"/>
      <c r="AC6" s="118"/>
      <c r="AD6" s="118"/>
      <c r="AE6" s="118"/>
      <c r="AF6" s="118"/>
      <c r="AG6" s="118"/>
      <c r="AH6" s="118"/>
      <c r="AI6" s="118"/>
    </row>
    <row r="7" spans="1:43" ht="32.25" customHeight="1" x14ac:dyDescent="0.3">
      <c r="A7" s="692" t="s">
        <v>327</v>
      </c>
      <c r="B7" s="693"/>
      <c r="C7" s="693"/>
      <c r="D7" s="693"/>
      <c r="E7" s="693"/>
      <c r="F7" s="693"/>
      <c r="G7" s="693"/>
      <c r="H7" s="693"/>
      <c r="I7" s="692" t="s">
        <v>328</v>
      </c>
      <c r="J7" s="693"/>
      <c r="K7" s="693"/>
      <c r="L7" s="693"/>
      <c r="M7" s="693"/>
      <c r="N7" s="694" t="s">
        <v>329</v>
      </c>
      <c r="O7" s="695"/>
      <c r="P7" s="695"/>
      <c r="Q7" s="695"/>
      <c r="R7" s="695"/>
      <c r="S7" s="695"/>
      <c r="T7" s="695"/>
      <c r="U7" s="695"/>
      <c r="V7" s="695"/>
      <c r="W7" s="696"/>
      <c r="X7" s="694" t="s">
        <v>330</v>
      </c>
      <c r="Y7" s="695"/>
      <c r="Z7" s="695"/>
      <c r="AA7" s="695"/>
      <c r="AB7" s="695"/>
      <c r="AC7" s="695"/>
      <c r="AD7" s="695" t="s">
        <v>331</v>
      </c>
      <c r="AE7" s="695"/>
      <c r="AF7" s="695"/>
      <c r="AG7" s="695"/>
      <c r="AH7" s="695"/>
      <c r="AI7" s="695"/>
    </row>
    <row r="8" spans="1:43" ht="16.5" customHeight="1" x14ac:dyDescent="0.3">
      <c r="A8" s="702" t="s">
        <v>332</v>
      </c>
      <c r="B8" s="276"/>
      <c r="C8" s="704" t="s">
        <v>333</v>
      </c>
      <c r="D8" s="698" t="s">
        <v>334</v>
      </c>
      <c r="E8" s="698" t="s">
        <v>335</v>
      </c>
      <c r="F8" s="705" t="s">
        <v>336</v>
      </c>
      <c r="G8" s="706" t="s">
        <v>337</v>
      </c>
      <c r="H8" s="698" t="s">
        <v>338</v>
      </c>
      <c r="I8" s="707" t="s">
        <v>339</v>
      </c>
      <c r="J8" s="697" t="s">
        <v>340</v>
      </c>
      <c r="K8" s="726" t="s">
        <v>341</v>
      </c>
      <c r="L8" s="697" t="s">
        <v>340</v>
      </c>
      <c r="M8" s="698" t="s">
        <v>342</v>
      </c>
      <c r="N8" s="700" t="s">
        <v>343</v>
      </c>
      <c r="O8" s="699" t="s">
        <v>344</v>
      </c>
      <c r="P8" s="699" t="s">
        <v>345</v>
      </c>
      <c r="Q8" s="699"/>
      <c r="R8" s="719" t="s">
        <v>346</v>
      </c>
      <c r="S8" s="720"/>
      <c r="T8" s="720"/>
      <c r="U8" s="720"/>
      <c r="V8" s="720"/>
      <c r="W8" s="721"/>
      <c r="X8" s="722" t="s">
        <v>347</v>
      </c>
      <c r="Y8" s="724" t="s">
        <v>340</v>
      </c>
      <c r="Z8" s="722" t="s">
        <v>348</v>
      </c>
      <c r="AA8" s="724" t="s">
        <v>340</v>
      </c>
      <c r="AB8" s="718" t="s">
        <v>349</v>
      </c>
      <c r="AC8" s="700" t="s">
        <v>350</v>
      </c>
      <c r="AD8" s="699" t="s">
        <v>331</v>
      </c>
      <c r="AE8" s="699" t="s">
        <v>13</v>
      </c>
      <c r="AF8" s="699" t="s">
        <v>351</v>
      </c>
      <c r="AG8" s="699" t="s">
        <v>352</v>
      </c>
      <c r="AH8" s="699" t="s">
        <v>353</v>
      </c>
      <c r="AI8" s="699" t="s">
        <v>354</v>
      </c>
    </row>
    <row r="9" spans="1:43" s="281" customFormat="1" ht="63" customHeight="1" x14ac:dyDescent="0.25">
      <c r="A9" s="703"/>
      <c r="B9" s="277" t="s">
        <v>355</v>
      </c>
      <c r="C9" s="704"/>
      <c r="D9" s="699"/>
      <c r="E9" s="699"/>
      <c r="F9" s="704"/>
      <c r="G9" s="698"/>
      <c r="H9" s="699"/>
      <c r="I9" s="698"/>
      <c r="J9" s="694"/>
      <c r="K9" s="694"/>
      <c r="L9" s="694"/>
      <c r="M9" s="699"/>
      <c r="N9" s="701"/>
      <c r="O9" s="699"/>
      <c r="P9" s="278" t="s">
        <v>356</v>
      </c>
      <c r="Q9" s="278" t="s">
        <v>333</v>
      </c>
      <c r="R9" s="279" t="s">
        <v>357</v>
      </c>
      <c r="S9" s="279" t="s">
        <v>358</v>
      </c>
      <c r="T9" s="279" t="s">
        <v>359</v>
      </c>
      <c r="U9" s="279" t="s">
        <v>360</v>
      </c>
      <c r="V9" s="279" t="s">
        <v>361</v>
      </c>
      <c r="W9" s="279" t="s">
        <v>362</v>
      </c>
      <c r="X9" s="723"/>
      <c r="Y9" s="725"/>
      <c r="Z9" s="723"/>
      <c r="AA9" s="725"/>
      <c r="AB9" s="718"/>
      <c r="AC9" s="701"/>
      <c r="AD9" s="699"/>
      <c r="AE9" s="699"/>
      <c r="AF9" s="699"/>
      <c r="AG9" s="699"/>
      <c r="AH9" s="699"/>
      <c r="AI9" s="699"/>
      <c r="AJ9" s="280"/>
      <c r="AK9" s="280"/>
      <c r="AL9" s="280"/>
      <c r="AM9" s="280"/>
      <c r="AN9" s="280"/>
      <c r="AO9" s="280"/>
      <c r="AP9" s="280"/>
      <c r="AQ9" s="280"/>
    </row>
    <row r="10" spans="1:43" s="301" customFormat="1" ht="132.75" customHeight="1" x14ac:dyDescent="0.25">
      <c r="A10" s="282">
        <v>1</v>
      </c>
      <c r="B10" s="282" t="s">
        <v>363</v>
      </c>
      <c r="C10" s="283" t="s">
        <v>364</v>
      </c>
      <c r="D10" s="283" t="s">
        <v>365</v>
      </c>
      <c r="E10" s="283" t="s">
        <v>366</v>
      </c>
      <c r="F10" s="283" t="s">
        <v>367</v>
      </c>
      <c r="G10" s="284" t="s">
        <v>368</v>
      </c>
      <c r="H10" s="285">
        <v>1</v>
      </c>
      <c r="I10" s="286" t="s">
        <v>369</v>
      </c>
      <c r="J10" s="287">
        <f>IF(I10="MUY BAJA",20%,IF(I10="BAJA",40%,IF(I10="MEDIA",60%,IF(I10="ALTA",80%,IF(I10="MUY ALTA",100%,IF(I10="",""))))))</f>
        <v>0.2</v>
      </c>
      <c r="K10" s="288" t="s">
        <v>370</v>
      </c>
      <c r="L10" s="287">
        <f>IF(K10="LEVE",20%,IF(K10="MENOR",40%,IF(K10="MODERADO",60%,IF(K10="MAYOR",80%,IF(K10="CATASTRÓFICO",100%,IF(I10="",""))))))</f>
        <v>1</v>
      </c>
      <c r="M10" s="289" t="s">
        <v>371</v>
      </c>
      <c r="N10" s="290">
        <v>1</v>
      </c>
      <c r="O10" s="291" t="s">
        <v>372</v>
      </c>
      <c r="P10" s="292" t="s">
        <v>373</v>
      </c>
      <c r="Q10" s="292" t="s">
        <v>373</v>
      </c>
      <c r="R10" s="293" t="s">
        <v>374</v>
      </c>
      <c r="S10" s="293" t="s">
        <v>375</v>
      </c>
      <c r="T10" s="287">
        <v>0.4</v>
      </c>
      <c r="U10" s="293" t="s">
        <v>376</v>
      </c>
      <c r="V10" s="293" t="s">
        <v>377</v>
      </c>
      <c r="W10" s="293" t="s">
        <v>378</v>
      </c>
      <c r="X10" s="286" t="s">
        <v>369</v>
      </c>
      <c r="Y10" s="294">
        <f>'[5]Calculos Controles'!C6</f>
        <v>0.12</v>
      </c>
      <c r="Z10" s="288" t="s">
        <v>370</v>
      </c>
      <c r="AA10" s="295">
        <v>1</v>
      </c>
      <c r="AB10" s="289" t="s">
        <v>371</v>
      </c>
      <c r="AC10" s="296" t="s">
        <v>379</v>
      </c>
      <c r="AD10" s="297" t="s">
        <v>380</v>
      </c>
      <c r="AE10" s="297" t="s">
        <v>381</v>
      </c>
      <c r="AF10" s="298" t="s">
        <v>382</v>
      </c>
      <c r="AG10" s="299" t="s">
        <v>383</v>
      </c>
      <c r="AH10" s="300"/>
      <c r="AI10" s="290"/>
      <c r="AJ10" s="515" t="s">
        <v>983</v>
      </c>
      <c r="AK10" s="301" t="s">
        <v>1026</v>
      </c>
      <c r="AM10" s="302"/>
    </row>
    <row r="11" spans="1:43" ht="117.75" customHeight="1" x14ac:dyDescent="0.3">
      <c r="A11" s="290">
        <v>2</v>
      </c>
      <c r="B11" s="282" t="s">
        <v>384</v>
      </c>
      <c r="C11" s="291" t="s">
        <v>364</v>
      </c>
      <c r="D11" s="291" t="s">
        <v>385</v>
      </c>
      <c r="E11" s="291" t="s">
        <v>386</v>
      </c>
      <c r="F11" s="291" t="s">
        <v>387</v>
      </c>
      <c r="G11" s="284" t="s">
        <v>368</v>
      </c>
      <c r="H11" s="300">
        <v>12</v>
      </c>
      <c r="I11" s="286" t="s">
        <v>388</v>
      </c>
      <c r="J11" s="287">
        <f>IF(I11="MUY BAJA",20%,IF(I11="BAJA",40%,IF(I11="MEDIA",60%,IF(I11="ALTA",80%,IF(I11="MUY ALTA",100%,IF(I11="",""))))))</f>
        <v>0.4</v>
      </c>
      <c r="K11" s="288" t="s">
        <v>389</v>
      </c>
      <c r="L11" s="287">
        <f t="shared" ref="L11:L37" si="0">IF(K11="LEVE",20%,IF(K11="MENOR",40%,IF(K11="MODERADO",60%,IF(K11="MAYOR",80%,IF(K11="CATASTRÓFICO",100%,IF(I11="",""))))))</f>
        <v>0.6</v>
      </c>
      <c r="M11" s="289" t="s">
        <v>389</v>
      </c>
      <c r="N11" s="290">
        <v>2</v>
      </c>
      <c r="O11" s="297" t="s">
        <v>390</v>
      </c>
      <c r="P11" s="290" t="s">
        <v>373</v>
      </c>
      <c r="Q11" s="290" t="s">
        <v>373</v>
      </c>
      <c r="R11" s="293" t="s">
        <v>391</v>
      </c>
      <c r="S11" s="293" t="s">
        <v>375</v>
      </c>
      <c r="T11" s="287">
        <v>0.4</v>
      </c>
      <c r="U11" s="293" t="s">
        <v>376</v>
      </c>
      <c r="V11" s="293" t="s">
        <v>377</v>
      </c>
      <c r="W11" s="293" t="s">
        <v>378</v>
      </c>
      <c r="X11" s="286" t="s">
        <v>369</v>
      </c>
      <c r="Y11" s="287">
        <f>'[5]Calculos Controles'!C15</f>
        <v>0.12</v>
      </c>
      <c r="Z11" s="288" t="s">
        <v>389</v>
      </c>
      <c r="AA11" s="303">
        <v>0.6</v>
      </c>
      <c r="AB11" s="289" t="s">
        <v>389</v>
      </c>
      <c r="AC11" s="304" t="s">
        <v>379</v>
      </c>
      <c r="AD11" s="297" t="s">
        <v>392</v>
      </c>
      <c r="AE11" s="305" t="s">
        <v>393</v>
      </c>
      <c r="AF11" s="298" t="s">
        <v>382</v>
      </c>
      <c r="AG11" s="299" t="s">
        <v>383</v>
      </c>
      <c r="AH11" s="300"/>
      <c r="AI11" s="290"/>
      <c r="AJ11" s="507" t="s">
        <v>1007</v>
      </c>
      <c r="AK11" s="2" t="s">
        <v>1026</v>
      </c>
    </row>
    <row r="12" spans="1:43" ht="73.5" customHeight="1" x14ac:dyDescent="0.3">
      <c r="A12" s="290">
        <v>3</v>
      </c>
      <c r="B12" s="306" t="s">
        <v>394</v>
      </c>
      <c r="C12" s="307" t="s">
        <v>395</v>
      </c>
      <c r="D12" s="307" t="s">
        <v>396</v>
      </c>
      <c r="E12" s="308" t="s">
        <v>397</v>
      </c>
      <c r="F12" s="309" t="s">
        <v>398</v>
      </c>
      <c r="G12" s="284" t="s">
        <v>368</v>
      </c>
      <c r="H12" s="310">
        <v>369</v>
      </c>
      <c r="I12" s="286" t="s">
        <v>399</v>
      </c>
      <c r="J12" s="311">
        <f>IF(I12="MUY BAJA",20%,IF(I12="BAJA",40%,IF(I12="MEDIA",60%,IF(I12="ALTA",80%,IF(I12="MUY ALTA",100%,IF(I12="",""))))))</f>
        <v>0.6</v>
      </c>
      <c r="K12" s="288" t="s">
        <v>400</v>
      </c>
      <c r="L12" s="287">
        <f t="shared" si="0"/>
        <v>0.8</v>
      </c>
      <c r="M12" s="289" t="s">
        <v>401</v>
      </c>
      <c r="N12" s="290">
        <v>1</v>
      </c>
      <c r="O12" s="312" t="s">
        <v>402</v>
      </c>
      <c r="P12" s="298" t="s">
        <v>373</v>
      </c>
      <c r="Q12" s="290" t="s">
        <v>373</v>
      </c>
      <c r="R12" s="293" t="s">
        <v>374</v>
      </c>
      <c r="S12" s="293" t="s">
        <v>375</v>
      </c>
      <c r="T12" s="313">
        <v>0.4</v>
      </c>
      <c r="U12" s="293" t="s">
        <v>376</v>
      </c>
      <c r="V12" s="293" t="s">
        <v>377</v>
      </c>
      <c r="W12" s="293" t="s">
        <v>403</v>
      </c>
      <c r="X12" s="286" t="s">
        <v>369</v>
      </c>
      <c r="Y12" s="287">
        <v>0.36</v>
      </c>
      <c r="Z12" s="288" t="s">
        <v>389</v>
      </c>
      <c r="AA12" s="287">
        <f>IF(Z12="LEVE",20%,IF(Z12="MENOR",40%,IF(Z12="MODERADO",60%,IF(Z12="MAYOR",80%,IF(Z12="CATASTROFICO",100%,IF(Z12="",""))))))</f>
        <v>0.6</v>
      </c>
      <c r="AB12" s="289" t="s">
        <v>401</v>
      </c>
      <c r="AC12" s="304" t="s">
        <v>379</v>
      </c>
      <c r="AD12" s="291" t="s">
        <v>404</v>
      </c>
      <c r="AE12" s="300" t="s">
        <v>405</v>
      </c>
      <c r="AF12" s="298" t="s">
        <v>382</v>
      </c>
      <c r="AG12" s="314" t="s">
        <v>383</v>
      </c>
      <c r="AH12" s="531"/>
      <c r="AI12" s="538"/>
      <c r="AJ12" s="539"/>
    </row>
    <row r="13" spans="1:43" ht="115.5" customHeight="1" x14ac:dyDescent="0.3">
      <c r="A13" s="290">
        <v>4</v>
      </c>
      <c r="B13" s="306" t="s">
        <v>407</v>
      </c>
      <c r="C13" s="307" t="s">
        <v>408</v>
      </c>
      <c r="D13" s="315" t="s">
        <v>409</v>
      </c>
      <c r="E13" s="307" t="s">
        <v>410</v>
      </c>
      <c r="F13" s="307" t="s">
        <v>411</v>
      </c>
      <c r="G13" s="284" t="s">
        <v>368</v>
      </c>
      <c r="H13" s="310">
        <v>369</v>
      </c>
      <c r="I13" s="286" t="s">
        <v>399</v>
      </c>
      <c r="J13" s="311">
        <f>IF(I13="MUY BAJA",20%,IF(I13="BAJA",40%,IF(I13="MEDIA",60%,IF(I13="ALTA",80%,IF(I13="MUY ALTA",100%,IF(I13="",""))))))</f>
        <v>0.6</v>
      </c>
      <c r="K13" s="288" t="s">
        <v>400</v>
      </c>
      <c r="L13" s="287">
        <f t="shared" si="0"/>
        <v>0.8</v>
      </c>
      <c r="M13" s="289" t="s">
        <v>401</v>
      </c>
      <c r="N13" s="290">
        <v>2</v>
      </c>
      <c r="O13" s="316" t="s">
        <v>412</v>
      </c>
      <c r="P13" s="290" t="s">
        <v>373</v>
      </c>
      <c r="Q13" s="290" t="s">
        <v>373</v>
      </c>
      <c r="R13" s="293" t="s">
        <v>374</v>
      </c>
      <c r="S13" s="293" t="s">
        <v>375</v>
      </c>
      <c r="T13" s="313">
        <v>0.4</v>
      </c>
      <c r="U13" s="293" t="s">
        <v>376</v>
      </c>
      <c r="V13" s="293" t="s">
        <v>377</v>
      </c>
      <c r="W13" s="293" t="s">
        <v>403</v>
      </c>
      <c r="X13" s="286" t="s">
        <v>369</v>
      </c>
      <c r="Y13" s="267">
        <v>0.36</v>
      </c>
      <c r="Z13" s="288" t="s">
        <v>389</v>
      </c>
      <c r="AA13" s="287">
        <f>IF(Z13="LEVE",20%,IF(Z13="MENOR",40%,IF(Z13="MODERADO",60%,IF(Z13="MAYOR",80%,IF(Z13="CATASTROFICO",100%,IF(Z13="",""))))))</f>
        <v>0.6</v>
      </c>
      <c r="AB13" s="289" t="s">
        <v>401</v>
      </c>
      <c r="AC13" s="304" t="s">
        <v>379</v>
      </c>
      <c r="AD13" s="317" t="s">
        <v>413</v>
      </c>
      <c r="AE13" s="300" t="s">
        <v>405</v>
      </c>
      <c r="AF13" s="298" t="s">
        <v>382</v>
      </c>
      <c r="AG13" s="314" t="s">
        <v>383</v>
      </c>
      <c r="AI13" s="300"/>
      <c r="AJ13" s="517" t="s">
        <v>1008</v>
      </c>
      <c r="AK13" s="2" t="s">
        <v>1026</v>
      </c>
    </row>
    <row r="14" spans="1:43" ht="117" customHeight="1" x14ac:dyDescent="0.3">
      <c r="A14" s="290">
        <v>5</v>
      </c>
      <c r="B14" s="306" t="s">
        <v>414</v>
      </c>
      <c r="C14" s="307" t="s">
        <v>408</v>
      </c>
      <c r="D14" s="307" t="s">
        <v>415</v>
      </c>
      <c r="E14" s="307" t="s">
        <v>416</v>
      </c>
      <c r="F14" s="307" t="s">
        <v>417</v>
      </c>
      <c r="G14" s="284" t="s">
        <v>418</v>
      </c>
      <c r="H14" s="318">
        <v>2</v>
      </c>
      <c r="I14" s="319" t="s">
        <v>369</v>
      </c>
      <c r="J14" s="311">
        <f>IF(I14="MUY BAJA",20%,IF(I14="BAJA",40%,IF(I14="MEDIA",60%,IF(I14="ALTA",80%,IF(I14="MUY ALTA",100%,IF(I14="",""))))))</f>
        <v>0.2</v>
      </c>
      <c r="K14" s="288" t="s">
        <v>370</v>
      </c>
      <c r="L14" s="287">
        <f t="shared" si="0"/>
        <v>1</v>
      </c>
      <c r="M14" s="289" t="s">
        <v>371</v>
      </c>
      <c r="N14" s="300">
        <v>3</v>
      </c>
      <c r="O14" s="312" t="s">
        <v>419</v>
      </c>
      <c r="P14" s="320" t="s">
        <v>420</v>
      </c>
      <c r="Q14" s="300" t="s">
        <v>420</v>
      </c>
      <c r="R14" s="293" t="s">
        <v>374</v>
      </c>
      <c r="S14" s="293" t="s">
        <v>375</v>
      </c>
      <c r="T14" s="313">
        <f>+'[6]ValoraciónControles Fomento'!G62</f>
        <v>0</v>
      </c>
      <c r="U14" s="293" t="s">
        <v>376</v>
      </c>
      <c r="V14" s="293" t="s">
        <v>377</v>
      </c>
      <c r="W14" s="293" t="s">
        <v>403</v>
      </c>
      <c r="X14" s="286" t="s">
        <v>369</v>
      </c>
      <c r="Y14" s="287">
        <v>0.36</v>
      </c>
      <c r="Z14" s="288" t="s">
        <v>370</v>
      </c>
      <c r="AA14" s="287">
        <f>IF(Z14="LEVE",20%,IF(Z14="MENOR",40%,IF(Z14="MODERADO",60%,IF(Z14="MAYOR",80%,IF(Z14="CATASTRÓFICO",100%,IF(Z14="",""))))))</f>
        <v>1</v>
      </c>
      <c r="AB14" s="321" t="s">
        <v>371</v>
      </c>
      <c r="AC14" s="304" t="s">
        <v>379</v>
      </c>
      <c r="AD14" s="317" t="s">
        <v>421</v>
      </c>
      <c r="AE14" s="300" t="s">
        <v>405</v>
      </c>
      <c r="AF14" s="298" t="s">
        <v>382</v>
      </c>
      <c r="AG14" s="314" t="s">
        <v>422</v>
      </c>
      <c r="AH14" s="300"/>
      <c r="AI14" s="300"/>
      <c r="AJ14" s="507" t="s">
        <v>1009</v>
      </c>
      <c r="AK14" s="2" t="s">
        <v>1026</v>
      </c>
    </row>
    <row r="15" spans="1:43" ht="88.5" customHeight="1" x14ac:dyDescent="0.3">
      <c r="A15" s="708">
        <v>6</v>
      </c>
      <c r="B15" s="708" t="s">
        <v>423</v>
      </c>
      <c r="C15" s="710" t="s">
        <v>364</v>
      </c>
      <c r="D15" s="712" t="s">
        <v>424</v>
      </c>
      <c r="E15" s="712" t="s">
        <v>425</v>
      </c>
      <c r="F15" s="712" t="s">
        <v>426</v>
      </c>
      <c r="G15" s="714" t="s">
        <v>368</v>
      </c>
      <c r="H15" s="716">
        <v>2</v>
      </c>
      <c r="I15" s="727" t="s">
        <v>369</v>
      </c>
      <c r="J15" s="729">
        <v>0.2</v>
      </c>
      <c r="K15" s="731" t="s">
        <v>400</v>
      </c>
      <c r="L15" s="733">
        <f t="shared" si="0"/>
        <v>0.8</v>
      </c>
      <c r="M15" s="735" t="s">
        <v>401</v>
      </c>
      <c r="N15" s="290">
        <v>1</v>
      </c>
      <c r="O15" s="291" t="s">
        <v>427</v>
      </c>
      <c r="P15" s="292" t="s">
        <v>373</v>
      </c>
      <c r="Q15" s="292" t="s">
        <v>373</v>
      </c>
      <c r="R15" s="293" t="s">
        <v>374</v>
      </c>
      <c r="S15" s="293" t="s">
        <v>375</v>
      </c>
      <c r="T15" s="287">
        <v>0.4</v>
      </c>
      <c r="U15" s="293" t="s">
        <v>376</v>
      </c>
      <c r="V15" s="293" t="s">
        <v>377</v>
      </c>
      <c r="W15" s="293" t="s">
        <v>378</v>
      </c>
      <c r="X15" s="286" t="s">
        <v>369</v>
      </c>
      <c r="Y15" s="294">
        <v>0.12</v>
      </c>
      <c r="Z15" s="288" t="s">
        <v>400</v>
      </c>
      <c r="AA15" s="287">
        <f t="shared" ref="AA15:AA47" si="1">IF(Z15="LEVE",20%,IF(Z15="MENOR",40%,IF(Z15="MODERADO",60%,IF(Z15="MAYOR",80%,IF(Z15="CATASTRÓFICO",100%,IF(Z15="",""))))))</f>
        <v>0.8</v>
      </c>
      <c r="AB15" s="289" t="s">
        <v>401</v>
      </c>
      <c r="AC15" s="304" t="s">
        <v>379</v>
      </c>
      <c r="AD15" s="297" t="s">
        <v>428</v>
      </c>
      <c r="AE15" s="322" t="s">
        <v>429</v>
      </c>
      <c r="AF15" s="298" t="s">
        <v>382</v>
      </c>
      <c r="AG15" s="314" t="s">
        <v>383</v>
      </c>
      <c r="AI15" s="300"/>
      <c r="AJ15" s="517" t="s">
        <v>980</v>
      </c>
      <c r="AK15" s="2" t="s">
        <v>1026</v>
      </c>
    </row>
    <row r="16" spans="1:43" ht="87" customHeight="1" x14ac:dyDescent="0.3">
      <c r="A16" s="709"/>
      <c r="B16" s="709"/>
      <c r="C16" s="711"/>
      <c r="D16" s="713"/>
      <c r="E16" s="713"/>
      <c r="F16" s="713"/>
      <c r="G16" s="715"/>
      <c r="H16" s="717"/>
      <c r="I16" s="728"/>
      <c r="J16" s="730"/>
      <c r="K16" s="732"/>
      <c r="L16" s="734"/>
      <c r="M16" s="736"/>
      <c r="N16" s="290">
        <v>2</v>
      </c>
      <c r="O16" s="323" t="s">
        <v>430</v>
      </c>
      <c r="P16" s="292" t="s">
        <v>373</v>
      </c>
      <c r="Q16" s="292" t="s">
        <v>373</v>
      </c>
      <c r="R16" s="293" t="s">
        <v>374</v>
      </c>
      <c r="S16" s="293" t="s">
        <v>375</v>
      </c>
      <c r="T16" s="287">
        <v>0.4</v>
      </c>
      <c r="U16" s="293" t="s">
        <v>376</v>
      </c>
      <c r="V16" s="293" t="s">
        <v>377</v>
      </c>
      <c r="W16" s="293" t="s">
        <v>378</v>
      </c>
      <c r="X16" s="286" t="s">
        <v>369</v>
      </c>
      <c r="Y16" s="294">
        <v>7.1999999999999995E-2</v>
      </c>
      <c r="Z16" s="288" t="s">
        <v>400</v>
      </c>
      <c r="AA16" s="287">
        <f t="shared" si="1"/>
        <v>0.8</v>
      </c>
      <c r="AB16" s="289" t="s">
        <v>401</v>
      </c>
      <c r="AC16" s="304" t="s">
        <v>379</v>
      </c>
      <c r="AD16" s="297" t="s">
        <v>431</v>
      </c>
      <c r="AE16" s="322" t="s">
        <v>429</v>
      </c>
      <c r="AF16" s="298" t="s">
        <v>382</v>
      </c>
      <c r="AG16" s="314" t="s">
        <v>383</v>
      </c>
      <c r="AI16" s="300"/>
      <c r="AJ16" s="517" t="s">
        <v>1010</v>
      </c>
      <c r="AK16" s="2" t="s">
        <v>1026</v>
      </c>
    </row>
    <row r="17" spans="1:37" ht="59.25" customHeight="1" x14ac:dyDescent="0.3">
      <c r="A17" s="708">
        <v>7</v>
      </c>
      <c r="B17" s="708" t="s">
        <v>432</v>
      </c>
      <c r="C17" s="737" t="s">
        <v>364</v>
      </c>
      <c r="D17" s="712" t="s">
        <v>433</v>
      </c>
      <c r="E17" s="712" t="s">
        <v>434</v>
      </c>
      <c r="F17" s="712" t="s">
        <v>435</v>
      </c>
      <c r="G17" s="714" t="s">
        <v>368</v>
      </c>
      <c r="H17" s="716">
        <v>12</v>
      </c>
      <c r="I17" s="742" t="s">
        <v>388</v>
      </c>
      <c r="J17" s="729">
        <v>0.4</v>
      </c>
      <c r="K17" s="731" t="s">
        <v>389</v>
      </c>
      <c r="L17" s="733">
        <f t="shared" si="0"/>
        <v>0.6</v>
      </c>
      <c r="M17" s="735" t="s">
        <v>389</v>
      </c>
      <c r="N17" s="290">
        <v>1</v>
      </c>
      <c r="O17" s="291" t="s">
        <v>436</v>
      </c>
      <c r="P17" s="292" t="s">
        <v>373</v>
      </c>
      <c r="Q17" s="292" t="s">
        <v>373</v>
      </c>
      <c r="R17" s="293" t="s">
        <v>374</v>
      </c>
      <c r="S17" s="293" t="s">
        <v>375</v>
      </c>
      <c r="T17" s="287">
        <v>0.4</v>
      </c>
      <c r="U17" s="293" t="s">
        <v>376</v>
      </c>
      <c r="V17" s="293" t="s">
        <v>377</v>
      </c>
      <c r="W17" s="293" t="s">
        <v>378</v>
      </c>
      <c r="X17" s="286" t="s">
        <v>388</v>
      </c>
      <c r="Y17" s="294">
        <v>0.24</v>
      </c>
      <c r="Z17" s="288" t="s">
        <v>389</v>
      </c>
      <c r="AA17" s="287">
        <f t="shared" si="1"/>
        <v>0.6</v>
      </c>
      <c r="AB17" s="289" t="s">
        <v>389</v>
      </c>
      <c r="AC17" s="304" t="s">
        <v>379</v>
      </c>
      <c r="AD17" s="317" t="s">
        <v>437</v>
      </c>
      <c r="AE17" s="322" t="s">
        <v>438</v>
      </c>
      <c r="AF17" s="298" t="s">
        <v>382</v>
      </c>
      <c r="AG17" s="314" t="s">
        <v>383</v>
      </c>
      <c r="AH17" s="531"/>
      <c r="AI17" s="300"/>
    </row>
    <row r="18" spans="1:37" ht="94.5" customHeight="1" x14ac:dyDescent="0.3">
      <c r="A18" s="709"/>
      <c r="B18" s="709"/>
      <c r="C18" s="738"/>
      <c r="D18" s="739"/>
      <c r="E18" s="739"/>
      <c r="F18" s="739"/>
      <c r="G18" s="715"/>
      <c r="H18" s="741"/>
      <c r="I18" s="742"/>
      <c r="J18" s="743"/>
      <c r="K18" s="744"/>
      <c r="L18" s="734"/>
      <c r="M18" s="736"/>
      <c r="N18" s="290">
        <v>2</v>
      </c>
      <c r="O18" s="297" t="s">
        <v>439</v>
      </c>
      <c r="P18" s="292" t="s">
        <v>373</v>
      </c>
      <c r="Q18" s="292" t="s">
        <v>373</v>
      </c>
      <c r="R18" s="293" t="s">
        <v>391</v>
      </c>
      <c r="S18" s="293" t="s">
        <v>375</v>
      </c>
      <c r="T18" s="287">
        <v>0.4</v>
      </c>
      <c r="U18" s="293" t="s">
        <v>376</v>
      </c>
      <c r="V18" s="293" t="s">
        <v>377</v>
      </c>
      <c r="W18" s="293" t="s">
        <v>378</v>
      </c>
      <c r="X18" s="286" t="s">
        <v>369</v>
      </c>
      <c r="Y18" s="294">
        <v>0.16800000000000001</v>
      </c>
      <c r="Z18" s="288" t="s">
        <v>389</v>
      </c>
      <c r="AA18" s="287">
        <f t="shared" si="1"/>
        <v>0.6</v>
      </c>
      <c r="AB18" s="289" t="s">
        <v>440</v>
      </c>
      <c r="AC18" s="304" t="s">
        <v>379</v>
      </c>
      <c r="AD18" s="317" t="s">
        <v>441</v>
      </c>
      <c r="AE18" s="322" t="s">
        <v>438</v>
      </c>
      <c r="AF18" s="298" t="s">
        <v>382</v>
      </c>
      <c r="AG18" s="314" t="s">
        <v>383</v>
      </c>
      <c r="AI18" s="300"/>
      <c r="AJ18" s="517" t="s">
        <v>981</v>
      </c>
      <c r="AK18" s="2" t="s">
        <v>1026</v>
      </c>
    </row>
    <row r="19" spans="1:37" ht="99" x14ac:dyDescent="0.3">
      <c r="A19" s="290">
        <v>8</v>
      </c>
      <c r="B19" s="290" t="s">
        <v>442</v>
      </c>
      <c r="C19" s="317" t="s">
        <v>443</v>
      </c>
      <c r="D19" s="323" t="s">
        <v>444</v>
      </c>
      <c r="E19" s="324" t="s">
        <v>445</v>
      </c>
      <c r="F19" s="323" t="s">
        <v>446</v>
      </c>
      <c r="G19" s="284" t="s">
        <v>418</v>
      </c>
      <c r="H19" s="300">
        <v>120</v>
      </c>
      <c r="I19" s="286" t="s">
        <v>399</v>
      </c>
      <c r="J19" s="325">
        <v>0.6</v>
      </c>
      <c r="K19" s="288" t="s">
        <v>400</v>
      </c>
      <c r="L19" s="287">
        <f t="shared" si="0"/>
        <v>0.8</v>
      </c>
      <c r="M19" s="289" t="s">
        <v>401</v>
      </c>
      <c r="N19" s="290">
        <v>3</v>
      </c>
      <c r="O19" s="297" t="s">
        <v>447</v>
      </c>
      <c r="P19" s="290" t="s">
        <v>373</v>
      </c>
      <c r="Q19" s="290" t="s">
        <v>373</v>
      </c>
      <c r="R19" s="293" t="s">
        <v>391</v>
      </c>
      <c r="S19" s="293" t="s">
        <v>375</v>
      </c>
      <c r="T19" s="287">
        <v>0.4</v>
      </c>
      <c r="U19" s="293" t="s">
        <v>376</v>
      </c>
      <c r="V19" s="293" t="s">
        <v>377</v>
      </c>
      <c r="W19" s="293" t="s">
        <v>403</v>
      </c>
      <c r="X19" s="286" t="s">
        <v>399</v>
      </c>
      <c r="Y19" s="326">
        <v>0.42</v>
      </c>
      <c r="Z19" s="288" t="s">
        <v>400</v>
      </c>
      <c r="AA19" s="287">
        <f t="shared" si="1"/>
        <v>0.8</v>
      </c>
      <c r="AB19" s="289" t="s">
        <v>401</v>
      </c>
      <c r="AC19" s="304" t="s">
        <v>379</v>
      </c>
      <c r="AD19" s="322" t="s">
        <v>448</v>
      </c>
      <c r="AE19" s="300" t="s">
        <v>449</v>
      </c>
      <c r="AF19" s="298" t="s">
        <v>382</v>
      </c>
      <c r="AG19" s="314" t="s">
        <v>383</v>
      </c>
      <c r="AH19" s="531"/>
      <c r="AI19" s="300"/>
    </row>
    <row r="20" spans="1:37" ht="82.5" x14ac:dyDescent="0.3">
      <c r="A20" s="290">
        <v>9</v>
      </c>
      <c r="B20" s="306" t="s">
        <v>450</v>
      </c>
      <c r="C20" s="317" t="s">
        <v>451</v>
      </c>
      <c r="D20" s="317" t="s">
        <v>452</v>
      </c>
      <c r="E20" s="317" t="s">
        <v>453</v>
      </c>
      <c r="F20" s="317" t="s">
        <v>454</v>
      </c>
      <c r="G20" s="284" t="s">
        <v>368</v>
      </c>
      <c r="H20" s="300">
        <v>2</v>
      </c>
      <c r="I20" s="286" t="s">
        <v>369</v>
      </c>
      <c r="J20" s="287">
        <f t="shared" ref="J20:J24" si="2">IF(I20="MUY BAJA",20%,IF(I20="BAJA",40%,IF(I20="MEDIA",60%,IF(I20="ALTA",80%,IF(I20="MUY ALTA",100%,IF(I20="",""))))))</f>
        <v>0.2</v>
      </c>
      <c r="K20" s="288" t="s">
        <v>455</v>
      </c>
      <c r="L20" s="287">
        <f t="shared" si="0"/>
        <v>0.2</v>
      </c>
      <c r="M20" s="289" t="s">
        <v>401</v>
      </c>
      <c r="N20" s="290">
        <v>1</v>
      </c>
      <c r="O20" s="520" t="s">
        <v>1057</v>
      </c>
      <c r="P20" s="521" t="s">
        <v>373</v>
      </c>
      <c r="Q20" s="357" t="s">
        <v>373</v>
      </c>
      <c r="R20" s="522" t="s">
        <v>374</v>
      </c>
      <c r="S20" s="522" t="s">
        <v>375</v>
      </c>
      <c r="T20" s="523">
        <v>0.3</v>
      </c>
      <c r="U20" s="522" t="s">
        <v>376</v>
      </c>
      <c r="V20" s="522" t="s">
        <v>377</v>
      </c>
      <c r="W20" s="522" t="s">
        <v>378</v>
      </c>
      <c r="X20" s="524" t="s">
        <v>369</v>
      </c>
      <c r="Y20" s="525">
        <v>0.12</v>
      </c>
      <c r="Z20" s="526" t="s">
        <v>455</v>
      </c>
      <c r="AA20" s="525">
        <f t="shared" si="1"/>
        <v>0.2</v>
      </c>
      <c r="AB20" s="527" t="s">
        <v>440</v>
      </c>
      <c r="AC20" s="528" t="s">
        <v>379</v>
      </c>
      <c r="AD20" s="541" t="s">
        <v>456</v>
      </c>
      <c r="AE20" s="531" t="s">
        <v>457</v>
      </c>
      <c r="AF20" s="542" t="s">
        <v>382</v>
      </c>
      <c r="AG20" s="543" t="s">
        <v>383</v>
      </c>
      <c r="AH20" s="531"/>
      <c r="AI20" s="531"/>
      <c r="AJ20" s="544" t="s">
        <v>1058</v>
      </c>
    </row>
    <row r="21" spans="1:37" ht="231" x14ac:dyDescent="0.3">
      <c r="A21" s="290">
        <v>10</v>
      </c>
      <c r="B21" s="306" t="s">
        <v>458</v>
      </c>
      <c r="C21" s="317" t="s">
        <v>459</v>
      </c>
      <c r="D21" s="317" t="s">
        <v>460</v>
      </c>
      <c r="E21" s="317" t="s">
        <v>461</v>
      </c>
      <c r="F21" s="317" t="s">
        <v>462</v>
      </c>
      <c r="G21" s="284" t="s">
        <v>418</v>
      </c>
      <c r="H21" s="300">
        <v>1364</v>
      </c>
      <c r="I21" s="286" t="s">
        <v>463</v>
      </c>
      <c r="J21" s="287">
        <f t="shared" si="2"/>
        <v>0.8</v>
      </c>
      <c r="K21" s="288" t="s">
        <v>400</v>
      </c>
      <c r="L21" s="287">
        <f t="shared" si="0"/>
        <v>0.8</v>
      </c>
      <c r="M21" s="289" t="s">
        <v>401</v>
      </c>
      <c r="N21" s="290">
        <v>2</v>
      </c>
      <c r="O21" s="529" t="s">
        <v>464</v>
      </c>
      <c r="P21" s="357" t="s">
        <v>373</v>
      </c>
      <c r="Q21" s="357" t="s">
        <v>373</v>
      </c>
      <c r="R21" s="522" t="s">
        <v>374</v>
      </c>
      <c r="S21" s="522" t="s">
        <v>375</v>
      </c>
      <c r="T21" s="523">
        <v>0.3</v>
      </c>
      <c r="U21" s="522" t="s">
        <v>376</v>
      </c>
      <c r="V21" s="522" t="s">
        <v>377</v>
      </c>
      <c r="W21" s="522" t="s">
        <v>378</v>
      </c>
      <c r="X21" s="524" t="s">
        <v>369</v>
      </c>
      <c r="Y21" s="525">
        <v>0.14000000000000001</v>
      </c>
      <c r="Z21" s="526" t="s">
        <v>400</v>
      </c>
      <c r="AA21" s="525">
        <f t="shared" si="1"/>
        <v>0.8</v>
      </c>
      <c r="AB21" s="527" t="s">
        <v>401</v>
      </c>
      <c r="AC21" s="528" t="s">
        <v>379</v>
      </c>
      <c r="AD21" s="541" t="s">
        <v>465</v>
      </c>
      <c r="AE21" s="531" t="s">
        <v>466</v>
      </c>
      <c r="AF21" s="542" t="s">
        <v>382</v>
      </c>
      <c r="AG21" s="543" t="s">
        <v>422</v>
      </c>
      <c r="AH21" s="531"/>
      <c r="AI21" s="531"/>
      <c r="AJ21" s="544" t="s">
        <v>1059</v>
      </c>
    </row>
    <row r="22" spans="1:37" ht="72.75" customHeight="1" x14ac:dyDescent="0.3">
      <c r="A22" s="290">
        <v>11</v>
      </c>
      <c r="B22" s="306" t="s">
        <v>467</v>
      </c>
      <c r="C22" s="317" t="s">
        <v>451</v>
      </c>
      <c r="D22" s="317" t="s">
        <v>468</v>
      </c>
      <c r="E22" s="317" t="s">
        <v>469</v>
      </c>
      <c r="F22" s="317" t="s">
        <v>470</v>
      </c>
      <c r="G22" s="284" t="s">
        <v>368</v>
      </c>
      <c r="H22" s="300">
        <v>6</v>
      </c>
      <c r="I22" s="286" t="s">
        <v>388</v>
      </c>
      <c r="J22" s="287">
        <f t="shared" si="2"/>
        <v>0.4</v>
      </c>
      <c r="K22" s="288" t="s">
        <v>389</v>
      </c>
      <c r="L22" s="287">
        <f t="shared" si="0"/>
        <v>0.6</v>
      </c>
      <c r="M22" s="289" t="s">
        <v>389</v>
      </c>
      <c r="N22" s="290">
        <v>3</v>
      </c>
      <c r="O22" s="529" t="s">
        <v>471</v>
      </c>
      <c r="P22" s="357" t="s">
        <v>373</v>
      </c>
      <c r="Q22" s="357" t="s">
        <v>373</v>
      </c>
      <c r="R22" s="522" t="s">
        <v>374</v>
      </c>
      <c r="S22" s="522" t="s">
        <v>375</v>
      </c>
      <c r="T22" s="523">
        <v>0.3</v>
      </c>
      <c r="U22" s="522" t="s">
        <v>376</v>
      </c>
      <c r="V22" s="522" t="s">
        <v>377</v>
      </c>
      <c r="W22" s="522"/>
      <c r="X22" s="524" t="s">
        <v>369</v>
      </c>
      <c r="Y22" s="525">
        <v>0.28000000000000003</v>
      </c>
      <c r="Z22" s="526" t="s">
        <v>389</v>
      </c>
      <c r="AA22" s="525">
        <f t="shared" si="1"/>
        <v>0.6</v>
      </c>
      <c r="AB22" s="527" t="s">
        <v>389</v>
      </c>
      <c r="AC22" s="528" t="s">
        <v>379</v>
      </c>
      <c r="AD22" s="541" t="s">
        <v>472</v>
      </c>
      <c r="AE22" s="531" t="s">
        <v>457</v>
      </c>
      <c r="AF22" s="542" t="s">
        <v>382</v>
      </c>
      <c r="AG22" s="543" t="s">
        <v>383</v>
      </c>
      <c r="AH22" s="531"/>
      <c r="AI22" s="531"/>
      <c r="AJ22" s="544" t="s">
        <v>1060</v>
      </c>
    </row>
    <row r="23" spans="1:37" ht="99" x14ac:dyDescent="0.3">
      <c r="A23" s="290">
        <v>12</v>
      </c>
      <c r="B23" s="306" t="s">
        <v>473</v>
      </c>
      <c r="C23" s="327" t="s">
        <v>474</v>
      </c>
      <c r="D23" s="327" t="s">
        <v>475</v>
      </c>
      <c r="E23" s="327" t="s">
        <v>476</v>
      </c>
      <c r="F23" s="317" t="s">
        <v>477</v>
      </c>
      <c r="G23" s="284" t="s">
        <v>368</v>
      </c>
      <c r="H23" s="300">
        <v>1000</v>
      </c>
      <c r="I23" s="286" t="s">
        <v>463</v>
      </c>
      <c r="J23" s="287">
        <f t="shared" si="2"/>
        <v>0.8</v>
      </c>
      <c r="K23" s="288" t="s">
        <v>478</v>
      </c>
      <c r="L23" s="287">
        <f t="shared" si="0"/>
        <v>0.4</v>
      </c>
      <c r="M23" s="289" t="s">
        <v>389</v>
      </c>
      <c r="N23" s="290">
        <v>1</v>
      </c>
      <c r="O23" s="291" t="s">
        <v>479</v>
      </c>
      <c r="P23" s="298" t="s">
        <v>373</v>
      </c>
      <c r="Q23" s="290" t="s">
        <v>373</v>
      </c>
      <c r="R23" s="293" t="s">
        <v>374</v>
      </c>
      <c r="S23" s="293" t="s">
        <v>375</v>
      </c>
      <c r="T23" s="313">
        <v>0.4</v>
      </c>
      <c r="U23" s="293" t="s">
        <v>376</v>
      </c>
      <c r="V23" s="293" t="s">
        <v>377</v>
      </c>
      <c r="W23" s="293" t="s">
        <v>378</v>
      </c>
      <c r="X23" s="286" t="s">
        <v>369</v>
      </c>
      <c r="Y23" s="287">
        <v>0.24</v>
      </c>
      <c r="Z23" s="288" t="s">
        <v>478</v>
      </c>
      <c r="AA23" s="287">
        <f t="shared" si="1"/>
        <v>0.4</v>
      </c>
      <c r="AB23" s="289" t="s">
        <v>440</v>
      </c>
      <c r="AC23" s="304" t="s">
        <v>379</v>
      </c>
      <c r="AD23" s="291" t="s">
        <v>480</v>
      </c>
      <c r="AE23" s="300" t="s">
        <v>481</v>
      </c>
      <c r="AF23" s="298" t="s">
        <v>406</v>
      </c>
      <c r="AG23" s="314" t="s">
        <v>383</v>
      </c>
      <c r="AH23" s="300"/>
      <c r="AI23" s="300"/>
      <c r="AJ23" s="507" t="s">
        <v>1034</v>
      </c>
      <c r="AK23" s="2" t="s">
        <v>1027</v>
      </c>
    </row>
    <row r="24" spans="1:37" ht="75.75" x14ac:dyDescent="0.3">
      <c r="A24" s="290">
        <v>13</v>
      </c>
      <c r="B24" s="306" t="s">
        <v>482</v>
      </c>
      <c r="C24" s="327" t="s">
        <v>459</v>
      </c>
      <c r="D24" s="317" t="s">
        <v>483</v>
      </c>
      <c r="E24" s="327" t="s">
        <v>484</v>
      </c>
      <c r="F24" s="317" t="s">
        <v>485</v>
      </c>
      <c r="G24" s="284" t="s">
        <v>486</v>
      </c>
      <c r="H24" s="300">
        <v>120</v>
      </c>
      <c r="I24" s="286" t="s">
        <v>399</v>
      </c>
      <c r="J24" s="287">
        <f t="shared" si="2"/>
        <v>0.6</v>
      </c>
      <c r="K24" s="288" t="s">
        <v>389</v>
      </c>
      <c r="L24" s="287">
        <f t="shared" si="0"/>
        <v>0.6</v>
      </c>
      <c r="M24" s="289" t="s">
        <v>389</v>
      </c>
      <c r="N24" s="290">
        <v>2</v>
      </c>
      <c r="O24" s="297" t="s">
        <v>487</v>
      </c>
      <c r="P24" s="290" t="s">
        <v>373</v>
      </c>
      <c r="Q24" s="290" t="s">
        <v>373</v>
      </c>
      <c r="R24" s="293" t="s">
        <v>391</v>
      </c>
      <c r="S24" s="293" t="s">
        <v>375</v>
      </c>
      <c r="T24" s="313">
        <v>0.4</v>
      </c>
      <c r="U24" s="293" t="s">
        <v>376</v>
      </c>
      <c r="V24" s="293" t="s">
        <v>377</v>
      </c>
      <c r="W24" s="293" t="s">
        <v>378</v>
      </c>
      <c r="X24" s="286" t="s">
        <v>369</v>
      </c>
      <c r="Y24" s="287">
        <v>0.24</v>
      </c>
      <c r="Z24" s="288" t="s">
        <v>389</v>
      </c>
      <c r="AA24" s="287">
        <f t="shared" si="1"/>
        <v>0.6</v>
      </c>
      <c r="AB24" s="289" t="s">
        <v>401</v>
      </c>
      <c r="AC24" s="304" t="s">
        <v>379</v>
      </c>
      <c r="AD24" s="291" t="s">
        <v>488</v>
      </c>
      <c r="AE24" s="300" t="s">
        <v>489</v>
      </c>
      <c r="AF24" s="298" t="s">
        <v>406</v>
      </c>
      <c r="AG24" s="314" t="s">
        <v>383</v>
      </c>
      <c r="AH24" s="300"/>
      <c r="AI24" s="300"/>
      <c r="AJ24" s="516" t="s">
        <v>1028</v>
      </c>
      <c r="AK24" s="2" t="s">
        <v>1027</v>
      </c>
    </row>
    <row r="25" spans="1:37" ht="88.5" customHeight="1" x14ac:dyDescent="0.3">
      <c r="A25" s="290">
        <v>14</v>
      </c>
      <c r="B25" s="290" t="s">
        <v>490</v>
      </c>
      <c r="C25" s="317" t="s">
        <v>491</v>
      </c>
      <c r="D25" s="297" t="s">
        <v>492</v>
      </c>
      <c r="E25" s="291" t="s">
        <v>493</v>
      </c>
      <c r="F25" s="291" t="s">
        <v>494</v>
      </c>
      <c r="G25" s="284" t="s">
        <v>495</v>
      </c>
      <c r="H25" s="300">
        <v>72</v>
      </c>
      <c r="I25" s="286" t="s">
        <v>399</v>
      </c>
      <c r="J25" s="325">
        <v>0.6</v>
      </c>
      <c r="K25" s="288" t="s">
        <v>389</v>
      </c>
      <c r="L25" s="287">
        <f t="shared" si="0"/>
        <v>0.6</v>
      </c>
      <c r="M25" s="289" t="s">
        <v>389</v>
      </c>
      <c r="N25" s="290">
        <v>1</v>
      </c>
      <c r="O25" s="291" t="s">
        <v>496</v>
      </c>
      <c r="P25" s="292" t="s">
        <v>373</v>
      </c>
      <c r="Q25" s="292" t="s">
        <v>373</v>
      </c>
      <c r="R25" s="293" t="s">
        <v>374</v>
      </c>
      <c r="S25" s="293" t="s">
        <v>375</v>
      </c>
      <c r="T25" s="287">
        <v>0.4</v>
      </c>
      <c r="U25" s="293" t="s">
        <v>376</v>
      </c>
      <c r="V25" s="293" t="s">
        <v>377</v>
      </c>
      <c r="W25" s="293" t="s">
        <v>378</v>
      </c>
      <c r="X25" s="286" t="s">
        <v>369</v>
      </c>
      <c r="Y25" s="287">
        <v>0.36</v>
      </c>
      <c r="Z25" s="288" t="s">
        <v>389</v>
      </c>
      <c r="AA25" s="287">
        <f t="shared" si="1"/>
        <v>0.6</v>
      </c>
      <c r="AB25" s="289" t="s">
        <v>389</v>
      </c>
      <c r="AC25" s="304" t="s">
        <v>379</v>
      </c>
      <c r="AD25" s="317" t="s">
        <v>497</v>
      </c>
      <c r="AE25" s="300" t="s">
        <v>498</v>
      </c>
      <c r="AF25" s="300" t="s">
        <v>382</v>
      </c>
      <c r="AG25" s="328" t="s">
        <v>499</v>
      </c>
      <c r="AH25" s="300"/>
      <c r="AI25" s="317"/>
      <c r="AJ25" s="507" t="s">
        <v>1036</v>
      </c>
      <c r="AK25" s="2" t="s">
        <v>1027</v>
      </c>
    </row>
    <row r="26" spans="1:37" ht="78.75" customHeight="1" x14ac:dyDescent="0.3">
      <c r="A26" s="290">
        <v>15</v>
      </c>
      <c r="B26" s="290" t="s">
        <v>500</v>
      </c>
      <c r="C26" s="317" t="s">
        <v>501</v>
      </c>
      <c r="D26" s="297" t="s">
        <v>502</v>
      </c>
      <c r="E26" s="291" t="s">
        <v>503</v>
      </c>
      <c r="F26" s="291" t="s">
        <v>504</v>
      </c>
      <c r="G26" s="284" t="s">
        <v>505</v>
      </c>
      <c r="H26" s="300">
        <v>12</v>
      </c>
      <c r="I26" s="329" t="s">
        <v>388</v>
      </c>
      <c r="J26" s="325">
        <v>0.4</v>
      </c>
      <c r="K26" s="288" t="s">
        <v>400</v>
      </c>
      <c r="L26" s="287">
        <f t="shared" si="0"/>
        <v>0.8</v>
      </c>
      <c r="M26" s="289" t="s">
        <v>401</v>
      </c>
      <c r="N26" s="290">
        <v>2</v>
      </c>
      <c r="O26" s="297" t="s">
        <v>506</v>
      </c>
      <c r="P26" s="290" t="s">
        <v>373</v>
      </c>
      <c r="Q26" s="290" t="s">
        <v>373</v>
      </c>
      <c r="R26" s="293" t="s">
        <v>374</v>
      </c>
      <c r="S26" s="293" t="s">
        <v>375</v>
      </c>
      <c r="T26" s="313">
        <v>0.4</v>
      </c>
      <c r="U26" s="293" t="s">
        <v>376</v>
      </c>
      <c r="V26" s="293" t="s">
        <v>377</v>
      </c>
      <c r="W26" s="293" t="s">
        <v>378</v>
      </c>
      <c r="X26" s="286" t="s">
        <v>369</v>
      </c>
      <c r="Y26" s="287">
        <v>0.24</v>
      </c>
      <c r="Z26" s="288" t="s">
        <v>400</v>
      </c>
      <c r="AA26" s="287">
        <f t="shared" si="1"/>
        <v>0.8</v>
      </c>
      <c r="AB26" s="289" t="s">
        <v>401</v>
      </c>
      <c r="AC26" s="304" t="s">
        <v>379</v>
      </c>
      <c r="AD26" s="317" t="s">
        <v>507</v>
      </c>
      <c r="AE26" s="300" t="s">
        <v>498</v>
      </c>
      <c r="AF26" s="300" t="s">
        <v>382</v>
      </c>
      <c r="AG26" s="328" t="s">
        <v>499</v>
      </c>
      <c r="AH26" s="300"/>
      <c r="AI26" s="317"/>
      <c r="AJ26" s="532" t="s">
        <v>1044</v>
      </c>
      <c r="AK26" s="2" t="s">
        <v>1027</v>
      </c>
    </row>
    <row r="27" spans="1:37" ht="65.25" customHeight="1" x14ac:dyDescent="0.3">
      <c r="A27" s="290">
        <v>16</v>
      </c>
      <c r="B27" s="290" t="s">
        <v>508</v>
      </c>
      <c r="C27" s="317" t="s">
        <v>509</v>
      </c>
      <c r="D27" s="297" t="s">
        <v>510</v>
      </c>
      <c r="E27" s="291" t="s">
        <v>511</v>
      </c>
      <c r="F27" s="291" t="s">
        <v>512</v>
      </c>
      <c r="G27" s="284" t="s">
        <v>513</v>
      </c>
      <c r="H27" s="300">
        <v>36</v>
      </c>
      <c r="I27" s="329" t="s">
        <v>399</v>
      </c>
      <c r="J27" s="325">
        <v>0.6</v>
      </c>
      <c r="K27" s="288" t="s">
        <v>478</v>
      </c>
      <c r="L27" s="287">
        <f t="shared" si="0"/>
        <v>0.4</v>
      </c>
      <c r="M27" s="289" t="s">
        <v>389</v>
      </c>
      <c r="N27" s="290">
        <v>3</v>
      </c>
      <c r="O27" s="297" t="s">
        <v>514</v>
      </c>
      <c r="P27" s="290" t="s">
        <v>373</v>
      </c>
      <c r="Q27" s="290" t="s">
        <v>373</v>
      </c>
      <c r="R27" s="293" t="s">
        <v>374</v>
      </c>
      <c r="S27" s="293" t="s">
        <v>375</v>
      </c>
      <c r="T27" s="313">
        <v>0.4</v>
      </c>
      <c r="U27" s="293" t="s">
        <v>376</v>
      </c>
      <c r="V27" s="293" t="s">
        <v>377</v>
      </c>
      <c r="W27" s="293" t="s">
        <v>378</v>
      </c>
      <c r="X27" s="286" t="s">
        <v>369</v>
      </c>
      <c r="Y27" s="326">
        <v>0.36</v>
      </c>
      <c r="Z27" s="288" t="s">
        <v>478</v>
      </c>
      <c r="AA27" s="287">
        <f t="shared" si="1"/>
        <v>0.4</v>
      </c>
      <c r="AB27" s="289" t="s">
        <v>440</v>
      </c>
      <c r="AC27" s="304" t="s">
        <v>379</v>
      </c>
      <c r="AD27" s="317" t="s">
        <v>515</v>
      </c>
      <c r="AE27" s="300" t="s">
        <v>516</v>
      </c>
      <c r="AF27" s="300" t="s">
        <v>382</v>
      </c>
      <c r="AG27" s="328" t="s">
        <v>499</v>
      </c>
      <c r="AH27" s="300"/>
      <c r="AI27" s="317"/>
      <c r="AJ27" s="507" t="s">
        <v>1037</v>
      </c>
      <c r="AK27" s="2" t="s">
        <v>1027</v>
      </c>
    </row>
    <row r="28" spans="1:37" ht="114" customHeight="1" x14ac:dyDescent="0.3">
      <c r="A28" s="290">
        <v>17</v>
      </c>
      <c r="B28" s="290" t="s">
        <v>517</v>
      </c>
      <c r="C28" s="317" t="s">
        <v>518</v>
      </c>
      <c r="D28" s="297" t="s">
        <v>519</v>
      </c>
      <c r="E28" s="330" t="s">
        <v>520</v>
      </c>
      <c r="F28" s="291" t="s">
        <v>521</v>
      </c>
      <c r="G28" s="284" t="s">
        <v>368</v>
      </c>
      <c r="H28" s="300">
        <v>650</v>
      </c>
      <c r="I28" s="329" t="s">
        <v>463</v>
      </c>
      <c r="J28" s="325">
        <v>0.8</v>
      </c>
      <c r="K28" s="288" t="s">
        <v>478</v>
      </c>
      <c r="L28" s="287">
        <f t="shared" si="0"/>
        <v>0.4</v>
      </c>
      <c r="M28" s="289" t="s">
        <v>389</v>
      </c>
      <c r="N28" s="300">
        <v>4</v>
      </c>
      <c r="O28" s="322" t="s">
        <v>522</v>
      </c>
      <c r="P28" s="300" t="s">
        <v>373</v>
      </c>
      <c r="Q28" s="300" t="s">
        <v>373</v>
      </c>
      <c r="R28" s="293" t="s">
        <v>374</v>
      </c>
      <c r="S28" s="293" t="s">
        <v>375</v>
      </c>
      <c r="T28" s="267">
        <v>0.4</v>
      </c>
      <c r="U28" s="293" t="s">
        <v>376</v>
      </c>
      <c r="V28" s="293" t="s">
        <v>377</v>
      </c>
      <c r="W28" s="293" t="s">
        <v>378</v>
      </c>
      <c r="X28" s="286" t="s">
        <v>388</v>
      </c>
      <c r="Y28" s="287">
        <v>0.48</v>
      </c>
      <c r="Z28" s="288" t="s">
        <v>478</v>
      </c>
      <c r="AA28" s="287">
        <f t="shared" si="1"/>
        <v>0.4</v>
      </c>
      <c r="AB28" s="289" t="s">
        <v>389</v>
      </c>
      <c r="AC28" s="304" t="s">
        <v>379</v>
      </c>
      <c r="AD28" s="317" t="s">
        <v>523</v>
      </c>
      <c r="AE28" s="300" t="s">
        <v>524</v>
      </c>
      <c r="AF28" s="300" t="s">
        <v>382</v>
      </c>
      <c r="AG28" s="328" t="s">
        <v>499</v>
      </c>
      <c r="AH28" s="300"/>
      <c r="AI28" s="317"/>
      <c r="AJ28" s="514" t="s">
        <v>1033</v>
      </c>
      <c r="AK28" s="2" t="s">
        <v>1027</v>
      </c>
    </row>
    <row r="29" spans="1:37" ht="148.5" customHeight="1" x14ac:dyDescent="0.3">
      <c r="A29" s="290">
        <v>18</v>
      </c>
      <c r="B29" s="290" t="s">
        <v>525</v>
      </c>
      <c r="C29" s="317" t="s">
        <v>501</v>
      </c>
      <c r="D29" s="331" t="s">
        <v>526</v>
      </c>
      <c r="E29" s="331" t="s">
        <v>527</v>
      </c>
      <c r="F29" s="331" t="s">
        <v>528</v>
      </c>
      <c r="G29" s="284" t="s">
        <v>368</v>
      </c>
      <c r="H29" s="300">
        <v>100</v>
      </c>
      <c r="I29" s="286" t="s">
        <v>399</v>
      </c>
      <c r="J29" s="325">
        <v>0.6</v>
      </c>
      <c r="K29" s="288" t="s">
        <v>455</v>
      </c>
      <c r="L29" s="287">
        <f t="shared" si="0"/>
        <v>0.2</v>
      </c>
      <c r="M29" s="289" t="s">
        <v>389</v>
      </c>
      <c r="N29" s="300">
        <v>5</v>
      </c>
      <c r="O29" s="322" t="s">
        <v>529</v>
      </c>
      <c r="P29" s="300" t="s">
        <v>373</v>
      </c>
      <c r="Q29" s="300" t="s">
        <v>373</v>
      </c>
      <c r="R29" s="293" t="s">
        <v>374</v>
      </c>
      <c r="S29" s="293" t="s">
        <v>375</v>
      </c>
      <c r="T29" s="332">
        <v>0.4</v>
      </c>
      <c r="U29" s="293" t="s">
        <v>376</v>
      </c>
      <c r="V29" s="293" t="s">
        <v>377</v>
      </c>
      <c r="W29" s="293" t="s">
        <v>378</v>
      </c>
      <c r="X29" s="286" t="s">
        <v>369</v>
      </c>
      <c r="Y29" s="287">
        <v>0.36</v>
      </c>
      <c r="Z29" s="288" t="s">
        <v>455</v>
      </c>
      <c r="AA29" s="287">
        <f t="shared" si="1"/>
        <v>0.2</v>
      </c>
      <c r="AB29" s="289" t="s">
        <v>440</v>
      </c>
      <c r="AC29" s="304" t="s">
        <v>379</v>
      </c>
      <c r="AD29" s="317" t="s">
        <v>530</v>
      </c>
      <c r="AE29" s="317" t="s">
        <v>531</v>
      </c>
      <c r="AF29" s="300" t="s">
        <v>382</v>
      </c>
      <c r="AG29" s="328" t="s">
        <v>499</v>
      </c>
      <c r="AH29" s="300"/>
      <c r="AI29" s="317"/>
      <c r="AJ29" s="514" t="s">
        <v>1011</v>
      </c>
    </row>
    <row r="30" spans="1:37" ht="104.25" customHeight="1" x14ac:dyDescent="0.3">
      <c r="A30" s="290">
        <v>19</v>
      </c>
      <c r="B30" s="290" t="s">
        <v>532</v>
      </c>
      <c r="C30" s="283" t="s">
        <v>474</v>
      </c>
      <c r="D30" s="283" t="s">
        <v>533</v>
      </c>
      <c r="E30" s="283" t="s">
        <v>534</v>
      </c>
      <c r="F30" s="283" t="s">
        <v>535</v>
      </c>
      <c r="G30" s="284" t="s">
        <v>368</v>
      </c>
      <c r="H30" s="285">
        <v>1500</v>
      </c>
      <c r="I30" s="329" t="s">
        <v>463</v>
      </c>
      <c r="J30" s="287">
        <f t="shared" ref="J30:J38" si="3">IF(I30="MUY BAJA",20%,IF(I30="BAJA",40%,IF(I30="MEDIA",60%,IF(I30="ALTA",80%,IF(I30="MUY ALTA",100%,IF(I30="",""))))))</f>
        <v>0.8</v>
      </c>
      <c r="K30" s="288" t="s">
        <v>455</v>
      </c>
      <c r="L30" s="287">
        <f t="shared" si="0"/>
        <v>0.2</v>
      </c>
      <c r="M30" s="289" t="s">
        <v>440</v>
      </c>
      <c r="N30" s="290">
        <v>1</v>
      </c>
      <c r="O30" s="291" t="s">
        <v>536</v>
      </c>
      <c r="P30" s="292" t="s">
        <v>373</v>
      </c>
      <c r="Q30" s="292" t="s">
        <v>373</v>
      </c>
      <c r="R30" s="293" t="s">
        <v>391</v>
      </c>
      <c r="S30" s="293" t="s">
        <v>375</v>
      </c>
      <c r="T30" s="287">
        <v>0.3</v>
      </c>
      <c r="U30" s="293" t="s">
        <v>376</v>
      </c>
      <c r="V30" s="293" t="s">
        <v>377</v>
      </c>
      <c r="W30" s="293" t="s">
        <v>378</v>
      </c>
      <c r="X30" s="286" t="s">
        <v>388</v>
      </c>
      <c r="Y30" s="333">
        <v>0.56000000000000005</v>
      </c>
      <c r="Z30" s="288" t="s">
        <v>455</v>
      </c>
      <c r="AA30" s="287">
        <f t="shared" si="1"/>
        <v>0.2</v>
      </c>
      <c r="AB30" s="289" t="s">
        <v>440</v>
      </c>
      <c r="AC30" s="304" t="s">
        <v>379</v>
      </c>
      <c r="AD30" s="291" t="s">
        <v>537</v>
      </c>
      <c r="AE30" s="297" t="s">
        <v>538</v>
      </c>
      <c r="AF30" s="298" t="s">
        <v>382</v>
      </c>
      <c r="AG30" s="299" t="s">
        <v>383</v>
      </c>
      <c r="AH30" s="300"/>
      <c r="AI30" s="300"/>
      <c r="AJ30" s="514" t="s">
        <v>1055</v>
      </c>
    </row>
    <row r="31" spans="1:37" ht="75.75" x14ac:dyDescent="0.3">
      <c r="A31" s="290">
        <v>20</v>
      </c>
      <c r="B31" s="290" t="s">
        <v>539</v>
      </c>
      <c r="C31" s="291" t="s">
        <v>540</v>
      </c>
      <c r="D31" s="291" t="s">
        <v>541</v>
      </c>
      <c r="E31" s="291" t="s">
        <v>542</v>
      </c>
      <c r="F31" s="291" t="s">
        <v>543</v>
      </c>
      <c r="G31" s="284" t="s">
        <v>368</v>
      </c>
      <c r="H31" s="300">
        <v>2000</v>
      </c>
      <c r="I31" s="329" t="s">
        <v>463</v>
      </c>
      <c r="J31" s="287">
        <f t="shared" si="3"/>
        <v>0.8</v>
      </c>
      <c r="K31" s="288" t="s">
        <v>455</v>
      </c>
      <c r="L31" s="287">
        <f t="shared" si="0"/>
        <v>0.2</v>
      </c>
      <c r="M31" s="289" t="s">
        <v>440</v>
      </c>
      <c r="N31" s="290">
        <v>2</v>
      </c>
      <c r="O31" s="297" t="s">
        <v>544</v>
      </c>
      <c r="P31" s="290" t="s">
        <v>373</v>
      </c>
      <c r="Q31" s="290" t="s">
        <v>373</v>
      </c>
      <c r="R31" s="293" t="s">
        <v>545</v>
      </c>
      <c r="S31" s="293" t="s">
        <v>375</v>
      </c>
      <c r="T31" s="287">
        <v>0.4</v>
      </c>
      <c r="U31" s="293" t="s">
        <v>376</v>
      </c>
      <c r="V31" s="293" t="s">
        <v>377</v>
      </c>
      <c r="W31" s="293" t="s">
        <v>378</v>
      </c>
      <c r="X31" s="286" t="s">
        <v>388</v>
      </c>
      <c r="Y31" s="334">
        <v>0.48</v>
      </c>
      <c r="Z31" s="288" t="s">
        <v>455</v>
      </c>
      <c r="AA31" s="287">
        <f t="shared" si="1"/>
        <v>0.2</v>
      </c>
      <c r="AB31" s="289" t="s">
        <v>440</v>
      </c>
      <c r="AC31" s="304" t="s">
        <v>379</v>
      </c>
      <c r="AD31" s="291" t="s">
        <v>1022</v>
      </c>
      <c r="AE31" s="298" t="s">
        <v>538</v>
      </c>
      <c r="AF31" s="298" t="s">
        <v>382</v>
      </c>
      <c r="AG31" s="299" t="s">
        <v>383</v>
      </c>
      <c r="AH31" s="300"/>
      <c r="AI31" s="300"/>
      <c r="AJ31" s="514" t="s">
        <v>1054</v>
      </c>
      <c r="AK31" s="2" t="s">
        <v>1027</v>
      </c>
    </row>
    <row r="32" spans="1:37" ht="89.25" x14ac:dyDescent="0.3">
      <c r="A32" s="290">
        <v>21</v>
      </c>
      <c r="B32" s="290" t="s">
        <v>546</v>
      </c>
      <c r="C32" s="300" t="s">
        <v>547</v>
      </c>
      <c r="D32" s="297" t="s">
        <v>548</v>
      </c>
      <c r="E32" s="291" t="s">
        <v>549</v>
      </c>
      <c r="F32" s="291" t="s">
        <v>550</v>
      </c>
      <c r="G32" s="284" t="s">
        <v>368</v>
      </c>
      <c r="H32" s="300">
        <f>(3*12)+2+5+12</f>
        <v>55</v>
      </c>
      <c r="I32" s="286" t="s">
        <v>399</v>
      </c>
      <c r="J32" s="287">
        <f t="shared" si="3"/>
        <v>0.6</v>
      </c>
      <c r="K32" s="288" t="s">
        <v>455</v>
      </c>
      <c r="L32" s="287">
        <f t="shared" si="0"/>
        <v>0.2</v>
      </c>
      <c r="M32" s="289" t="s">
        <v>440</v>
      </c>
      <c r="N32" s="290">
        <v>1</v>
      </c>
      <c r="O32" s="331" t="s">
        <v>551</v>
      </c>
      <c r="P32" s="298" t="s">
        <v>373</v>
      </c>
      <c r="Q32" s="290" t="s">
        <v>373</v>
      </c>
      <c r="R32" s="293" t="s">
        <v>374</v>
      </c>
      <c r="S32" s="293" t="s">
        <v>375</v>
      </c>
      <c r="T32" s="313">
        <v>0.4</v>
      </c>
      <c r="U32" s="293" t="s">
        <v>376</v>
      </c>
      <c r="V32" s="293" t="s">
        <v>377</v>
      </c>
      <c r="W32" s="293" t="s">
        <v>378</v>
      </c>
      <c r="X32" s="286" t="s">
        <v>369</v>
      </c>
      <c r="Y32" s="287">
        <v>0.36</v>
      </c>
      <c r="Z32" s="288" t="s">
        <v>455</v>
      </c>
      <c r="AA32" s="287">
        <f t="shared" si="1"/>
        <v>0.2</v>
      </c>
      <c r="AB32" s="289" t="s">
        <v>440</v>
      </c>
      <c r="AC32" s="304" t="s">
        <v>379</v>
      </c>
      <c r="AD32" s="291" t="s">
        <v>552</v>
      </c>
      <c r="AE32" s="300" t="s">
        <v>553</v>
      </c>
      <c r="AF32" s="298" t="s">
        <v>382</v>
      </c>
      <c r="AG32" s="299" t="s">
        <v>383</v>
      </c>
      <c r="AH32" s="493"/>
      <c r="AI32" s="300"/>
      <c r="AJ32" s="514" t="s">
        <v>1038</v>
      </c>
      <c r="AK32" s="2" t="s">
        <v>1027</v>
      </c>
    </row>
    <row r="33" spans="1:43" ht="86.25" x14ac:dyDescent="0.3">
      <c r="A33" s="290">
        <v>22</v>
      </c>
      <c r="B33" s="290" t="s">
        <v>554</v>
      </c>
      <c r="C33" s="291" t="s">
        <v>555</v>
      </c>
      <c r="D33" s="291" t="s">
        <v>556</v>
      </c>
      <c r="E33" s="291" t="s">
        <v>557</v>
      </c>
      <c r="F33" s="291" t="s">
        <v>558</v>
      </c>
      <c r="G33" s="284" t="s">
        <v>418</v>
      </c>
      <c r="H33" s="300">
        <v>15</v>
      </c>
      <c r="I33" s="286" t="s">
        <v>388</v>
      </c>
      <c r="J33" s="287">
        <f t="shared" si="3"/>
        <v>0.4</v>
      </c>
      <c r="K33" s="288" t="s">
        <v>400</v>
      </c>
      <c r="L33" s="287">
        <f t="shared" si="0"/>
        <v>0.8</v>
      </c>
      <c r="M33" s="289" t="s">
        <v>401</v>
      </c>
      <c r="N33" s="290">
        <v>2</v>
      </c>
      <c r="O33" s="297" t="s">
        <v>559</v>
      </c>
      <c r="P33" s="290" t="s">
        <v>373</v>
      </c>
      <c r="Q33" s="290" t="s">
        <v>373</v>
      </c>
      <c r="R33" s="293" t="s">
        <v>374</v>
      </c>
      <c r="S33" s="293" t="s">
        <v>375</v>
      </c>
      <c r="T33" s="313">
        <v>0.4</v>
      </c>
      <c r="U33" s="293" t="s">
        <v>376</v>
      </c>
      <c r="V33" s="293" t="s">
        <v>377</v>
      </c>
      <c r="W33" s="293" t="s">
        <v>403</v>
      </c>
      <c r="X33" s="286" t="s">
        <v>369</v>
      </c>
      <c r="Y33" s="287">
        <v>0.24</v>
      </c>
      <c r="Z33" s="288" t="s">
        <v>400</v>
      </c>
      <c r="AA33" s="287">
        <f t="shared" si="1"/>
        <v>0.8</v>
      </c>
      <c r="AB33" s="289" t="s">
        <v>401</v>
      </c>
      <c r="AC33" s="304" t="s">
        <v>379</v>
      </c>
      <c r="AD33" s="291" t="s">
        <v>560</v>
      </c>
      <c r="AE33" s="300" t="s">
        <v>553</v>
      </c>
      <c r="AF33" s="298" t="s">
        <v>382</v>
      </c>
      <c r="AG33" s="314" t="s">
        <v>422</v>
      </c>
      <c r="AH33" s="494"/>
      <c r="AI33" s="300"/>
      <c r="AJ33" s="518" t="s">
        <v>1012</v>
      </c>
    </row>
    <row r="34" spans="1:43" ht="86.25" x14ac:dyDescent="0.3">
      <c r="A34" s="290">
        <v>23</v>
      </c>
      <c r="B34" s="290" t="s">
        <v>561</v>
      </c>
      <c r="C34" s="291" t="s">
        <v>408</v>
      </c>
      <c r="D34" s="291" t="s">
        <v>562</v>
      </c>
      <c r="E34" s="291" t="s">
        <v>563</v>
      </c>
      <c r="F34" s="291" t="s">
        <v>564</v>
      </c>
      <c r="G34" s="284" t="s">
        <v>368</v>
      </c>
      <c r="H34" s="300">
        <f>2+1+12+1</f>
        <v>16</v>
      </c>
      <c r="I34" s="286" t="s">
        <v>388</v>
      </c>
      <c r="J34" s="287">
        <f t="shared" si="3"/>
        <v>0.4</v>
      </c>
      <c r="K34" s="288" t="s">
        <v>478</v>
      </c>
      <c r="L34" s="287">
        <f t="shared" si="0"/>
        <v>0.4</v>
      </c>
      <c r="M34" s="289" t="s">
        <v>440</v>
      </c>
      <c r="N34" s="290">
        <v>3</v>
      </c>
      <c r="O34" s="297" t="s">
        <v>565</v>
      </c>
      <c r="P34" s="290" t="s">
        <v>373</v>
      </c>
      <c r="Q34" s="290" t="s">
        <v>373</v>
      </c>
      <c r="R34" s="293" t="s">
        <v>374</v>
      </c>
      <c r="S34" s="293" t="s">
        <v>375</v>
      </c>
      <c r="T34" s="313">
        <v>0.4</v>
      </c>
      <c r="U34" s="293" t="s">
        <v>376</v>
      </c>
      <c r="V34" s="293" t="s">
        <v>377</v>
      </c>
      <c r="W34" s="293" t="s">
        <v>403</v>
      </c>
      <c r="X34" s="286" t="s">
        <v>369</v>
      </c>
      <c r="Y34" s="267">
        <v>0.36</v>
      </c>
      <c r="Z34" s="288" t="s">
        <v>478</v>
      </c>
      <c r="AA34" s="287">
        <f t="shared" si="1"/>
        <v>0.4</v>
      </c>
      <c r="AB34" s="289" t="s">
        <v>440</v>
      </c>
      <c r="AC34" s="304" t="s">
        <v>379</v>
      </c>
      <c r="AD34" s="317" t="s">
        <v>566</v>
      </c>
      <c r="AE34" s="300" t="s">
        <v>567</v>
      </c>
      <c r="AF34" s="298" t="s">
        <v>382</v>
      </c>
      <c r="AG34" s="299" t="s">
        <v>383</v>
      </c>
      <c r="AH34" s="317"/>
      <c r="AI34" s="300"/>
      <c r="AJ34" s="530" t="s">
        <v>1048</v>
      </c>
    </row>
    <row r="35" spans="1:43" ht="75.75" x14ac:dyDescent="0.3">
      <c r="A35" s="290">
        <v>24</v>
      </c>
      <c r="B35" s="290" t="s">
        <v>568</v>
      </c>
      <c r="C35" s="291" t="s">
        <v>555</v>
      </c>
      <c r="D35" s="291" t="s">
        <v>569</v>
      </c>
      <c r="E35" s="291" t="s">
        <v>570</v>
      </c>
      <c r="F35" s="291" t="s">
        <v>571</v>
      </c>
      <c r="G35" s="284" t="s">
        <v>418</v>
      </c>
      <c r="H35" s="335">
        <f>(365-52)*5</f>
        <v>1565</v>
      </c>
      <c r="I35" s="286" t="s">
        <v>463</v>
      </c>
      <c r="J35" s="287">
        <f t="shared" si="3"/>
        <v>0.8</v>
      </c>
      <c r="K35" s="288" t="s">
        <v>400</v>
      </c>
      <c r="L35" s="287">
        <f t="shared" si="0"/>
        <v>0.8</v>
      </c>
      <c r="M35" s="289" t="s">
        <v>401</v>
      </c>
      <c r="N35" s="300">
        <v>4</v>
      </c>
      <c r="O35" s="322" t="s">
        <v>572</v>
      </c>
      <c r="P35" s="320" t="s">
        <v>373</v>
      </c>
      <c r="Q35" s="300" t="s">
        <v>373</v>
      </c>
      <c r="R35" s="293" t="s">
        <v>374</v>
      </c>
      <c r="S35" s="293" t="s">
        <v>375</v>
      </c>
      <c r="T35" s="313">
        <v>0.4</v>
      </c>
      <c r="U35" s="293" t="s">
        <v>376</v>
      </c>
      <c r="V35" s="293" t="s">
        <v>377</v>
      </c>
      <c r="W35" s="293" t="s">
        <v>378</v>
      </c>
      <c r="X35" s="286" t="s">
        <v>369</v>
      </c>
      <c r="Y35" s="287">
        <v>0.36</v>
      </c>
      <c r="Z35" s="288" t="s">
        <v>400</v>
      </c>
      <c r="AA35" s="287">
        <f t="shared" si="1"/>
        <v>0.8</v>
      </c>
      <c r="AB35" s="289" t="s">
        <v>401</v>
      </c>
      <c r="AC35" s="304" t="s">
        <v>379</v>
      </c>
      <c r="AD35" s="317" t="s">
        <v>573</v>
      </c>
      <c r="AE35" s="300" t="s">
        <v>574</v>
      </c>
      <c r="AF35" s="298" t="s">
        <v>382</v>
      </c>
      <c r="AG35" s="314" t="s">
        <v>422</v>
      </c>
      <c r="AH35" s="300"/>
      <c r="AI35" s="300"/>
      <c r="AJ35" s="514" t="s">
        <v>1039</v>
      </c>
      <c r="AK35" s="2" t="s">
        <v>1027</v>
      </c>
    </row>
    <row r="36" spans="1:43" ht="99" x14ac:dyDescent="0.3">
      <c r="A36" s="290">
        <v>25</v>
      </c>
      <c r="B36" s="290" t="s">
        <v>575</v>
      </c>
      <c r="C36" s="291" t="s">
        <v>576</v>
      </c>
      <c r="D36" s="297" t="s">
        <v>577</v>
      </c>
      <c r="E36" s="291" t="s">
        <v>578</v>
      </c>
      <c r="F36" s="291" t="s">
        <v>579</v>
      </c>
      <c r="G36" s="284" t="s">
        <v>368</v>
      </c>
      <c r="H36" s="300">
        <v>16</v>
      </c>
      <c r="I36" s="286" t="s">
        <v>388</v>
      </c>
      <c r="J36" s="287">
        <f t="shared" si="3"/>
        <v>0.4</v>
      </c>
      <c r="K36" s="288" t="s">
        <v>455</v>
      </c>
      <c r="L36" s="287">
        <f t="shared" si="0"/>
        <v>0.2</v>
      </c>
      <c r="M36" s="289" t="s">
        <v>440</v>
      </c>
      <c r="N36" s="290">
        <v>1</v>
      </c>
      <c r="O36" s="291" t="s">
        <v>580</v>
      </c>
      <c r="P36" s="298" t="s">
        <v>373</v>
      </c>
      <c r="Q36" s="290" t="s">
        <v>373</v>
      </c>
      <c r="R36" s="293" t="s">
        <v>374</v>
      </c>
      <c r="S36" s="293" t="s">
        <v>375</v>
      </c>
      <c r="T36" s="313">
        <v>0.4</v>
      </c>
      <c r="U36" s="293" t="s">
        <v>581</v>
      </c>
      <c r="V36" s="293" t="s">
        <v>582</v>
      </c>
      <c r="W36" s="293" t="s">
        <v>378</v>
      </c>
      <c r="X36" s="286" t="s">
        <v>369</v>
      </c>
      <c r="Y36" s="287">
        <v>0.24</v>
      </c>
      <c r="Z36" s="288" t="s">
        <v>455</v>
      </c>
      <c r="AA36" s="287">
        <f t="shared" si="1"/>
        <v>0.2</v>
      </c>
      <c r="AB36" s="289" t="s">
        <v>440</v>
      </c>
      <c r="AC36" s="304" t="s">
        <v>379</v>
      </c>
      <c r="AD36" s="291" t="s">
        <v>583</v>
      </c>
      <c r="AE36" s="300" t="s">
        <v>584</v>
      </c>
      <c r="AF36" s="298" t="s">
        <v>382</v>
      </c>
      <c r="AG36" s="299" t="s">
        <v>383</v>
      </c>
      <c r="AH36" s="493"/>
      <c r="AI36" s="300"/>
      <c r="AJ36" s="514" t="s">
        <v>1032</v>
      </c>
      <c r="AK36" s="2" t="s">
        <v>1027</v>
      </c>
    </row>
    <row r="37" spans="1:43" ht="86.25" x14ac:dyDescent="0.3">
      <c r="A37" s="290">
        <v>26</v>
      </c>
      <c r="B37" s="290" t="s">
        <v>585</v>
      </c>
      <c r="C37" s="291" t="s">
        <v>586</v>
      </c>
      <c r="D37" s="291" t="s">
        <v>587</v>
      </c>
      <c r="E37" s="291" t="s">
        <v>588</v>
      </c>
      <c r="F37" s="291" t="s">
        <v>589</v>
      </c>
      <c r="G37" s="284" t="s">
        <v>418</v>
      </c>
      <c r="H37" s="300">
        <v>60</v>
      </c>
      <c r="I37" s="286" t="s">
        <v>399</v>
      </c>
      <c r="J37" s="287">
        <f t="shared" si="3"/>
        <v>0.6</v>
      </c>
      <c r="K37" s="288" t="s">
        <v>400</v>
      </c>
      <c r="L37" s="287">
        <f t="shared" si="0"/>
        <v>0.8</v>
      </c>
      <c r="M37" s="289" t="s">
        <v>401</v>
      </c>
      <c r="N37" s="290">
        <v>3</v>
      </c>
      <c r="O37" s="297" t="s">
        <v>590</v>
      </c>
      <c r="P37" s="290" t="s">
        <v>373</v>
      </c>
      <c r="Q37" s="290" t="s">
        <v>373</v>
      </c>
      <c r="R37" s="293" t="s">
        <v>374</v>
      </c>
      <c r="S37" s="293" t="s">
        <v>375</v>
      </c>
      <c r="T37" s="313">
        <v>0.4</v>
      </c>
      <c r="U37" s="293" t="s">
        <v>376</v>
      </c>
      <c r="V37" s="293" t="s">
        <v>377</v>
      </c>
      <c r="W37" s="293" t="s">
        <v>403</v>
      </c>
      <c r="X37" s="286" t="s">
        <v>369</v>
      </c>
      <c r="Y37" s="267">
        <v>0.36</v>
      </c>
      <c r="Z37" s="288" t="s">
        <v>400</v>
      </c>
      <c r="AA37" s="287">
        <f t="shared" si="1"/>
        <v>0.8</v>
      </c>
      <c r="AB37" s="289" t="s">
        <v>401</v>
      </c>
      <c r="AC37" s="304" t="s">
        <v>379</v>
      </c>
      <c r="AD37" s="317" t="s">
        <v>591</v>
      </c>
      <c r="AE37" s="300" t="s">
        <v>567</v>
      </c>
      <c r="AF37" s="298" t="s">
        <v>382</v>
      </c>
      <c r="AG37" s="314" t="s">
        <v>422</v>
      </c>
      <c r="AH37" s="494"/>
      <c r="AI37" s="300"/>
      <c r="AJ37" s="514" t="s">
        <v>1047</v>
      </c>
      <c r="AK37" s="2" t="s">
        <v>1027</v>
      </c>
    </row>
    <row r="38" spans="1:43" ht="65.25" customHeight="1" x14ac:dyDescent="0.3">
      <c r="A38" s="708">
        <v>27</v>
      </c>
      <c r="B38" s="708" t="s">
        <v>592</v>
      </c>
      <c r="C38" s="737" t="s">
        <v>576</v>
      </c>
      <c r="D38" s="737" t="s">
        <v>593</v>
      </c>
      <c r="E38" s="737" t="s">
        <v>594</v>
      </c>
      <c r="F38" s="737" t="s">
        <v>595</v>
      </c>
      <c r="G38" s="714" t="s">
        <v>368</v>
      </c>
      <c r="H38" s="716">
        <v>600</v>
      </c>
      <c r="I38" s="745" t="s">
        <v>463</v>
      </c>
      <c r="J38" s="733">
        <f t="shared" si="3"/>
        <v>0.8</v>
      </c>
      <c r="K38" s="731" t="s">
        <v>389</v>
      </c>
      <c r="L38" s="733">
        <f>IF(K38="LEVE",20%,IF(K38="MENOR",40%,IF(K38="MODERADO",60%,IF(K38="MAYOR",80%,IF(K38="CATASTROFICO",100%,IF(I38="",""))))))</f>
        <v>0.6</v>
      </c>
      <c r="M38" s="735" t="s">
        <v>401</v>
      </c>
      <c r="N38" s="290">
        <v>1</v>
      </c>
      <c r="O38" s="297" t="s">
        <v>596</v>
      </c>
      <c r="P38" s="290" t="s">
        <v>373</v>
      </c>
      <c r="Q38" s="290" t="s">
        <v>373</v>
      </c>
      <c r="R38" s="293" t="s">
        <v>374</v>
      </c>
      <c r="S38" s="293" t="s">
        <v>375</v>
      </c>
      <c r="T38" s="313">
        <v>0.4</v>
      </c>
      <c r="U38" s="293" t="s">
        <v>376</v>
      </c>
      <c r="V38" s="293" t="s">
        <v>377</v>
      </c>
      <c r="W38" s="293" t="s">
        <v>403</v>
      </c>
      <c r="X38" s="745" t="s">
        <v>369</v>
      </c>
      <c r="Y38" s="287">
        <v>0.48</v>
      </c>
      <c r="Z38" s="731" t="s">
        <v>389</v>
      </c>
      <c r="AA38" s="733">
        <f t="shared" si="1"/>
        <v>0.6</v>
      </c>
      <c r="AB38" s="735" t="s">
        <v>389</v>
      </c>
      <c r="AC38" s="304" t="s">
        <v>379</v>
      </c>
      <c r="AD38" s="297" t="s">
        <v>597</v>
      </c>
      <c r="AE38" s="297" t="s">
        <v>598</v>
      </c>
      <c r="AF38" s="298" t="s">
        <v>382</v>
      </c>
      <c r="AG38" s="299" t="s">
        <v>383</v>
      </c>
      <c r="AH38" s="494"/>
      <c r="AI38" s="300"/>
      <c r="AJ38" s="518" t="s">
        <v>1013</v>
      </c>
    </row>
    <row r="39" spans="1:43" ht="81" customHeight="1" x14ac:dyDescent="0.3">
      <c r="A39" s="709"/>
      <c r="B39" s="709"/>
      <c r="C39" s="740"/>
      <c r="D39" s="740"/>
      <c r="E39" s="740"/>
      <c r="F39" s="740"/>
      <c r="G39" s="715"/>
      <c r="H39" s="717"/>
      <c r="I39" s="746"/>
      <c r="J39" s="734"/>
      <c r="K39" s="744"/>
      <c r="L39" s="734"/>
      <c r="M39" s="736"/>
      <c r="N39" s="290">
        <v>2</v>
      </c>
      <c r="O39" s="297" t="s">
        <v>599</v>
      </c>
      <c r="P39" s="290" t="s">
        <v>373</v>
      </c>
      <c r="Q39" s="290" t="s">
        <v>373</v>
      </c>
      <c r="R39" s="293" t="s">
        <v>374</v>
      </c>
      <c r="S39" s="293" t="s">
        <v>375</v>
      </c>
      <c r="T39" s="313">
        <v>0.4</v>
      </c>
      <c r="U39" s="293" t="s">
        <v>376</v>
      </c>
      <c r="V39" s="293" t="s">
        <v>377</v>
      </c>
      <c r="W39" s="293" t="s">
        <v>403</v>
      </c>
      <c r="X39" s="746"/>
      <c r="Y39" s="294">
        <v>0.28799999999999998</v>
      </c>
      <c r="Z39" s="744"/>
      <c r="AA39" s="734"/>
      <c r="AB39" s="736"/>
      <c r="AC39" s="304" t="s">
        <v>379</v>
      </c>
      <c r="AD39" s="297" t="s">
        <v>600</v>
      </c>
      <c r="AE39" s="297" t="s">
        <v>601</v>
      </c>
      <c r="AF39" s="298" t="s">
        <v>382</v>
      </c>
      <c r="AG39" s="299" t="s">
        <v>383</v>
      </c>
      <c r="AH39" s="494"/>
      <c r="AI39" s="300"/>
      <c r="AJ39" s="518" t="s">
        <v>1014</v>
      </c>
    </row>
    <row r="40" spans="1:43" ht="81" customHeight="1" x14ac:dyDescent="0.3">
      <c r="A40" s="336">
        <v>28</v>
      </c>
      <c r="B40" s="336" t="s">
        <v>602</v>
      </c>
      <c r="C40" s="291" t="s">
        <v>576</v>
      </c>
      <c r="D40" s="291" t="s">
        <v>603</v>
      </c>
      <c r="E40" s="291" t="s">
        <v>604</v>
      </c>
      <c r="F40" s="291" t="s">
        <v>605</v>
      </c>
      <c r="G40" s="284" t="s">
        <v>368</v>
      </c>
      <c r="H40" s="335">
        <v>12</v>
      </c>
      <c r="I40" s="286" t="s">
        <v>388</v>
      </c>
      <c r="J40" s="287">
        <f t="shared" ref="J40" si="4">IF(I40="MUY BAJA",20%,IF(I40="BAJA",40%,IF(I40="MEDIA",60%,IF(I40="ALTA",80%,IF(I40="MUY ALTA",100%,IF(I40="",""))))))</f>
        <v>0.4</v>
      </c>
      <c r="K40" s="288" t="s">
        <v>478</v>
      </c>
      <c r="L40" s="287">
        <f t="shared" ref="L40:L42" si="5">IF(K40="LEVE",20%,IF(K40="MENOR",40%,IF(K40="MODERADO",60%,IF(K40="MAYOR",80%,IF(K40="CATASTROFICO",100%,IF(I40="",""))))))</f>
        <v>0.4</v>
      </c>
      <c r="M40" s="289" t="s">
        <v>440</v>
      </c>
      <c r="N40" s="290">
        <v>3</v>
      </c>
      <c r="O40" s="322" t="s">
        <v>606</v>
      </c>
      <c r="P40" s="320" t="s">
        <v>373</v>
      </c>
      <c r="Q40" s="300" t="s">
        <v>373</v>
      </c>
      <c r="R40" s="293" t="s">
        <v>391</v>
      </c>
      <c r="S40" s="293" t="s">
        <v>375</v>
      </c>
      <c r="T40" s="313">
        <v>0.3</v>
      </c>
      <c r="U40" s="293" t="s">
        <v>376</v>
      </c>
      <c r="V40" s="293" t="s">
        <v>377</v>
      </c>
      <c r="W40" s="293" t="s">
        <v>378</v>
      </c>
      <c r="X40" s="286" t="s">
        <v>369</v>
      </c>
      <c r="Y40" s="287">
        <v>0.28000000000000003</v>
      </c>
      <c r="Z40" s="288" t="s">
        <v>478</v>
      </c>
      <c r="AA40" s="287">
        <f t="shared" ref="AA40:AA42" si="6">IF(Z40="LEVE",20%,IF(Z40="MENOR",40%,IF(Z40="MODERADO",60%,IF(Z40="MAYOR",80%,IF(Z40="CATASTROFICO",100%,IF(Z40="",""))))))</f>
        <v>0.4</v>
      </c>
      <c r="AB40" s="289" t="s">
        <v>440</v>
      </c>
      <c r="AC40" s="304" t="s">
        <v>379</v>
      </c>
      <c r="AD40" s="291" t="s">
        <v>607</v>
      </c>
      <c r="AE40" s="297" t="s">
        <v>608</v>
      </c>
      <c r="AF40" s="298" t="s">
        <v>382</v>
      </c>
      <c r="AG40" s="299" t="s">
        <v>383</v>
      </c>
      <c r="AH40" s="494"/>
      <c r="AI40" s="300"/>
      <c r="AJ40" s="518" t="s">
        <v>1015</v>
      </c>
    </row>
    <row r="41" spans="1:43" ht="81" customHeight="1" x14ac:dyDescent="0.3">
      <c r="A41" s="336">
        <v>29</v>
      </c>
      <c r="B41" s="336" t="s">
        <v>609</v>
      </c>
      <c r="C41" s="291" t="s">
        <v>576</v>
      </c>
      <c r="D41" s="331" t="s">
        <v>610</v>
      </c>
      <c r="E41" s="331" t="s">
        <v>611</v>
      </c>
      <c r="F41" s="331" t="s">
        <v>612</v>
      </c>
      <c r="G41" s="284" t="s">
        <v>368</v>
      </c>
      <c r="H41" s="335">
        <v>2</v>
      </c>
      <c r="I41" s="286" t="s">
        <v>369</v>
      </c>
      <c r="J41" s="287">
        <f>IF(I41="MUY BAJA",20%,IF(I41="BAJA",40%,IF(I41="MEDIA",60%,IF(I41="ALTA",80%,IF(I41="MUY ALTA",100%,IF(I41="",""))))))</f>
        <v>0.2</v>
      </c>
      <c r="K41" s="288" t="s">
        <v>478</v>
      </c>
      <c r="L41" s="287">
        <f t="shared" si="5"/>
        <v>0.4</v>
      </c>
      <c r="M41" s="289" t="s">
        <v>440</v>
      </c>
      <c r="N41" s="290">
        <v>4</v>
      </c>
      <c r="O41" s="322" t="s">
        <v>613</v>
      </c>
      <c r="P41" s="300" t="s">
        <v>373</v>
      </c>
      <c r="Q41" s="300" t="s">
        <v>373</v>
      </c>
      <c r="R41" s="293" t="s">
        <v>374</v>
      </c>
      <c r="S41" s="293" t="s">
        <v>375</v>
      </c>
      <c r="T41" s="313">
        <v>0.4</v>
      </c>
      <c r="U41" s="293" t="s">
        <v>376</v>
      </c>
      <c r="V41" s="293" t="s">
        <v>377</v>
      </c>
      <c r="W41" s="293" t="s">
        <v>403</v>
      </c>
      <c r="X41" s="286" t="s">
        <v>369</v>
      </c>
      <c r="Y41" s="287">
        <v>0.14000000000000001</v>
      </c>
      <c r="Z41" s="288" t="s">
        <v>478</v>
      </c>
      <c r="AA41" s="287">
        <f t="shared" si="6"/>
        <v>0.4</v>
      </c>
      <c r="AB41" s="289" t="s">
        <v>440</v>
      </c>
      <c r="AC41" s="304" t="s">
        <v>379</v>
      </c>
      <c r="AD41" s="291" t="s">
        <v>614</v>
      </c>
      <c r="AE41" s="297" t="s">
        <v>615</v>
      </c>
      <c r="AF41" s="298" t="s">
        <v>382</v>
      </c>
      <c r="AG41" s="299" t="s">
        <v>383</v>
      </c>
      <c r="AH41" s="494"/>
      <c r="AI41" s="300"/>
      <c r="AJ41" s="518" t="s">
        <v>1016</v>
      </c>
    </row>
    <row r="42" spans="1:43" ht="81" customHeight="1" x14ac:dyDescent="0.3">
      <c r="A42" s="336">
        <v>30</v>
      </c>
      <c r="B42" s="336" t="s">
        <v>616</v>
      </c>
      <c r="C42" s="291" t="s">
        <v>474</v>
      </c>
      <c r="D42" s="331" t="s">
        <v>617</v>
      </c>
      <c r="E42" s="291" t="s">
        <v>618</v>
      </c>
      <c r="F42" s="337" t="s">
        <v>619</v>
      </c>
      <c r="G42" s="284" t="s">
        <v>368</v>
      </c>
      <c r="H42" s="335">
        <f>2*12</f>
        <v>24</v>
      </c>
      <c r="I42" s="286" t="s">
        <v>388</v>
      </c>
      <c r="J42" s="287">
        <f t="shared" ref="J42:J47" si="7">IF(I42="MUY BAJA",20%,IF(I42="BAJA",40%,IF(I42="MEDIA",60%,IF(I42="ALTA",80%,IF(I42="MUY ALTA",100%,IF(I42="",""))))))</f>
        <v>0.4</v>
      </c>
      <c r="K42" s="288" t="s">
        <v>455</v>
      </c>
      <c r="L42" s="287">
        <f t="shared" si="5"/>
        <v>0.2</v>
      </c>
      <c r="M42" s="289" t="s">
        <v>440</v>
      </c>
      <c r="N42" s="290">
        <v>5</v>
      </c>
      <c r="O42" s="322" t="s">
        <v>620</v>
      </c>
      <c r="P42" s="300" t="s">
        <v>373</v>
      </c>
      <c r="Q42" s="300" t="s">
        <v>373</v>
      </c>
      <c r="R42" s="293" t="s">
        <v>391</v>
      </c>
      <c r="S42" s="293" t="s">
        <v>375</v>
      </c>
      <c r="T42" s="268">
        <v>0.3</v>
      </c>
      <c r="U42" s="293" t="s">
        <v>376</v>
      </c>
      <c r="V42" s="293" t="s">
        <v>377</v>
      </c>
      <c r="W42" s="293" t="s">
        <v>403</v>
      </c>
      <c r="X42" s="286" t="s">
        <v>369</v>
      </c>
      <c r="Y42" s="332">
        <v>0.24</v>
      </c>
      <c r="Z42" s="288" t="s">
        <v>455</v>
      </c>
      <c r="AA42" s="287">
        <f t="shared" si="6"/>
        <v>0.2</v>
      </c>
      <c r="AB42" s="289" t="s">
        <v>440</v>
      </c>
      <c r="AC42" s="304" t="s">
        <v>379</v>
      </c>
      <c r="AD42" s="291" t="s">
        <v>621</v>
      </c>
      <c r="AE42" s="297" t="s">
        <v>622</v>
      </c>
      <c r="AF42" s="298" t="s">
        <v>382</v>
      </c>
      <c r="AG42" s="299" t="s">
        <v>383</v>
      </c>
      <c r="AH42" s="300"/>
      <c r="AI42" s="300"/>
      <c r="AJ42" s="518" t="s">
        <v>1017</v>
      </c>
    </row>
    <row r="43" spans="1:43" ht="81" customHeight="1" x14ac:dyDescent="0.3">
      <c r="A43" s="336">
        <v>31</v>
      </c>
      <c r="B43" s="336" t="s">
        <v>623</v>
      </c>
      <c r="C43" s="291" t="s">
        <v>576</v>
      </c>
      <c r="D43" s="300" t="s">
        <v>624</v>
      </c>
      <c r="E43" s="300" t="s">
        <v>625</v>
      </c>
      <c r="F43" s="300" t="s">
        <v>626</v>
      </c>
      <c r="G43" s="284" t="s">
        <v>368</v>
      </c>
      <c r="H43" s="300">
        <v>50</v>
      </c>
      <c r="I43" s="286" t="s">
        <v>399</v>
      </c>
      <c r="J43" s="287">
        <f t="shared" si="7"/>
        <v>0.6</v>
      </c>
      <c r="K43" s="288" t="s">
        <v>455</v>
      </c>
      <c r="L43" s="287">
        <f>IF(K43="LEVE",20%,IF(K43="MENOR",40%,IF(K43="MODERADO",60%,IF(K43="MAYOR",80%,IF(K43="CATASTROFICO",100%,IF(I43="",""))))))</f>
        <v>0.2</v>
      </c>
      <c r="M43" s="289" t="s">
        <v>440</v>
      </c>
      <c r="N43" s="290">
        <v>6</v>
      </c>
      <c r="O43" s="322" t="s">
        <v>627</v>
      </c>
      <c r="P43" s="300" t="s">
        <v>373</v>
      </c>
      <c r="Q43" s="300" t="s">
        <v>373</v>
      </c>
      <c r="R43" s="293" t="s">
        <v>374</v>
      </c>
      <c r="S43" s="293" t="s">
        <v>375</v>
      </c>
      <c r="T43" s="313">
        <v>0.4</v>
      </c>
      <c r="U43" s="293" t="s">
        <v>376</v>
      </c>
      <c r="V43" s="293" t="s">
        <v>377</v>
      </c>
      <c r="W43" s="293" t="s">
        <v>403</v>
      </c>
      <c r="X43" s="286" t="s">
        <v>388</v>
      </c>
      <c r="Y43" s="332">
        <v>0.42</v>
      </c>
      <c r="Z43" s="288" t="s">
        <v>455</v>
      </c>
      <c r="AA43" s="287">
        <f>IF(Z43="LEVE",20%,IF(Z43="MENOR",40%,IF(Z43="MODERADO",60%,IF(Z43="MAYOR",80%,IF(Z43="CATASTROFICO",100%,IF(Z43="",""))))))</f>
        <v>0.2</v>
      </c>
      <c r="AB43" s="289" t="s">
        <v>440</v>
      </c>
      <c r="AC43" s="304" t="s">
        <v>379</v>
      </c>
      <c r="AD43" s="291" t="s">
        <v>628</v>
      </c>
      <c r="AE43" s="297" t="s">
        <v>622</v>
      </c>
      <c r="AF43" s="298" t="s">
        <v>629</v>
      </c>
      <c r="AG43" s="299" t="s">
        <v>383</v>
      </c>
      <c r="AI43" s="300"/>
      <c r="AJ43" s="540" t="s">
        <v>1056</v>
      </c>
      <c r="AL43" s="300"/>
      <c r="AM43" s="317"/>
    </row>
    <row r="44" spans="1:43" ht="198" x14ac:dyDescent="0.3">
      <c r="A44" s="290">
        <v>32</v>
      </c>
      <c r="B44" s="290" t="s">
        <v>630</v>
      </c>
      <c r="C44" s="338" t="s">
        <v>631</v>
      </c>
      <c r="D44" s="339" t="s">
        <v>632</v>
      </c>
      <c r="E44" s="340" t="s">
        <v>633</v>
      </c>
      <c r="F44" s="339" t="s">
        <v>634</v>
      </c>
      <c r="G44" s="284" t="s">
        <v>368</v>
      </c>
      <c r="H44" s="285">
        <v>8</v>
      </c>
      <c r="I44" s="286" t="s">
        <v>388</v>
      </c>
      <c r="J44" s="341">
        <f t="shared" si="7"/>
        <v>0.4</v>
      </c>
      <c r="K44" s="288" t="s">
        <v>400</v>
      </c>
      <c r="L44" s="287">
        <f t="shared" ref="L44:L47" si="8">IF(K44="LEVE",20%,IF(K44="MENOR",40%,IF(K44="MODERADO",60%,IF(K44="MAYOR",80%,IF(K44="CATASTRÓFICO",100%,IF(I44="",""))))))</f>
        <v>0.8</v>
      </c>
      <c r="M44" s="289" t="s">
        <v>401</v>
      </c>
      <c r="N44" s="290">
        <v>1</v>
      </c>
      <c r="O44" s="291" t="s">
        <v>635</v>
      </c>
      <c r="P44" s="292" t="s">
        <v>373</v>
      </c>
      <c r="Q44" s="292" t="s">
        <v>373</v>
      </c>
      <c r="R44" s="293" t="s">
        <v>374</v>
      </c>
      <c r="S44" s="293" t="s">
        <v>375</v>
      </c>
      <c r="T44" s="287">
        <v>0.4</v>
      </c>
      <c r="U44" s="293" t="s">
        <v>376</v>
      </c>
      <c r="V44" s="293" t="s">
        <v>377</v>
      </c>
      <c r="W44" s="293" t="s">
        <v>378</v>
      </c>
      <c r="X44" s="286" t="s">
        <v>369</v>
      </c>
      <c r="Y44" s="287">
        <v>0.24</v>
      </c>
      <c r="Z44" s="288" t="s">
        <v>400</v>
      </c>
      <c r="AA44" s="287">
        <f t="shared" si="1"/>
        <v>0.8</v>
      </c>
      <c r="AB44" s="289" t="s">
        <v>401</v>
      </c>
      <c r="AC44" s="304" t="s">
        <v>379</v>
      </c>
      <c r="AD44" s="317" t="s">
        <v>636</v>
      </c>
      <c r="AE44" s="322" t="s">
        <v>637</v>
      </c>
      <c r="AF44" s="298" t="s">
        <v>406</v>
      </c>
      <c r="AG44" s="314" t="s">
        <v>383</v>
      </c>
      <c r="AH44" s="494"/>
      <c r="AI44" s="300"/>
      <c r="AJ44" s="517" t="s">
        <v>1035</v>
      </c>
      <c r="AK44" s="2" t="s">
        <v>1026</v>
      </c>
    </row>
    <row r="45" spans="1:43" ht="114.75" x14ac:dyDescent="0.3">
      <c r="A45" s="290">
        <v>33</v>
      </c>
      <c r="B45" s="290" t="s">
        <v>638</v>
      </c>
      <c r="C45" s="338" t="s">
        <v>631</v>
      </c>
      <c r="D45" s="323" t="s">
        <v>639</v>
      </c>
      <c r="E45" s="323" t="s">
        <v>640</v>
      </c>
      <c r="F45" s="323" t="s">
        <v>641</v>
      </c>
      <c r="G45" s="284" t="s">
        <v>368</v>
      </c>
      <c r="H45" s="300">
        <f>5*12</f>
        <v>60</v>
      </c>
      <c r="I45" s="286" t="s">
        <v>399</v>
      </c>
      <c r="J45" s="341">
        <f t="shared" si="7"/>
        <v>0.6</v>
      </c>
      <c r="K45" s="288" t="s">
        <v>455</v>
      </c>
      <c r="L45" s="287">
        <f t="shared" si="8"/>
        <v>0.2</v>
      </c>
      <c r="M45" s="289" t="s">
        <v>440</v>
      </c>
      <c r="N45" s="290">
        <v>2</v>
      </c>
      <c r="O45" s="297" t="s">
        <v>642</v>
      </c>
      <c r="P45" s="290" t="s">
        <v>373</v>
      </c>
      <c r="Q45" s="290" t="s">
        <v>373</v>
      </c>
      <c r="R45" s="293" t="s">
        <v>545</v>
      </c>
      <c r="S45" s="293" t="s">
        <v>375</v>
      </c>
      <c r="T45" s="287">
        <v>0.4</v>
      </c>
      <c r="U45" s="293" t="s">
        <v>376</v>
      </c>
      <c r="V45" s="293" t="s">
        <v>377</v>
      </c>
      <c r="W45" s="293" t="s">
        <v>378</v>
      </c>
      <c r="X45" s="286" t="s">
        <v>369</v>
      </c>
      <c r="Y45" s="287">
        <v>0.36</v>
      </c>
      <c r="Z45" s="288" t="s">
        <v>455</v>
      </c>
      <c r="AA45" s="287">
        <f t="shared" si="1"/>
        <v>0.2</v>
      </c>
      <c r="AB45" s="289" t="s">
        <v>440</v>
      </c>
      <c r="AC45" s="304" t="s">
        <v>379</v>
      </c>
      <c r="AD45" s="317" t="s">
        <v>643</v>
      </c>
      <c r="AE45" s="300" t="s">
        <v>644</v>
      </c>
      <c r="AF45" s="298" t="s">
        <v>406</v>
      </c>
      <c r="AG45" s="314" t="s">
        <v>383</v>
      </c>
      <c r="AH45" s="494"/>
      <c r="AI45" s="300"/>
      <c r="AJ45" s="517" t="s">
        <v>1029</v>
      </c>
      <c r="AK45" s="2" t="s">
        <v>1026</v>
      </c>
    </row>
    <row r="46" spans="1:43" ht="147.75" customHeight="1" x14ac:dyDescent="0.3">
      <c r="A46" s="282">
        <v>34</v>
      </c>
      <c r="B46" s="290" t="s">
        <v>645</v>
      </c>
      <c r="C46" s="317" t="s">
        <v>646</v>
      </c>
      <c r="D46" s="323" t="s">
        <v>647</v>
      </c>
      <c r="E46" s="323" t="s">
        <v>648</v>
      </c>
      <c r="F46" s="323" t="s">
        <v>649</v>
      </c>
      <c r="G46" s="284" t="s">
        <v>368</v>
      </c>
      <c r="H46" s="300">
        <v>32</v>
      </c>
      <c r="I46" s="286" t="s">
        <v>399</v>
      </c>
      <c r="J46" s="341">
        <f t="shared" si="7"/>
        <v>0.6</v>
      </c>
      <c r="K46" s="288" t="s">
        <v>400</v>
      </c>
      <c r="L46" s="287">
        <f t="shared" si="8"/>
        <v>0.8</v>
      </c>
      <c r="M46" s="289" t="s">
        <v>401</v>
      </c>
      <c r="N46" s="290">
        <v>3</v>
      </c>
      <c r="O46" s="297" t="s">
        <v>650</v>
      </c>
      <c r="P46" s="290" t="s">
        <v>373</v>
      </c>
      <c r="Q46" s="290" t="s">
        <v>373</v>
      </c>
      <c r="R46" s="293" t="s">
        <v>391</v>
      </c>
      <c r="S46" s="293" t="s">
        <v>375</v>
      </c>
      <c r="T46" s="342">
        <v>0.4</v>
      </c>
      <c r="U46" s="293" t="s">
        <v>376</v>
      </c>
      <c r="V46" s="293" t="s">
        <v>377</v>
      </c>
      <c r="W46" s="293" t="s">
        <v>403</v>
      </c>
      <c r="X46" s="286" t="s">
        <v>369</v>
      </c>
      <c r="Y46" s="326">
        <v>0.36</v>
      </c>
      <c r="Z46" s="288" t="s">
        <v>400</v>
      </c>
      <c r="AA46" s="287">
        <f t="shared" si="1"/>
        <v>0.8</v>
      </c>
      <c r="AB46" s="289" t="s">
        <v>401</v>
      </c>
      <c r="AC46" s="304" t="s">
        <v>379</v>
      </c>
      <c r="AD46" s="343" t="s">
        <v>651</v>
      </c>
      <c r="AE46" s="300" t="s">
        <v>652</v>
      </c>
      <c r="AF46" s="298" t="s">
        <v>406</v>
      </c>
      <c r="AG46" s="314" t="s">
        <v>383</v>
      </c>
      <c r="AH46" s="494"/>
      <c r="AI46" s="300"/>
      <c r="AJ46" s="517" t="s">
        <v>1030</v>
      </c>
      <c r="AK46" s="2" t="s">
        <v>1026</v>
      </c>
      <c r="AQ46" s="344"/>
    </row>
    <row r="47" spans="1:43" ht="82.5" x14ac:dyDescent="0.3">
      <c r="A47" s="336">
        <v>35</v>
      </c>
      <c r="B47" s="290" t="s">
        <v>653</v>
      </c>
      <c r="C47" s="317" t="s">
        <v>646</v>
      </c>
      <c r="D47" s="291" t="s">
        <v>654</v>
      </c>
      <c r="E47" s="291" t="s">
        <v>655</v>
      </c>
      <c r="F47" s="291" t="s">
        <v>656</v>
      </c>
      <c r="G47" s="284" t="s">
        <v>418</v>
      </c>
      <c r="H47" s="300">
        <f>816</f>
        <v>816</v>
      </c>
      <c r="I47" s="286" t="s">
        <v>463</v>
      </c>
      <c r="J47" s="341">
        <f t="shared" si="7"/>
        <v>0.8</v>
      </c>
      <c r="K47" s="288" t="s">
        <v>400</v>
      </c>
      <c r="L47" s="287">
        <f t="shared" si="8"/>
        <v>0.8</v>
      </c>
      <c r="M47" s="289" t="s">
        <v>401</v>
      </c>
      <c r="N47" s="300">
        <v>4</v>
      </c>
      <c r="O47" s="322" t="s">
        <v>657</v>
      </c>
      <c r="P47" s="300" t="s">
        <v>373</v>
      </c>
      <c r="Q47" s="300" t="s">
        <v>373</v>
      </c>
      <c r="R47" s="293" t="s">
        <v>374</v>
      </c>
      <c r="S47" s="293" t="s">
        <v>658</v>
      </c>
      <c r="T47" s="267">
        <v>0.5</v>
      </c>
      <c r="U47" s="293" t="s">
        <v>376</v>
      </c>
      <c r="V47" s="293" t="s">
        <v>377</v>
      </c>
      <c r="W47" s="293" t="s">
        <v>378</v>
      </c>
      <c r="X47" s="286" t="s">
        <v>388</v>
      </c>
      <c r="Y47" s="287">
        <v>0.4</v>
      </c>
      <c r="Z47" s="288" t="s">
        <v>400</v>
      </c>
      <c r="AA47" s="287">
        <f t="shared" si="1"/>
        <v>0.8</v>
      </c>
      <c r="AB47" s="289" t="s">
        <v>401</v>
      </c>
      <c r="AC47" s="304" t="s">
        <v>379</v>
      </c>
      <c r="AD47" s="317" t="s">
        <v>659</v>
      </c>
      <c r="AE47" s="300" t="s">
        <v>660</v>
      </c>
      <c r="AF47" s="298" t="s">
        <v>406</v>
      </c>
      <c r="AG47" s="314" t="s">
        <v>422</v>
      </c>
      <c r="AH47" s="300"/>
      <c r="AI47" s="300"/>
      <c r="AJ47" s="517" t="s">
        <v>1031</v>
      </c>
      <c r="AK47" s="2" t="s">
        <v>1026</v>
      </c>
    </row>
    <row r="48" spans="1:43" ht="91.5" customHeight="1" x14ac:dyDescent="0.3">
      <c r="A48" s="708">
        <v>36</v>
      </c>
      <c r="B48" s="708" t="s">
        <v>661</v>
      </c>
      <c r="C48" s="710" t="s">
        <v>364</v>
      </c>
      <c r="D48" s="737" t="s">
        <v>662</v>
      </c>
      <c r="E48" s="737" t="s">
        <v>663</v>
      </c>
      <c r="F48" s="737" t="s">
        <v>664</v>
      </c>
      <c r="G48" s="714" t="s">
        <v>418</v>
      </c>
      <c r="H48" s="716">
        <v>100</v>
      </c>
      <c r="I48" s="745" t="s">
        <v>399</v>
      </c>
      <c r="J48" s="733">
        <f>IF(I48="MUY BAJA",20%,IF(I48="BAJA",40%,IF(I48="MEDIA",60%,IF(I48="ALTA",80%,IF(I48="MUY ALTA",100%,IF(I48="",""))))))</f>
        <v>0.6</v>
      </c>
      <c r="K48" s="731" t="s">
        <v>370</v>
      </c>
      <c r="L48" s="733">
        <f>IF(K48="LEVE",20%,IF(K48="MENOR",40%,IF(K48="MODERADO",60%,IF(K48="MAYOR",80%,IF(K48="CATASTRÓFICO",100%,IF(I48="",""))))))</f>
        <v>1</v>
      </c>
      <c r="M48" s="735" t="s">
        <v>371</v>
      </c>
      <c r="N48" s="290">
        <v>1</v>
      </c>
      <c r="O48" s="291" t="s">
        <v>665</v>
      </c>
      <c r="P48" s="292" t="s">
        <v>373</v>
      </c>
      <c r="Q48" s="292" t="s">
        <v>373</v>
      </c>
      <c r="R48" s="293" t="s">
        <v>374</v>
      </c>
      <c r="S48" s="293" t="s">
        <v>375</v>
      </c>
      <c r="T48" s="287">
        <v>0.4</v>
      </c>
      <c r="U48" s="293" t="s">
        <v>376</v>
      </c>
      <c r="V48" s="293" t="s">
        <v>377</v>
      </c>
      <c r="W48" s="293" t="s">
        <v>378</v>
      </c>
      <c r="X48" s="745" t="s">
        <v>399</v>
      </c>
      <c r="Y48" s="294">
        <v>0.36</v>
      </c>
      <c r="Z48" s="747" t="s">
        <v>370</v>
      </c>
      <c r="AA48" s="733">
        <f>IF(Z48="LEVE",20%,IF(Z48="MENOR",40%,IF(Z48="MODERADO",60%,IF(Z48="MAYOR",80%,IF(Z48="CATASTRÓFICO",100%,IF(X48="",""))))))</f>
        <v>1</v>
      </c>
      <c r="AB48" s="735" t="s">
        <v>371</v>
      </c>
      <c r="AC48" s="749" t="s">
        <v>379</v>
      </c>
      <c r="AD48" s="317" t="s">
        <v>666</v>
      </c>
      <c r="AE48" s="345" t="s">
        <v>667</v>
      </c>
      <c r="AF48" s="298" t="s">
        <v>406</v>
      </c>
      <c r="AG48" s="751" t="s">
        <v>422</v>
      </c>
      <c r="AH48" s="494"/>
      <c r="AI48" s="300"/>
      <c r="AJ48" s="517" t="s">
        <v>1045</v>
      </c>
      <c r="AK48" s="2" t="s">
        <v>1027</v>
      </c>
    </row>
    <row r="49" spans="1:37" ht="90.75" customHeight="1" x14ac:dyDescent="0.3">
      <c r="A49" s="709"/>
      <c r="B49" s="709"/>
      <c r="C49" s="711"/>
      <c r="D49" s="740"/>
      <c r="E49" s="740"/>
      <c r="F49" s="740"/>
      <c r="G49" s="715"/>
      <c r="H49" s="717"/>
      <c r="I49" s="746"/>
      <c r="J49" s="734"/>
      <c r="K49" s="732"/>
      <c r="L49" s="734"/>
      <c r="M49" s="736"/>
      <c r="N49" s="290">
        <v>2</v>
      </c>
      <c r="O49" s="291" t="s">
        <v>668</v>
      </c>
      <c r="P49" s="292" t="s">
        <v>373</v>
      </c>
      <c r="Q49" s="292" t="s">
        <v>373</v>
      </c>
      <c r="R49" s="293" t="s">
        <v>374</v>
      </c>
      <c r="S49" s="293" t="s">
        <v>375</v>
      </c>
      <c r="T49" s="287">
        <v>0.4</v>
      </c>
      <c r="U49" s="293" t="s">
        <v>376</v>
      </c>
      <c r="V49" s="293" t="s">
        <v>377</v>
      </c>
      <c r="W49" s="293" t="s">
        <v>378</v>
      </c>
      <c r="X49" s="746"/>
      <c r="Y49" s="294">
        <v>0.216</v>
      </c>
      <c r="Z49" s="748"/>
      <c r="AA49" s="734"/>
      <c r="AB49" s="736"/>
      <c r="AC49" s="750"/>
      <c r="AD49" s="317" t="s">
        <v>669</v>
      </c>
      <c r="AE49" s="345" t="s">
        <v>667</v>
      </c>
      <c r="AF49" s="298" t="s">
        <v>406</v>
      </c>
      <c r="AG49" s="752"/>
      <c r="AH49" s="300"/>
      <c r="AI49" s="300"/>
      <c r="AJ49" s="517" t="s">
        <v>1046</v>
      </c>
      <c r="AK49" s="2" t="s">
        <v>1027</v>
      </c>
    </row>
    <row r="50" spans="1:37" ht="68.25" customHeight="1" x14ac:dyDescent="0.3">
      <c r="A50" s="282">
        <v>37</v>
      </c>
      <c r="B50" s="290" t="s">
        <v>670</v>
      </c>
      <c r="C50" s="291" t="s">
        <v>364</v>
      </c>
      <c r="D50" s="291" t="s">
        <v>671</v>
      </c>
      <c r="E50" s="291" t="s">
        <v>672</v>
      </c>
      <c r="F50" s="291" t="s">
        <v>673</v>
      </c>
      <c r="G50" s="284" t="s">
        <v>418</v>
      </c>
      <c r="H50" s="300">
        <v>24</v>
      </c>
      <c r="I50" s="286" t="s">
        <v>388</v>
      </c>
      <c r="J50" s="341">
        <f>IF(I50="MUY BAJA",20%,IF(I50="BAJA",40%,IF(I50="MEDIA",60%,IF(I50="ALTA",80%,IF(I50="MUY ALTA",100%,IF(I50="",""))))))</f>
        <v>0.4</v>
      </c>
      <c r="K50" s="288" t="s">
        <v>370</v>
      </c>
      <c r="L50" s="287">
        <f>IF(K50="LEVE",20%,IF(K50="MENOR",40%,IF(K50="MODERADO",60%,IF(K50="MAYOR",80%,IF(K50="CATASTRÓFICO",100%,IF(I50="",""))))))</f>
        <v>1</v>
      </c>
      <c r="M50" s="289" t="s">
        <v>371</v>
      </c>
      <c r="N50" s="290">
        <v>3</v>
      </c>
      <c r="O50" s="297" t="s">
        <v>674</v>
      </c>
      <c r="P50" s="290" t="s">
        <v>373</v>
      </c>
      <c r="Q50" s="290" t="s">
        <v>373</v>
      </c>
      <c r="R50" s="293" t="s">
        <v>545</v>
      </c>
      <c r="S50" s="293" t="s">
        <v>375</v>
      </c>
      <c r="T50" s="287">
        <v>0.4</v>
      </c>
      <c r="U50" s="293" t="s">
        <v>376</v>
      </c>
      <c r="V50" s="293" t="s">
        <v>377</v>
      </c>
      <c r="W50" s="293" t="s">
        <v>378</v>
      </c>
      <c r="X50" s="286" t="s">
        <v>388</v>
      </c>
      <c r="Y50" s="287">
        <v>0.36</v>
      </c>
      <c r="Z50" s="288" t="s">
        <v>370</v>
      </c>
      <c r="AA50" s="287">
        <f>IF(Z50="LEVE",20%,IF(Z50="MENOR",40%,IF(Z50="MODERADO",60%,IF(Z50="MAYOR",80%,IF(Z50="CATASTRÓFICO",100%,IF(X50="",""))))))</f>
        <v>1</v>
      </c>
      <c r="AB50" s="289" t="s">
        <v>371</v>
      </c>
      <c r="AC50" s="304" t="s">
        <v>379</v>
      </c>
      <c r="AD50" s="317" t="s">
        <v>675</v>
      </c>
      <c r="AE50" s="345" t="s">
        <v>676</v>
      </c>
      <c r="AF50" s="298" t="s">
        <v>406</v>
      </c>
      <c r="AG50" s="314" t="s">
        <v>422</v>
      </c>
      <c r="AH50" s="300"/>
      <c r="AI50" s="300"/>
      <c r="AJ50" s="514" t="s">
        <v>982</v>
      </c>
      <c r="AK50" s="2" t="s">
        <v>1027</v>
      </c>
    </row>
    <row r="51" spans="1:37" ht="99" customHeight="1" x14ac:dyDescent="0.3">
      <c r="A51" s="708">
        <v>38</v>
      </c>
      <c r="B51" s="708" t="s">
        <v>677</v>
      </c>
      <c r="C51" s="737" t="s">
        <v>364</v>
      </c>
      <c r="D51" s="737" t="s">
        <v>678</v>
      </c>
      <c r="E51" s="737" t="s">
        <v>679</v>
      </c>
      <c r="F51" s="737" t="s">
        <v>680</v>
      </c>
      <c r="G51" s="714" t="s">
        <v>495</v>
      </c>
      <c r="H51" s="716">
        <v>100</v>
      </c>
      <c r="I51" s="745" t="s">
        <v>399</v>
      </c>
      <c r="J51" s="733">
        <f>IF(I51="MUY BAJA",20%,IF(I51="BAJA",40%,IF(I51="MEDIA",60%,IF(I51="ALTA",80%,IF(I51="MUY ALTA",100%,IF(I51="",""))))))</f>
        <v>0.6</v>
      </c>
      <c r="K51" s="731" t="s">
        <v>370</v>
      </c>
      <c r="L51" s="733">
        <f>IF(K51="LEVE",20%,IF(K51="MENOR",40%,IF(K51="MODERADO",60%,IF(K51="MAYOR",80%,IF(K51="CATASTRÓFICO",100%,IF(I51="",""))))))</f>
        <v>1</v>
      </c>
      <c r="M51" s="735" t="s">
        <v>371</v>
      </c>
      <c r="N51" s="290">
        <v>4</v>
      </c>
      <c r="O51" s="297" t="s">
        <v>681</v>
      </c>
      <c r="P51" s="290" t="s">
        <v>373</v>
      </c>
      <c r="Q51" s="290" t="s">
        <v>373</v>
      </c>
      <c r="R51" s="293" t="s">
        <v>391</v>
      </c>
      <c r="S51" s="293" t="s">
        <v>375</v>
      </c>
      <c r="T51" s="287">
        <v>0.4</v>
      </c>
      <c r="U51" s="293" t="s">
        <v>376</v>
      </c>
      <c r="V51" s="293" t="s">
        <v>377</v>
      </c>
      <c r="W51" s="293" t="s">
        <v>403</v>
      </c>
      <c r="X51" s="745" t="s">
        <v>399</v>
      </c>
      <c r="Y51" s="287">
        <v>0.24</v>
      </c>
      <c r="Z51" s="747" t="s">
        <v>370</v>
      </c>
      <c r="AA51" s="758">
        <f>IF(Z51="LEVE",20%,IF(Z51="MENOR",40%,IF(Z51="MODERADO",60%,IF(Z51="MAYOR",80%,IF(Z51="CATASTRÓFICO",100%,IF(X51="",""))))))</f>
        <v>1</v>
      </c>
      <c r="AB51" s="735" t="s">
        <v>371</v>
      </c>
      <c r="AC51" s="749" t="s">
        <v>682</v>
      </c>
      <c r="AD51" s="346" t="s">
        <v>1023</v>
      </c>
      <c r="AE51" s="347" t="s">
        <v>192</v>
      </c>
      <c r="AF51" s="298" t="s">
        <v>406</v>
      </c>
      <c r="AG51" s="751" t="s">
        <v>383</v>
      </c>
      <c r="AH51" s="300"/>
      <c r="AI51" s="300"/>
      <c r="AJ51" s="514" t="s">
        <v>1040</v>
      </c>
      <c r="AK51" s="2" t="s">
        <v>1027</v>
      </c>
    </row>
    <row r="52" spans="1:37" ht="55.5" customHeight="1" x14ac:dyDescent="0.3">
      <c r="A52" s="709"/>
      <c r="B52" s="709"/>
      <c r="C52" s="740"/>
      <c r="D52" s="740"/>
      <c r="E52" s="740"/>
      <c r="F52" s="740"/>
      <c r="G52" s="715"/>
      <c r="H52" s="717"/>
      <c r="I52" s="746"/>
      <c r="J52" s="734"/>
      <c r="K52" s="732"/>
      <c r="L52" s="734"/>
      <c r="M52" s="736"/>
      <c r="N52" s="290">
        <v>5</v>
      </c>
      <c r="O52" s="297" t="s">
        <v>683</v>
      </c>
      <c r="P52" s="290" t="s">
        <v>373</v>
      </c>
      <c r="Q52" s="290" t="s">
        <v>373</v>
      </c>
      <c r="R52" s="293" t="s">
        <v>391</v>
      </c>
      <c r="S52" s="293" t="s">
        <v>375</v>
      </c>
      <c r="T52" s="287">
        <v>0.3</v>
      </c>
      <c r="U52" s="293" t="s">
        <v>376</v>
      </c>
      <c r="V52" s="293" t="s">
        <v>377</v>
      </c>
      <c r="W52" s="293" t="s">
        <v>403</v>
      </c>
      <c r="X52" s="746"/>
      <c r="Y52" s="348">
        <v>0.16799999999999998</v>
      </c>
      <c r="Z52" s="748"/>
      <c r="AA52" s="759"/>
      <c r="AB52" s="736"/>
      <c r="AC52" s="750"/>
      <c r="AD52" s="317" t="s">
        <v>684</v>
      </c>
      <c r="AE52" s="300" t="s">
        <v>192</v>
      </c>
      <c r="AF52" s="298" t="s">
        <v>406</v>
      </c>
      <c r="AG52" s="752"/>
      <c r="AH52" s="493"/>
      <c r="AI52" s="300"/>
      <c r="AJ52" s="519" t="s">
        <v>1024</v>
      </c>
      <c r="AK52" s="2" t="s">
        <v>1026</v>
      </c>
    </row>
    <row r="53" spans="1:37" ht="82.5" x14ac:dyDescent="0.3">
      <c r="A53" s="282">
        <v>39</v>
      </c>
      <c r="B53" s="290" t="s">
        <v>685</v>
      </c>
      <c r="C53" s="317" t="s">
        <v>364</v>
      </c>
      <c r="D53" s="317" t="s">
        <v>686</v>
      </c>
      <c r="E53" s="317" t="s">
        <v>687</v>
      </c>
      <c r="F53" s="317" t="s">
        <v>688</v>
      </c>
      <c r="G53" s="284" t="s">
        <v>368</v>
      </c>
      <c r="H53" s="300">
        <v>19</v>
      </c>
      <c r="I53" s="286" t="s">
        <v>388</v>
      </c>
      <c r="J53" s="341">
        <f t="shared" ref="J53:J63" si="9">IF(I53="MUY BAJA",20%,IF(I53="BAJA",40%,IF(I53="MEDIA",60%,IF(I53="ALTA",80%,IF(I53="MUY ALTA",100%,IF(I53="",""))))))</f>
        <v>0.4</v>
      </c>
      <c r="K53" s="288" t="s">
        <v>370</v>
      </c>
      <c r="L53" s="287">
        <f t="shared" ref="L53:L56" si="10">IF(K53="LEVE",20%,IF(K53="MENOR",40%,IF(K53="MODERADO",60%,IF(K53="MAYOR",80%,IF(K53="CATASTRÓFICO",100%,IF(I53="",""))))))</f>
        <v>1</v>
      </c>
      <c r="M53" s="289" t="s">
        <v>371</v>
      </c>
      <c r="N53" s="300">
        <v>1</v>
      </c>
      <c r="O53" s="317" t="s">
        <v>689</v>
      </c>
      <c r="P53" s="300" t="s">
        <v>373</v>
      </c>
      <c r="Q53" s="300" t="s">
        <v>373</v>
      </c>
      <c r="R53" s="293" t="s">
        <v>374</v>
      </c>
      <c r="S53" s="293" t="s">
        <v>375</v>
      </c>
      <c r="T53" s="332">
        <v>0.4</v>
      </c>
      <c r="U53" s="293" t="s">
        <v>376</v>
      </c>
      <c r="V53" s="293" t="s">
        <v>377</v>
      </c>
      <c r="W53" s="293" t="s">
        <v>378</v>
      </c>
      <c r="X53" s="286" t="s">
        <v>369</v>
      </c>
      <c r="Y53" s="332">
        <v>0.24</v>
      </c>
      <c r="Z53" s="288" t="s">
        <v>370</v>
      </c>
      <c r="AA53" s="287">
        <f t="shared" ref="AA53:AA56" si="11">IF(Z53="LEVE",20%,IF(Z53="MENOR",40%,IF(Z53="MODERADO",60%,IF(Z53="MAYOR",80%,IF(Z53="CATASTRÓFICO",100%,IF(X53="",""))))))</f>
        <v>1</v>
      </c>
      <c r="AB53" s="289" t="s">
        <v>371</v>
      </c>
      <c r="AC53" s="304" t="s">
        <v>379</v>
      </c>
      <c r="AD53" s="317" t="s">
        <v>690</v>
      </c>
      <c r="AE53" s="300" t="s">
        <v>191</v>
      </c>
      <c r="AF53" s="298" t="s">
        <v>382</v>
      </c>
      <c r="AG53" s="314" t="s">
        <v>383</v>
      </c>
      <c r="AH53" s="300"/>
      <c r="AI53" s="300"/>
      <c r="AJ53" s="514" t="s">
        <v>1041</v>
      </c>
      <c r="AK53" s="2" t="s">
        <v>1027</v>
      </c>
    </row>
    <row r="54" spans="1:37" ht="82.5" x14ac:dyDescent="0.3">
      <c r="A54" s="282">
        <v>40</v>
      </c>
      <c r="B54" s="290" t="s">
        <v>691</v>
      </c>
      <c r="C54" s="317" t="s">
        <v>364</v>
      </c>
      <c r="D54" s="317" t="s">
        <v>692</v>
      </c>
      <c r="E54" s="317" t="s">
        <v>693</v>
      </c>
      <c r="F54" s="317" t="s">
        <v>694</v>
      </c>
      <c r="G54" s="284" t="s">
        <v>368</v>
      </c>
      <c r="H54" s="300">
        <v>19</v>
      </c>
      <c r="I54" s="286" t="s">
        <v>388</v>
      </c>
      <c r="J54" s="341">
        <f t="shared" si="9"/>
        <v>0.4</v>
      </c>
      <c r="K54" s="288" t="s">
        <v>370</v>
      </c>
      <c r="L54" s="287">
        <f t="shared" si="10"/>
        <v>1</v>
      </c>
      <c r="M54" s="289" t="s">
        <v>371</v>
      </c>
      <c r="N54" s="300">
        <v>2</v>
      </c>
      <c r="O54" s="317" t="s">
        <v>695</v>
      </c>
      <c r="P54" s="300" t="s">
        <v>373</v>
      </c>
      <c r="Q54" s="300" t="s">
        <v>373</v>
      </c>
      <c r="R54" s="293" t="s">
        <v>374</v>
      </c>
      <c r="S54" s="293" t="s">
        <v>375</v>
      </c>
      <c r="T54" s="325">
        <v>0.4</v>
      </c>
      <c r="U54" s="293" t="s">
        <v>376</v>
      </c>
      <c r="V54" s="293" t="s">
        <v>377</v>
      </c>
      <c r="W54" s="293" t="s">
        <v>378</v>
      </c>
      <c r="X54" s="286" t="s">
        <v>369</v>
      </c>
      <c r="Y54" s="332">
        <v>0.24</v>
      </c>
      <c r="Z54" s="288" t="s">
        <v>370</v>
      </c>
      <c r="AA54" s="287">
        <f t="shared" si="11"/>
        <v>1</v>
      </c>
      <c r="AB54" s="289" t="s">
        <v>371</v>
      </c>
      <c r="AC54" s="304" t="s">
        <v>379</v>
      </c>
      <c r="AD54" s="300" t="s">
        <v>696</v>
      </c>
      <c r="AE54" s="300" t="s">
        <v>191</v>
      </c>
      <c r="AF54" s="298" t="s">
        <v>382</v>
      </c>
      <c r="AG54" s="314" t="s">
        <v>383</v>
      </c>
      <c r="AH54" s="300"/>
      <c r="AI54" s="300"/>
      <c r="AJ54" s="514" t="s">
        <v>1042</v>
      </c>
      <c r="AK54" s="2" t="s">
        <v>1027</v>
      </c>
    </row>
    <row r="55" spans="1:37" ht="99" x14ac:dyDescent="0.3">
      <c r="A55" s="282">
        <v>41</v>
      </c>
      <c r="B55" s="290" t="s">
        <v>697</v>
      </c>
      <c r="C55" s="317" t="s">
        <v>364</v>
      </c>
      <c r="D55" s="317" t="s">
        <v>698</v>
      </c>
      <c r="E55" s="317" t="s">
        <v>699</v>
      </c>
      <c r="F55" s="317" t="s">
        <v>700</v>
      </c>
      <c r="G55" s="284" t="s">
        <v>368</v>
      </c>
      <c r="H55" s="300">
        <v>36</v>
      </c>
      <c r="I55" s="286" t="s">
        <v>399</v>
      </c>
      <c r="J55" s="341">
        <f t="shared" si="9"/>
        <v>0.6</v>
      </c>
      <c r="K55" s="288" t="s">
        <v>455</v>
      </c>
      <c r="L55" s="287">
        <f t="shared" si="10"/>
        <v>0.2</v>
      </c>
      <c r="M55" s="289" t="s">
        <v>440</v>
      </c>
      <c r="N55" s="300">
        <v>3</v>
      </c>
      <c r="O55" s="317" t="s">
        <v>701</v>
      </c>
      <c r="P55" s="300" t="s">
        <v>373</v>
      </c>
      <c r="Q55" s="300" t="s">
        <v>373</v>
      </c>
      <c r="R55" s="293" t="s">
        <v>374</v>
      </c>
      <c r="S55" s="293" t="s">
        <v>375</v>
      </c>
      <c r="T55" s="325">
        <v>0.4</v>
      </c>
      <c r="U55" s="293" t="s">
        <v>376</v>
      </c>
      <c r="V55" s="293" t="s">
        <v>377</v>
      </c>
      <c r="W55" s="293" t="s">
        <v>378</v>
      </c>
      <c r="X55" s="286" t="s">
        <v>399</v>
      </c>
      <c r="Y55" s="332">
        <v>0.36</v>
      </c>
      <c r="Z55" s="288" t="s">
        <v>455</v>
      </c>
      <c r="AA55" s="287">
        <f t="shared" si="11"/>
        <v>0.2</v>
      </c>
      <c r="AB55" s="289" t="s">
        <v>440</v>
      </c>
      <c r="AC55" s="304" t="s">
        <v>379</v>
      </c>
      <c r="AD55" s="300" t="s">
        <v>702</v>
      </c>
      <c r="AE55" s="300" t="s">
        <v>192</v>
      </c>
      <c r="AF55" s="298" t="s">
        <v>382</v>
      </c>
      <c r="AG55" s="314" t="s">
        <v>383</v>
      </c>
      <c r="AH55" s="300"/>
      <c r="AI55" s="300"/>
      <c r="AJ55" s="514" t="s">
        <v>1025</v>
      </c>
      <c r="AK55" s="2" t="s">
        <v>1026</v>
      </c>
    </row>
    <row r="56" spans="1:37" ht="99" x14ac:dyDescent="0.3">
      <c r="A56" s="282">
        <v>42</v>
      </c>
      <c r="B56" s="290" t="s">
        <v>703</v>
      </c>
      <c r="C56" s="317" t="s">
        <v>364</v>
      </c>
      <c r="D56" s="317" t="s">
        <v>704</v>
      </c>
      <c r="E56" s="317" t="s">
        <v>705</v>
      </c>
      <c r="F56" s="317" t="s">
        <v>706</v>
      </c>
      <c r="G56" s="284" t="s">
        <v>495</v>
      </c>
      <c r="H56" s="300">
        <v>19</v>
      </c>
      <c r="I56" s="286" t="s">
        <v>388</v>
      </c>
      <c r="J56" s="341">
        <f t="shared" si="9"/>
        <v>0.4</v>
      </c>
      <c r="K56" s="288" t="s">
        <v>370</v>
      </c>
      <c r="L56" s="287">
        <f t="shared" si="10"/>
        <v>1</v>
      </c>
      <c r="M56" s="289" t="s">
        <v>371</v>
      </c>
      <c r="N56" s="300">
        <v>4</v>
      </c>
      <c r="O56" s="317" t="s">
        <v>707</v>
      </c>
      <c r="P56" s="300" t="s">
        <v>373</v>
      </c>
      <c r="Q56" s="300" t="s">
        <v>373</v>
      </c>
      <c r="R56" s="293" t="s">
        <v>374</v>
      </c>
      <c r="S56" s="293" t="s">
        <v>375</v>
      </c>
      <c r="T56" s="325">
        <v>0.4</v>
      </c>
      <c r="U56" s="293" t="s">
        <v>376</v>
      </c>
      <c r="V56" s="293" t="s">
        <v>377</v>
      </c>
      <c r="W56" s="293" t="s">
        <v>378</v>
      </c>
      <c r="X56" s="286" t="s">
        <v>369</v>
      </c>
      <c r="Y56" s="332">
        <v>0.24</v>
      </c>
      <c r="Z56" s="288" t="s">
        <v>370</v>
      </c>
      <c r="AA56" s="287">
        <f t="shared" si="11"/>
        <v>1</v>
      </c>
      <c r="AB56" s="289" t="s">
        <v>371</v>
      </c>
      <c r="AC56" s="304" t="s">
        <v>379</v>
      </c>
      <c r="AD56" s="317" t="s">
        <v>684</v>
      </c>
      <c r="AE56" s="300" t="s">
        <v>192</v>
      </c>
      <c r="AF56" s="298" t="s">
        <v>382</v>
      </c>
      <c r="AG56" s="314" t="s">
        <v>383</v>
      </c>
      <c r="AH56" s="300"/>
      <c r="AI56" s="300"/>
      <c r="AJ56" s="516" t="s">
        <v>1043</v>
      </c>
      <c r="AK56" s="2" t="s">
        <v>1027</v>
      </c>
    </row>
    <row r="57" spans="1:37" ht="102" customHeight="1" x14ac:dyDescent="0.3">
      <c r="A57" s="708">
        <v>43</v>
      </c>
      <c r="B57" s="708" t="s">
        <v>708</v>
      </c>
      <c r="C57" s="737" t="s">
        <v>364</v>
      </c>
      <c r="D57" s="737" t="s">
        <v>709</v>
      </c>
      <c r="E57" s="737" t="s">
        <v>710</v>
      </c>
      <c r="F57" s="737" t="s">
        <v>711</v>
      </c>
      <c r="G57" s="714" t="s">
        <v>368</v>
      </c>
      <c r="H57" s="716">
        <v>12</v>
      </c>
      <c r="I57" s="745" t="s">
        <v>388</v>
      </c>
      <c r="J57" s="733">
        <f t="shared" si="9"/>
        <v>0.4</v>
      </c>
      <c r="K57" s="731" t="s">
        <v>400</v>
      </c>
      <c r="L57" s="729">
        <v>0.8</v>
      </c>
      <c r="M57" s="735" t="s">
        <v>401</v>
      </c>
      <c r="N57" s="290">
        <v>1</v>
      </c>
      <c r="O57" s="291" t="s">
        <v>712</v>
      </c>
      <c r="P57" s="292" t="s">
        <v>373</v>
      </c>
      <c r="Q57" s="292" t="s">
        <v>373</v>
      </c>
      <c r="R57" s="293" t="s">
        <v>374</v>
      </c>
      <c r="S57" s="293" t="s">
        <v>375</v>
      </c>
      <c r="T57" s="287">
        <v>0.4</v>
      </c>
      <c r="U57" s="293" t="s">
        <v>376</v>
      </c>
      <c r="V57" s="293" t="s">
        <v>377</v>
      </c>
      <c r="W57" s="293" t="s">
        <v>378</v>
      </c>
      <c r="X57" s="349" t="s">
        <v>369</v>
      </c>
      <c r="Y57" s="333">
        <v>0.24</v>
      </c>
      <c r="Z57" s="288" t="s">
        <v>400</v>
      </c>
      <c r="AA57" s="350">
        <v>0.8</v>
      </c>
      <c r="AB57" s="735" t="s">
        <v>401</v>
      </c>
      <c r="AC57" s="304" t="s">
        <v>379</v>
      </c>
      <c r="AD57" s="297" t="s">
        <v>713</v>
      </c>
      <c r="AE57" s="297" t="s">
        <v>714</v>
      </c>
      <c r="AF57" s="298" t="s">
        <v>406</v>
      </c>
      <c r="AG57" s="756" t="s">
        <v>383</v>
      </c>
      <c r="AH57" s="300"/>
      <c r="AI57" s="300"/>
      <c r="AJ57" s="518" t="s">
        <v>1018</v>
      </c>
    </row>
    <row r="58" spans="1:37" ht="81" customHeight="1" x14ac:dyDescent="0.3">
      <c r="A58" s="709"/>
      <c r="B58" s="709"/>
      <c r="C58" s="740"/>
      <c r="D58" s="740"/>
      <c r="E58" s="740"/>
      <c r="F58" s="740"/>
      <c r="G58" s="715"/>
      <c r="H58" s="717"/>
      <c r="I58" s="746"/>
      <c r="J58" s="734"/>
      <c r="K58" s="732"/>
      <c r="L58" s="730"/>
      <c r="M58" s="736"/>
      <c r="N58" s="290">
        <v>2</v>
      </c>
      <c r="O58" s="291" t="s">
        <v>984</v>
      </c>
      <c r="P58" s="292" t="s">
        <v>373</v>
      </c>
      <c r="Q58" s="292" t="s">
        <v>373</v>
      </c>
      <c r="R58" s="293" t="s">
        <v>374</v>
      </c>
      <c r="S58" s="293" t="s">
        <v>375</v>
      </c>
      <c r="T58" s="287">
        <v>0.4</v>
      </c>
      <c r="U58" s="293" t="s">
        <v>376</v>
      </c>
      <c r="V58" s="293" t="s">
        <v>377</v>
      </c>
      <c r="W58" s="293" t="s">
        <v>378</v>
      </c>
      <c r="X58" s="351" t="s">
        <v>369</v>
      </c>
      <c r="Y58" s="333">
        <v>0.14399999999999999</v>
      </c>
      <c r="Z58" s="288" t="s">
        <v>400</v>
      </c>
      <c r="AA58" s="350">
        <v>0.8</v>
      </c>
      <c r="AB58" s="736"/>
      <c r="AC58" s="304" t="s">
        <v>379</v>
      </c>
      <c r="AD58" s="297" t="s">
        <v>715</v>
      </c>
      <c r="AE58" s="297" t="s">
        <v>716</v>
      </c>
      <c r="AF58" s="298" t="s">
        <v>406</v>
      </c>
      <c r="AG58" s="757"/>
      <c r="AH58" s="300"/>
      <c r="AI58" s="300"/>
      <c r="AJ58" s="518" t="s">
        <v>1019</v>
      </c>
    </row>
    <row r="59" spans="1:37" ht="100.5" customHeight="1" x14ac:dyDescent="0.3">
      <c r="A59" s="282">
        <v>44</v>
      </c>
      <c r="B59" s="290" t="s">
        <v>717</v>
      </c>
      <c r="C59" s="291" t="s">
        <v>540</v>
      </c>
      <c r="D59" s="291" t="s">
        <v>718</v>
      </c>
      <c r="E59" s="291" t="s">
        <v>719</v>
      </c>
      <c r="F59" s="291" t="s">
        <v>720</v>
      </c>
      <c r="G59" s="284" t="s">
        <v>368</v>
      </c>
      <c r="H59" s="300">
        <v>12</v>
      </c>
      <c r="I59" s="286" t="s">
        <v>388</v>
      </c>
      <c r="J59" s="341">
        <f t="shared" si="9"/>
        <v>0.4</v>
      </c>
      <c r="K59" s="288" t="s">
        <v>455</v>
      </c>
      <c r="L59" s="325">
        <v>0.2</v>
      </c>
      <c r="M59" s="289" t="s">
        <v>440</v>
      </c>
      <c r="N59" s="290">
        <v>3</v>
      </c>
      <c r="O59" s="297" t="s">
        <v>721</v>
      </c>
      <c r="P59" s="290" t="s">
        <v>373</v>
      </c>
      <c r="Q59" s="290" t="s">
        <v>373</v>
      </c>
      <c r="R59" s="293" t="s">
        <v>545</v>
      </c>
      <c r="S59" s="293" t="s">
        <v>375</v>
      </c>
      <c r="T59" s="287">
        <v>0.4</v>
      </c>
      <c r="U59" s="293" t="s">
        <v>376</v>
      </c>
      <c r="V59" s="293" t="s">
        <v>377</v>
      </c>
      <c r="W59" s="293" t="s">
        <v>378</v>
      </c>
      <c r="X59" s="286" t="s">
        <v>369</v>
      </c>
      <c r="Y59" s="334">
        <v>0.32</v>
      </c>
      <c r="Z59" s="288" t="s">
        <v>455</v>
      </c>
      <c r="AA59" s="352">
        <v>0.2</v>
      </c>
      <c r="AB59" s="289" t="s">
        <v>440</v>
      </c>
      <c r="AC59" s="304" t="s">
        <v>379</v>
      </c>
      <c r="AD59" s="291" t="s">
        <v>722</v>
      </c>
      <c r="AE59" s="297" t="s">
        <v>714</v>
      </c>
      <c r="AF59" s="298" t="s">
        <v>406</v>
      </c>
      <c r="AG59" s="314" t="s">
        <v>383</v>
      </c>
      <c r="AH59" s="493"/>
      <c r="AI59" s="300"/>
      <c r="AJ59" s="518" t="s">
        <v>1020</v>
      </c>
    </row>
    <row r="60" spans="1:37" ht="127.5" customHeight="1" x14ac:dyDescent="0.3">
      <c r="A60" s="282">
        <v>45</v>
      </c>
      <c r="B60" s="290" t="s">
        <v>723</v>
      </c>
      <c r="C60" s="291" t="s">
        <v>724</v>
      </c>
      <c r="D60" s="291" t="s">
        <v>725</v>
      </c>
      <c r="E60" s="291" t="s">
        <v>726</v>
      </c>
      <c r="F60" s="291" t="s">
        <v>727</v>
      </c>
      <c r="G60" s="284" t="s">
        <v>368</v>
      </c>
      <c r="H60" s="300">
        <f>16*4</f>
        <v>64</v>
      </c>
      <c r="I60" s="286" t="s">
        <v>399</v>
      </c>
      <c r="J60" s="341">
        <f t="shared" si="9"/>
        <v>0.6</v>
      </c>
      <c r="K60" s="288" t="s">
        <v>400</v>
      </c>
      <c r="L60" s="325">
        <v>0.8</v>
      </c>
      <c r="M60" s="289" t="s">
        <v>401</v>
      </c>
      <c r="N60" s="290">
        <v>4</v>
      </c>
      <c r="O60" s="297" t="s">
        <v>728</v>
      </c>
      <c r="P60" s="290" t="s">
        <v>373</v>
      </c>
      <c r="Q60" s="290" t="s">
        <v>373</v>
      </c>
      <c r="R60" s="293" t="s">
        <v>391</v>
      </c>
      <c r="S60" s="293" t="s">
        <v>375</v>
      </c>
      <c r="T60" s="287">
        <v>0.4</v>
      </c>
      <c r="U60" s="293" t="s">
        <v>376</v>
      </c>
      <c r="V60" s="293" t="s">
        <v>377</v>
      </c>
      <c r="W60" s="293" t="s">
        <v>403</v>
      </c>
      <c r="X60" s="286" t="s">
        <v>369</v>
      </c>
      <c r="Y60" s="353">
        <v>0.36</v>
      </c>
      <c r="Z60" s="288" t="s">
        <v>400</v>
      </c>
      <c r="AA60" s="353">
        <v>0.8</v>
      </c>
      <c r="AB60" s="289" t="s">
        <v>401</v>
      </c>
      <c r="AC60" s="304" t="s">
        <v>379</v>
      </c>
      <c r="AD60" s="291" t="s">
        <v>729</v>
      </c>
      <c r="AE60" s="297" t="s">
        <v>730</v>
      </c>
      <c r="AF60" s="298" t="s">
        <v>406</v>
      </c>
      <c r="AG60" s="314" t="s">
        <v>383</v>
      </c>
      <c r="AH60" s="300"/>
      <c r="AI60" s="300"/>
      <c r="AJ60" s="518" t="s">
        <v>1021</v>
      </c>
    </row>
    <row r="61" spans="1:37" ht="76.5" x14ac:dyDescent="0.3">
      <c r="A61" s="282">
        <v>46</v>
      </c>
      <c r="B61" s="290" t="s">
        <v>731</v>
      </c>
      <c r="C61" s="291" t="s">
        <v>732</v>
      </c>
      <c r="D61" s="297" t="s">
        <v>733</v>
      </c>
      <c r="E61" s="291" t="s">
        <v>734</v>
      </c>
      <c r="F61" s="291" t="s">
        <v>735</v>
      </c>
      <c r="G61" s="284" t="s">
        <v>418</v>
      </c>
      <c r="H61" s="300">
        <f>16+5+1+55</f>
        <v>77</v>
      </c>
      <c r="I61" s="286" t="s">
        <v>399</v>
      </c>
      <c r="J61" s="287">
        <f t="shared" si="9"/>
        <v>0.6</v>
      </c>
      <c r="K61" s="288" t="s">
        <v>400</v>
      </c>
      <c r="L61" s="287">
        <f>IF(K61="LEVE",20%,IF(K61="MENOR",40%,IF(K61="MODERADO",60%,IF(K61="MAYOR",80%,IF(K61="CATASTROFICO",100%,IF(I61="",""))))))</f>
        <v>0.8</v>
      </c>
      <c r="M61" s="289" t="s">
        <v>401</v>
      </c>
      <c r="N61" s="290">
        <v>1</v>
      </c>
      <c r="O61" s="291" t="s">
        <v>736</v>
      </c>
      <c r="P61" s="298" t="s">
        <v>373</v>
      </c>
      <c r="Q61" s="290" t="s">
        <v>373</v>
      </c>
      <c r="R61" s="293" t="s">
        <v>374</v>
      </c>
      <c r="S61" s="293" t="s">
        <v>375</v>
      </c>
      <c r="T61" s="313">
        <v>0.36</v>
      </c>
      <c r="U61" s="293" t="s">
        <v>376</v>
      </c>
      <c r="V61" s="293" t="s">
        <v>377</v>
      </c>
      <c r="W61" s="293" t="s">
        <v>378</v>
      </c>
      <c r="X61" s="286" t="s">
        <v>369</v>
      </c>
      <c r="Y61" s="287">
        <f t="shared" ref="Y61:Y63" si="12">IF(X61="MUY BAJA",20%,IF(X61="BAJA",40%,IF(X61="MEDIA",60%,IF(X61="ALTA",80%,IF(X61="MUY ALTA",100%,IF(X61="",""))))))</f>
        <v>0.2</v>
      </c>
      <c r="Z61" s="288" t="s">
        <v>400</v>
      </c>
      <c r="AA61" s="287">
        <f>IF(Z61="LEVE",20%,IF(Z61="MENOR",40%,IF(Z61="MODERADO",60%,IF(Z61="MAYOR",80%,IF(Z61="CATASTROFICO",100%,IF(Z61="",""))))))</f>
        <v>0.8</v>
      </c>
      <c r="AB61" s="289" t="s">
        <v>401</v>
      </c>
      <c r="AC61" s="296" t="s">
        <v>379</v>
      </c>
      <c r="AD61" s="291" t="s">
        <v>737</v>
      </c>
      <c r="AE61" s="300" t="s">
        <v>150</v>
      </c>
      <c r="AF61" s="298" t="s">
        <v>382</v>
      </c>
      <c r="AG61" s="314" t="s">
        <v>422</v>
      </c>
      <c r="AH61" s="300"/>
      <c r="AI61" s="300"/>
      <c r="AJ61" s="302"/>
    </row>
    <row r="62" spans="1:37" ht="86.25" x14ac:dyDescent="0.3">
      <c r="A62" s="282">
        <v>47</v>
      </c>
      <c r="B62" s="290" t="s">
        <v>738</v>
      </c>
      <c r="C62" s="291" t="s">
        <v>739</v>
      </c>
      <c r="D62" s="291" t="s">
        <v>740</v>
      </c>
      <c r="E62" s="291" t="s">
        <v>741</v>
      </c>
      <c r="F62" s="291" t="s">
        <v>742</v>
      </c>
      <c r="G62" s="284" t="s">
        <v>368</v>
      </c>
      <c r="H62" s="300">
        <f>3*11+15*2</f>
        <v>63</v>
      </c>
      <c r="I62" s="286" t="s">
        <v>399</v>
      </c>
      <c r="J62" s="287">
        <f t="shared" si="9"/>
        <v>0.6</v>
      </c>
      <c r="K62" s="288" t="s">
        <v>478</v>
      </c>
      <c r="L62" s="287">
        <f t="shared" ref="L62:L63" si="13">IF(K62="LEVE",20%,IF(K62="MENOR",40%,IF(K62="MODERADO",60%,IF(K62="MAYOR",80%,IF(K62="CATASTROFICO",100%,IF(I62="",""))))))</f>
        <v>0.4</v>
      </c>
      <c r="M62" s="289" t="s">
        <v>389</v>
      </c>
      <c r="N62" s="290">
        <v>2</v>
      </c>
      <c r="O62" s="297" t="s">
        <v>743</v>
      </c>
      <c r="P62" s="290" t="s">
        <v>373</v>
      </c>
      <c r="Q62" s="290" t="s">
        <v>373</v>
      </c>
      <c r="R62" s="293" t="s">
        <v>374</v>
      </c>
      <c r="S62" s="293" t="s">
        <v>375</v>
      </c>
      <c r="T62" s="313">
        <v>0.36</v>
      </c>
      <c r="U62" s="293" t="s">
        <v>376</v>
      </c>
      <c r="V62" s="293" t="s">
        <v>377</v>
      </c>
      <c r="W62" s="293" t="s">
        <v>403</v>
      </c>
      <c r="X62" s="286" t="s">
        <v>369</v>
      </c>
      <c r="Y62" s="287">
        <f t="shared" si="12"/>
        <v>0.2</v>
      </c>
      <c r="Z62" s="288" t="s">
        <v>478</v>
      </c>
      <c r="AA62" s="287">
        <f t="shared" ref="AA62:AA63" si="14">IF(Z62="LEVE",20%,IF(Z62="MENOR",40%,IF(Z62="MODERADO",60%,IF(Z62="MAYOR",80%,IF(Z62="CATASTROFICO",100%,IF(Z62="",""))))))</f>
        <v>0.4</v>
      </c>
      <c r="AB62" s="289" t="s">
        <v>440</v>
      </c>
      <c r="AC62" s="296" t="s">
        <v>379</v>
      </c>
      <c r="AD62" s="291" t="s">
        <v>744</v>
      </c>
      <c r="AE62" s="300" t="s">
        <v>150</v>
      </c>
      <c r="AF62" s="298" t="s">
        <v>382</v>
      </c>
      <c r="AG62" s="314" t="s">
        <v>383</v>
      </c>
      <c r="AH62" s="300"/>
      <c r="AI62" s="300"/>
      <c r="AJ62" s="302"/>
    </row>
    <row r="63" spans="1:37" ht="86.25" x14ac:dyDescent="0.3">
      <c r="A63" s="282">
        <v>48</v>
      </c>
      <c r="B63" s="290" t="s">
        <v>745</v>
      </c>
      <c r="C63" s="291" t="s">
        <v>746</v>
      </c>
      <c r="D63" s="291" t="s">
        <v>747</v>
      </c>
      <c r="E63" s="291" t="s">
        <v>748</v>
      </c>
      <c r="F63" s="291" t="s">
        <v>749</v>
      </c>
      <c r="G63" s="284" t="s">
        <v>368</v>
      </c>
      <c r="H63" s="300">
        <f>3*11+15*2</f>
        <v>63</v>
      </c>
      <c r="I63" s="286" t="s">
        <v>399</v>
      </c>
      <c r="J63" s="287">
        <f t="shared" si="9"/>
        <v>0.6</v>
      </c>
      <c r="K63" s="288" t="s">
        <v>478</v>
      </c>
      <c r="L63" s="287">
        <f t="shared" si="13"/>
        <v>0.4</v>
      </c>
      <c r="M63" s="289" t="s">
        <v>389</v>
      </c>
      <c r="N63" s="290">
        <v>3</v>
      </c>
      <c r="O63" s="297" t="s">
        <v>750</v>
      </c>
      <c r="P63" s="290" t="s">
        <v>373</v>
      </c>
      <c r="Q63" s="290" t="s">
        <v>373</v>
      </c>
      <c r="R63" s="293" t="s">
        <v>374</v>
      </c>
      <c r="S63" s="293" t="s">
        <v>375</v>
      </c>
      <c r="T63" s="313">
        <v>0.36</v>
      </c>
      <c r="U63" s="293" t="s">
        <v>376</v>
      </c>
      <c r="V63" s="293" t="s">
        <v>377</v>
      </c>
      <c r="W63" s="293" t="s">
        <v>403</v>
      </c>
      <c r="X63" s="286" t="s">
        <v>369</v>
      </c>
      <c r="Y63" s="287">
        <f t="shared" si="12"/>
        <v>0.2</v>
      </c>
      <c r="Z63" s="288" t="s">
        <v>478</v>
      </c>
      <c r="AA63" s="287">
        <f t="shared" si="14"/>
        <v>0.4</v>
      </c>
      <c r="AB63" s="289" t="s">
        <v>440</v>
      </c>
      <c r="AC63" s="296" t="s">
        <v>379</v>
      </c>
      <c r="AD63" s="317" t="s">
        <v>751</v>
      </c>
      <c r="AE63" s="300" t="s">
        <v>752</v>
      </c>
      <c r="AF63" s="298" t="s">
        <v>382</v>
      </c>
      <c r="AG63" s="314" t="s">
        <v>383</v>
      </c>
      <c r="AH63" s="300"/>
      <c r="AI63" s="300"/>
      <c r="AJ63" s="514"/>
      <c r="AK63" s="2" t="s">
        <v>1027</v>
      </c>
    </row>
    <row r="64" spans="1:37" ht="39.75" customHeight="1" x14ac:dyDescent="0.3">
      <c r="B64" s="290"/>
      <c r="C64" s="354"/>
      <c r="D64" s="355"/>
      <c r="E64" s="354"/>
      <c r="F64" s="354"/>
      <c r="G64" s="354"/>
      <c r="H64" s="354"/>
      <c r="I64" s="354"/>
      <c r="J64" s="354"/>
      <c r="K64" s="354"/>
      <c r="L64" s="354"/>
      <c r="M64" s="356"/>
      <c r="N64" s="300"/>
      <c r="O64" s="300"/>
      <c r="P64" s="300"/>
      <c r="Q64" s="300"/>
      <c r="R64" s="300"/>
      <c r="S64" s="300"/>
      <c r="T64" s="300"/>
      <c r="U64" s="300"/>
      <c r="V64" s="300"/>
      <c r="W64" s="300"/>
      <c r="X64" s="286"/>
      <c r="Y64" s="300"/>
      <c r="Z64" s="335"/>
      <c r="AA64" s="300"/>
      <c r="AB64" s="300"/>
      <c r="AC64" s="304"/>
      <c r="AD64" s="300"/>
      <c r="AE64" s="300"/>
      <c r="AF64" s="300"/>
      <c r="AG64" s="314"/>
      <c r="AH64" s="300"/>
      <c r="AI64" s="300"/>
    </row>
    <row r="65" spans="1:35" x14ac:dyDescent="0.3">
      <c r="A65" s="290"/>
      <c r="B65" s="290"/>
      <c r="C65" s="300"/>
      <c r="D65" s="300"/>
      <c r="E65" s="300"/>
      <c r="F65" s="300"/>
      <c r="G65" s="298"/>
      <c r="H65" s="300"/>
      <c r="I65" s="300"/>
      <c r="J65" s="300" t="str">
        <f t="shared" ref="J65" si="15">IF(I65="MUY BAJA",20%,IF(I65="BAJA",40%,IF(I65="MEDIA",60%,IF(I65="ALTA",80%,IF(I65="MUY ALTA",100%,IF(I65="",""))))))</f>
        <v/>
      </c>
      <c r="K65" s="300"/>
      <c r="L65" s="300"/>
      <c r="M65" s="300"/>
      <c r="N65" s="300"/>
      <c r="O65" s="300"/>
      <c r="P65" s="300"/>
      <c r="Q65" s="300"/>
      <c r="R65" s="300"/>
      <c r="S65" s="300"/>
      <c r="T65" s="300"/>
      <c r="U65" s="300"/>
      <c r="V65" s="300"/>
      <c r="W65" s="300"/>
      <c r="X65" s="286"/>
      <c r="Y65" s="300"/>
      <c r="Z65" s="335"/>
      <c r="AA65" s="300"/>
      <c r="AB65" s="300"/>
      <c r="AC65" s="304"/>
      <c r="AD65" s="300"/>
      <c r="AE65" s="300"/>
      <c r="AF65" s="300"/>
      <c r="AG65" s="314"/>
      <c r="AH65" s="300"/>
      <c r="AI65" s="300"/>
    </row>
    <row r="66" spans="1:35" x14ac:dyDescent="0.3">
      <c r="A66" s="290"/>
      <c r="I66" s="286"/>
    </row>
    <row r="67" spans="1:35" x14ac:dyDescent="0.3">
      <c r="A67" s="357"/>
      <c r="B67" s="358"/>
      <c r="C67" s="358"/>
      <c r="D67" s="358"/>
    </row>
    <row r="68" spans="1:35" ht="36" customHeight="1" x14ac:dyDescent="0.3">
      <c r="I68" s="753" t="s">
        <v>753</v>
      </c>
      <c r="J68" s="753"/>
      <c r="K68" s="754" t="s">
        <v>754</v>
      </c>
      <c r="L68" s="754"/>
      <c r="M68" s="359" t="s">
        <v>755</v>
      </c>
      <c r="AD68" s="360" t="s">
        <v>756</v>
      </c>
    </row>
    <row r="69" spans="1:35" x14ac:dyDescent="0.3">
      <c r="I69" s="361" t="s">
        <v>369</v>
      </c>
      <c r="J69" s="362">
        <v>0.2</v>
      </c>
      <c r="K69" s="363" t="s">
        <v>455</v>
      </c>
      <c r="L69" s="362">
        <v>0.2</v>
      </c>
      <c r="M69" s="364" t="s">
        <v>440</v>
      </c>
      <c r="AD69" s="151" t="s">
        <v>379</v>
      </c>
    </row>
    <row r="70" spans="1:35" x14ac:dyDescent="0.3">
      <c r="I70" s="365" t="s">
        <v>388</v>
      </c>
      <c r="J70" s="362">
        <v>0.4</v>
      </c>
      <c r="K70" s="366" t="s">
        <v>478</v>
      </c>
      <c r="L70" s="362">
        <v>0.4</v>
      </c>
      <c r="M70" s="367" t="s">
        <v>389</v>
      </c>
      <c r="AD70" s="368" t="s">
        <v>757</v>
      </c>
    </row>
    <row r="71" spans="1:35" x14ac:dyDescent="0.3">
      <c r="I71" s="369" t="s">
        <v>399</v>
      </c>
      <c r="J71" s="362">
        <v>0.6</v>
      </c>
      <c r="K71" s="370" t="s">
        <v>389</v>
      </c>
      <c r="L71" s="362">
        <v>0.6</v>
      </c>
      <c r="M71" s="371" t="s">
        <v>401</v>
      </c>
      <c r="AD71" s="151" t="s">
        <v>682</v>
      </c>
    </row>
    <row r="72" spans="1:35" x14ac:dyDescent="0.3">
      <c r="I72" s="372" t="s">
        <v>463</v>
      </c>
      <c r="J72" s="362">
        <v>0.8</v>
      </c>
      <c r="K72" s="373" t="s">
        <v>400</v>
      </c>
      <c r="L72" s="362">
        <v>0.8</v>
      </c>
      <c r="M72" s="374" t="s">
        <v>371</v>
      </c>
      <c r="AD72" s="151" t="s">
        <v>758</v>
      </c>
    </row>
    <row r="73" spans="1:35" x14ac:dyDescent="0.3">
      <c r="I73" s="375" t="s">
        <v>759</v>
      </c>
      <c r="J73" s="362">
        <v>1</v>
      </c>
      <c r="K73" s="376" t="s">
        <v>370</v>
      </c>
      <c r="L73" s="362">
        <v>1</v>
      </c>
      <c r="M73" s="151"/>
      <c r="AD73" s="151" t="s">
        <v>760</v>
      </c>
    </row>
  </sheetData>
  <autoFilter ref="A8:AI63" xr:uid="{00000000-0001-0000-0400-000000000000}">
    <filterColumn colId="15" showButton="0"/>
    <filterColumn colId="17" showButton="0"/>
    <filterColumn colId="18" showButton="0"/>
    <filterColumn colId="19" showButton="0"/>
    <filterColumn colId="20" showButton="0"/>
    <filterColumn colId="21" showButton="0"/>
  </autoFilter>
  <mergeCells count="137">
    <mergeCell ref="I68:J68"/>
    <mergeCell ref="K68:L68"/>
    <mergeCell ref="A1:AI3"/>
    <mergeCell ref="J57:J58"/>
    <mergeCell ref="K57:K58"/>
    <mergeCell ref="L57:L58"/>
    <mergeCell ref="M57:M58"/>
    <mergeCell ref="AB57:AB58"/>
    <mergeCell ref="AG57:AG58"/>
    <mergeCell ref="AG51:AG52"/>
    <mergeCell ref="A57:A58"/>
    <mergeCell ref="B57:B58"/>
    <mergeCell ref="C57:C58"/>
    <mergeCell ref="D57:D58"/>
    <mergeCell ref="E57:E58"/>
    <mergeCell ref="F57:F58"/>
    <mergeCell ref="G57:G58"/>
    <mergeCell ref="H57:H58"/>
    <mergeCell ref="I57:I58"/>
    <mergeCell ref="M51:M52"/>
    <mergeCell ref="X51:X52"/>
    <mergeCell ref="Z51:Z52"/>
    <mergeCell ref="AA51:AA52"/>
    <mergeCell ref="AB51:AB52"/>
    <mergeCell ref="G51:G52"/>
    <mergeCell ref="H51:H52"/>
    <mergeCell ref="I51:I52"/>
    <mergeCell ref="J51:J52"/>
    <mergeCell ref="K51:K52"/>
    <mergeCell ref="L51:L52"/>
    <mergeCell ref="A51:A52"/>
    <mergeCell ref="B51:B52"/>
    <mergeCell ref="C51:C52"/>
    <mergeCell ref="D51:D52"/>
    <mergeCell ref="E51:E52"/>
    <mergeCell ref="F51:F52"/>
    <mergeCell ref="AC48:AC49"/>
    <mergeCell ref="AG48:AG49"/>
    <mergeCell ref="H48:H49"/>
    <mergeCell ref="I48:I49"/>
    <mergeCell ref="J48:J49"/>
    <mergeCell ref="K48:K49"/>
    <mergeCell ref="L48:L49"/>
    <mergeCell ref="M48:M49"/>
    <mergeCell ref="AC51:AC52"/>
    <mergeCell ref="Z38:Z39"/>
    <mergeCell ref="AA38:AA39"/>
    <mergeCell ref="AB38:AB39"/>
    <mergeCell ref="A48:A49"/>
    <mergeCell ref="B48:B49"/>
    <mergeCell ref="C48:C49"/>
    <mergeCell ref="D48:D49"/>
    <mergeCell ref="E48:E49"/>
    <mergeCell ref="F48:F49"/>
    <mergeCell ref="G48:G49"/>
    <mergeCell ref="I38:I39"/>
    <mergeCell ref="J38:J39"/>
    <mergeCell ref="K38:K39"/>
    <mergeCell ref="L38:L39"/>
    <mergeCell ref="M38:M39"/>
    <mergeCell ref="X38:X39"/>
    <mergeCell ref="X48:X49"/>
    <mergeCell ref="Z48:Z49"/>
    <mergeCell ref="AA48:AA49"/>
    <mergeCell ref="AB48:AB49"/>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4:C4"/>
    <mergeCell ref="A5:C5"/>
    <mergeCell ref="D5:N5"/>
    <mergeCell ref="A6:C6"/>
    <mergeCell ref="D6:N6"/>
    <mergeCell ref="A7:H7"/>
    <mergeCell ref="I7:M7"/>
    <mergeCell ref="N7:W7"/>
    <mergeCell ref="L8:L9"/>
    <mergeCell ref="M8:M9"/>
    <mergeCell ref="N8:N9"/>
    <mergeCell ref="O8:O9"/>
  </mergeCells>
  <conditionalFormatting sqref="J15">
    <cfRule type="cellIs" dxfId="1222" priority="1126" operator="equal">
      <formula>$H$10</formula>
    </cfRule>
  </conditionalFormatting>
  <conditionalFormatting sqref="J17">
    <cfRule type="cellIs" dxfId="1221" priority="1125" operator="equal">
      <formula>$H$10</formula>
    </cfRule>
  </conditionalFormatting>
  <dataValidations count="6">
    <dataValidation type="list" allowBlank="1" showInputMessage="1" showErrorMessage="1" sqref="AC61:AC63" xr:uid="{9072BFD8-B2B8-40EE-BA72-96BA47641A69}">
      <formula1>#REF!</formula1>
    </dataValidation>
    <dataValidation type="list" allowBlank="1" showInputMessage="1" showErrorMessage="1" sqref="AC57:AC60" xr:uid="{2BA5571C-99D9-4031-822B-96F71F186C94}">
      <formula1>$AD$25:$AD$30</formula1>
    </dataValidation>
    <dataValidation type="list" allowBlank="1" showInputMessage="1" showErrorMessage="1" sqref="AC50:AC51 AC64:AC65 AC53:AC56 AC10:AC48" xr:uid="{6517B2CA-AE84-4D1C-96A8-40CF64893B21}">
      <formula1>$AD$69:$AD$73</formula1>
    </dataValidation>
    <dataValidation type="list" allowBlank="1" showInputMessage="1" showErrorMessage="1" sqref="M10:M15 M40:M48 M17 M19:M38 AB50:AB51 M50:M51 AB53:AB57 M53:M57 AB40:AB48 AB59:AB63 AB10:AB13 AB15:AB38 M59:M63 M65" xr:uid="{6C6EC53A-39E3-4042-861B-FBAF9717C8F6}">
      <formula1>$M$69:$M$72</formula1>
    </dataValidation>
    <dataValidation type="list" allowBlank="1" showInputMessage="1" showErrorMessage="1" sqref="K10:K15 K40:K48 K19:K38 Z10:Z38 Z40:Z48 K50:K51 K53:K57 K17 K59:K63 K65 Z50:Z51 Z53:Z63" xr:uid="{E7EB8686-FBEA-466A-9921-754BA202A6B7}">
      <formula1>$K$69:$K$73</formula1>
    </dataValidation>
    <dataValidation type="list" allowBlank="1" showInputMessage="1" showErrorMessage="1" sqref="AI10:AI12" xr:uid="{5F2F528A-211A-4A8A-8B00-04272BEE2AC7}">
      <formula1>#REF!</formula1>
    </dataValidation>
  </dataValidations>
  <hyperlinks>
    <hyperlink ref="AD46" location="'MAPA RIESGOS SEGURIDAD'!A1" display="'MAPA RIESGOS SEGURIDAD'!A1" xr:uid="{09D8CAB4-8165-4EBE-B986-8C0C9DFE65A5}"/>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89" operator="containsText" id="{EBBBCABE-06F7-4A5D-A2BD-CD0FDF789EA7}">
            <xm:f>NOT(ISERROR(SEARCH($K$73,K10)))</xm:f>
            <xm:f>$K$73</xm:f>
            <x14:dxf>
              <fill>
                <patternFill>
                  <bgColor rgb="FFFF0000"/>
                </patternFill>
              </fill>
            </x14:dxf>
          </x14:cfRule>
          <x14:cfRule type="containsText" priority="1190" operator="containsText" id="{FF2BCE17-1B05-4FE1-B8C2-4AD75D023719}">
            <xm:f>NOT(ISERROR(SEARCH($K$72,K10)))</xm:f>
            <xm:f>$K$72</xm:f>
            <x14:dxf>
              <fill>
                <patternFill>
                  <bgColor rgb="FFFFC000"/>
                </patternFill>
              </fill>
            </x14:dxf>
          </x14:cfRule>
          <x14:cfRule type="containsText" priority="1191" operator="containsText" id="{CE88F4E7-338F-4598-A183-C69CF270A4D5}">
            <xm:f>NOT(ISERROR(SEARCH($K$71,K10)))</xm:f>
            <xm:f>$K$71</xm:f>
            <x14:dxf>
              <fill>
                <patternFill>
                  <bgColor rgb="FFFFFF00"/>
                </patternFill>
              </fill>
            </x14:dxf>
          </x14:cfRule>
          <x14:cfRule type="containsText" priority="1192" operator="containsText" id="{D5A5E0A7-5F56-4DAE-B914-3B454F4E432D}">
            <xm:f>NOT(ISERROR(SEARCH($K$70,K10)))</xm:f>
            <xm:f>$K$70</xm:f>
            <x14:dxf>
              <fill>
                <patternFill>
                  <bgColor rgb="FF00B050"/>
                </patternFill>
              </fill>
            </x14:dxf>
          </x14:cfRule>
          <x14:cfRule type="containsText" priority="1193" operator="containsText" id="{819A9BA3-D767-4590-9323-74F499043F9E}">
            <xm:f>NOT(ISERROR(SEARCH($K$69,K10)))</xm:f>
            <xm:f>$K$69</xm:f>
            <x14:dxf>
              <fill>
                <patternFill>
                  <bgColor rgb="FF92D050"/>
                </patternFill>
              </fill>
            </x14:dxf>
          </x14:cfRule>
          <xm:sqref>K10</xm:sqref>
        </x14:conditionalFormatting>
        <x14:conditionalFormatting xmlns:xm="http://schemas.microsoft.com/office/excel/2006/main">
          <x14:cfRule type="containsText" priority="1184" operator="containsText" id="{084378A7-6F3E-4B77-A77A-120A47BBF26C}">
            <xm:f>NOT(ISERROR(SEARCH($K$73,K11)))</xm:f>
            <xm:f>$K$73</xm:f>
            <x14:dxf>
              <fill>
                <patternFill>
                  <bgColor rgb="FFFF0000"/>
                </patternFill>
              </fill>
            </x14:dxf>
          </x14:cfRule>
          <x14:cfRule type="containsText" priority="1185" operator="containsText" id="{40AD0CF0-4238-4822-A11A-C1AC3D7C0333}">
            <xm:f>NOT(ISERROR(SEARCH($K$72,K11)))</xm:f>
            <xm:f>$K$72</xm:f>
            <x14:dxf>
              <fill>
                <patternFill>
                  <bgColor rgb="FFFFC000"/>
                </patternFill>
              </fill>
            </x14:dxf>
          </x14:cfRule>
          <x14:cfRule type="containsText" priority="1186" operator="containsText" id="{0E428C2B-F49A-406B-938F-18730C5FD495}">
            <xm:f>NOT(ISERROR(SEARCH($K$71,K11)))</xm:f>
            <xm:f>$K$71</xm:f>
            <x14:dxf>
              <fill>
                <patternFill>
                  <bgColor rgb="FFFFFF00"/>
                </patternFill>
              </fill>
            </x14:dxf>
          </x14:cfRule>
          <x14:cfRule type="containsText" priority="1187" operator="containsText" id="{F015145C-21F0-4F30-87C1-F290468CE623}">
            <xm:f>NOT(ISERROR(SEARCH($K$70,K11)))</xm:f>
            <xm:f>$K$70</xm:f>
            <x14:dxf>
              <fill>
                <patternFill>
                  <bgColor rgb="FF00B050"/>
                </patternFill>
              </fill>
            </x14:dxf>
          </x14:cfRule>
          <x14:cfRule type="containsText" priority="1188" operator="containsText" id="{91EC05CE-8C5C-4EEF-A610-05B1B50455B6}">
            <xm:f>NOT(ISERROR(SEARCH($K$69,K11)))</xm:f>
            <xm:f>$K$69</xm:f>
            <x14:dxf>
              <fill>
                <patternFill>
                  <bgColor rgb="FF92D050"/>
                </patternFill>
              </fill>
            </x14:dxf>
          </x14:cfRule>
          <xm:sqref>K11</xm:sqref>
        </x14:conditionalFormatting>
        <x14:conditionalFormatting xmlns:xm="http://schemas.microsoft.com/office/excel/2006/main">
          <x14:cfRule type="containsText" priority="1176" operator="containsText" id="{EDEE1AEE-8D06-4747-90DD-61BFA75B93BE}">
            <xm:f>NOT(ISERROR(SEARCH($I$69,I10)))</xm:f>
            <xm:f>$I$69</xm:f>
            <x14:dxf>
              <fill>
                <patternFill>
                  <fgColor rgb="FF92D050"/>
                  <bgColor rgb="FF92D050"/>
                </patternFill>
              </fill>
            </x14:dxf>
          </x14:cfRule>
          <x14:cfRule type="containsText" priority="1177" operator="containsText" id="{921A216B-9A18-4DE2-BD0D-35DDA4DF1C0C}">
            <xm:f>NOT(ISERROR(SEARCH($I$70,I10)))</xm:f>
            <xm:f>$I$70</xm:f>
            <x14:dxf>
              <fill>
                <patternFill>
                  <bgColor rgb="FF00B050"/>
                </patternFill>
              </fill>
            </x14:dxf>
          </x14:cfRule>
          <x14:cfRule type="containsText" priority="1178" operator="containsText" id="{68E953EF-E9C4-4800-846A-B11939783DFA}">
            <xm:f>NOT(ISERROR(SEARCH($I$73,I10)))</xm:f>
            <xm:f>$I$73</xm:f>
            <x14:dxf>
              <fill>
                <patternFill>
                  <bgColor rgb="FFFF0000"/>
                </patternFill>
              </fill>
            </x14:dxf>
          </x14:cfRule>
          <x14:cfRule type="containsText" priority="1179" operator="containsText" id="{7DB4422D-2633-4D16-95BA-BF8FB761FE7F}">
            <xm:f>NOT(ISERROR(SEARCH($I$72,I10)))</xm:f>
            <xm:f>$I$72</xm:f>
            <x14:dxf>
              <fill>
                <patternFill>
                  <fgColor rgb="FFFFC000"/>
                  <bgColor rgb="FFFFC000"/>
                </patternFill>
              </fill>
            </x14:dxf>
          </x14:cfRule>
          <x14:cfRule type="containsText" priority="1180" operator="containsText" id="{1270DE19-EF5D-487E-BE33-3C90802AEAB3}">
            <xm:f>NOT(ISERROR(SEARCH($I$71,I10)))</xm:f>
            <xm:f>$I$71</xm:f>
            <x14:dxf>
              <fill>
                <patternFill>
                  <fgColor rgb="FFFFFF00"/>
                  <bgColor rgb="FFFFFF00"/>
                </patternFill>
              </fill>
            </x14:dxf>
          </x14:cfRule>
          <x14:cfRule type="containsText" priority="1181" operator="containsText" id="{6C53AF16-62CF-49D5-B8CB-F71236C3DC54}">
            <xm:f>NOT(ISERROR(SEARCH($I$70,I10)))</xm:f>
            <xm:f>$I$70</xm:f>
            <x14:dxf>
              <fill>
                <patternFill>
                  <bgColor theme="0" tint="-0.14996795556505021"/>
                </patternFill>
              </fill>
            </x14:dxf>
          </x14:cfRule>
          <x14:cfRule type="cellIs" priority="1182" operator="equal" id="{35558164-4A89-4ABB-8A41-ACE72D1386B3}">
            <xm:f>'C:\GESTION 2023\1. Pensamiento y Direccionamiento Estrategico\Planes integrados\Definitivos\[MAPA RIESGOS UAEOS 2023.xlsx]Tabla probabiidad'!#REF!</xm:f>
            <x14:dxf>
              <fill>
                <patternFill>
                  <fgColor theme="6"/>
                </patternFill>
              </fill>
            </x14:dxf>
          </x14:cfRule>
          <x14:cfRule type="cellIs" priority="1183" operator="equal" id="{D9A54ADD-2D2C-44E3-AB85-2F83210EB52B}">
            <xm:f>'C:\GESTION 2023\1. Pensamiento y Direccionamiento Estrategico\Planes integrados\Definitivos\[MAPA RIESGOS UAEOS 2023.xlsx]Tabla probabiidad'!#REF!</xm:f>
            <x14:dxf>
              <fill>
                <patternFill>
                  <fgColor rgb="FF92D050"/>
                  <bgColor theme="6" tint="0.59996337778862885"/>
                </patternFill>
              </fill>
            </x14:dxf>
          </x14:cfRule>
          <xm:sqref>I10 X64:X65</xm:sqref>
        </x14:conditionalFormatting>
        <x14:conditionalFormatting xmlns:xm="http://schemas.microsoft.com/office/excel/2006/main">
          <x14:cfRule type="containsText" priority="1168" operator="containsText" id="{2EF42040-7224-4081-BB25-4300D9D779B3}">
            <xm:f>NOT(ISERROR(SEARCH($I$69,I11)))</xm:f>
            <xm:f>$I$69</xm:f>
            <x14:dxf>
              <fill>
                <patternFill>
                  <fgColor rgb="FF92D050"/>
                  <bgColor rgb="FF92D050"/>
                </patternFill>
              </fill>
            </x14:dxf>
          </x14:cfRule>
          <x14:cfRule type="containsText" priority="1169" operator="containsText" id="{95EEF6D5-BA1B-4433-A65C-3CFAD5E9C1E8}">
            <xm:f>NOT(ISERROR(SEARCH($I$70,I11)))</xm:f>
            <xm:f>$I$70</xm:f>
            <x14:dxf>
              <fill>
                <patternFill>
                  <bgColor rgb="FF00B050"/>
                </patternFill>
              </fill>
            </x14:dxf>
          </x14:cfRule>
          <x14:cfRule type="containsText" priority="1170" operator="containsText" id="{B7870E50-893E-42F0-BF26-75661C7F74BF}">
            <xm:f>NOT(ISERROR(SEARCH($I$73,I11)))</xm:f>
            <xm:f>$I$73</xm:f>
            <x14:dxf>
              <fill>
                <patternFill>
                  <bgColor rgb="FFFF0000"/>
                </patternFill>
              </fill>
            </x14:dxf>
          </x14:cfRule>
          <x14:cfRule type="containsText" priority="1171" operator="containsText" id="{A20BB261-6803-486B-87F7-B32CCF1E4AAB}">
            <xm:f>NOT(ISERROR(SEARCH($I$72,I11)))</xm:f>
            <xm:f>$I$72</xm:f>
            <x14:dxf>
              <fill>
                <patternFill>
                  <fgColor rgb="FFFFC000"/>
                  <bgColor rgb="FFFFC000"/>
                </patternFill>
              </fill>
            </x14:dxf>
          </x14:cfRule>
          <x14:cfRule type="containsText" priority="1172" operator="containsText" id="{680A9E0F-F800-4468-8D29-B70FE5387975}">
            <xm:f>NOT(ISERROR(SEARCH($I$71,I11)))</xm:f>
            <xm:f>$I$71</xm:f>
            <x14:dxf>
              <fill>
                <patternFill>
                  <fgColor rgb="FFFFFF00"/>
                  <bgColor rgb="FFFFFF00"/>
                </patternFill>
              </fill>
            </x14:dxf>
          </x14:cfRule>
          <x14:cfRule type="containsText" priority="1173" operator="containsText" id="{20D494EC-3947-417C-806D-4CF51799C7EC}">
            <xm:f>NOT(ISERROR(SEARCH($I$70,I11)))</xm:f>
            <xm:f>$I$70</xm:f>
            <x14:dxf>
              <fill>
                <patternFill>
                  <bgColor theme="0" tint="-0.14996795556505021"/>
                </patternFill>
              </fill>
            </x14:dxf>
          </x14:cfRule>
          <x14:cfRule type="cellIs" priority="1174" operator="equal" id="{9796DC6B-9B96-406E-83CB-987332CF5B4D}">
            <xm:f>'C:\GESTION 2023\1. Pensamiento y Direccionamiento Estrategico\Planes integrados\Definitivos\[MAPA RIESGOS UAEOS 2023.xlsx]Tabla probabiidad'!#REF!</xm:f>
            <x14:dxf>
              <fill>
                <patternFill>
                  <fgColor theme="6"/>
                </patternFill>
              </fill>
            </x14:dxf>
          </x14:cfRule>
          <x14:cfRule type="cellIs" priority="1175" operator="equal" id="{2AB03607-5F30-41E6-B2B1-635E5E16C02B}">
            <xm:f>'C:\GESTION 2023\1. Pensamiento y Direccionamiento Estrategico\Planes integrados\Definitivos\[MAPA RIESGOS UAEOS 2023.xlsx]Tabla probabiidad'!#REF!</xm:f>
            <x14:dxf>
              <fill>
                <patternFill>
                  <fgColor rgb="FF92D050"/>
                  <bgColor theme="6" tint="0.59996337778862885"/>
                </patternFill>
              </fill>
            </x14:dxf>
          </x14:cfRule>
          <xm:sqref>I11</xm:sqref>
        </x14:conditionalFormatting>
        <x14:conditionalFormatting xmlns:xm="http://schemas.microsoft.com/office/excel/2006/main">
          <x14:cfRule type="containsText" priority="1160" operator="containsText" id="{DBC4CDF2-5276-4482-AC0B-AF4FBDBFEEA7}">
            <xm:f>NOT(ISERROR(SEARCH($I$69,X10)))</xm:f>
            <xm:f>$I$69</xm:f>
            <x14:dxf>
              <fill>
                <patternFill>
                  <fgColor rgb="FF92D050"/>
                  <bgColor rgb="FF92D050"/>
                </patternFill>
              </fill>
            </x14:dxf>
          </x14:cfRule>
          <x14:cfRule type="containsText" priority="1161" operator="containsText" id="{6CB33BAB-C9B1-44AE-8EA5-19F88B95140A}">
            <xm:f>NOT(ISERROR(SEARCH($I$70,X10)))</xm:f>
            <xm:f>$I$70</xm:f>
            <x14:dxf>
              <fill>
                <patternFill>
                  <bgColor rgb="FF00B050"/>
                </patternFill>
              </fill>
            </x14:dxf>
          </x14:cfRule>
          <x14:cfRule type="containsText" priority="1162" operator="containsText" id="{DA18BC05-5D68-4327-AB8B-E8562179A77D}">
            <xm:f>NOT(ISERROR(SEARCH($I$73,X10)))</xm:f>
            <xm:f>$I$73</xm:f>
            <x14:dxf>
              <fill>
                <patternFill>
                  <bgColor rgb="FFFF0000"/>
                </patternFill>
              </fill>
            </x14:dxf>
          </x14:cfRule>
          <x14:cfRule type="containsText" priority="1163" operator="containsText" id="{6B4316D3-4BA9-4D34-B999-C13DCABB02C9}">
            <xm:f>NOT(ISERROR(SEARCH($I$72,X10)))</xm:f>
            <xm:f>$I$72</xm:f>
            <x14:dxf>
              <fill>
                <patternFill>
                  <fgColor rgb="FFFFC000"/>
                  <bgColor rgb="FFFFC000"/>
                </patternFill>
              </fill>
            </x14:dxf>
          </x14:cfRule>
          <x14:cfRule type="containsText" priority="1164" operator="containsText" id="{C8A825D7-B65A-40E8-866A-3BB6E17388C2}">
            <xm:f>NOT(ISERROR(SEARCH($I$71,X10)))</xm:f>
            <xm:f>$I$71</xm:f>
            <x14:dxf>
              <fill>
                <patternFill>
                  <fgColor rgb="FFFFFF00"/>
                  <bgColor rgb="FFFFFF00"/>
                </patternFill>
              </fill>
            </x14:dxf>
          </x14:cfRule>
          <x14:cfRule type="containsText" priority="1165" operator="containsText" id="{89F1F7D4-1552-4884-B389-AB5D99279F89}">
            <xm:f>NOT(ISERROR(SEARCH($I$70,X10)))</xm:f>
            <xm:f>$I$70</xm:f>
            <x14:dxf>
              <fill>
                <patternFill>
                  <bgColor theme="0" tint="-0.14996795556505021"/>
                </patternFill>
              </fill>
            </x14:dxf>
          </x14:cfRule>
          <x14:cfRule type="cellIs" priority="1166" operator="equal" id="{283B1491-AC97-46EB-8128-8A1A61DB2882}">
            <xm:f>'C:\GESTION 2023\1. Pensamiento y Direccionamiento Estrategico\Planes integrados\Definitivos\[MAPA RIESGOS UAEOS 2023.xlsx]Tabla probabiidad'!#REF!</xm:f>
            <x14:dxf>
              <fill>
                <patternFill>
                  <fgColor theme="6"/>
                </patternFill>
              </fill>
            </x14:dxf>
          </x14:cfRule>
          <x14:cfRule type="cellIs" priority="1167" operator="equal" id="{EF374A3E-D95F-46BC-8FE6-B3582904314C}">
            <xm:f>'C:\GESTION 2023\1. Pensamiento y Direccionamiento Estrategico\Planes integrados\Definitivos\[MAPA RIESGOS UAEOS 2023.xlsx]Tabla probabiidad'!#REF!</xm:f>
            <x14:dxf>
              <fill>
                <patternFill>
                  <fgColor rgb="FF92D050"/>
                  <bgColor theme="6" tint="0.59996337778862885"/>
                </patternFill>
              </fill>
            </x14:dxf>
          </x14:cfRule>
          <xm:sqref>X10</xm:sqref>
        </x14:conditionalFormatting>
        <x14:conditionalFormatting xmlns:xm="http://schemas.microsoft.com/office/excel/2006/main">
          <x14:cfRule type="containsText" priority="1152" operator="containsText" id="{0CB7FF0C-1470-41AC-B956-E57AB05829A1}">
            <xm:f>NOT(ISERROR(SEARCH($I$69,X11)))</xm:f>
            <xm:f>$I$69</xm:f>
            <x14:dxf>
              <fill>
                <patternFill>
                  <fgColor rgb="FF92D050"/>
                  <bgColor rgb="FF92D050"/>
                </patternFill>
              </fill>
            </x14:dxf>
          </x14:cfRule>
          <x14:cfRule type="containsText" priority="1153" operator="containsText" id="{39421DDD-6E5E-4B77-BB6F-D5D78078FE50}">
            <xm:f>NOT(ISERROR(SEARCH($I$70,X11)))</xm:f>
            <xm:f>$I$70</xm:f>
            <x14:dxf>
              <fill>
                <patternFill>
                  <bgColor rgb="FF00B050"/>
                </patternFill>
              </fill>
            </x14:dxf>
          </x14:cfRule>
          <x14:cfRule type="containsText" priority="1154" operator="containsText" id="{CEF6E418-17EE-4878-BB47-68D8FC359BDE}">
            <xm:f>NOT(ISERROR(SEARCH($I$73,X11)))</xm:f>
            <xm:f>$I$73</xm:f>
            <x14:dxf>
              <fill>
                <patternFill>
                  <bgColor rgb="FFFF0000"/>
                </patternFill>
              </fill>
            </x14:dxf>
          </x14:cfRule>
          <x14:cfRule type="containsText" priority="1155" operator="containsText" id="{14DB353C-D1D8-4419-B384-7DDDE9B85E57}">
            <xm:f>NOT(ISERROR(SEARCH($I$72,X11)))</xm:f>
            <xm:f>$I$72</xm:f>
            <x14:dxf>
              <fill>
                <patternFill>
                  <fgColor rgb="FFFFC000"/>
                  <bgColor rgb="FFFFC000"/>
                </patternFill>
              </fill>
            </x14:dxf>
          </x14:cfRule>
          <x14:cfRule type="containsText" priority="1156" operator="containsText" id="{EF8FB1E5-51A8-47D2-9441-EEC7A53DE553}">
            <xm:f>NOT(ISERROR(SEARCH($I$71,X11)))</xm:f>
            <xm:f>$I$71</xm:f>
            <x14:dxf>
              <fill>
                <patternFill>
                  <fgColor rgb="FFFFFF00"/>
                  <bgColor rgb="FFFFFF00"/>
                </patternFill>
              </fill>
            </x14:dxf>
          </x14:cfRule>
          <x14:cfRule type="containsText" priority="1157" operator="containsText" id="{9484ACBD-668D-46D5-86CB-826CFBBCF3EB}">
            <xm:f>NOT(ISERROR(SEARCH($I$70,X11)))</xm:f>
            <xm:f>$I$70</xm:f>
            <x14:dxf>
              <fill>
                <patternFill>
                  <bgColor theme="0" tint="-0.14996795556505021"/>
                </patternFill>
              </fill>
            </x14:dxf>
          </x14:cfRule>
          <x14:cfRule type="cellIs" priority="1158" operator="equal" id="{C5A58D1B-B4B9-45E8-94C1-4411BB16BCCE}">
            <xm:f>'C:\GESTION 2023\1. Pensamiento y Direccionamiento Estrategico\Planes integrados\Definitivos\[MAPA RIESGOS UAEOS 2023.xlsx]Tabla probabiidad'!#REF!</xm:f>
            <x14:dxf>
              <fill>
                <patternFill>
                  <fgColor theme="6"/>
                </patternFill>
              </fill>
            </x14:dxf>
          </x14:cfRule>
          <x14:cfRule type="cellIs" priority="1159" operator="equal" id="{5151DA13-16D4-4BDC-97B6-E720D9779FE1}">
            <xm:f>'C:\GESTION 2023\1. Pensamiento y Direccionamiento Estrategico\Planes integrados\Definitivos\[MAPA RIESGOS UAEOS 2023.xlsx]Tabla probabiidad'!#REF!</xm:f>
            <x14:dxf>
              <fill>
                <patternFill>
                  <fgColor rgb="FF92D050"/>
                  <bgColor theme="6" tint="0.59996337778862885"/>
                </patternFill>
              </fill>
            </x14:dxf>
          </x14:cfRule>
          <xm:sqref>X11</xm:sqref>
        </x14:conditionalFormatting>
        <x14:conditionalFormatting xmlns:xm="http://schemas.microsoft.com/office/excel/2006/main">
          <x14:cfRule type="containsText" priority="1147" operator="containsText" id="{86051120-B0A0-43BC-B4B8-95FF88043EC3}">
            <xm:f>NOT(ISERROR(SEARCH($K$73,Z11)))</xm:f>
            <xm:f>$K$73</xm:f>
            <x14:dxf>
              <fill>
                <patternFill>
                  <bgColor rgb="FFFF0000"/>
                </patternFill>
              </fill>
            </x14:dxf>
          </x14:cfRule>
          <x14:cfRule type="containsText" priority="1148" operator="containsText" id="{4ABD25CE-B60A-4E16-9A75-1FB53AF650A0}">
            <xm:f>NOT(ISERROR(SEARCH($K$72,Z11)))</xm:f>
            <xm:f>$K$72</xm:f>
            <x14:dxf>
              <fill>
                <patternFill>
                  <bgColor rgb="FFFFC000"/>
                </patternFill>
              </fill>
            </x14:dxf>
          </x14:cfRule>
          <x14:cfRule type="containsText" priority="1149" operator="containsText" id="{CA98F7E4-E2B2-40E0-970A-36B1276AB196}">
            <xm:f>NOT(ISERROR(SEARCH($K$71,Z11)))</xm:f>
            <xm:f>$K$71</xm:f>
            <x14:dxf>
              <fill>
                <patternFill>
                  <bgColor rgb="FFFFFF00"/>
                </patternFill>
              </fill>
            </x14:dxf>
          </x14:cfRule>
          <x14:cfRule type="containsText" priority="1150" operator="containsText" id="{B8F2E267-053C-4FFE-924D-9AF3A6F012CB}">
            <xm:f>NOT(ISERROR(SEARCH($K$70,Z11)))</xm:f>
            <xm:f>$K$70</xm:f>
            <x14:dxf>
              <fill>
                <patternFill>
                  <bgColor rgb="FF00B050"/>
                </patternFill>
              </fill>
            </x14:dxf>
          </x14:cfRule>
          <x14:cfRule type="containsText" priority="1151" operator="containsText" id="{83DFFC5A-3CD9-44A5-8C80-CAE8A73BEEC5}">
            <xm:f>NOT(ISERROR(SEARCH($K$69,Z11)))</xm:f>
            <xm:f>$K$69</xm:f>
            <x14:dxf>
              <fill>
                <patternFill>
                  <bgColor rgb="FF92D050"/>
                </patternFill>
              </fill>
            </x14:dxf>
          </x14:cfRule>
          <xm:sqref>Z11</xm:sqref>
        </x14:conditionalFormatting>
        <x14:conditionalFormatting xmlns:xm="http://schemas.microsoft.com/office/excel/2006/main">
          <x14:cfRule type="containsText" priority="1142" operator="containsText" id="{A540FF2E-8BE4-4CEC-A688-544396FB6F90}">
            <xm:f>NOT(ISERROR(SEARCH($K$73,Z10)))</xm:f>
            <xm:f>$K$73</xm:f>
            <x14:dxf>
              <fill>
                <patternFill>
                  <bgColor rgb="FFFF0000"/>
                </patternFill>
              </fill>
            </x14:dxf>
          </x14:cfRule>
          <x14:cfRule type="containsText" priority="1143" operator="containsText" id="{F14FA6A8-8D5F-4021-BB0B-F5490836910B}">
            <xm:f>NOT(ISERROR(SEARCH($K$72,Z10)))</xm:f>
            <xm:f>$K$72</xm:f>
            <x14:dxf>
              <fill>
                <patternFill>
                  <bgColor rgb="FFFFC000"/>
                </patternFill>
              </fill>
            </x14:dxf>
          </x14:cfRule>
          <x14:cfRule type="containsText" priority="1144" operator="containsText" id="{0959E2E2-5F2A-4893-9346-5BCED5565060}">
            <xm:f>NOT(ISERROR(SEARCH($K$71,Z10)))</xm:f>
            <xm:f>$K$71</xm:f>
            <x14:dxf>
              <fill>
                <patternFill>
                  <bgColor rgb="FFFFFF00"/>
                </patternFill>
              </fill>
            </x14:dxf>
          </x14:cfRule>
          <x14:cfRule type="containsText" priority="1145" operator="containsText" id="{91F7BB90-CFF2-403B-ADE0-1FB44DB79718}">
            <xm:f>NOT(ISERROR(SEARCH($K$70,Z10)))</xm:f>
            <xm:f>$K$70</xm:f>
            <x14:dxf>
              <fill>
                <patternFill>
                  <bgColor rgb="FF00B050"/>
                </patternFill>
              </fill>
            </x14:dxf>
          </x14:cfRule>
          <x14:cfRule type="containsText" priority="1146" operator="containsText" id="{EA1F7096-FF94-4B56-AB7A-B73C38D40841}">
            <xm:f>NOT(ISERROR(SEARCH($K$69,Z10)))</xm:f>
            <xm:f>$K$69</xm:f>
            <x14:dxf>
              <fill>
                <patternFill>
                  <bgColor rgb="FF92D050"/>
                </patternFill>
              </fill>
            </x14:dxf>
          </x14:cfRule>
          <xm:sqref>Z10</xm:sqref>
        </x14:conditionalFormatting>
        <x14:conditionalFormatting xmlns:xm="http://schemas.microsoft.com/office/excel/2006/main">
          <x14:cfRule type="containsText" priority="1138" operator="containsText" id="{F41998D3-66C4-48A2-ACC8-0F2449ED2C25}">
            <xm:f>NOT(ISERROR(SEARCH($M$72,M10)))</xm:f>
            <xm:f>$M$72</xm:f>
            <x14:dxf>
              <fill>
                <patternFill>
                  <bgColor rgb="FFFF0000"/>
                </patternFill>
              </fill>
            </x14:dxf>
          </x14:cfRule>
          <x14:cfRule type="containsText" priority="1139" operator="containsText" id="{335EA9F7-6E60-4934-BC73-38D2F2E77E0B}">
            <xm:f>NOT(ISERROR(SEARCH($M$71,M10)))</xm:f>
            <xm:f>$M$71</xm:f>
            <x14:dxf>
              <fill>
                <patternFill>
                  <bgColor rgb="FFFFC000"/>
                </patternFill>
              </fill>
            </x14:dxf>
          </x14:cfRule>
          <x14:cfRule type="containsText" priority="1140" operator="containsText" id="{67A8079A-ABFD-45D5-BB14-19732C939BC0}">
            <xm:f>NOT(ISERROR(SEARCH($M$70,M10)))</xm:f>
            <xm:f>$M$70</xm:f>
            <x14:dxf>
              <fill>
                <patternFill>
                  <bgColor rgb="FFFFFF00"/>
                </patternFill>
              </fill>
            </x14:dxf>
          </x14:cfRule>
          <x14:cfRule type="containsText" priority="1141" operator="containsText" id="{4EA2DA5A-853C-4F9B-BDFD-E16714BA1E6A}">
            <xm:f>NOT(ISERROR(SEARCH($M$69,M10)))</xm:f>
            <xm:f>$M$69</xm:f>
            <x14:dxf>
              <fill>
                <patternFill>
                  <bgColor rgb="FF92D050"/>
                </patternFill>
              </fill>
            </x14:dxf>
          </x14:cfRule>
          <xm:sqref>M10</xm:sqref>
        </x14:conditionalFormatting>
        <x14:conditionalFormatting xmlns:xm="http://schemas.microsoft.com/office/excel/2006/main">
          <x14:cfRule type="containsText" priority="1134" operator="containsText" id="{F3082E9C-D73B-4F46-88BB-E14A17AA3EFD}">
            <xm:f>NOT(ISERROR(SEARCH($M$72,M11)))</xm:f>
            <xm:f>$M$72</xm:f>
            <x14:dxf>
              <fill>
                <patternFill>
                  <bgColor rgb="FFFF0000"/>
                </patternFill>
              </fill>
            </x14:dxf>
          </x14:cfRule>
          <x14:cfRule type="containsText" priority="1135" operator="containsText" id="{344C0039-0CA9-46B2-B034-BAE7874FCA29}">
            <xm:f>NOT(ISERROR(SEARCH($M$71,M11)))</xm:f>
            <xm:f>$M$71</xm:f>
            <x14:dxf>
              <fill>
                <patternFill>
                  <bgColor rgb="FFFFC000"/>
                </patternFill>
              </fill>
            </x14:dxf>
          </x14:cfRule>
          <x14:cfRule type="containsText" priority="1136" operator="containsText" id="{A081DF76-1A2F-4379-87F3-695A35FD4C13}">
            <xm:f>NOT(ISERROR(SEARCH($M$70,M11)))</xm:f>
            <xm:f>$M$70</xm:f>
            <x14:dxf>
              <fill>
                <patternFill>
                  <bgColor rgb="FFFFFF00"/>
                </patternFill>
              </fill>
            </x14:dxf>
          </x14:cfRule>
          <x14:cfRule type="containsText" priority="1137" operator="containsText" id="{F6B293B7-C605-4A03-82D8-5E01D4D0B3B8}">
            <xm:f>NOT(ISERROR(SEARCH($M$69,M11)))</xm:f>
            <xm:f>$M$69</xm:f>
            <x14:dxf>
              <fill>
                <patternFill>
                  <bgColor rgb="FF92D050"/>
                </patternFill>
              </fill>
            </x14:dxf>
          </x14:cfRule>
          <xm:sqref>M11</xm:sqref>
        </x14:conditionalFormatting>
        <x14:conditionalFormatting xmlns:xm="http://schemas.microsoft.com/office/excel/2006/main">
          <x14:cfRule type="containsText" priority="1127" operator="containsText" id="{65717D0D-D9DC-4895-B128-E2DD8E6790DE}">
            <xm:f>NOT(ISERROR(SEARCH($H$70,I15)))</xm:f>
            <xm:f>$H$70</xm:f>
            <x14:dxf>
              <fill>
                <patternFill>
                  <fgColor rgb="FF92D050"/>
                  <bgColor rgb="FF92D050"/>
                </patternFill>
              </fill>
            </x14:dxf>
          </x14:cfRule>
          <x14:cfRule type="containsText" priority="1128" operator="containsText" id="{0CFDEEE8-28C4-44CC-9B43-6872FCE2DFFC}">
            <xm:f>NOT(ISERROR(SEARCH($H$74,I15)))</xm:f>
            <xm:f>$H$74</xm:f>
            <x14:dxf>
              <fill>
                <patternFill>
                  <bgColor rgb="FFFF0000"/>
                </patternFill>
              </fill>
            </x14:dxf>
          </x14:cfRule>
          <x14:cfRule type="containsText" priority="1129" operator="containsText" id="{284F1700-E7EA-4082-9785-01666430134F}">
            <xm:f>NOT(ISERROR(SEARCH($H$73,I15)))</xm:f>
            <xm:f>$H$73</xm:f>
            <x14:dxf>
              <fill>
                <patternFill>
                  <fgColor rgb="FFFFFF00"/>
                  <bgColor rgb="FFFFFF00"/>
                </patternFill>
              </fill>
            </x14:dxf>
          </x14:cfRule>
          <x14:cfRule type="containsText" priority="1130" operator="containsText" id="{A7A71D17-03EE-42C9-AF7E-A6D31C7137B1}">
            <xm:f>NOT(ISERROR(SEARCH($H$72,I15)))</xm:f>
            <xm:f>$H$72</xm:f>
            <x14:dxf>
              <fill>
                <patternFill>
                  <fgColor rgb="FFFFC000"/>
                  <bgColor rgb="FFFFC000"/>
                </patternFill>
              </fill>
            </x14:dxf>
          </x14:cfRule>
          <x14:cfRule type="containsText" priority="1131" operator="containsText" id="{63EF23C1-724A-4D8C-91AA-32A3447622AC}">
            <xm:f>NOT(ISERROR(SEARCH($H$71,I15)))</xm:f>
            <xm:f>$H$71</xm:f>
            <x14:dxf>
              <fill>
                <patternFill>
                  <bgColor rgb="FF00B050"/>
                </patternFill>
              </fill>
            </x14:dxf>
          </x14:cfRule>
          <x14:cfRule type="cellIs" priority="1132" operator="equal" id="{B68977EE-3CBF-4854-AE9D-E4D4B7948C67}">
            <xm:f>'C:\UAEOS\TRABAJO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33" operator="equal" id="{1B20CA01-6155-46B7-BB2A-81A3B19B4F0A}">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1117" operator="containsText" id="{F2FBFC27-ED87-471D-9EB0-157E9806131E}">
            <xm:f>NOT(ISERROR(SEARCH($I$69,I17)))</xm:f>
            <xm:f>$I$69</xm:f>
            <x14:dxf>
              <fill>
                <patternFill>
                  <fgColor rgb="FF92D050"/>
                  <bgColor rgb="FF92D050"/>
                </patternFill>
              </fill>
            </x14:dxf>
          </x14:cfRule>
          <x14:cfRule type="containsText" priority="1118" operator="containsText" id="{038E5495-A361-4C81-90A7-52B49CC3C893}">
            <xm:f>NOT(ISERROR(SEARCH($I$70,I17)))</xm:f>
            <xm:f>$I$70</xm:f>
            <x14:dxf>
              <fill>
                <patternFill>
                  <bgColor rgb="FF00B050"/>
                </patternFill>
              </fill>
            </x14:dxf>
          </x14:cfRule>
          <x14:cfRule type="containsText" priority="1119" operator="containsText" id="{64FEF762-AD61-4337-8067-90C8C4CAB5BC}">
            <xm:f>NOT(ISERROR(SEARCH($I$73,I17)))</xm:f>
            <xm:f>$I$73</xm:f>
            <x14:dxf>
              <fill>
                <patternFill>
                  <bgColor rgb="FFFF0000"/>
                </patternFill>
              </fill>
            </x14:dxf>
          </x14:cfRule>
          <x14:cfRule type="containsText" priority="1120" operator="containsText" id="{51A6E027-630F-4D5A-B429-7512C2374FCA}">
            <xm:f>NOT(ISERROR(SEARCH($I$72,I17)))</xm:f>
            <xm:f>$I$72</xm:f>
            <x14:dxf>
              <fill>
                <patternFill>
                  <fgColor rgb="FFFFC000"/>
                  <bgColor rgb="FFFFC000"/>
                </patternFill>
              </fill>
            </x14:dxf>
          </x14:cfRule>
          <x14:cfRule type="containsText" priority="1121" operator="containsText" id="{7CEDC674-C966-472D-82C3-89D518AA3988}">
            <xm:f>NOT(ISERROR(SEARCH($I$71,I17)))</xm:f>
            <xm:f>$I$71</xm:f>
            <x14:dxf>
              <fill>
                <patternFill>
                  <fgColor rgb="FFFFFF00"/>
                  <bgColor rgb="FFFFFF00"/>
                </patternFill>
              </fill>
            </x14:dxf>
          </x14:cfRule>
          <x14:cfRule type="containsText" priority="1122" operator="containsText" id="{F0CDE8C7-30EE-4588-89F9-DB44A8C9E5B7}">
            <xm:f>NOT(ISERROR(SEARCH($I$70,I17)))</xm:f>
            <xm:f>$I$70</xm:f>
            <x14:dxf>
              <fill>
                <patternFill>
                  <bgColor theme="0" tint="-0.14996795556505021"/>
                </patternFill>
              </fill>
            </x14:dxf>
          </x14:cfRule>
          <x14:cfRule type="cellIs" priority="1123" operator="equal" id="{3818FB35-B7F0-467C-A24E-6258CB48E439}">
            <xm:f>'C:\GESTION 2023\1. Pensamiento y Direccionamiento Estrategico\Planes integrados\Definitivos\[MAPA RIESGOS UAEOS 2023.xlsx]Tabla probabiidad'!#REF!</xm:f>
            <x14:dxf>
              <fill>
                <patternFill>
                  <fgColor theme="6"/>
                </patternFill>
              </fill>
            </x14:dxf>
          </x14:cfRule>
          <x14:cfRule type="cellIs" priority="1124" operator="equal" id="{A83BD7AA-FFD9-4A4C-BDB5-DB6FEDBFBC39}">
            <xm:f>'C:\GESTION 2023\1. Pensamiento y Direccionamiento Estrategico\Planes integrados\Definitivos\[MAPA RIESGOS UAEOS 2023.xlsx]Tabla probabiidad'!#REF!</xm:f>
            <x14:dxf>
              <fill>
                <patternFill>
                  <fgColor rgb="FF92D050"/>
                  <bgColor theme="6" tint="0.59996337778862885"/>
                </patternFill>
              </fill>
            </x14:dxf>
          </x14:cfRule>
          <xm:sqref>I17</xm:sqref>
        </x14:conditionalFormatting>
        <x14:conditionalFormatting xmlns:xm="http://schemas.microsoft.com/office/excel/2006/main">
          <x14:cfRule type="containsText" priority="1109" operator="containsText" id="{D6E7BFC5-3A47-4799-8C0C-6ECB6E77D788}">
            <xm:f>NOT(ISERROR(SEARCH($I$69,I19)))</xm:f>
            <xm:f>$I$69</xm:f>
            <x14:dxf>
              <fill>
                <patternFill>
                  <fgColor rgb="FF92D050"/>
                  <bgColor rgb="FF92D050"/>
                </patternFill>
              </fill>
            </x14:dxf>
          </x14:cfRule>
          <x14:cfRule type="containsText" priority="1110" operator="containsText" id="{A8730CA0-88F4-4064-8247-2DF3F1AD05B6}">
            <xm:f>NOT(ISERROR(SEARCH($I$70,I19)))</xm:f>
            <xm:f>$I$70</xm:f>
            <x14:dxf>
              <fill>
                <patternFill>
                  <bgColor rgb="FF00B050"/>
                </patternFill>
              </fill>
            </x14:dxf>
          </x14:cfRule>
          <x14:cfRule type="containsText" priority="1111" operator="containsText" id="{BA3B51CE-D8FA-413C-81C4-8FD5F61BE815}">
            <xm:f>NOT(ISERROR(SEARCH($I$73,I19)))</xm:f>
            <xm:f>$I$73</xm:f>
            <x14:dxf>
              <fill>
                <patternFill>
                  <bgColor rgb="FFFF0000"/>
                </patternFill>
              </fill>
            </x14:dxf>
          </x14:cfRule>
          <x14:cfRule type="containsText" priority="1112" operator="containsText" id="{7E4AD87A-ED3C-499B-BC88-A6D70A1DA8FE}">
            <xm:f>NOT(ISERROR(SEARCH($I$72,I19)))</xm:f>
            <xm:f>$I$72</xm:f>
            <x14:dxf>
              <fill>
                <patternFill>
                  <fgColor rgb="FFFFC000"/>
                  <bgColor rgb="FFFFC000"/>
                </patternFill>
              </fill>
            </x14:dxf>
          </x14:cfRule>
          <x14:cfRule type="containsText" priority="1113" operator="containsText" id="{1D02F351-39D4-4DBF-B06F-ABD2C12BA68B}">
            <xm:f>NOT(ISERROR(SEARCH($I$71,I19)))</xm:f>
            <xm:f>$I$71</xm:f>
            <x14:dxf>
              <fill>
                <patternFill>
                  <fgColor rgb="FFFFFF00"/>
                  <bgColor rgb="FFFFFF00"/>
                </patternFill>
              </fill>
            </x14:dxf>
          </x14:cfRule>
          <x14:cfRule type="containsText" priority="1114" operator="containsText" id="{AF338D32-C721-403D-8491-282F523FBFCF}">
            <xm:f>NOT(ISERROR(SEARCH($I$70,I19)))</xm:f>
            <xm:f>$I$70</xm:f>
            <x14:dxf>
              <fill>
                <patternFill>
                  <bgColor theme="0" tint="-0.14996795556505021"/>
                </patternFill>
              </fill>
            </x14:dxf>
          </x14:cfRule>
          <x14:cfRule type="cellIs" priority="1115" operator="equal" id="{C459C93D-1C95-4CCD-8558-49E2E872A475}">
            <xm:f>'C:\GESTION 2023\1. Pensamiento y Direccionamiento Estrategico\Planes integrados\Definitivos\[MAPA RIESGOS UAEOS 2023.xlsx]Tabla probabiidad'!#REF!</xm:f>
            <x14:dxf>
              <fill>
                <patternFill>
                  <fgColor theme="6"/>
                </patternFill>
              </fill>
            </x14:dxf>
          </x14:cfRule>
          <x14:cfRule type="cellIs" priority="1116" operator="equal" id="{1002D672-F4BC-4796-9A1B-75CAC3310DAA}">
            <xm:f>'C:\GESTION 2023\1. Pensamiento y Direccionamiento Estrategico\Planes integrados\Definitivos\[MAPA RIESGOS UAEOS 2023.xlsx]Tabla probabiidad'!#REF!</xm:f>
            <x14:dxf>
              <fill>
                <patternFill>
                  <fgColor rgb="FF92D050"/>
                  <bgColor theme="6" tint="0.59996337778862885"/>
                </patternFill>
              </fill>
            </x14:dxf>
          </x14:cfRule>
          <xm:sqref>I19</xm:sqref>
        </x14:conditionalFormatting>
        <x14:conditionalFormatting xmlns:xm="http://schemas.microsoft.com/office/excel/2006/main">
          <x14:cfRule type="containsText" priority="1104" operator="containsText" id="{84C22EBC-D61A-4F83-8E66-8FD8AD7F41F6}">
            <xm:f>NOT(ISERROR(SEARCH($K$73,K19)))</xm:f>
            <xm:f>$K$73</xm:f>
            <x14:dxf>
              <fill>
                <patternFill>
                  <bgColor rgb="FFFF0000"/>
                </patternFill>
              </fill>
            </x14:dxf>
          </x14:cfRule>
          <x14:cfRule type="containsText" priority="1105" operator="containsText" id="{65DEB148-FD7C-4E8E-A7BD-3D4046698AEB}">
            <xm:f>NOT(ISERROR(SEARCH($K$72,K19)))</xm:f>
            <xm:f>$K$72</xm:f>
            <x14:dxf>
              <fill>
                <patternFill>
                  <bgColor rgb="FFFFC000"/>
                </patternFill>
              </fill>
            </x14:dxf>
          </x14:cfRule>
          <x14:cfRule type="containsText" priority="1106" operator="containsText" id="{4437F7D6-0320-44D0-8CF2-A5FB651C44B2}">
            <xm:f>NOT(ISERROR(SEARCH($K$71,K19)))</xm:f>
            <xm:f>$K$71</xm:f>
            <x14:dxf>
              <fill>
                <patternFill>
                  <bgColor rgb="FFFFFF00"/>
                </patternFill>
              </fill>
            </x14:dxf>
          </x14:cfRule>
          <x14:cfRule type="containsText" priority="1107" operator="containsText" id="{C76C3789-9CF4-4665-B720-B8C87F613DD9}">
            <xm:f>NOT(ISERROR(SEARCH($K$70,K19)))</xm:f>
            <xm:f>$K$70</xm:f>
            <x14:dxf>
              <fill>
                <patternFill>
                  <bgColor rgb="FF00B050"/>
                </patternFill>
              </fill>
            </x14:dxf>
          </x14:cfRule>
          <x14:cfRule type="containsText" priority="1108" operator="containsText" id="{1EE22650-8901-40FB-82F9-E3A8F9528FB7}">
            <xm:f>NOT(ISERROR(SEARCH($K$69,K19)))</xm:f>
            <xm:f>$K$69</xm:f>
            <x14:dxf>
              <fill>
                <patternFill>
                  <bgColor rgb="FF92D050"/>
                </patternFill>
              </fill>
            </x14:dxf>
          </x14:cfRule>
          <xm:sqref>K19</xm:sqref>
        </x14:conditionalFormatting>
        <x14:conditionalFormatting xmlns:xm="http://schemas.microsoft.com/office/excel/2006/main">
          <x14:cfRule type="containsText" priority="1096" operator="containsText" id="{E6816204-40E7-4C3D-89AE-D7839669072F}">
            <xm:f>NOT(ISERROR(SEARCH($I$69,I25)))</xm:f>
            <xm:f>$I$69</xm:f>
            <x14:dxf>
              <fill>
                <patternFill>
                  <fgColor rgb="FF92D050"/>
                  <bgColor rgb="FF92D050"/>
                </patternFill>
              </fill>
            </x14:dxf>
          </x14:cfRule>
          <x14:cfRule type="containsText" priority="1097" operator="containsText" id="{A00567FD-7E2F-44F9-BD3B-9434A47A41C3}">
            <xm:f>NOT(ISERROR(SEARCH($I$70,I25)))</xm:f>
            <xm:f>$I$70</xm:f>
            <x14:dxf>
              <fill>
                <patternFill>
                  <bgColor rgb="FF00B050"/>
                </patternFill>
              </fill>
            </x14:dxf>
          </x14:cfRule>
          <x14:cfRule type="containsText" priority="1098" operator="containsText" id="{4354FA87-59C1-476B-B775-A485A2BB15BC}">
            <xm:f>NOT(ISERROR(SEARCH($I$73,I25)))</xm:f>
            <xm:f>$I$73</xm:f>
            <x14:dxf>
              <fill>
                <patternFill>
                  <bgColor rgb="FFFF0000"/>
                </patternFill>
              </fill>
            </x14:dxf>
          </x14:cfRule>
          <x14:cfRule type="containsText" priority="1099" operator="containsText" id="{C1162347-6571-4844-A9FC-C371D605E22F}">
            <xm:f>NOT(ISERROR(SEARCH($I$72,I25)))</xm:f>
            <xm:f>$I$72</xm:f>
            <x14:dxf>
              <fill>
                <patternFill>
                  <fgColor rgb="FFFFC000"/>
                  <bgColor rgb="FFFFC000"/>
                </patternFill>
              </fill>
            </x14:dxf>
          </x14:cfRule>
          <x14:cfRule type="containsText" priority="1100" operator="containsText" id="{A82DF59D-DCC2-4BA8-BADE-6A2151F5A69A}">
            <xm:f>NOT(ISERROR(SEARCH($I$71,I25)))</xm:f>
            <xm:f>$I$71</xm:f>
            <x14:dxf>
              <fill>
                <patternFill>
                  <fgColor rgb="FFFFFF00"/>
                  <bgColor rgb="FFFFFF00"/>
                </patternFill>
              </fill>
            </x14:dxf>
          </x14:cfRule>
          <x14:cfRule type="containsText" priority="1101" operator="containsText" id="{F537E9E2-FA12-43DE-9FEC-A2D05EDBA7B9}">
            <xm:f>NOT(ISERROR(SEARCH($I$70,I25)))</xm:f>
            <xm:f>$I$70</xm:f>
            <x14:dxf>
              <fill>
                <patternFill>
                  <bgColor theme="0" tint="-0.14996795556505021"/>
                </patternFill>
              </fill>
            </x14:dxf>
          </x14:cfRule>
          <x14:cfRule type="cellIs" priority="1102" operator="equal" id="{3C4267A9-A808-49FA-98D0-EFE5D5F86C15}">
            <xm:f>'C:\GESTION 2023\1. Pensamiento y Direccionamiento Estrategico\Planes integrados\Definitivos\[MAPA RIESGOS UAEOS 2023.xlsx]Tabla probabiidad'!#REF!</xm:f>
            <x14:dxf>
              <fill>
                <patternFill>
                  <fgColor theme="6"/>
                </patternFill>
              </fill>
            </x14:dxf>
          </x14:cfRule>
          <x14:cfRule type="cellIs" priority="1103" operator="equal" id="{B07AD050-4B24-42CB-91F4-251F3F0E33CA}">
            <xm:f>'C:\GESTION 2023\1. Pensamiento y Direccionamiento Estrategico\Planes integrados\Definitivos\[MAPA RIESGOS UAEOS 2023.xlsx]Tabla probabiidad'!#REF!</xm:f>
            <x14:dxf>
              <fill>
                <patternFill>
                  <fgColor rgb="FF92D050"/>
                  <bgColor theme="6" tint="0.59996337778862885"/>
                </patternFill>
              </fill>
            </x14:dxf>
          </x14:cfRule>
          <xm:sqref>I25</xm:sqref>
        </x14:conditionalFormatting>
        <x14:conditionalFormatting xmlns:xm="http://schemas.microsoft.com/office/excel/2006/main">
          <x14:cfRule type="containsText" priority="1088" operator="containsText" id="{9383AC81-CBE1-419E-A5BD-0DE29BC7C5A1}">
            <xm:f>NOT(ISERROR(SEARCH($I$69,I29)))</xm:f>
            <xm:f>$I$69</xm:f>
            <x14:dxf>
              <fill>
                <patternFill>
                  <fgColor rgb="FF92D050"/>
                  <bgColor rgb="FF92D050"/>
                </patternFill>
              </fill>
            </x14:dxf>
          </x14:cfRule>
          <x14:cfRule type="containsText" priority="1089" operator="containsText" id="{AA0C9493-3822-4170-84FA-7EC9E11D181C}">
            <xm:f>NOT(ISERROR(SEARCH($I$70,I29)))</xm:f>
            <xm:f>$I$70</xm:f>
            <x14:dxf>
              <fill>
                <patternFill>
                  <bgColor rgb="FF00B050"/>
                </patternFill>
              </fill>
            </x14:dxf>
          </x14:cfRule>
          <x14:cfRule type="containsText" priority="1090" operator="containsText" id="{63DB99D3-38A0-4647-A8E6-4C9D5A032A30}">
            <xm:f>NOT(ISERROR(SEARCH($I$73,I29)))</xm:f>
            <xm:f>$I$73</xm:f>
            <x14:dxf>
              <fill>
                <patternFill>
                  <bgColor rgb="FFFF0000"/>
                </patternFill>
              </fill>
            </x14:dxf>
          </x14:cfRule>
          <x14:cfRule type="containsText" priority="1091" operator="containsText" id="{5FAE2F39-F53C-4CFC-B45F-4B2A5D0B2CB9}">
            <xm:f>NOT(ISERROR(SEARCH($I$72,I29)))</xm:f>
            <xm:f>$I$72</xm:f>
            <x14:dxf>
              <fill>
                <patternFill>
                  <fgColor rgb="FFFFC000"/>
                  <bgColor rgb="FFFFC000"/>
                </patternFill>
              </fill>
            </x14:dxf>
          </x14:cfRule>
          <x14:cfRule type="containsText" priority="1092" operator="containsText" id="{E28C2152-3CBD-403E-85EC-E3103574B8A1}">
            <xm:f>NOT(ISERROR(SEARCH($I$71,I29)))</xm:f>
            <xm:f>$I$71</xm:f>
            <x14:dxf>
              <fill>
                <patternFill>
                  <fgColor rgb="FFFFFF00"/>
                  <bgColor rgb="FFFFFF00"/>
                </patternFill>
              </fill>
            </x14:dxf>
          </x14:cfRule>
          <x14:cfRule type="containsText" priority="1093" operator="containsText" id="{59A1998A-6516-4E19-A8AC-2BDD971CF66D}">
            <xm:f>NOT(ISERROR(SEARCH($I$70,I29)))</xm:f>
            <xm:f>$I$70</xm:f>
            <x14:dxf>
              <fill>
                <patternFill>
                  <bgColor theme="0" tint="-0.14996795556505021"/>
                </patternFill>
              </fill>
            </x14:dxf>
          </x14:cfRule>
          <x14:cfRule type="cellIs" priority="1094" operator="equal" id="{B915F79A-1DA9-4469-BF2E-122DA0BFBB1D}">
            <xm:f>'C:\GESTION 2023\1. Pensamiento y Direccionamiento Estrategico\Planes integrados\Definitivos\[MAPA RIESGOS UAEOS 2023.xlsx]Tabla probabiidad'!#REF!</xm:f>
            <x14:dxf>
              <fill>
                <patternFill>
                  <fgColor theme="6"/>
                </patternFill>
              </fill>
            </x14:dxf>
          </x14:cfRule>
          <x14:cfRule type="cellIs" priority="1095" operator="equal" id="{8F4166C7-4365-4260-85B5-B9AA05484DDC}">
            <xm:f>'C:\GESTION 2023\1. Pensamiento y Direccionamiento Estrategico\Planes integrados\Definitivos\[MAPA RIESGOS UAEOS 2023.xlsx]Tabla probabiidad'!#REF!</xm:f>
            <x14:dxf>
              <fill>
                <patternFill>
                  <fgColor rgb="FF92D050"/>
                  <bgColor theme="6" tint="0.59996337778862885"/>
                </patternFill>
              </fill>
            </x14:dxf>
          </x14:cfRule>
          <xm:sqref>I29</xm:sqref>
        </x14:conditionalFormatting>
        <x14:conditionalFormatting xmlns:xm="http://schemas.microsoft.com/office/excel/2006/main">
          <x14:cfRule type="containsText" priority="1080" operator="containsText" id="{58E81B15-F89A-4977-8AE8-0BEEFEE8A855}">
            <xm:f>NOT(ISERROR(SEARCH($I$69,I26)))</xm:f>
            <xm:f>$I$69</xm:f>
            <x14:dxf>
              <fill>
                <patternFill>
                  <fgColor rgb="FF92D050"/>
                  <bgColor rgb="FF92D050"/>
                </patternFill>
              </fill>
            </x14:dxf>
          </x14:cfRule>
          <x14:cfRule type="containsText" priority="1081" operator="containsText" id="{5CFED822-18EB-4EC2-905F-D78095966A40}">
            <xm:f>NOT(ISERROR(SEARCH($I$70,I26)))</xm:f>
            <xm:f>$I$70</xm:f>
            <x14:dxf>
              <fill>
                <patternFill>
                  <bgColor rgb="FF00B050"/>
                </patternFill>
              </fill>
            </x14:dxf>
          </x14:cfRule>
          <x14:cfRule type="containsText" priority="1082" operator="containsText" id="{B5BB065B-D853-4C1D-9DF9-03907A2895DE}">
            <xm:f>NOT(ISERROR(SEARCH($I$73,I26)))</xm:f>
            <xm:f>$I$73</xm:f>
            <x14:dxf>
              <fill>
                <patternFill>
                  <bgColor rgb="FFFF0000"/>
                </patternFill>
              </fill>
            </x14:dxf>
          </x14:cfRule>
          <x14:cfRule type="containsText" priority="1083" operator="containsText" id="{7EFA1CE5-3742-40F6-8153-CCC6A5E24586}">
            <xm:f>NOT(ISERROR(SEARCH($I$72,I26)))</xm:f>
            <xm:f>$I$72</xm:f>
            <x14:dxf>
              <fill>
                <patternFill>
                  <fgColor rgb="FFFFC000"/>
                  <bgColor rgb="FFFFC000"/>
                </patternFill>
              </fill>
            </x14:dxf>
          </x14:cfRule>
          <x14:cfRule type="containsText" priority="1084" operator="containsText" id="{40791B76-0B55-4DB2-A16C-A7A103B452A2}">
            <xm:f>NOT(ISERROR(SEARCH($I$71,I26)))</xm:f>
            <xm:f>$I$71</xm:f>
            <x14:dxf>
              <fill>
                <patternFill>
                  <fgColor rgb="FFFFFF00"/>
                  <bgColor rgb="FFFFFF00"/>
                </patternFill>
              </fill>
            </x14:dxf>
          </x14:cfRule>
          <x14:cfRule type="containsText" priority="1085" operator="containsText" id="{B78EBB21-CA34-4E30-A49E-4BDD90D93EA0}">
            <xm:f>NOT(ISERROR(SEARCH($I$70,I26)))</xm:f>
            <xm:f>$I$70</xm:f>
            <x14:dxf>
              <fill>
                <patternFill>
                  <bgColor theme="0" tint="-0.14996795556505021"/>
                </patternFill>
              </fill>
            </x14:dxf>
          </x14:cfRule>
          <x14:cfRule type="cellIs" priority="1086" operator="equal" id="{6A890C06-5B92-49C1-850D-00B9626990B5}">
            <xm:f>'C:\GESTION 2023\1. Pensamiento y Direccionamiento Estrategico\Planes integrados\Definitivos\[MAPA RIESGOS UAEOS 2023.xlsx]Tabla probabiidad'!#REF!</xm:f>
            <x14:dxf>
              <fill>
                <patternFill>
                  <fgColor theme="6"/>
                </patternFill>
              </fill>
            </x14:dxf>
          </x14:cfRule>
          <x14:cfRule type="cellIs" priority="1087" operator="equal" id="{7C8E60AF-818B-40CB-8A1E-3B33E20275CD}">
            <xm:f>'C:\GESTION 2023\1. Pensamiento y Direccionamiento Estrategico\Planes integrados\Definitivos\[MAPA RIESGOS UAEOS 2023.xlsx]Tabla probabiidad'!#REF!</xm:f>
            <x14:dxf>
              <fill>
                <patternFill>
                  <fgColor rgb="FF92D050"/>
                  <bgColor theme="6" tint="0.59996337778862885"/>
                </patternFill>
              </fill>
            </x14:dxf>
          </x14:cfRule>
          <xm:sqref>I26</xm:sqref>
        </x14:conditionalFormatting>
        <x14:conditionalFormatting xmlns:xm="http://schemas.microsoft.com/office/excel/2006/main">
          <x14:cfRule type="containsText" priority="1072" operator="containsText" id="{23D6508A-3FB9-40FD-A0CD-ABC32258ED5C}">
            <xm:f>NOT(ISERROR(SEARCH($I$69,I28)))</xm:f>
            <xm:f>$I$69</xm:f>
            <x14:dxf>
              <fill>
                <patternFill>
                  <fgColor rgb="FF92D050"/>
                  <bgColor rgb="FF92D050"/>
                </patternFill>
              </fill>
            </x14:dxf>
          </x14:cfRule>
          <x14:cfRule type="containsText" priority="1073" operator="containsText" id="{D7AB557E-E62F-4EEB-955D-770386A10C2D}">
            <xm:f>NOT(ISERROR(SEARCH($I$70,I28)))</xm:f>
            <xm:f>$I$70</xm:f>
            <x14:dxf>
              <fill>
                <patternFill>
                  <bgColor rgb="FF00B050"/>
                </patternFill>
              </fill>
            </x14:dxf>
          </x14:cfRule>
          <x14:cfRule type="containsText" priority="1074" operator="containsText" id="{0D82955E-1DFF-41A2-8D19-19F5AA416C8E}">
            <xm:f>NOT(ISERROR(SEARCH($I$73,I28)))</xm:f>
            <xm:f>$I$73</xm:f>
            <x14:dxf>
              <fill>
                <patternFill>
                  <bgColor rgb="FFFF0000"/>
                </patternFill>
              </fill>
            </x14:dxf>
          </x14:cfRule>
          <x14:cfRule type="containsText" priority="1075" operator="containsText" id="{50D24041-53D2-4691-811A-DE0FF5F97514}">
            <xm:f>NOT(ISERROR(SEARCH($I$72,I28)))</xm:f>
            <xm:f>$I$72</xm:f>
            <x14:dxf>
              <fill>
                <patternFill>
                  <fgColor rgb="FFFFC000"/>
                  <bgColor rgb="FFFFC000"/>
                </patternFill>
              </fill>
            </x14:dxf>
          </x14:cfRule>
          <x14:cfRule type="containsText" priority="1076" operator="containsText" id="{0DA911A1-0594-4D3D-8974-E461BB712E20}">
            <xm:f>NOT(ISERROR(SEARCH($I$71,I28)))</xm:f>
            <xm:f>$I$71</xm:f>
            <x14:dxf>
              <fill>
                <patternFill>
                  <fgColor rgb="FFFFFF00"/>
                  <bgColor rgb="FFFFFF00"/>
                </patternFill>
              </fill>
            </x14:dxf>
          </x14:cfRule>
          <x14:cfRule type="containsText" priority="1077" operator="containsText" id="{C8D3C9C4-FE9B-4D7E-B5A3-04C15EEB393A}">
            <xm:f>NOT(ISERROR(SEARCH($I$70,I28)))</xm:f>
            <xm:f>$I$70</xm:f>
            <x14:dxf>
              <fill>
                <patternFill>
                  <bgColor theme="0" tint="-0.14996795556505021"/>
                </patternFill>
              </fill>
            </x14:dxf>
          </x14:cfRule>
          <x14:cfRule type="cellIs" priority="1078" operator="equal" id="{8BC53F88-A8C0-4F71-A941-D7A4839328A6}">
            <xm:f>'C:\GESTION 2023\1. Pensamiento y Direccionamiento Estrategico\Planes integrados\Definitivos\[MAPA RIESGOS UAEOS 2023.xlsx]Tabla probabiidad'!#REF!</xm:f>
            <x14:dxf>
              <fill>
                <patternFill>
                  <fgColor theme="6"/>
                </patternFill>
              </fill>
            </x14:dxf>
          </x14:cfRule>
          <x14:cfRule type="cellIs" priority="1079" operator="equal" id="{98488AAB-8F71-4012-979A-9C4B7132D4CA}">
            <xm:f>'C:\GESTION 2023\1. Pensamiento y Direccionamiento Estrategico\Planes integrados\Definitivos\[MAPA RIESGOS UAEOS 2023.xlsx]Tabla probabiidad'!#REF!</xm:f>
            <x14:dxf>
              <fill>
                <patternFill>
                  <fgColor rgb="FF92D050"/>
                  <bgColor theme="6" tint="0.59996337778862885"/>
                </patternFill>
              </fill>
            </x14:dxf>
          </x14:cfRule>
          <xm:sqref>I28</xm:sqref>
        </x14:conditionalFormatting>
        <x14:conditionalFormatting xmlns:xm="http://schemas.microsoft.com/office/excel/2006/main">
          <x14:cfRule type="containsText" priority="1064" operator="containsText" id="{C6402D3C-6C7B-4F79-89B6-B36DBE65D817}">
            <xm:f>NOT(ISERROR(SEARCH($I$69,I27)))</xm:f>
            <xm:f>$I$69</xm:f>
            <x14:dxf>
              <fill>
                <patternFill>
                  <fgColor rgb="FF92D050"/>
                  <bgColor rgb="FF92D050"/>
                </patternFill>
              </fill>
            </x14:dxf>
          </x14:cfRule>
          <x14:cfRule type="containsText" priority="1065" operator="containsText" id="{2F6369E1-68E0-4DAE-9FCF-5DA83714F3F0}">
            <xm:f>NOT(ISERROR(SEARCH($I$70,I27)))</xm:f>
            <xm:f>$I$70</xm:f>
            <x14:dxf>
              <fill>
                <patternFill>
                  <bgColor rgb="FF00B050"/>
                </patternFill>
              </fill>
            </x14:dxf>
          </x14:cfRule>
          <x14:cfRule type="containsText" priority="1066" operator="containsText" id="{26C9A8FC-44AC-4AFE-905F-AF60D228C1CA}">
            <xm:f>NOT(ISERROR(SEARCH($I$73,I27)))</xm:f>
            <xm:f>$I$73</xm:f>
            <x14:dxf>
              <fill>
                <patternFill>
                  <bgColor rgb="FFFF0000"/>
                </patternFill>
              </fill>
            </x14:dxf>
          </x14:cfRule>
          <x14:cfRule type="containsText" priority="1067" operator="containsText" id="{6C936997-F68A-40CD-9732-DE4AC15669EA}">
            <xm:f>NOT(ISERROR(SEARCH($I$72,I27)))</xm:f>
            <xm:f>$I$72</xm:f>
            <x14:dxf>
              <fill>
                <patternFill>
                  <fgColor rgb="FFFFC000"/>
                  <bgColor rgb="FFFFC000"/>
                </patternFill>
              </fill>
            </x14:dxf>
          </x14:cfRule>
          <x14:cfRule type="containsText" priority="1068" operator="containsText" id="{9BF17A35-1A91-4560-9B00-2EF1F432016A}">
            <xm:f>NOT(ISERROR(SEARCH($I$71,I27)))</xm:f>
            <xm:f>$I$71</xm:f>
            <x14:dxf>
              <fill>
                <patternFill>
                  <fgColor rgb="FFFFFF00"/>
                  <bgColor rgb="FFFFFF00"/>
                </patternFill>
              </fill>
            </x14:dxf>
          </x14:cfRule>
          <x14:cfRule type="containsText" priority="1069" operator="containsText" id="{2E6AB333-159A-4E1A-A13E-340B02EECC66}">
            <xm:f>NOT(ISERROR(SEARCH($I$70,I27)))</xm:f>
            <xm:f>$I$70</xm:f>
            <x14:dxf>
              <fill>
                <patternFill>
                  <bgColor theme="0" tint="-0.14996795556505021"/>
                </patternFill>
              </fill>
            </x14:dxf>
          </x14:cfRule>
          <x14:cfRule type="cellIs" priority="1070" operator="equal" id="{31BB7725-387F-4E77-BEE0-E443B96E59E5}">
            <xm:f>'C:\GESTION 2023\1. Pensamiento y Direccionamiento Estrategico\Planes integrados\Definitivos\[MAPA RIESGOS UAEOS 2023.xlsx]Tabla probabiidad'!#REF!</xm:f>
            <x14:dxf>
              <fill>
                <patternFill>
                  <fgColor theme="6"/>
                </patternFill>
              </fill>
            </x14:dxf>
          </x14:cfRule>
          <x14:cfRule type="cellIs" priority="1071" operator="equal" id="{7DF8B291-A7AB-42DF-B880-4901C1B77FE8}">
            <xm:f>'C:\GESTION 2023\1. Pensamiento y Direccionamiento Estrategico\Planes integrados\Definitivos\[MAPA RIESGOS UAEOS 2023.xlsx]Tabla probabiidad'!#REF!</xm:f>
            <x14:dxf>
              <fill>
                <patternFill>
                  <fgColor rgb="FF92D050"/>
                  <bgColor theme="6" tint="0.59996337778862885"/>
                </patternFill>
              </fill>
            </x14:dxf>
          </x14:cfRule>
          <xm:sqref>I27</xm:sqref>
        </x14:conditionalFormatting>
        <x14:conditionalFormatting xmlns:xm="http://schemas.microsoft.com/office/excel/2006/main">
          <x14:cfRule type="containsText" priority="1056" operator="containsText" id="{B6E37C9D-1C5F-4CC2-BF6A-EC98E83C1AE2}">
            <xm:f>NOT(ISERROR(SEARCH($I$69,I30)))</xm:f>
            <xm:f>$I$69</xm:f>
            <x14:dxf>
              <fill>
                <patternFill>
                  <fgColor rgb="FF92D050"/>
                  <bgColor rgb="FF92D050"/>
                </patternFill>
              </fill>
            </x14:dxf>
          </x14:cfRule>
          <x14:cfRule type="containsText" priority="1057" operator="containsText" id="{10CF1A0C-1938-4B1D-9E63-C6DF6F29EFB3}">
            <xm:f>NOT(ISERROR(SEARCH($I$70,I30)))</xm:f>
            <xm:f>$I$70</xm:f>
            <x14:dxf>
              <fill>
                <patternFill>
                  <bgColor rgb="FF00B050"/>
                </patternFill>
              </fill>
            </x14:dxf>
          </x14:cfRule>
          <x14:cfRule type="containsText" priority="1058" operator="containsText" id="{737EB62C-2397-4EAD-BA93-24F4F8C6E268}">
            <xm:f>NOT(ISERROR(SEARCH($I$73,I30)))</xm:f>
            <xm:f>$I$73</xm:f>
            <x14:dxf>
              <fill>
                <patternFill>
                  <bgColor rgb="FFFF0000"/>
                </patternFill>
              </fill>
            </x14:dxf>
          </x14:cfRule>
          <x14:cfRule type="containsText" priority="1059" operator="containsText" id="{4F529E74-484E-4618-8E35-F4CDA25E3FB4}">
            <xm:f>NOT(ISERROR(SEARCH($I$72,I30)))</xm:f>
            <xm:f>$I$72</xm:f>
            <x14:dxf>
              <fill>
                <patternFill>
                  <fgColor rgb="FFFFC000"/>
                  <bgColor rgb="FFFFC000"/>
                </patternFill>
              </fill>
            </x14:dxf>
          </x14:cfRule>
          <x14:cfRule type="containsText" priority="1060" operator="containsText" id="{FCC5807A-F7CE-4148-98FA-6ED6963BE8FF}">
            <xm:f>NOT(ISERROR(SEARCH($I$71,I30)))</xm:f>
            <xm:f>$I$71</xm:f>
            <x14:dxf>
              <fill>
                <patternFill>
                  <fgColor rgb="FFFFFF00"/>
                  <bgColor rgb="FFFFFF00"/>
                </patternFill>
              </fill>
            </x14:dxf>
          </x14:cfRule>
          <x14:cfRule type="containsText" priority="1061" operator="containsText" id="{487752D4-8012-4057-8EB0-EF82EFAF07C1}">
            <xm:f>NOT(ISERROR(SEARCH($I$70,I30)))</xm:f>
            <xm:f>$I$70</xm:f>
            <x14:dxf>
              <fill>
                <patternFill>
                  <bgColor theme="0" tint="-0.14996795556505021"/>
                </patternFill>
              </fill>
            </x14:dxf>
          </x14:cfRule>
          <x14:cfRule type="cellIs" priority="1062" operator="equal" id="{0569077F-ED4B-4C4E-BF06-53E7A6CD0F5F}">
            <xm:f>'C:\GESTION 2023\1. Pensamiento y Direccionamiento Estrategico\Planes integrados\Definitivos\[MAPA RIESGOS UAEOS 2023.xlsx]Tabla probabiidad'!#REF!</xm:f>
            <x14:dxf>
              <fill>
                <patternFill>
                  <fgColor theme="6"/>
                </patternFill>
              </fill>
            </x14:dxf>
          </x14:cfRule>
          <x14:cfRule type="cellIs" priority="1063" operator="equal" id="{6B342C80-DEDB-4DFC-9646-25FC577A021F}">
            <xm:f>'C:\GESTION 2023\1. Pensamiento y Direccionamiento Estrategico\Planes integrados\Definitivos\[MAPA RIESGOS UAEOS 2023.xlsx]Tabla probabiidad'!#REF!</xm:f>
            <x14:dxf>
              <fill>
                <patternFill>
                  <fgColor rgb="FF92D050"/>
                  <bgColor theme="6" tint="0.59996337778862885"/>
                </patternFill>
              </fill>
            </x14:dxf>
          </x14:cfRule>
          <xm:sqref>I30:I31</xm:sqref>
        </x14:conditionalFormatting>
        <x14:conditionalFormatting xmlns:xm="http://schemas.microsoft.com/office/excel/2006/main">
          <x14:cfRule type="containsText" priority="1049" operator="containsText" id="{A684C74B-113E-4677-A353-3BD6A7FCC0CC}">
            <xm:f>NOT(ISERROR(SEARCH($H$70,I14)))</xm:f>
            <xm:f>$H$70</xm:f>
            <x14:dxf>
              <fill>
                <patternFill>
                  <fgColor rgb="FF92D050"/>
                  <bgColor rgb="FF92D050"/>
                </patternFill>
              </fill>
            </x14:dxf>
          </x14:cfRule>
          <x14:cfRule type="containsText" priority="1050" operator="containsText" id="{D04B7606-231B-46AC-A791-E6D0F42BA581}">
            <xm:f>NOT(ISERROR(SEARCH($H$74,I14)))</xm:f>
            <xm:f>$H$74</xm:f>
            <x14:dxf>
              <fill>
                <patternFill>
                  <bgColor rgb="FFFF0000"/>
                </patternFill>
              </fill>
            </x14:dxf>
          </x14:cfRule>
          <x14:cfRule type="containsText" priority="1051" operator="containsText" id="{C808DDBA-31BE-49B9-AADD-86FE1C741BAF}">
            <xm:f>NOT(ISERROR(SEARCH($H$73,I14)))</xm:f>
            <xm:f>$H$73</xm:f>
            <x14:dxf>
              <fill>
                <patternFill>
                  <fgColor rgb="FFFFFF00"/>
                  <bgColor rgb="FFFFFF00"/>
                </patternFill>
              </fill>
            </x14:dxf>
          </x14:cfRule>
          <x14:cfRule type="containsText" priority="1052" operator="containsText" id="{11A04AAE-7901-470E-BC44-AEA2B39D3A2E}">
            <xm:f>NOT(ISERROR(SEARCH($H$72,I14)))</xm:f>
            <xm:f>$H$72</xm:f>
            <x14:dxf>
              <fill>
                <patternFill>
                  <fgColor rgb="FFFFC000"/>
                  <bgColor rgb="FFFFC000"/>
                </patternFill>
              </fill>
            </x14:dxf>
          </x14:cfRule>
          <x14:cfRule type="containsText" priority="1053" operator="containsText" id="{2AE25F0F-6617-4E40-AB15-01FD9597E8EF}">
            <xm:f>NOT(ISERROR(SEARCH($H$71,I14)))</xm:f>
            <xm:f>$H$71</xm:f>
            <x14:dxf>
              <fill>
                <patternFill>
                  <bgColor rgb="FF00B050"/>
                </patternFill>
              </fill>
            </x14:dxf>
          </x14:cfRule>
          <x14:cfRule type="cellIs" priority="1054" operator="equal" id="{71F9B861-A3D0-4F03-BED6-E3762FA51650}">
            <xm:f>'C:\UAEOS\TRABAJO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55" operator="equal" id="{9C7D2027-634C-43F0-AF36-F3E1BD8706F7}">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041" operator="containsText" id="{10548908-49BF-4428-88C7-D2003B1A16F4}">
            <xm:f>NOT(ISERROR(SEARCH($I$69,I12)))</xm:f>
            <xm:f>$I$69</xm:f>
            <x14:dxf>
              <fill>
                <patternFill>
                  <fgColor rgb="FF92D050"/>
                  <bgColor rgb="FF92D050"/>
                </patternFill>
              </fill>
            </x14:dxf>
          </x14:cfRule>
          <x14:cfRule type="containsText" priority="1042" operator="containsText" id="{B77D1DE6-FB29-4FB2-9B29-1F47462222B4}">
            <xm:f>NOT(ISERROR(SEARCH($I$70,I12)))</xm:f>
            <xm:f>$I$70</xm:f>
            <x14:dxf>
              <fill>
                <patternFill>
                  <bgColor rgb="FF00B050"/>
                </patternFill>
              </fill>
            </x14:dxf>
          </x14:cfRule>
          <x14:cfRule type="containsText" priority="1043" operator="containsText" id="{7A1A66E0-3D7D-4A7A-AC16-7F591392285A}">
            <xm:f>NOT(ISERROR(SEARCH($I$73,I12)))</xm:f>
            <xm:f>$I$73</xm:f>
            <x14:dxf>
              <fill>
                <patternFill>
                  <bgColor rgb="FFFF0000"/>
                </patternFill>
              </fill>
            </x14:dxf>
          </x14:cfRule>
          <x14:cfRule type="containsText" priority="1044" operator="containsText" id="{70D55F1C-EEF9-49D8-95C2-11787944C1E8}">
            <xm:f>NOT(ISERROR(SEARCH($I$72,I12)))</xm:f>
            <xm:f>$I$72</xm:f>
            <x14:dxf>
              <fill>
                <patternFill>
                  <fgColor rgb="FFFFC000"/>
                  <bgColor rgb="FFFFC000"/>
                </patternFill>
              </fill>
            </x14:dxf>
          </x14:cfRule>
          <x14:cfRule type="containsText" priority="1045" operator="containsText" id="{EB5AEF93-076D-48C8-99F1-D37DD96D098E}">
            <xm:f>NOT(ISERROR(SEARCH($I$71,I12)))</xm:f>
            <xm:f>$I$71</xm:f>
            <x14:dxf>
              <fill>
                <patternFill>
                  <fgColor rgb="FFFFFF00"/>
                  <bgColor rgb="FFFFFF00"/>
                </patternFill>
              </fill>
            </x14:dxf>
          </x14:cfRule>
          <x14:cfRule type="containsText" priority="1046" operator="containsText" id="{198E14A0-C418-42FC-9C03-1C1E3CA37384}">
            <xm:f>NOT(ISERROR(SEARCH($I$70,I12)))</xm:f>
            <xm:f>$I$70</xm:f>
            <x14:dxf>
              <fill>
                <patternFill>
                  <bgColor theme="0" tint="-0.14996795556505021"/>
                </patternFill>
              </fill>
            </x14:dxf>
          </x14:cfRule>
          <x14:cfRule type="cellIs" priority="1047" operator="equal" id="{BE8E4945-A55F-4A7E-95FF-C0E6D96D830F}">
            <xm:f>'C:\GESTION 2023\1. Pensamiento y Direccionamiento Estrategico\Planes integrados\Definitivos\[MAPA RIESGOS UAEOS 2023.xlsx]Tabla probabiidad'!#REF!</xm:f>
            <x14:dxf>
              <fill>
                <patternFill>
                  <fgColor theme="6"/>
                </patternFill>
              </fill>
            </x14:dxf>
          </x14:cfRule>
          <x14:cfRule type="cellIs" priority="1048" operator="equal" id="{1A60E174-FC69-431F-AD05-45C2131A3B1F}">
            <xm:f>'C:\GESTION 2023\1. Pensamiento y Direccionamiento Estrategico\Planes integrados\Definitivos\[MAPA RIESGOS UAEOS 2023.xlsx]Tabla probabiidad'!#REF!</xm:f>
            <x14:dxf>
              <fill>
                <patternFill>
                  <fgColor rgb="FF92D050"/>
                  <bgColor theme="6" tint="0.59996337778862885"/>
                </patternFill>
              </fill>
            </x14:dxf>
          </x14:cfRule>
          <xm:sqref>I12:I13</xm:sqref>
        </x14:conditionalFormatting>
        <x14:conditionalFormatting xmlns:xm="http://schemas.microsoft.com/office/excel/2006/main">
          <x14:cfRule type="containsText" priority="1036" operator="containsText" id="{26CE62CB-6C98-4CB4-A08D-8502DF8672AD}">
            <xm:f>NOT(ISERROR(SEARCH($K$73,K12)))</xm:f>
            <xm:f>$K$73</xm:f>
            <x14:dxf>
              <fill>
                <patternFill>
                  <bgColor rgb="FFFF0000"/>
                </patternFill>
              </fill>
            </x14:dxf>
          </x14:cfRule>
          <x14:cfRule type="containsText" priority="1037" operator="containsText" id="{B93919DF-12D6-4C97-ABFF-A58FA8C76D5E}">
            <xm:f>NOT(ISERROR(SEARCH($K$72,K12)))</xm:f>
            <xm:f>$K$72</xm:f>
            <x14:dxf>
              <fill>
                <patternFill>
                  <bgColor rgb="FFFFC000"/>
                </patternFill>
              </fill>
            </x14:dxf>
          </x14:cfRule>
          <x14:cfRule type="containsText" priority="1038" operator="containsText" id="{E76DE8E6-459C-41E9-972E-5B98B065274E}">
            <xm:f>NOT(ISERROR(SEARCH($K$71,K12)))</xm:f>
            <xm:f>$K$71</xm:f>
            <x14:dxf>
              <fill>
                <patternFill>
                  <bgColor rgb="FFFFFF00"/>
                </patternFill>
              </fill>
            </x14:dxf>
          </x14:cfRule>
          <x14:cfRule type="containsText" priority="1039" operator="containsText" id="{74344F40-0A90-443F-B6D4-FBE346D2EE3D}">
            <xm:f>NOT(ISERROR(SEARCH($K$70,K12)))</xm:f>
            <xm:f>$K$70</xm:f>
            <x14:dxf>
              <fill>
                <patternFill>
                  <bgColor rgb="FF00B050"/>
                </patternFill>
              </fill>
            </x14:dxf>
          </x14:cfRule>
          <x14:cfRule type="containsText" priority="1040" operator="containsText" id="{41E3BD4E-CF25-40C7-9D2B-2DACED8E11C4}">
            <xm:f>NOT(ISERROR(SEARCH($K$69,K12)))</xm:f>
            <xm:f>$K$69</xm:f>
            <x14:dxf>
              <fill>
                <patternFill>
                  <bgColor rgb="FF92D050"/>
                </patternFill>
              </fill>
            </x14:dxf>
          </x14:cfRule>
          <xm:sqref>K12:K13</xm:sqref>
        </x14:conditionalFormatting>
        <x14:conditionalFormatting xmlns:xm="http://schemas.microsoft.com/office/excel/2006/main">
          <x14:cfRule type="containsText" priority="1031" operator="containsText" id="{DD47237E-9542-4257-8A78-F8072D5391F4}">
            <xm:f>NOT(ISERROR(SEARCH($K$73,K14)))</xm:f>
            <xm:f>$K$73</xm:f>
            <x14:dxf>
              <fill>
                <patternFill>
                  <bgColor rgb="FFFF0000"/>
                </patternFill>
              </fill>
            </x14:dxf>
          </x14:cfRule>
          <x14:cfRule type="containsText" priority="1032" operator="containsText" id="{71F7B5CE-4948-4763-AFF5-B162B0B87E9F}">
            <xm:f>NOT(ISERROR(SEARCH($K$72,K14)))</xm:f>
            <xm:f>$K$72</xm:f>
            <x14:dxf>
              <fill>
                <patternFill>
                  <bgColor rgb="FFFFC000"/>
                </patternFill>
              </fill>
            </x14:dxf>
          </x14:cfRule>
          <x14:cfRule type="containsText" priority="1033" operator="containsText" id="{0D94EF99-E15A-4AAF-BE11-E6F50C945F5F}">
            <xm:f>NOT(ISERROR(SEARCH($K$71,K14)))</xm:f>
            <xm:f>$K$71</xm:f>
            <x14:dxf>
              <fill>
                <patternFill>
                  <bgColor rgb="FFFFFF00"/>
                </patternFill>
              </fill>
            </x14:dxf>
          </x14:cfRule>
          <x14:cfRule type="containsText" priority="1034" operator="containsText" id="{BBA17511-5246-4E0B-A1D8-AEA7B87FE6AD}">
            <xm:f>NOT(ISERROR(SEARCH($K$70,K14)))</xm:f>
            <xm:f>$K$70</xm:f>
            <x14:dxf>
              <fill>
                <patternFill>
                  <bgColor rgb="FF00B050"/>
                </patternFill>
              </fill>
            </x14:dxf>
          </x14:cfRule>
          <x14:cfRule type="containsText" priority="1035" operator="containsText" id="{2942D9DE-1E3A-46D9-A336-D0E82FF04214}">
            <xm:f>NOT(ISERROR(SEARCH($K$69,K14)))</xm:f>
            <xm:f>$K$69</xm:f>
            <x14:dxf>
              <fill>
                <patternFill>
                  <bgColor rgb="FF92D050"/>
                </patternFill>
              </fill>
            </x14:dxf>
          </x14:cfRule>
          <xm:sqref>K14</xm:sqref>
        </x14:conditionalFormatting>
        <x14:conditionalFormatting xmlns:xm="http://schemas.microsoft.com/office/excel/2006/main">
          <x14:cfRule type="containsText" priority="1027" operator="containsText" id="{2079D9EF-38F0-4F22-9C45-0275BCBD6207}">
            <xm:f>NOT(ISERROR(SEARCH($M$72,M12)))</xm:f>
            <xm:f>$M$72</xm:f>
            <x14:dxf>
              <fill>
                <patternFill>
                  <bgColor rgb="FFFF0000"/>
                </patternFill>
              </fill>
            </x14:dxf>
          </x14:cfRule>
          <x14:cfRule type="containsText" priority="1028" operator="containsText" id="{EF5E04D1-AE30-4D85-8C58-E2A23D111E1E}">
            <xm:f>NOT(ISERROR(SEARCH($M$71,M12)))</xm:f>
            <xm:f>$M$71</xm:f>
            <x14:dxf>
              <fill>
                <patternFill>
                  <bgColor rgb="FFFFC000"/>
                </patternFill>
              </fill>
            </x14:dxf>
          </x14:cfRule>
          <x14:cfRule type="containsText" priority="1029" operator="containsText" id="{0202DE0E-FAA8-4D82-B6AB-D4E153D24AB3}">
            <xm:f>NOT(ISERROR(SEARCH($M$70,M12)))</xm:f>
            <xm:f>$M$70</xm:f>
            <x14:dxf>
              <fill>
                <patternFill>
                  <bgColor rgb="FFFFFF00"/>
                </patternFill>
              </fill>
            </x14:dxf>
          </x14:cfRule>
          <x14:cfRule type="containsText" priority="1030" operator="containsText" id="{049A2123-9C55-4AEB-B034-465FEBA072F2}">
            <xm:f>NOT(ISERROR(SEARCH($M$69,M12)))</xm:f>
            <xm:f>$M$69</xm:f>
            <x14:dxf>
              <fill>
                <patternFill>
                  <bgColor rgb="FF92D050"/>
                </patternFill>
              </fill>
            </x14:dxf>
          </x14:cfRule>
          <xm:sqref>M12</xm:sqref>
        </x14:conditionalFormatting>
        <x14:conditionalFormatting xmlns:xm="http://schemas.microsoft.com/office/excel/2006/main">
          <x14:cfRule type="containsText" priority="1023" operator="containsText" id="{63202123-984A-4523-8C81-3F1A7DE48A9D}">
            <xm:f>NOT(ISERROR(SEARCH($M$72,M13)))</xm:f>
            <xm:f>$M$72</xm:f>
            <x14:dxf>
              <fill>
                <patternFill>
                  <bgColor rgb="FFFF0000"/>
                </patternFill>
              </fill>
            </x14:dxf>
          </x14:cfRule>
          <x14:cfRule type="containsText" priority="1024" operator="containsText" id="{3D03E9B6-6636-45F0-979B-641B3DED70C7}">
            <xm:f>NOT(ISERROR(SEARCH($M$71,M13)))</xm:f>
            <xm:f>$M$71</xm:f>
            <x14:dxf>
              <fill>
                <patternFill>
                  <bgColor rgb="FFFFC000"/>
                </patternFill>
              </fill>
            </x14:dxf>
          </x14:cfRule>
          <x14:cfRule type="containsText" priority="1025" operator="containsText" id="{9FB8606A-F2B6-44AC-BCC2-FEF302A4B6C3}">
            <xm:f>NOT(ISERROR(SEARCH($M$70,M13)))</xm:f>
            <xm:f>$M$70</xm:f>
            <x14:dxf>
              <fill>
                <patternFill>
                  <bgColor rgb="FFFFFF00"/>
                </patternFill>
              </fill>
            </x14:dxf>
          </x14:cfRule>
          <x14:cfRule type="containsText" priority="1026" operator="containsText" id="{2913EA25-4006-4113-85CA-3EBB6223B681}">
            <xm:f>NOT(ISERROR(SEARCH($M$69,M13)))</xm:f>
            <xm:f>$M$69</xm:f>
            <x14:dxf>
              <fill>
                <patternFill>
                  <bgColor rgb="FF92D050"/>
                </patternFill>
              </fill>
            </x14:dxf>
          </x14:cfRule>
          <xm:sqref>M13</xm:sqref>
        </x14:conditionalFormatting>
        <x14:conditionalFormatting xmlns:xm="http://schemas.microsoft.com/office/excel/2006/main">
          <x14:cfRule type="containsText" priority="1019" operator="containsText" id="{E181DC0D-57D7-41FC-942D-0B4C68CA3CA7}">
            <xm:f>NOT(ISERROR(SEARCH($M$72,M14)))</xm:f>
            <xm:f>$M$72</xm:f>
            <x14:dxf>
              <fill>
                <patternFill>
                  <bgColor rgb="FFFF0000"/>
                </patternFill>
              </fill>
            </x14:dxf>
          </x14:cfRule>
          <x14:cfRule type="containsText" priority="1020" operator="containsText" id="{0D8D609B-BA20-4C94-B16D-E4FDBA006475}">
            <xm:f>NOT(ISERROR(SEARCH($M$71,M14)))</xm:f>
            <xm:f>$M$71</xm:f>
            <x14:dxf>
              <fill>
                <patternFill>
                  <bgColor rgb="FFFFC000"/>
                </patternFill>
              </fill>
            </x14:dxf>
          </x14:cfRule>
          <x14:cfRule type="containsText" priority="1021" operator="containsText" id="{AE49B85E-393A-4805-98F9-CF1407E55940}">
            <xm:f>NOT(ISERROR(SEARCH($M$70,M14)))</xm:f>
            <xm:f>$M$70</xm:f>
            <x14:dxf>
              <fill>
                <patternFill>
                  <bgColor rgb="FFFFFF00"/>
                </patternFill>
              </fill>
            </x14:dxf>
          </x14:cfRule>
          <x14:cfRule type="containsText" priority="1022" operator="containsText" id="{DC951C6B-E313-40F3-964D-57019F69ABDB}">
            <xm:f>NOT(ISERROR(SEARCH($M$69,M14)))</xm:f>
            <xm:f>$M$69</xm:f>
            <x14:dxf>
              <fill>
                <patternFill>
                  <bgColor rgb="FF92D050"/>
                </patternFill>
              </fill>
            </x14:dxf>
          </x14:cfRule>
          <xm:sqref>M14</xm:sqref>
        </x14:conditionalFormatting>
        <x14:conditionalFormatting xmlns:xm="http://schemas.microsoft.com/office/excel/2006/main">
          <x14:cfRule type="containsText" priority="1011" operator="containsText" id="{02E9B0C1-4A4B-4FBE-A5B3-8736B527CF3D}">
            <xm:f>NOT(ISERROR(SEARCH($I$69,I20)))</xm:f>
            <xm:f>$I$69</xm:f>
            <x14:dxf>
              <fill>
                <patternFill>
                  <fgColor rgb="FF92D050"/>
                  <bgColor rgb="FF92D050"/>
                </patternFill>
              </fill>
            </x14:dxf>
          </x14:cfRule>
          <x14:cfRule type="containsText" priority="1012" operator="containsText" id="{283E3C71-A279-484C-ACBB-9D27AC75DEDE}">
            <xm:f>NOT(ISERROR(SEARCH($I$70,I20)))</xm:f>
            <xm:f>$I$70</xm:f>
            <x14:dxf>
              <fill>
                <patternFill>
                  <bgColor rgb="FF00B050"/>
                </patternFill>
              </fill>
            </x14:dxf>
          </x14:cfRule>
          <x14:cfRule type="containsText" priority="1013" operator="containsText" id="{E849B3DC-1583-4DED-8C0C-B5C4A74D6A1A}">
            <xm:f>NOT(ISERROR(SEARCH($I$73,I20)))</xm:f>
            <xm:f>$I$73</xm:f>
            <x14:dxf>
              <fill>
                <patternFill>
                  <bgColor rgb="FFFF0000"/>
                </patternFill>
              </fill>
            </x14:dxf>
          </x14:cfRule>
          <x14:cfRule type="containsText" priority="1014" operator="containsText" id="{57D2AA43-B2C9-47D8-B6C7-BA45B0F0EAD5}">
            <xm:f>NOT(ISERROR(SEARCH($I$72,I20)))</xm:f>
            <xm:f>$I$72</xm:f>
            <x14:dxf>
              <fill>
                <patternFill>
                  <fgColor rgb="FFFFC000"/>
                  <bgColor rgb="FFFFC000"/>
                </patternFill>
              </fill>
            </x14:dxf>
          </x14:cfRule>
          <x14:cfRule type="containsText" priority="1015" operator="containsText" id="{71287D58-C609-4DDC-B4E5-A0DC5E85779C}">
            <xm:f>NOT(ISERROR(SEARCH($I$71,I20)))</xm:f>
            <xm:f>$I$71</xm:f>
            <x14:dxf>
              <fill>
                <patternFill>
                  <fgColor rgb="FFFFFF00"/>
                  <bgColor rgb="FFFFFF00"/>
                </patternFill>
              </fill>
            </x14:dxf>
          </x14:cfRule>
          <x14:cfRule type="containsText" priority="1016" operator="containsText" id="{0E1AA919-D8D5-4310-B60C-57B9A3773995}">
            <xm:f>NOT(ISERROR(SEARCH($I$70,I20)))</xm:f>
            <xm:f>$I$70</xm:f>
            <x14:dxf>
              <fill>
                <patternFill>
                  <bgColor theme="0" tint="-0.14996795556505021"/>
                </patternFill>
              </fill>
            </x14:dxf>
          </x14:cfRule>
          <x14:cfRule type="cellIs" priority="1017" operator="equal" id="{D8C0DE56-2065-492B-8E36-989EC7AA7BB0}">
            <xm:f>'C:\GESTION 2023\1. Pensamiento y Direccionamiento Estrategico\Planes integrados\Definitivos\[MAPA RIESGOS UAEOS 2023.xlsx]Tabla probabiidad'!#REF!</xm:f>
            <x14:dxf>
              <fill>
                <patternFill>
                  <fgColor theme="6"/>
                </patternFill>
              </fill>
            </x14:dxf>
          </x14:cfRule>
          <x14:cfRule type="cellIs" priority="1018" operator="equal" id="{5AEF6AA5-2816-43F5-9BD8-E13EF5451F48}">
            <xm:f>'C:\GESTION 2023\1. Pensamiento y Direccionamiento Estrategico\Planes integrados\Definitivos\[MAPA RIESGOS UAEOS 2023.xlsx]Tabla probabiidad'!#REF!</xm:f>
            <x14:dxf>
              <fill>
                <patternFill>
                  <fgColor rgb="FF92D050"/>
                  <bgColor theme="6" tint="0.59996337778862885"/>
                </patternFill>
              </fill>
            </x14:dxf>
          </x14:cfRule>
          <xm:sqref>I20</xm:sqref>
        </x14:conditionalFormatting>
        <x14:conditionalFormatting xmlns:xm="http://schemas.microsoft.com/office/excel/2006/main">
          <x14:cfRule type="containsText" priority="1003" operator="containsText" id="{9FE753A5-2668-4869-BE90-B30F514D8036}">
            <xm:f>NOT(ISERROR(SEARCH($I$69,I21)))</xm:f>
            <xm:f>$I$69</xm:f>
            <x14:dxf>
              <fill>
                <patternFill>
                  <fgColor rgb="FF92D050"/>
                  <bgColor rgb="FF92D050"/>
                </patternFill>
              </fill>
            </x14:dxf>
          </x14:cfRule>
          <x14:cfRule type="containsText" priority="1004" operator="containsText" id="{78C180CA-6358-4680-98EB-2752F4A07F4A}">
            <xm:f>NOT(ISERROR(SEARCH($I$70,I21)))</xm:f>
            <xm:f>$I$70</xm:f>
            <x14:dxf>
              <fill>
                <patternFill>
                  <bgColor rgb="FF00B050"/>
                </patternFill>
              </fill>
            </x14:dxf>
          </x14:cfRule>
          <x14:cfRule type="containsText" priority="1005" operator="containsText" id="{AF08C368-F070-4E4B-85AB-F98272A032E0}">
            <xm:f>NOT(ISERROR(SEARCH($I$73,I21)))</xm:f>
            <xm:f>$I$73</xm:f>
            <x14:dxf>
              <fill>
                <patternFill>
                  <bgColor rgb="FFFF0000"/>
                </patternFill>
              </fill>
            </x14:dxf>
          </x14:cfRule>
          <x14:cfRule type="containsText" priority="1006" operator="containsText" id="{33970BE6-F3FF-4B43-96C7-C6C6E6C5402A}">
            <xm:f>NOT(ISERROR(SEARCH($I$72,I21)))</xm:f>
            <xm:f>$I$72</xm:f>
            <x14:dxf>
              <fill>
                <patternFill>
                  <fgColor rgb="FFFFC000"/>
                  <bgColor rgb="FFFFC000"/>
                </patternFill>
              </fill>
            </x14:dxf>
          </x14:cfRule>
          <x14:cfRule type="containsText" priority="1007" operator="containsText" id="{BD3A234A-C100-4916-B946-F4F14BC6E143}">
            <xm:f>NOT(ISERROR(SEARCH($I$71,I21)))</xm:f>
            <xm:f>$I$71</xm:f>
            <x14:dxf>
              <fill>
                <patternFill>
                  <fgColor rgb="FFFFFF00"/>
                  <bgColor rgb="FFFFFF00"/>
                </patternFill>
              </fill>
            </x14:dxf>
          </x14:cfRule>
          <x14:cfRule type="containsText" priority="1008" operator="containsText" id="{FFBD2B82-2ED9-44E2-9D76-613F9C9F0495}">
            <xm:f>NOT(ISERROR(SEARCH($I$70,I21)))</xm:f>
            <xm:f>$I$70</xm:f>
            <x14:dxf>
              <fill>
                <patternFill>
                  <bgColor theme="0" tint="-0.14996795556505021"/>
                </patternFill>
              </fill>
            </x14:dxf>
          </x14:cfRule>
          <x14:cfRule type="cellIs" priority="1009" operator="equal" id="{61EF2CE7-2A0C-4F26-9F5B-30D68767C307}">
            <xm:f>'C:\GESTION 2023\1. Pensamiento y Direccionamiento Estrategico\Planes integrados\Definitivos\[MAPA RIESGOS UAEOS 2023.xlsx]Tabla probabiidad'!#REF!</xm:f>
            <x14:dxf>
              <fill>
                <patternFill>
                  <fgColor theme="6"/>
                </patternFill>
              </fill>
            </x14:dxf>
          </x14:cfRule>
          <x14:cfRule type="cellIs" priority="1010" operator="equal" id="{5397DA9C-1139-4923-9EC5-A6A403C088D1}">
            <xm:f>'C:\GESTION 2023\1. Pensamiento y Direccionamiento Estrategico\Planes integrados\Definitivos\[MAPA RIESGOS UAEOS 2023.xlsx]Tabla probabiidad'!#REF!</xm:f>
            <x14:dxf>
              <fill>
                <patternFill>
                  <fgColor rgb="FF92D050"/>
                  <bgColor theme="6" tint="0.59996337778862885"/>
                </patternFill>
              </fill>
            </x14:dxf>
          </x14:cfRule>
          <xm:sqref>I21:I23</xm:sqref>
        </x14:conditionalFormatting>
        <x14:conditionalFormatting xmlns:xm="http://schemas.microsoft.com/office/excel/2006/main">
          <x14:cfRule type="containsText" priority="995" operator="containsText" id="{13C9D472-FB11-4913-9362-47EE60B68C7D}">
            <xm:f>NOT(ISERROR(SEARCH($I$69,I24)))</xm:f>
            <xm:f>$I$69</xm:f>
            <x14:dxf>
              <fill>
                <patternFill>
                  <fgColor rgb="FF92D050"/>
                  <bgColor rgb="FF92D050"/>
                </patternFill>
              </fill>
            </x14:dxf>
          </x14:cfRule>
          <x14:cfRule type="containsText" priority="996" operator="containsText" id="{4D3B32F7-B8D3-4B7F-9FDF-D7F290AD70F7}">
            <xm:f>NOT(ISERROR(SEARCH($I$70,I24)))</xm:f>
            <xm:f>$I$70</xm:f>
            <x14:dxf>
              <fill>
                <patternFill>
                  <bgColor rgb="FF00B050"/>
                </patternFill>
              </fill>
            </x14:dxf>
          </x14:cfRule>
          <x14:cfRule type="containsText" priority="997" operator="containsText" id="{1AE59F40-C43A-40EE-BA37-661553E0D3BD}">
            <xm:f>NOT(ISERROR(SEARCH($I$73,I24)))</xm:f>
            <xm:f>$I$73</xm:f>
            <x14:dxf>
              <fill>
                <patternFill>
                  <bgColor rgb="FFFF0000"/>
                </patternFill>
              </fill>
            </x14:dxf>
          </x14:cfRule>
          <x14:cfRule type="containsText" priority="998" operator="containsText" id="{FDE74EB5-F404-451F-93E9-2568724073A2}">
            <xm:f>NOT(ISERROR(SEARCH($I$72,I24)))</xm:f>
            <xm:f>$I$72</xm:f>
            <x14:dxf>
              <fill>
                <patternFill>
                  <fgColor rgb="FFFFC000"/>
                  <bgColor rgb="FFFFC000"/>
                </patternFill>
              </fill>
            </x14:dxf>
          </x14:cfRule>
          <x14:cfRule type="containsText" priority="999" operator="containsText" id="{3167C1CA-B464-4944-AB2B-DE41922D175A}">
            <xm:f>NOT(ISERROR(SEARCH($I$71,I24)))</xm:f>
            <xm:f>$I$71</xm:f>
            <x14:dxf>
              <fill>
                <patternFill>
                  <fgColor rgb="FFFFFF00"/>
                  <bgColor rgb="FFFFFF00"/>
                </patternFill>
              </fill>
            </x14:dxf>
          </x14:cfRule>
          <x14:cfRule type="containsText" priority="1000" operator="containsText" id="{8A96F56B-C828-40FE-A7B5-4899CE1576CF}">
            <xm:f>NOT(ISERROR(SEARCH($I$70,I24)))</xm:f>
            <xm:f>$I$70</xm:f>
            <x14:dxf>
              <fill>
                <patternFill>
                  <bgColor theme="0" tint="-0.14996795556505021"/>
                </patternFill>
              </fill>
            </x14:dxf>
          </x14:cfRule>
          <x14:cfRule type="cellIs" priority="1001" operator="equal" id="{A87F0B0D-AF59-47C4-8732-DD5ABB339339}">
            <xm:f>'C:\GESTION 2023\1. Pensamiento y Direccionamiento Estrategico\Planes integrados\Definitivos\[MAPA RIESGOS UAEOS 2023.xlsx]Tabla probabiidad'!#REF!</xm:f>
            <x14:dxf>
              <fill>
                <patternFill>
                  <fgColor theme="6"/>
                </patternFill>
              </fill>
            </x14:dxf>
          </x14:cfRule>
          <x14:cfRule type="cellIs" priority="1002" operator="equal" id="{2CA71E6C-59B9-4222-883C-F4BAF6E9B856}">
            <xm:f>'C:\GESTION 2023\1. Pensamiento y Direccionamiento Estrategico\Planes integrados\Definitivos\[MAPA RIESGOS UAEOS 2023.xlsx]Tabla probabiidad'!#REF!</xm:f>
            <x14:dxf>
              <fill>
                <patternFill>
                  <fgColor rgb="FF92D050"/>
                  <bgColor theme="6" tint="0.59996337778862885"/>
                </patternFill>
              </fill>
            </x14:dxf>
          </x14:cfRule>
          <xm:sqref>I24</xm:sqref>
        </x14:conditionalFormatting>
        <x14:conditionalFormatting xmlns:xm="http://schemas.microsoft.com/office/excel/2006/main">
          <x14:cfRule type="containsText" priority="990" operator="containsText" id="{4F964969-6359-408B-B9F9-287647441692}">
            <xm:f>NOT(ISERROR(SEARCH($K$73,K20)))</xm:f>
            <xm:f>$K$73</xm:f>
            <x14:dxf>
              <fill>
                <patternFill>
                  <bgColor rgb="FFFF0000"/>
                </patternFill>
              </fill>
            </x14:dxf>
          </x14:cfRule>
          <x14:cfRule type="containsText" priority="991" operator="containsText" id="{F8273581-D749-4811-AD78-613B1371265D}">
            <xm:f>NOT(ISERROR(SEARCH($K$72,K20)))</xm:f>
            <xm:f>$K$72</xm:f>
            <x14:dxf>
              <fill>
                <patternFill>
                  <bgColor rgb="FFFFC000"/>
                </patternFill>
              </fill>
            </x14:dxf>
          </x14:cfRule>
          <x14:cfRule type="containsText" priority="992" operator="containsText" id="{6EE12B88-A22E-4BBA-A6FD-DB3CB20E4F59}">
            <xm:f>NOT(ISERROR(SEARCH($K$71,K20)))</xm:f>
            <xm:f>$K$71</xm:f>
            <x14:dxf>
              <fill>
                <patternFill>
                  <bgColor rgb="FFFFFF00"/>
                </patternFill>
              </fill>
            </x14:dxf>
          </x14:cfRule>
          <x14:cfRule type="containsText" priority="993" operator="containsText" id="{7062A0B6-EC48-4D81-BE51-C81CE3B96EB2}">
            <xm:f>NOT(ISERROR(SEARCH($K$70,K20)))</xm:f>
            <xm:f>$K$70</xm:f>
            <x14:dxf>
              <fill>
                <patternFill>
                  <bgColor rgb="FF00B050"/>
                </patternFill>
              </fill>
            </x14:dxf>
          </x14:cfRule>
          <x14:cfRule type="containsText" priority="994" operator="containsText" id="{FA9776A2-59E7-4847-9EBB-A27955245B6A}">
            <xm:f>NOT(ISERROR(SEARCH($K$69,K20)))</xm:f>
            <xm:f>$K$69</xm:f>
            <x14:dxf>
              <fill>
                <patternFill>
                  <bgColor rgb="FF92D050"/>
                </patternFill>
              </fill>
            </x14:dxf>
          </x14:cfRule>
          <xm:sqref>K20</xm:sqref>
        </x14:conditionalFormatting>
        <x14:conditionalFormatting xmlns:xm="http://schemas.microsoft.com/office/excel/2006/main">
          <x14:cfRule type="containsText" priority="986" operator="containsText" id="{478CF33A-C209-48E2-BAD6-22A7C14D15AA}">
            <xm:f>NOT(ISERROR(SEARCH($M$72,M15)))</xm:f>
            <xm:f>$M$72</xm:f>
            <x14:dxf>
              <fill>
                <patternFill>
                  <bgColor rgb="FFFF0000"/>
                </patternFill>
              </fill>
            </x14:dxf>
          </x14:cfRule>
          <x14:cfRule type="containsText" priority="987" operator="containsText" id="{72457D5D-7CA7-4FC1-9968-CF9078673BB7}">
            <xm:f>NOT(ISERROR(SEARCH($M$71,M15)))</xm:f>
            <xm:f>$M$71</xm:f>
            <x14:dxf>
              <fill>
                <patternFill>
                  <bgColor rgb="FFFFC000"/>
                </patternFill>
              </fill>
            </x14:dxf>
          </x14:cfRule>
          <x14:cfRule type="containsText" priority="988" operator="containsText" id="{CC2CE170-F5A1-4A52-ADEB-B6E155183548}">
            <xm:f>NOT(ISERROR(SEARCH($M$70,M15)))</xm:f>
            <xm:f>$M$70</xm:f>
            <x14:dxf>
              <fill>
                <patternFill>
                  <bgColor rgb="FFFFFF00"/>
                </patternFill>
              </fill>
            </x14:dxf>
          </x14:cfRule>
          <x14:cfRule type="containsText" priority="989" operator="containsText" id="{1B22B0BE-8B39-4AD6-8358-7C9D3C93294A}">
            <xm:f>NOT(ISERROR(SEARCH($M$69,M15)))</xm:f>
            <xm:f>$M$69</xm:f>
            <x14:dxf>
              <fill>
                <patternFill>
                  <bgColor rgb="FF92D050"/>
                </patternFill>
              </fill>
            </x14:dxf>
          </x14:cfRule>
          <xm:sqref>M15</xm:sqref>
        </x14:conditionalFormatting>
        <x14:conditionalFormatting xmlns:xm="http://schemas.microsoft.com/office/excel/2006/main">
          <x14:cfRule type="containsText" priority="982" operator="containsText" id="{7A311B27-0501-4EE0-987A-277EB7DF2AFA}">
            <xm:f>NOT(ISERROR(SEARCH($M$72,M17)))</xm:f>
            <xm:f>$M$72</xm:f>
            <x14:dxf>
              <fill>
                <patternFill>
                  <bgColor rgb="FFFF0000"/>
                </patternFill>
              </fill>
            </x14:dxf>
          </x14:cfRule>
          <x14:cfRule type="containsText" priority="983" operator="containsText" id="{1A582C96-9C7C-4F02-8D6D-E4D7E6A69CA4}">
            <xm:f>NOT(ISERROR(SEARCH($M$71,M17)))</xm:f>
            <xm:f>$M$71</xm:f>
            <x14:dxf>
              <fill>
                <patternFill>
                  <bgColor rgb="FFFFC000"/>
                </patternFill>
              </fill>
            </x14:dxf>
          </x14:cfRule>
          <x14:cfRule type="containsText" priority="984" operator="containsText" id="{9A29A522-F3A2-41E4-A15D-A01388A11C6B}">
            <xm:f>NOT(ISERROR(SEARCH($M$70,M17)))</xm:f>
            <xm:f>$M$70</xm:f>
            <x14:dxf>
              <fill>
                <patternFill>
                  <bgColor rgb="FFFFFF00"/>
                </patternFill>
              </fill>
            </x14:dxf>
          </x14:cfRule>
          <x14:cfRule type="containsText" priority="985" operator="containsText" id="{7567CA19-97DD-4939-8E1D-7E997E2D1EB3}">
            <xm:f>NOT(ISERROR(SEARCH($M$69,M17)))</xm:f>
            <xm:f>$M$69</xm:f>
            <x14:dxf>
              <fill>
                <patternFill>
                  <bgColor rgb="FF92D050"/>
                </patternFill>
              </fill>
            </x14:dxf>
          </x14:cfRule>
          <xm:sqref>M17</xm:sqref>
        </x14:conditionalFormatting>
        <x14:conditionalFormatting xmlns:xm="http://schemas.microsoft.com/office/excel/2006/main">
          <x14:cfRule type="containsText" priority="978" operator="containsText" id="{788EF6C1-AEC4-492A-900E-8F9882C752F7}">
            <xm:f>NOT(ISERROR(SEARCH($M$72,M19)))</xm:f>
            <xm:f>$M$72</xm:f>
            <x14:dxf>
              <fill>
                <patternFill>
                  <bgColor rgb="FFFF0000"/>
                </patternFill>
              </fill>
            </x14:dxf>
          </x14:cfRule>
          <x14:cfRule type="containsText" priority="979" operator="containsText" id="{FAA50777-240F-4870-A80E-BCB0429C3202}">
            <xm:f>NOT(ISERROR(SEARCH($M$71,M19)))</xm:f>
            <xm:f>$M$71</xm:f>
            <x14:dxf>
              <fill>
                <patternFill>
                  <bgColor rgb="FFFFC000"/>
                </patternFill>
              </fill>
            </x14:dxf>
          </x14:cfRule>
          <x14:cfRule type="containsText" priority="980" operator="containsText" id="{FFD97DEF-2289-42EE-AB52-1D65C3EB8203}">
            <xm:f>NOT(ISERROR(SEARCH($M$70,M19)))</xm:f>
            <xm:f>$M$70</xm:f>
            <x14:dxf>
              <fill>
                <patternFill>
                  <bgColor rgb="FFFFFF00"/>
                </patternFill>
              </fill>
            </x14:dxf>
          </x14:cfRule>
          <x14:cfRule type="containsText" priority="981" operator="containsText" id="{6B6387EC-3884-470D-9D90-BBBBD2E2D0D2}">
            <xm:f>NOT(ISERROR(SEARCH($M$69,M19)))</xm:f>
            <xm:f>$M$69</xm:f>
            <x14:dxf>
              <fill>
                <patternFill>
                  <bgColor rgb="FF92D050"/>
                </patternFill>
              </fill>
            </x14:dxf>
          </x14:cfRule>
          <xm:sqref>M19:M24</xm:sqref>
        </x14:conditionalFormatting>
        <x14:conditionalFormatting xmlns:xm="http://schemas.microsoft.com/office/excel/2006/main">
          <x14:cfRule type="containsText" priority="974" operator="containsText" id="{796689A6-32E2-4105-869C-2421B7453D7E}">
            <xm:f>NOT(ISERROR(SEARCH($M$72,M25)))</xm:f>
            <xm:f>$M$72</xm:f>
            <x14:dxf>
              <fill>
                <patternFill>
                  <bgColor rgb="FFFF0000"/>
                </patternFill>
              </fill>
            </x14:dxf>
          </x14:cfRule>
          <x14:cfRule type="containsText" priority="975" operator="containsText" id="{68350173-B094-49A2-8CA1-4129F45C6355}">
            <xm:f>NOT(ISERROR(SEARCH($M$71,M25)))</xm:f>
            <xm:f>$M$71</xm:f>
            <x14:dxf>
              <fill>
                <patternFill>
                  <bgColor rgb="FFFFC000"/>
                </patternFill>
              </fill>
            </x14:dxf>
          </x14:cfRule>
          <x14:cfRule type="containsText" priority="976" operator="containsText" id="{7C7A3153-EB4E-4E4C-8581-AA21B78F1FA2}">
            <xm:f>NOT(ISERROR(SEARCH($M$70,M25)))</xm:f>
            <xm:f>$M$70</xm:f>
            <x14:dxf>
              <fill>
                <patternFill>
                  <bgColor rgb="FFFFFF00"/>
                </patternFill>
              </fill>
            </x14:dxf>
          </x14:cfRule>
          <x14:cfRule type="containsText" priority="977" operator="containsText" id="{DF66FFF4-DC13-44B1-A8BC-DE50357DCFAE}">
            <xm:f>NOT(ISERROR(SEARCH($M$69,M25)))</xm:f>
            <xm:f>$M$69</xm:f>
            <x14:dxf>
              <fill>
                <patternFill>
                  <bgColor rgb="FF92D050"/>
                </patternFill>
              </fill>
            </x14:dxf>
          </x14:cfRule>
          <xm:sqref>M25</xm:sqref>
        </x14:conditionalFormatting>
        <x14:conditionalFormatting xmlns:xm="http://schemas.microsoft.com/office/excel/2006/main">
          <x14:cfRule type="containsText" priority="970" operator="containsText" id="{A77111FB-4C8D-47AB-B5A2-472129E27609}">
            <xm:f>NOT(ISERROR(SEARCH($M$72,M26)))</xm:f>
            <xm:f>$M$72</xm:f>
            <x14:dxf>
              <fill>
                <patternFill>
                  <bgColor rgb="FFFF0000"/>
                </patternFill>
              </fill>
            </x14:dxf>
          </x14:cfRule>
          <x14:cfRule type="containsText" priority="971" operator="containsText" id="{907DB319-2066-45A4-A60A-D2489FCBA80F}">
            <xm:f>NOT(ISERROR(SEARCH($M$71,M26)))</xm:f>
            <xm:f>$M$71</xm:f>
            <x14:dxf>
              <fill>
                <patternFill>
                  <bgColor rgb="FFFFC000"/>
                </patternFill>
              </fill>
            </x14:dxf>
          </x14:cfRule>
          <x14:cfRule type="containsText" priority="972" operator="containsText" id="{C533A5AE-0E3C-4D6F-9F8C-EECD9D17E458}">
            <xm:f>NOT(ISERROR(SEARCH($M$70,M26)))</xm:f>
            <xm:f>$M$70</xm:f>
            <x14:dxf>
              <fill>
                <patternFill>
                  <bgColor rgb="FFFFFF00"/>
                </patternFill>
              </fill>
            </x14:dxf>
          </x14:cfRule>
          <x14:cfRule type="containsText" priority="973" operator="containsText" id="{BD5DC96B-2341-43A2-8097-DA850F375FBF}">
            <xm:f>NOT(ISERROR(SEARCH($M$69,M26)))</xm:f>
            <xm:f>$M$69</xm:f>
            <x14:dxf>
              <fill>
                <patternFill>
                  <bgColor rgb="FF92D050"/>
                </patternFill>
              </fill>
            </x14:dxf>
          </x14:cfRule>
          <xm:sqref>M26</xm:sqref>
        </x14:conditionalFormatting>
        <x14:conditionalFormatting xmlns:xm="http://schemas.microsoft.com/office/excel/2006/main">
          <x14:cfRule type="containsText" priority="966" operator="containsText" id="{BCA47C3B-C55E-4A63-877E-FA567641BBDA}">
            <xm:f>NOT(ISERROR(SEARCH($M$72,M27)))</xm:f>
            <xm:f>$M$72</xm:f>
            <x14:dxf>
              <fill>
                <patternFill>
                  <bgColor rgb="FFFF0000"/>
                </patternFill>
              </fill>
            </x14:dxf>
          </x14:cfRule>
          <x14:cfRule type="containsText" priority="967" operator="containsText" id="{C7F38FF2-2BAE-4240-BBAF-6F3669B2E540}">
            <xm:f>NOT(ISERROR(SEARCH($M$71,M27)))</xm:f>
            <xm:f>$M$71</xm:f>
            <x14:dxf>
              <fill>
                <patternFill>
                  <bgColor rgb="FFFFC000"/>
                </patternFill>
              </fill>
            </x14:dxf>
          </x14:cfRule>
          <x14:cfRule type="containsText" priority="968" operator="containsText" id="{CBAF2DDE-DBD0-410C-923D-72F9872A6A60}">
            <xm:f>NOT(ISERROR(SEARCH($M$70,M27)))</xm:f>
            <xm:f>$M$70</xm:f>
            <x14:dxf>
              <fill>
                <patternFill>
                  <bgColor rgb="FFFFFF00"/>
                </patternFill>
              </fill>
            </x14:dxf>
          </x14:cfRule>
          <x14:cfRule type="containsText" priority="969" operator="containsText" id="{6B798292-905A-49F6-9913-1D446EA769B4}">
            <xm:f>NOT(ISERROR(SEARCH($M$69,M27)))</xm:f>
            <xm:f>$M$69</xm:f>
            <x14:dxf>
              <fill>
                <patternFill>
                  <bgColor rgb="FF92D050"/>
                </patternFill>
              </fill>
            </x14:dxf>
          </x14:cfRule>
          <xm:sqref>M27</xm:sqref>
        </x14:conditionalFormatting>
        <x14:conditionalFormatting xmlns:xm="http://schemas.microsoft.com/office/excel/2006/main">
          <x14:cfRule type="containsText" priority="962" operator="containsText" id="{53A8F086-EA4D-4ACA-B752-B6BBF385BB17}">
            <xm:f>NOT(ISERROR(SEARCH($M$72,M28)))</xm:f>
            <xm:f>$M$72</xm:f>
            <x14:dxf>
              <fill>
                <patternFill>
                  <bgColor rgb="FFFF0000"/>
                </patternFill>
              </fill>
            </x14:dxf>
          </x14:cfRule>
          <x14:cfRule type="containsText" priority="963" operator="containsText" id="{FE5CB3B5-5CF3-42DA-A2C4-905E321C6DCA}">
            <xm:f>NOT(ISERROR(SEARCH($M$71,M28)))</xm:f>
            <xm:f>$M$71</xm:f>
            <x14:dxf>
              <fill>
                <patternFill>
                  <bgColor rgb="FFFFC000"/>
                </patternFill>
              </fill>
            </x14:dxf>
          </x14:cfRule>
          <x14:cfRule type="containsText" priority="964" operator="containsText" id="{2BC09C26-E7DF-43FB-95A8-7865261F305D}">
            <xm:f>NOT(ISERROR(SEARCH($M$70,M28)))</xm:f>
            <xm:f>$M$70</xm:f>
            <x14:dxf>
              <fill>
                <patternFill>
                  <bgColor rgb="FFFFFF00"/>
                </patternFill>
              </fill>
            </x14:dxf>
          </x14:cfRule>
          <x14:cfRule type="containsText" priority="965" operator="containsText" id="{14D755BF-705A-49CC-BEBC-A50925140983}">
            <xm:f>NOT(ISERROR(SEARCH($M$69,M28)))</xm:f>
            <xm:f>$M$69</xm:f>
            <x14:dxf>
              <fill>
                <patternFill>
                  <bgColor rgb="FF92D050"/>
                </patternFill>
              </fill>
            </x14:dxf>
          </x14:cfRule>
          <xm:sqref>M28</xm:sqref>
        </x14:conditionalFormatting>
        <x14:conditionalFormatting xmlns:xm="http://schemas.microsoft.com/office/excel/2006/main">
          <x14:cfRule type="containsText" priority="958" operator="containsText" id="{AE213832-C948-46A9-A679-B771350122A6}">
            <xm:f>NOT(ISERROR(SEARCH($M$72,M29)))</xm:f>
            <xm:f>$M$72</xm:f>
            <x14:dxf>
              <fill>
                <patternFill>
                  <bgColor rgb="FFFF0000"/>
                </patternFill>
              </fill>
            </x14:dxf>
          </x14:cfRule>
          <x14:cfRule type="containsText" priority="959" operator="containsText" id="{7179DC48-DA2A-4157-821C-ACD37CE73E32}">
            <xm:f>NOT(ISERROR(SEARCH($M$71,M29)))</xm:f>
            <xm:f>$M$71</xm:f>
            <x14:dxf>
              <fill>
                <patternFill>
                  <bgColor rgb="FFFFC000"/>
                </patternFill>
              </fill>
            </x14:dxf>
          </x14:cfRule>
          <x14:cfRule type="containsText" priority="960" operator="containsText" id="{871AF9FE-2A97-4044-A8D5-BA15986E91BB}">
            <xm:f>NOT(ISERROR(SEARCH($M$70,M29)))</xm:f>
            <xm:f>$M$70</xm:f>
            <x14:dxf>
              <fill>
                <patternFill>
                  <bgColor rgb="FFFFFF00"/>
                </patternFill>
              </fill>
            </x14:dxf>
          </x14:cfRule>
          <x14:cfRule type="containsText" priority="961" operator="containsText" id="{9B9FC147-6493-4EBF-9C08-38F006DF1A91}">
            <xm:f>NOT(ISERROR(SEARCH($M$69,M29)))</xm:f>
            <xm:f>$M$69</xm:f>
            <x14:dxf>
              <fill>
                <patternFill>
                  <bgColor rgb="FF92D050"/>
                </patternFill>
              </fill>
            </x14:dxf>
          </x14:cfRule>
          <xm:sqref>M29</xm:sqref>
        </x14:conditionalFormatting>
        <x14:conditionalFormatting xmlns:xm="http://schemas.microsoft.com/office/excel/2006/main">
          <x14:cfRule type="containsText" priority="954" operator="containsText" id="{C8235FD2-F83B-47FA-B369-EF9005278798}">
            <xm:f>NOT(ISERROR(SEARCH($M$72,M30)))</xm:f>
            <xm:f>$M$72</xm:f>
            <x14:dxf>
              <fill>
                <patternFill>
                  <bgColor rgb="FFFF0000"/>
                </patternFill>
              </fill>
            </x14:dxf>
          </x14:cfRule>
          <x14:cfRule type="containsText" priority="955" operator="containsText" id="{115A6A4A-C42B-488D-9EF7-C31820B6341E}">
            <xm:f>NOT(ISERROR(SEARCH($M$71,M30)))</xm:f>
            <xm:f>$M$71</xm:f>
            <x14:dxf>
              <fill>
                <patternFill>
                  <bgColor rgb="FFFFC000"/>
                </patternFill>
              </fill>
            </x14:dxf>
          </x14:cfRule>
          <x14:cfRule type="containsText" priority="956" operator="containsText" id="{B2227826-F7A1-4032-9F32-9613ACA7C0D3}">
            <xm:f>NOT(ISERROR(SEARCH($M$70,M30)))</xm:f>
            <xm:f>$M$70</xm:f>
            <x14:dxf>
              <fill>
                <patternFill>
                  <bgColor rgb="FFFFFF00"/>
                </patternFill>
              </fill>
            </x14:dxf>
          </x14:cfRule>
          <x14:cfRule type="containsText" priority="957" operator="containsText" id="{C535D3B8-7FEF-4697-8A88-BBAD9414A230}">
            <xm:f>NOT(ISERROR(SEARCH($M$69,M30)))</xm:f>
            <xm:f>$M$69</xm:f>
            <x14:dxf>
              <fill>
                <patternFill>
                  <bgColor rgb="FF92D050"/>
                </patternFill>
              </fill>
            </x14:dxf>
          </x14:cfRule>
          <xm:sqref>M30</xm:sqref>
        </x14:conditionalFormatting>
        <x14:conditionalFormatting xmlns:xm="http://schemas.microsoft.com/office/excel/2006/main">
          <x14:cfRule type="containsText" priority="950" operator="containsText" id="{44FF510D-DF7F-4ED3-9B1B-2418C5F76D80}">
            <xm:f>NOT(ISERROR(SEARCH($M$72,M31)))</xm:f>
            <xm:f>$M$72</xm:f>
            <x14:dxf>
              <fill>
                <patternFill>
                  <bgColor rgb="FFFF0000"/>
                </patternFill>
              </fill>
            </x14:dxf>
          </x14:cfRule>
          <x14:cfRule type="containsText" priority="951" operator="containsText" id="{34DEB88B-362D-4F88-9007-9ECD4C32A754}">
            <xm:f>NOT(ISERROR(SEARCH($M$71,M31)))</xm:f>
            <xm:f>$M$71</xm:f>
            <x14:dxf>
              <fill>
                <patternFill>
                  <bgColor rgb="FFFFC000"/>
                </patternFill>
              </fill>
            </x14:dxf>
          </x14:cfRule>
          <x14:cfRule type="containsText" priority="952" operator="containsText" id="{492B632F-F7BB-4D8C-B383-9C4E426FC584}">
            <xm:f>NOT(ISERROR(SEARCH($M$70,M31)))</xm:f>
            <xm:f>$M$70</xm:f>
            <x14:dxf>
              <fill>
                <patternFill>
                  <bgColor rgb="FFFFFF00"/>
                </patternFill>
              </fill>
            </x14:dxf>
          </x14:cfRule>
          <x14:cfRule type="containsText" priority="953" operator="containsText" id="{02E4D2CD-7203-48D7-ACFF-42B6745093C7}">
            <xm:f>NOT(ISERROR(SEARCH($M$69,M31)))</xm:f>
            <xm:f>$M$69</xm:f>
            <x14:dxf>
              <fill>
                <patternFill>
                  <bgColor rgb="FF92D050"/>
                </patternFill>
              </fill>
            </x14:dxf>
          </x14:cfRule>
          <xm:sqref>M31</xm:sqref>
        </x14:conditionalFormatting>
        <x14:conditionalFormatting xmlns:xm="http://schemas.microsoft.com/office/excel/2006/main">
          <x14:cfRule type="containsText" priority="942" operator="containsText" id="{FFBCF6B8-9AB4-4121-911C-0033CA4ECB86}">
            <xm:f>NOT(ISERROR(SEARCH($I$69,I32)))</xm:f>
            <xm:f>$I$69</xm:f>
            <x14:dxf>
              <fill>
                <patternFill>
                  <fgColor rgb="FF92D050"/>
                  <bgColor rgb="FF92D050"/>
                </patternFill>
              </fill>
            </x14:dxf>
          </x14:cfRule>
          <x14:cfRule type="containsText" priority="943" operator="containsText" id="{71FD803D-F6CF-46AC-BF02-CDEB3E487B2A}">
            <xm:f>NOT(ISERROR(SEARCH($I$70,I32)))</xm:f>
            <xm:f>$I$70</xm:f>
            <x14:dxf>
              <fill>
                <patternFill>
                  <bgColor rgb="FF00B050"/>
                </patternFill>
              </fill>
            </x14:dxf>
          </x14:cfRule>
          <x14:cfRule type="containsText" priority="944" operator="containsText" id="{000AB619-D6E3-4FA1-8114-B071CE93EB21}">
            <xm:f>NOT(ISERROR(SEARCH($I$73,I32)))</xm:f>
            <xm:f>$I$73</xm:f>
            <x14:dxf>
              <fill>
                <patternFill>
                  <bgColor rgb="FFFF0000"/>
                </patternFill>
              </fill>
            </x14:dxf>
          </x14:cfRule>
          <x14:cfRule type="containsText" priority="945" operator="containsText" id="{20930152-DEA5-44EC-9B8D-E59CEE86695A}">
            <xm:f>NOT(ISERROR(SEARCH($I$72,I32)))</xm:f>
            <xm:f>$I$72</xm:f>
            <x14:dxf>
              <fill>
                <patternFill>
                  <fgColor rgb="FFFFC000"/>
                  <bgColor rgb="FFFFC000"/>
                </patternFill>
              </fill>
            </x14:dxf>
          </x14:cfRule>
          <x14:cfRule type="containsText" priority="946" operator="containsText" id="{4179919B-1E73-4A11-91B6-EF630110F51E}">
            <xm:f>NOT(ISERROR(SEARCH($I$71,I32)))</xm:f>
            <xm:f>$I$71</xm:f>
            <x14:dxf>
              <fill>
                <patternFill>
                  <fgColor rgb="FFFFFF00"/>
                  <bgColor rgb="FFFFFF00"/>
                </patternFill>
              </fill>
            </x14:dxf>
          </x14:cfRule>
          <x14:cfRule type="containsText" priority="947" operator="containsText" id="{6574D08D-E6C0-44A8-A752-0981F17C7334}">
            <xm:f>NOT(ISERROR(SEARCH($I$70,I32)))</xm:f>
            <xm:f>$I$70</xm:f>
            <x14:dxf>
              <fill>
                <patternFill>
                  <bgColor theme="0" tint="-0.14996795556505021"/>
                </patternFill>
              </fill>
            </x14:dxf>
          </x14:cfRule>
          <x14:cfRule type="cellIs" priority="948" operator="equal" id="{D0F8DDA8-A620-4801-BACF-BA036DC71134}">
            <xm:f>'C:\GESTION 2023\1. Pensamiento y Direccionamiento Estrategico\Planes integrados\Definitivos\[MAPA RIESGOS UAEOS 2023.xlsx]Tabla probabiidad'!#REF!</xm:f>
            <x14:dxf>
              <fill>
                <patternFill>
                  <fgColor theme="6"/>
                </patternFill>
              </fill>
            </x14:dxf>
          </x14:cfRule>
          <x14:cfRule type="cellIs" priority="949" operator="equal" id="{B76FB74F-C3E7-4271-B9D0-2CD35EA28A03}">
            <xm:f>'C:\GESTION 2023\1. Pensamiento y Direccionamiento Estrategico\Planes integrados\Definitivos\[MAPA RIESGOS UAEOS 2023.xlsx]Tabla probabiidad'!#REF!</xm:f>
            <x14:dxf>
              <fill>
                <patternFill>
                  <fgColor rgb="FF92D050"/>
                  <bgColor theme="6" tint="0.59996337778862885"/>
                </patternFill>
              </fill>
            </x14:dxf>
          </x14:cfRule>
          <xm:sqref>I32</xm:sqref>
        </x14:conditionalFormatting>
        <x14:conditionalFormatting xmlns:xm="http://schemas.microsoft.com/office/excel/2006/main">
          <x14:cfRule type="containsText" priority="934" operator="containsText" id="{739C3DCF-B761-4020-985A-810BE02BFE47}">
            <xm:f>NOT(ISERROR(SEARCH($I$69,I33)))</xm:f>
            <xm:f>$I$69</xm:f>
            <x14:dxf>
              <fill>
                <patternFill>
                  <fgColor rgb="FF92D050"/>
                  <bgColor rgb="FF92D050"/>
                </patternFill>
              </fill>
            </x14:dxf>
          </x14:cfRule>
          <x14:cfRule type="containsText" priority="935" operator="containsText" id="{A9C77E0D-46E1-48D3-AB03-CFC26F2F0364}">
            <xm:f>NOT(ISERROR(SEARCH($I$70,I33)))</xm:f>
            <xm:f>$I$70</xm:f>
            <x14:dxf>
              <fill>
                <patternFill>
                  <bgColor rgb="FF00B050"/>
                </patternFill>
              </fill>
            </x14:dxf>
          </x14:cfRule>
          <x14:cfRule type="containsText" priority="936" operator="containsText" id="{4B51ED8A-69B4-4AF3-8882-7371D544302B}">
            <xm:f>NOT(ISERROR(SEARCH($I$73,I33)))</xm:f>
            <xm:f>$I$73</xm:f>
            <x14:dxf>
              <fill>
                <patternFill>
                  <bgColor rgb="FFFF0000"/>
                </patternFill>
              </fill>
            </x14:dxf>
          </x14:cfRule>
          <x14:cfRule type="containsText" priority="937" operator="containsText" id="{FF5C7E60-58B0-47A1-8AC7-F7B342141A52}">
            <xm:f>NOT(ISERROR(SEARCH($I$72,I33)))</xm:f>
            <xm:f>$I$72</xm:f>
            <x14:dxf>
              <fill>
                <patternFill>
                  <fgColor rgb="FFFFC000"/>
                  <bgColor rgb="FFFFC000"/>
                </patternFill>
              </fill>
            </x14:dxf>
          </x14:cfRule>
          <x14:cfRule type="containsText" priority="938" operator="containsText" id="{35424F73-4FDF-4E8A-8E67-29790FA30833}">
            <xm:f>NOT(ISERROR(SEARCH($I$71,I33)))</xm:f>
            <xm:f>$I$71</xm:f>
            <x14:dxf>
              <fill>
                <patternFill>
                  <fgColor rgb="FFFFFF00"/>
                  <bgColor rgb="FFFFFF00"/>
                </patternFill>
              </fill>
            </x14:dxf>
          </x14:cfRule>
          <x14:cfRule type="containsText" priority="939" operator="containsText" id="{AF32050E-CB26-499E-8065-23B7E2C7A307}">
            <xm:f>NOT(ISERROR(SEARCH($I$70,I33)))</xm:f>
            <xm:f>$I$70</xm:f>
            <x14:dxf>
              <fill>
                <patternFill>
                  <bgColor theme="0" tint="-0.14996795556505021"/>
                </patternFill>
              </fill>
            </x14:dxf>
          </x14:cfRule>
          <x14:cfRule type="cellIs" priority="940" operator="equal" id="{542FD841-D71D-4762-9A31-59F428FAF6AC}">
            <xm:f>'C:\GESTION 2023\1. Pensamiento y Direccionamiento Estrategico\Planes integrados\Definitivos\[MAPA RIESGOS UAEOS 2023.xlsx]Tabla probabiidad'!#REF!</xm:f>
            <x14:dxf>
              <fill>
                <patternFill>
                  <fgColor theme="6"/>
                </patternFill>
              </fill>
            </x14:dxf>
          </x14:cfRule>
          <x14:cfRule type="cellIs" priority="941" operator="equal" id="{43CDAB5D-5CE9-4AFB-9C0A-B4D07AB2B75F}">
            <xm:f>'C:\GESTION 2023\1. Pensamiento y Direccionamiento Estrategico\Planes integrados\Definitivos\[MAPA RIESGOS UAEOS 2023.xlsx]Tabla probabiidad'!#REF!</xm:f>
            <x14:dxf>
              <fill>
                <patternFill>
                  <fgColor rgb="FF92D050"/>
                  <bgColor theme="6" tint="0.59996337778862885"/>
                </patternFill>
              </fill>
            </x14:dxf>
          </x14:cfRule>
          <xm:sqref>I33:I34</xm:sqref>
        </x14:conditionalFormatting>
        <x14:conditionalFormatting xmlns:xm="http://schemas.microsoft.com/office/excel/2006/main">
          <x14:cfRule type="containsText" priority="926" operator="containsText" id="{1944C3BA-7054-4F35-82F4-2A4C7607C1D8}">
            <xm:f>NOT(ISERROR(SEARCH($I$69,I35)))</xm:f>
            <xm:f>$I$69</xm:f>
            <x14:dxf>
              <fill>
                <patternFill>
                  <fgColor rgb="FF92D050"/>
                  <bgColor rgb="FF92D050"/>
                </patternFill>
              </fill>
            </x14:dxf>
          </x14:cfRule>
          <x14:cfRule type="containsText" priority="927" operator="containsText" id="{551C3572-0FD7-409B-83C9-45314235612E}">
            <xm:f>NOT(ISERROR(SEARCH($I$70,I35)))</xm:f>
            <xm:f>$I$70</xm:f>
            <x14:dxf>
              <fill>
                <patternFill>
                  <bgColor rgb="FF00B050"/>
                </patternFill>
              </fill>
            </x14:dxf>
          </x14:cfRule>
          <x14:cfRule type="containsText" priority="928" operator="containsText" id="{151B5A48-6955-4366-A2B6-FC7EC48C9D6F}">
            <xm:f>NOT(ISERROR(SEARCH($I$73,I35)))</xm:f>
            <xm:f>$I$73</xm:f>
            <x14:dxf>
              <fill>
                <patternFill>
                  <bgColor rgb="FFFF0000"/>
                </patternFill>
              </fill>
            </x14:dxf>
          </x14:cfRule>
          <x14:cfRule type="containsText" priority="929" operator="containsText" id="{C5FF12DF-46AB-4539-9ED7-3A2BA7FBBAB5}">
            <xm:f>NOT(ISERROR(SEARCH($I$72,I35)))</xm:f>
            <xm:f>$I$72</xm:f>
            <x14:dxf>
              <fill>
                <patternFill>
                  <fgColor rgb="FFFFC000"/>
                  <bgColor rgb="FFFFC000"/>
                </patternFill>
              </fill>
            </x14:dxf>
          </x14:cfRule>
          <x14:cfRule type="containsText" priority="930" operator="containsText" id="{7636F66C-9485-47F5-AF18-E0AE34CC7D16}">
            <xm:f>NOT(ISERROR(SEARCH($I$71,I35)))</xm:f>
            <xm:f>$I$71</xm:f>
            <x14:dxf>
              <fill>
                <patternFill>
                  <fgColor rgb="FFFFFF00"/>
                  <bgColor rgb="FFFFFF00"/>
                </patternFill>
              </fill>
            </x14:dxf>
          </x14:cfRule>
          <x14:cfRule type="containsText" priority="931" operator="containsText" id="{48E33547-19EC-4D63-AA1E-669FA56992F2}">
            <xm:f>NOT(ISERROR(SEARCH($I$70,I35)))</xm:f>
            <xm:f>$I$70</xm:f>
            <x14:dxf>
              <fill>
                <patternFill>
                  <bgColor theme="0" tint="-0.14996795556505021"/>
                </patternFill>
              </fill>
            </x14:dxf>
          </x14:cfRule>
          <x14:cfRule type="cellIs" priority="932" operator="equal" id="{BB241334-2395-4C44-8226-590FDCAA10B3}">
            <xm:f>'C:\GESTION 2023\1. Pensamiento y Direccionamiento Estrategico\Planes integrados\Definitivos\[MAPA RIESGOS UAEOS 2023.xlsx]Tabla probabiidad'!#REF!</xm:f>
            <x14:dxf>
              <fill>
                <patternFill>
                  <fgColor theme="6"/>
                </patternFill>
              </fill>
            </x14:dxf>
          </x14:cfRule>
          <x14:cfRule type="cellIs" priority="933" operator="equal" id="{DCC3D481-2FFF-44A9-9E79-C12744FE4573}">
            <xm:f>'C:\GESTION 2023\1. Pensamiento y Direccionamiento Estrategico\Planes integrados\Definitivos\[MAPA RIESGOS UAEOS 2023.xlsx]Tabla probabiidad'!#REF!</xm:f>
            <x14:dxf>
              <fill>
                <patternFill>
                  <fgColor rgb="FF92D050"/>
                  <bgColor theme="6" tint="0.59996337778862885"/>
                </patternFill>
              </fill>
            </x14:dxf>
          </x14:cfRule>
          <xm:sqref>I35</xm:sqref>
        </x14:conditionalFormatting>
        <x14:conditionalFormatting xmlns:xm="http://schemas.microsoft.com/office/excel/2006/main">
          <x14:cfRule type="containsText" priority="922" operator="containsText" id="{70987A7C-ED0D-4724-B778-9C231D1A15F8}">
            <xm:f>NOT(ISERROR(SEARCH($M$72,M32)))</xm:f>
            <xm:f>$M$72</xm:f>
            <x14:dxf>
              <fill>
                <patternFill>
                  <bgColor rgb="FFFF0000"/>
                </patternFill>
              </fill>
            </x14:dxf>
          </x14:cfRule>
          <x14:cfRule type="containsText" priority="923" operator="containsText" id="{2D2D672B-EDE8-4942-ABEF-7B25D6BE7F73}">
            <xm:f>NOT(ISERROR(SEARCH($M$71,M32)))</xm:f>
            <xm:f>$M$71</xm:f>
            <x14:dxf>
              <fill>
                <patternFill>
                  <bgColor rgb="FFFFC000"/>
                </patternFill>
              </fill>
            </x14:dxf>
          </x14:cfRule>
          <x14:cfRule type="containsText" priority="924" operator="containsText" id="{BB80BE2A-98DC-43C9-87A0-F41639D97E7C}">
            <xm:f>NOT(ISERROR(SEARCH($M$70,M32)))</xm:f>
            <xm:f>$M$70</xm:f>
            <x14:dxf>
              <fill>
                <patternFill>
                  <bgColor rgb="FFFFFF00"/>
                </patternFill>
              </fill>
            </x14:dxf>
          </x14:cfRule>
          <x14:cfRule type="containsText" priority="925" operator="containsText" id="{3B03DF07-973C-47EB-949C-B474042DAE87}">
            <xm:f>NOT(ISERROR(SEARCH($M$69,M32)))</xm:f>
            <xm:f>$M$69</xm:f>
            <x14:dxf>
              <fill>
                <patternFill>
                  <bgColor rgb="FF92D050"/>
                </patternFill>
              </fill>
            </x14:dxf>
          </x14:cfRule>
          <xm:sqref>M32</xm:sqref>
        </x14:conditionalFormatting>
        <x14:conditionalFormatting xmlns:xm="http://schemas.microsoft.com/office/excel/2006/main">
          <x14:cfRule type="containsText" priority="918" operator="containsText" id="{579DBFB1-2075-47F8-9817-DAE96834DFD9}">
            <xm:f>NOT(ISERROR(SEARCH($M$72,M34)))</xm:f>
            <xm:f>$M$72</xm:f>
            <x14:dxf>
              <fill>
                <patternFill>
                  <bgColor rgb="FFFF0000"/>
                </patternFill>
              </fill>
            </x14:dxf>
          </x14:cfRule>
          <x14:cfRule type="containsText" priority="919" operator="containsText" id="{EC31DBCC-792B-41D0-A7DF-AA06E945E709}">
            <xm:f>NOT(ISERROR(SEARCH($M$71,M34)))</xm:f>
            <xm:f>$M$71</xm:f>
            <x14:dxf>
              <fill>
                <patternFill>
                  <bgColor rgb="FFFFC000"/>
                </patternFill>
              </fill>
            </x14:dxf>
          </x14:cfRule>
          <x14:cfRule type="containsText" priority="920" operator="containsText" id="{C271EB8C-5505-4467-A507-3505DEDB546F}">
            <xm:f>NOT(ISERROR(SEARCH($M$70,M34)))</xm:f>
            <xm:f>$M$70</xm:f>
            <x14:dxf>
              <fill>
                <patternFill>
                  <bgColor rgb="FFFFFF00"/>
                </patternFill>
              </fill>
            </x14:dxf>
          </x14:cfRule>
          <x14:cfRule type="containsText" priority="921" operator="containsText" id="{08C145DF-FBDB-40FF-BEA2-F46F9547EA2C}">
            <xm:f>NOT(ISERROR(SEARCH($M$69,M34)))</xm:f>
            <xm:f>$M$69</xm:f>
            <x14:dxf>
              <fill>
                <patternFill>
                  <bgColor rgb="FF92D050"/>
                </patternFill>
              </fill>
            </x14:dxf>
          </x14:cfRule>
          <xm:sqref>M34</xm:sqref>
        </x14:conditionalFormatting>
        <x14:conditionalFormatting xmlns:xm="http://schemas.microsoft.com/office/excel/2006/main">
          <x14:cfRule type="containsText" priority="914" operator="containsText" id="{05BAA715-5685-486F-9FD1-C1291F1DE08A}">
            <xm:f>NOT(ISERROR(SEARCH($M$72,M35)))</xm:f>
            <xm:f>$M$72</xm:f>
            <x14:dxf>
              <fill>
                <patternFill>
                  <bgColor rgb="FFFF0000"/>
                </patternFill>
              </fill>
            </x14:dxf>
          </x14:cfRule>
          <x14:cfRule type="containsText" priority="915" operator="containsText" id="{9F8118A8-A4FF-4BE4-B348-8662DE5F9BDC}">
            <xm:f>NOT(ISERROR(SEARCH($M$71,M35)))</xm:f>
            <xm:f>$M$71</xm:f>
            <x14:dxf>
              <fill>
                <patternFill>
                  <bgColor rgb="FFFFC000"/>
                </patternFill>
              </fill>
            </x14:dxf>
          </x14:cfRule>
          <x14:cfRule type="containsText" priority="916" operator="containsText" id="{1867DAB3-58C7-460E-8D58-E921FAF9A1B9}">
            <xm:f>NOT(ISERROR(SEARCH($M$70,M35)))</xm:f>
            <xm:f>$M$70</xm:f>
            <x14:dxf>
              <fill>
                <patternFill>
                  <bgColor rgb="FFFFFF00"/>
                </patternFill>
              </fill>
            </x14:dxf>
          </x14:cfRule>
          <x14:cfRule type="containsText" priority="917" operator="containsText" id="{A3247000-27C1-4E73-A64B-1FECBA83AE06}">
            <xm:f>NOT(ISERROR(SEARCH($M$69,M35)))</xm:f>
            <xm:f>$M$69</xm:f>
            <x14:dxf>
              <fill>
                <patternFill>
                  <bgColor rgb="FF92D050"/>
                </patternFill>
              </fill>
            </x14:dxf>
          </x14:cfRule>
          <xm:sqref>M35</xm:sqref>
        </x14:conditionalFormatting>
        <x14:conditionalFormatting xmlns:xm="http://schemas.microsoft.com/office/excel/2006/main">
          <x14:cfRule type="containsText" priority="910" operator="containsText" id="{909EFC52-DBDB-4FCA-8C0C-C75A74331C7D}">
            <xm:f>NOT(ISERROR(SEARCH($M$72,M33)))</xm:f>
            <xm:f>$M$72</xm:f>
            <x14:dxf>
              <fill>
                <patternFill>
                  <bgColor rgb="FFFF0000"/>
                </patternFill>
              </fill>
            </x14:dxf>
          </x14:cfRule>
          <x14:cfRule type="containsText" priority="911" operator="containsText" id="{F0C7D3DA-AE0D-407C-AC93-6DCAF4873F58}">
            <xm:f>NOT(ISERROR(SEARCH($M$71,M33)))</xm:f>
            <xm:f>$M$71</xm:f>
            <x14:dxf>
              <fill>
                <patternFill>
                  <bgColor rgb="FFFFC000"/>
                </patternFill>
              </fill>
            </x14:dxf>
          </x14:cfRule>
          <x14:cfRule type="containsText" priority="912" operator="containsText" id="{7CAEE3E6-2622-46BC-A3B2-2629A3AC94DD}">
            <xm:f>NOT(ISERROR(SEARCH($M$70,M33)))</xm:f>
            <xm:f>$M$70</xm:f>
            <x14:dxf>
              <fill>
                <patternFill>
                  <bgColor rgb="FFFFFF00"/>
                </patternFill>
              </fill>
            </x14:dxf>
          </x14:cfRule>
          <x14:cfRule type="containsText" priority="913" operator="containsText" id="{B15F59DE-CE94-4F22-A487-625AA57519BB}">
            <xm:f>NOT(ISERROR(SEARCH($M$69,M33)))</xm:f>
            <xm:f>$M$69</xm:f>
            <x14:dxf>
              <fill>
                <patternFill>
                  <bgColor rgb="FF92D050"/>
                </patternFill>
              </fill>
            </x14:dxf>
          </x14:cfRule>
          <xm:sqref>M33</xm:sqref>
        </x14:conditionalFormatting>
        <x14:conditionalFormatting xmlns:xm="http://schemas.microsoft.com/office/excel/2006/main">
          <x14:cfRule type="containsText" priority="902" operator="containsText" id="{08637F76-4304-47A1-A6B9-213C7636CB99}">
            <xm:f>NOT(ISERROR(SEARCH($I$69,X12)))</xm:f>
            <xm:f>$I$69</xm:f>
            <x14:dxf>
              <fill>
                <patternFill>
                  <fgColor rgb="FF92D050"/>
                  <bgColor rgb="FF92D050"/>
                </patternFill>
              </fill>
            </x14:dxf>
          </x14:cfRule>
          <x14:cfRule type="containsText" priority="903" operator="containsText" id="{0D86529A-EC7B-4027-BCC7-1AAADD9044F4}">
            <xm:f>NOT(ISERROR(SEARCH($I$70,X12)))</xm:f>
            <xm:f>$I$70</xm:f>
            <x14:dxf>
              <fill>
                <patternFill>
                  <bgColor rgb="FF00B050"/>
                </patternFill>
              </fill>
            </x14:dxf>
          </x14:cfRule>
          <x14:cfRule type="containsText" priority="904" operator="containsText" id="{6E56DF18-5357-4519-9AD9-C3F83BE03EE6}">
            <xm:f>NOT(ISERROR(SEARCH($I$73,X12)))</xm:f>
            <xm:f>$I$73</xm:f>
            <x14:dxf>
              <fill>
                <patternFill>
                  <bgColor rgb="FFFF0000"/>
                </patternFill>
              </fill>
            </x14:dxf>
          </x14:cfRule>
          <x14:cfRule type="containsText" priority="905" operator="containsText" id="{84B7AB24-444F-403B-9BB9-D39DDA3D2AF4}">
            <xm:f>NOT(ISERROR(SEARCH($I$72,X12)))</xm:f>
            <xm:f>$I$72</xm:f>
            <x14:dxf>
              <fill>
                <patternFill>
                  <fgColor rgb="FFFFC000"/>
                  <bgColor rgb="FFFFC000"/>
                </patternFill>
              </fill>
            </x14:dxf>
          </x14:cfRule>
          <x14:cfRule type="containsText" priority="906" operator="containsText" id="{FED20386-35A5-4498-AD82-3D6D7C1FD570}">
            <xm:f>NOT(ISERROR(SEARCH($I$71,X12)))</xm:f>
            <xm:f>$I$71</xm:f>
            <x14:dxf>
              <fill>
                <patternFill>
                  <fgColor rgb="FFFFFF00"/>
                  <bgColor rgb="FFFFFF00"/>
                </patternFill>
              </fill>
            </x14:dxf>
          </x14:cfRule>
          <x14:cfRule type="containsText" priority="907" operator="containsText" id="{26428DA4-32AB-4006-A593-328D3D6E89AD}">
            <xm:f>NOT(ISERROR(SEARCH($I$70,X12)))</xm:f>
            <xm:f>$I$70</xm:f>
            <x14:dxf>
              <fill>
                <patternFill>
                  <bgColor theme="0" tint="-0.14996795556505021"/>
                </patternFill>
              </fill>
            </x14:dxf>
          </x14:cfRule>
          <x14:cfRule type="cellIs" priority="908" operator="equal" id="{6CD99D65-F1D2-4656-AE96-3AE90121F8B7}">
            <xm:f>'C:\GESTION 2023\1. Pensamiento y Direccionamiento Estrategico\Planes integrados\Definitivos\[MAPA RIESGOS UAEOS 2023.xlsx]Tabla probabiidad'!#REF!</xm:f>
            <x14:dxf>
              <fill>
                <patternFill>
                  <fgColor theme="6"/>
                </patternFill>
              </fill>
            </x14:dxf>
          </x14:cfRule>
          <x14:cfRule type="cellIs" priority="909" operator="equal" id="{C7713C00-594A-4880-B966-DBF501EAE04F}">
            <xm:f>'C:\GESTION 2023\1. Pensamiento y Direccionamiento Estrategico\Planes integrados\Definitivos\[MAPA RIESGOS UAEOS 2023.xlsx]Tabla probabiidad'!#REF!</xm:f>
            <x14:dxf>
              <fill>
                <patternFill>
                  <fgColor rgb="FF92D050"/>
                  <bgColor theme="6" tint="0.59996337778862885"/>
                </patternFill>
              </fill>
            </x14:dxf>
          </x14:cfRule>
          <xm:sqref>X12</xm:sqref>
        </x14:conditionalFormatting>
        <x14:conditionalFormatting xmlns:xm="http://schemas.microsoft.com/office/excel/2006/main">
          <x14:cfRule type="containsText" priority="894" operator="containsText" id="{9F8B6851-FA57-4D26-8173-B58D472C5AD3}">
            <xm:f>NOT(ISERROR(SEARCH($I$69,X13)))</xm:f>
            <xm:f>$I$69</xm:f>
            <x14:dxf>
              <fill>
                <patternFill>
                  <fgColor rgb="FF92D050"/>
                  <bgColor rgb="FF92D050"/>
                </patternFill>
              </fill>
            </x14:dxf>
          </x14:cfRule>
          <x14:cfRule type="containsText" priority="895" operator="containsText" id="{789BCD2D-195C-4129-94CA-26EFD5581B16}">
            <xm:f>NOT(ISERROR(SEARCH($I$70,X13)))</xm:f>
            <xm:f>$I$70</xm:f>
            <x14:dxf>
              <fill>
                <patternFill>
                  <bgColor rgb="FF00B050"/>
                </patternFill>
              </fill>
            </x14:dxf>
          </x14:cfRule>
          <x14:cfRule type="containsText" priority="896" operator="containsText" id="{6952F2B2-DA37-4FBA-B72C-496DA1D1271C}">
            <xm:f>NOT(ISERROR(SEARCH($I$73,X13)))</xm:f>
            <xm:f>$I$73</xm:f>
            <x14:dxf>
              <fill>
                <patternFill>
                  <bgColor rgb="FFFF0000"/>
                </patternFill>
              </fill>
            </x14:dxf>
          </x14:cfRule>
          <x14:cfRule type="containsText" priority="897" operator="containsText" id="{F00E0793-1596-49DD-8B11-253039E04ADC}">
            <xm:f>NOT(ISERROR(SEARCH($I$72,X13)))</xm:f>
            <xm:f>$I$72</xm:f>
            <x14:dxf>
              <fill>
                <patternFill>
                  <fgColor rgb="FFFFC000"/>
                  <bgColor rgb="FFFFC000"/>
                </patternFill>
              </fill>
            </x14:dxf>
          </x14:cfRule>
          <x14:cfRule type="containsText" priority="898" operator="containsText" id="{D7DA9936-A071-45EC-876E-E72BAC5B2983}">
            <xm:f>NOT(ISERROR(SEARCH($I$71,X13)))</xm:f>
            <xm:f>$I$71</xm:f>
            <x14:dxf>
              <fill>
                <patternFill>
                  <fgColor rgb="FFFFFF00"/>
                  <bgColor rgb="FFFFFF00"/>
                </patternFill>
              </fill>
            </x14:dxf>
          </x14:cfRule>
          <x14:cfRule type="containsText" priority="899" operator="containsText" id="{B5C482E1-D778-40D4-98EF-1B2AE2356F48}">
            <xm:f>NOT(ISERROR(SEARCH($I$70,X13)))</xm:f>
            <xm:f>$I$70</xm:f>
            <x14:dxf>
              <fill>
                <patternFill>
                  <bgColor theme="0" tint="-0.14996795556505021"/>
                </patternFill>
              </fill>
            </x14:dxf>
          </x14:cfRule>
          <x14:cfRule type="cellIs" priority="900" operator="equal" id="{AA7BB0D9-51E6-40F2-B0CF-664CFA116256}">
            <xm:f>'C:\GESTION 2023\1. Pensamiento y Direccionamiento Estrategico\Planes integrados\Definitivos\[MAPA RIESGOS UAEOS 2023.xlsx]Tabla probabiidad'!#REF!</xm:f>
            <x14:dxf>
              <fill>
                <patternFill>
                  <fgColor theme="6"/>
                </patternFill>
              </fill>
            </x14:dxf>
          </x14:cfRule>
          <x14:cfRule type="cellIs" priority="901" operator="equal" id="{043F3B46-89D6-4D1E-8D42-04B3EEC83F66}">
            <xm:f>'C:\GESTION 2023\1. Pensamiento y Direccionamiento Estrategico\Planes integrados\Definitivos\[MAPA RIESGOS UAEOS 2023.xlsx]Tabla probabiidad'!#REF!</xm:f>
            <x14:dxf>
              <fill>
                <patternFill>
                  <fgColor rgb="FF92D050"/>
                  <bgColor theme="6" tint="0.59996337778862885"/>
                </patternFill>
              </fill>
            </x14:dxf>
          </x14:cfRule>
          <xm:sqref>X13:X16</xm:sqref>
        </x14:conditionalFormatting>
        <x14:conditionalFormatting xmlns:xm="http://schemas.microsoft.com/office/excel/2006/main">
          <x14:cfRule type="containsText" priority="886" operator="containsText" id="{941538B2-8D6D-44F7-9B1D-FED2034E1F2F}">
            <xm:f>NOT(ISERROR(SEARCH($I$69,X18)))</xm:f>
            <xm:f>$I$69</xm:f>
            <x14:dxf>
              <fill>
                <patternFill>
                  <fgColor rgb="FF92D050"/>
                  <bgColor rgb="FF92D050"/>
                </patternFill>
              </fill>
            </x14:dxf>
          </x14:cfRule>
          <x14:cfRule type="containsText" priority="887" operator="containsText" id="{A5D6B677-C53B-4424-871F-5F91B941CCEC}">
            <xm:f>NOT(ISERROR(SEARCH($I$70,X18)))</xm:f>
            <xm:f>$I$70</xm:f>
            <x14:dxf>
              <fill>
                <patternFill>
                  <bgColor rgb="FF00B050"/>
                </patternFill>
              </fill>
            </x14:dxf>
          </x14:cfRule>
          <x14:cfRule type="containsText" priority="888" operator="containsText" id="{FCEBDCB1-BBA2-41CE-B593-12F704A9C2C2}">
            <xm:f>NOT(ISERROR(SEARCH($I$73,X18)))</xm:f>
            <xm:f>$I$73</xm:f>
            <x14:dxf>
              <fill>
                <patternFill>
                  <bgColor rgb="FFFF0000"/>
                </patternFill>
              </fill>
            </x14:dxf>
          </x14:cfRule>
          <x14:cfRule type="containsText" priority="889" operator="containsText" id="{3B5174CA-1C8D-4C07-ACA0-3B453C49B880}">
            <xm:f>NOT(ISERROR(SEARCH($I$72,X18)))</xm:f>
            <xm:f>$I$72</xm:f>
            <x14:dxf>
              <fill>
                <patternFill>
                  <fgColor rgb="FFFFC000"/>
                  <bgColor rgb="FFFFC000"/>
                </patternFill>
              </fill>
            </x14:dxf>
          </x14:cfRule>
          <x14:cfRule type="containsText" priority="890" operator="containsText" id="{87DB1042-0D5D-4593-8EF5-F7D844D83AFA}">
            <xm:f>NOT(ISERROR(SEARCH($I$71,X18)))</xm:f>
            <xm:f>$I$71</xm:f>
            <x14:dxf>
              <fill>
                <patternFill>
                  <fgColor rgb="FFFFFF00"/>
                  <bgColor rgb="FFFFFF00"/>
                </patternFill>
              </fill>
            </x14:dxf>
          </x14:cfRule>
          <x14:cfRule type="containsText" priority="891" operator="containsText" id="{F727A13D-3F3E-4C51-9083-A61B4C17F230}">
            <xm:f>NOT(ISERROR(SEARCH($I$70,X18)))</xm:f>
            <xm:f>$I$70</xm:f>
            <x14:dxf>
              <fill>
                <patternFill>
                  <bgColor theme="0" tint="-0.14996795556505021"/>
                </patternFill>
              </fill>
            </x14:dxf>
          </x14:cfRule>
          <x14:cfRule type="cellIs" priority="892" operator="equal" id="{BF2A80F6-D36A-49AA-9C3D-506711BAA1CC}">
            <xm:f>'C:\GESTION 2023\1. Pensamiento y Direccionamiento Estrategico\Planes integrados\Definitivos\[MAPA RIESGOS UAEOS 2023.xlsx]Tabla probabiidad'!#REF!</xm:f>
            <x14:dxf>
              <fill>
                <patternFill>
                  <fgColor theme="6"/>
                </patternFill>
              </fill>
            </x14:dxf>
          </x14:cfRule>
          <x14:cfRule type="cellIs" priority="893" operator="equal" id="{6936042E-7C1C-48D4-9404-1452AFDCA206}">
            <xm:f>'C:\GESTION 2023\1. Pensamiento y Direccionamiento Estrategico\Planes integrados\Definitivos\[MAPA RIESGOS UAEOS 2023.xlsx]Tabla probabiidad'!#REF!</xm:f>
            <x14:dxf>
              <fill>
                <patternFill>
                  <fgColor rgb="FF92D050"/>
                  <bgColor theme="6" tint="0.59996337778862885"/>
                </patternFill>
              </fill>
            </x14:dxf>
          </x14:cfRule>
          <xm:sqref>X18</xm:sqref>
        </x14:conditionalFormatting>
        <x14:conditionalFormatting xmlns:xm="http://schemas.microsoft.com/office/excel/2006/main">
          <x14:cfRule type="containsText" priority="878" operator="containsText" id="{49A0412E-B63D-40D0-AAD8-F61D7D1060B2}">
            <xm:f>NOT(ISERROR(SEARCH($I$69,X17)))</xm:f>
            <xm:f>$I$69</xm:f>
            <x14:dxf>
              <fill>
                <patternFill>
                  <fgColor rgb="FF92D050"/>
                  <bgColor rgb="FF92D050"/>
                </patternFill>
              </fill>
            </x14:dxf>
          </x14:cfRule>
          <x14:cfRule type="containsText" priority="879" operator="containsText" id="{AF294FF7-FF70-46C0-825D-FBBF4745C77E}">
            <xm:f>NOT(ISERROR(SEARCH($I$70,X17)))</xm:f>
            <xm:f>$I$70</xm:f>
            <x14:dxf>
              <fill>
                <patternFill>
                  <bgColor rgb="FF00B050"/>
                </patternFill>
              </fill>
            </x14:dxf>
          </x14:cfRule>
          <x14:cfRule type="containsText" priority="880" operator="containsText" id="{A36A3FB7-D850-4BB3-AF42-B137F6899D43}">
            <xm:f>NOT(ISERROR(SEARCH($I$73,X17)))</xm:f>
            <xm:f>$I$73</xm:f>
            <x14:dxf>
              <fill>
                <patternFill>
                  <bgColor rgb="FFFF0000"/>
                </patternFill>
              </fill>
            </x14:dxf>
          </x14:cfRule>
          <x14:cfRule type="containsText" priority="881" operator="containsText" id="{00E45DAE-3FD5-47DF-BA54-74588D56D097}">
            <xm:f>NOT(ISERROR(SEARCH($I$72,X17)))</xm:f>
            <xm:f>$I$72</xm:f>
            <x14:dxf>
              <fill>
                <patternFill>
                  <fgColor rgb="FFFFC000"/>
                  <bgColor rgb="FFFFC000"/>
                </patternFill>
              </fill>
            </x14:dxf>
          </x14:cfRule>
          <x14:cfRule type="containsText" priority="882" operator="containsText" id="{1473A3E6-AF60-45AC-A5B5-63BF28E6B656}">
            <xm:f>NOT(ISERROR(SEARCH($I$71,X17)))</xm:f>
            <xm:f>$I$71</xm:f>
            <x14:dxf>
              <fill>
                <patternFill>
                  <fgColor rgb="FFFFFF00"/>
                  <bgColor rgb="FFFFFF00"/>
                </patternFill>
              </fill>
            </x14:dxf>
          </x14:cfRule>
          <x14:cfRule type="containsText" priority="883" operator="containsText" id="{1B8915A2-0AFC-4925-8A09-A06F5314BFFB}">
            <xm:f>NOT(ISERROR(SEARCH($I$70,X17)))</xm:f>
            <xm:f>$I$70</xm:f>
            <x14:dxf>
              <fill>
                <patternFill>
                  <bgColor theme="0" tint="-0.14996795556505021"/>
                </patternFill>
              </fill>
            </x14:dxf>
          </x14:cfRule>
          <x14:cfRule type="cellIs" priority="884" operator="equal" id="{E5942D41-7C0D-4A4C-B05D-B54F81AFFD6C}">
            <xm:f>'C:\GESTION 2023\1. Pensamiento y Direccionamiento Estrategico\Planes integrados\Definitivos\[MAPA RIESGOS UAEOS 2023.xlsx]Tabla probabiidad'!#REF!</xm:f>
            <x14:dxf>
              <fill>
                <patternFill>
                  <fgColor theme="6"/>
                </patternFill>
              </fill>
            </x14:dxf>
          </x14:cfRule>
          <x14:cfRule type="cellIs" priority="885" operator="equal" id="{3880C99C-351C-4D64-9AB2-6D137CCAC8D5}">
            <xm:f>'C:\GESTION 2023\1. Pensamiento y Direccionamiento Estrategico\Planes integrados\Definitivos\[MAPA RIESGOS UAEOS 2023.xlsx]Tabla probabiidad'!#REF!</xm:f>
            <x14:dxf>
              <fill>
                <patternFill>
                  <fgColor rgb="FF92D050"/>
                  <bgColor theme="6" tint="0.59996337778862885"/>
                </patternFill>
              </fill>
            </x14:dxf>
          </x14:cfRule>
          <xm:sqref>X17</xm:sqref>
        </x14:conditionalFormatting>
        <x14:conditionalFormatting xmlns:xm="http://schemas.microsoft.com/office/excel/2006/main">
          <x14:cfRule type="containsText" priority="870" operator="containsText" id="{22E921D6-8742-4A47-AEF3-D6E1D82B0AE1}">
            <xm:f>NOT(ISERROR(SEARCH($I$69,X19)))</xm:f>
            <xm:f>$I$69</xm:f>
            <x14:dxf>
              <fill>
                <patternFill>
                  <fgColor rgb="FF92D050"/>
                  <bgColor rgb="FF92D050"/>
                </patternFill>
              </fill>
            </x14:dxf>
          </x14:cfRule>
          <x14:cfRule type="containsText" priority="871" operator="containsText" id="{E7561C68-BCFF-47C0-B3FF-D934E47FDA44}">
            <xm:f>NOT(ISERROR(SEARCH($I$70,X19)))</xm:f>
            <xm:f>$I$70</xm:f>
            <x14:dxf>
              <fill>
                <patternFill>
                  <bgColor rgb="FF00B050"/>
                </patternFill>
              </fill>
            </x14:dxf>
          </x14:cfRule>
          <x14:cfRule type="containsText" priority="872" operator="containsText" id="{764F9E10-29B1-4FC7-820A-BD6B623A7B42}">
            <xm:f>NOT(ISERROR(SEARCH($I$73,X19)))</xm:f>
            <xm:f>$I$73</xm:f>
            <x14:dxf>
              <fill>
                <patternFill>
                  <bgColor rgb="FFFF0000"/>
                </patternFill>
              </fill>
            </x14:dxf>
          </x14:cfRule>
          <x14:cfRule type="containsText" priority="873" operator="containsText" id="{FE9E5BB6-0981-462D-A52C-6626A28C6873}">
            <xm:f>NOT(ISERROR(SEARCH($I$72,X19)))</xm:f>
            <xm:f>$I$72</xm:f>
            <x14:dxf>
              <fill>
                <patternFill>
                  <fgColor rgb="FFFFC000"/>
                  <bgColor rgb="FFFFC000"/>
                </patternFill>
              </fill>
            </x14:dxf>
          </x14:cfRule>
          <x14:cfRule type="containsText" priority="874" operator="containsText" id="{91BB9A3E-A96C-4922-B4A8-0F9233FC88D4}">
            <xm:f>NOT(ISERROR(SEARCH($I$71,X19)))</xm:f>
            <xm:f>$I$71</xm:f>
            <x14:dxf>
              <fill>
                <patternFill>
                  <fgColor rgb="FFFFFF00"/>
                  <bgColor rgb="FFFFFF00"/>
                </patternFill>
              </fill>
            </x14:dxf>
          </x14:cfRule>
          <x14:cfRule type="containsText" priority="875" operator="containsText" id="{5E4AB540-8157-41C4-8EC4-6273A7ACC2E4}">
            <xm:f>NOT(ISERROR(SEARCH($I$70,X19)))</xm:f>
            <xm:f>$I$70</xm:f>
            <x14:dxf>
              <fill>
                <patternFill>
                  <bgColor theme="0" tint="-0.14996795556505021"/>
                </patternFill>
              </fill>
            </x14:dxf>
          </x14:cfRule>
          <x14:cfRule type="cellIs" priority="876" operator="equal" id="{2920D652-180C-4389-B5C1-7566350B37E1}">
            <xm:f>'C:\GESTION 2023\1. Pensamiento y Direccionamiento Estrategico\Planes integrados\Definitivos\[MAPA RIESGOS UAEOS 2023.xlsx]Tabla probabiidad'!#REF!</xm:f>
            <x14:dxf>
              <fill>
                <patternFill>
                  <fgColor theme="6"/>
                </patternFill>
              </fill>
            </x14:dxf>
          </x14:cfRule>
          <x14:cfRule type="cellIs" priority="877" operator="equal" id="{E39F94B0-BD9B-4793-8982-289E54CC2A53}">
            <xm:f>'C:\GESTION 2023\1. Pensamiento y Direccionamiento Estrategico\Planes integrados\Definitivos\[MAPA RIESGOS UAEOS 2023.xlsx]Tabla probabiidad'!#REF!</xm:f>
            <x14:dxf>
              <fill>
                <patternFill>
                  <fgColor rgb="FF92D050"/>
                  <bgColor theme="6" tint="0.59996337778862885"/>
                </patternFill>
              </fill>
            </x14:dxf>
          </x14:cfRule>
          <xm:sqref>X19</xm:sqref>
        </x14:conditionalFormatting>
        <x14:conditionalFormatting xmlns:xm="http://schemas.microsoft.com/office/excel/2006/main">
          <x14:cfRule type="containsText" priority="862" operator="containsText" id="{7100D810-06D0-4B69-AA20-42E2FEDE09D6}">
            <xm:f>NOT(ISERROR(SEARCH($I$69,X20)))</xm:f>
            <xm:f>$I$69</xm:f>
            <x14:dxf>
              <fill>
                <patternFill>
                  <fgColor rgb="FF92D050"/>
                  <bgColor rgb="FF92D050"/>
                </patternFill>
              </fill>
            </x14:dxf>
          </x14:cfRule>
          <x14:cfRule type="containsText" priority="863" operator="containsText" id="{525C2DE7-B326-4E8C-A780-06CFE586A416}">
            <xm:f>NOT(ISERROR(SEARCH($I$70,X20)))</xm:f>
            <xm:f>$I$70</xm:f>
            <x14:dxf>
              <fill>
                <patternFill>
                  <bgColor rgb="FF00B050"/>
                </patternFill>
              </fill>
            </x14:dxf>
          </x14:cfRule>
          <x14:cfRule type="containsText" priority="864" operator="containsText" id="{C0746680-81AC-4A4F-9980-EA6C074E444F}">
            <xm:f>NOT(ISERROR(SEARCH($I$73,X20)))</xm:f>
            <xm:f>$I$73</xm:f>
            <x14:dxf>
              <fill>
                <patternFill>
                  <bgColor rgb="FFFF0000"/>
                </patternFill>
              </fill>
            </x14:dxf>
          </x14:cfRule>
          <x14:cfRule type="containsText" priority="865" operator="containsText" id="{9A70C1B1-6B47-4F01-A5B9-54D5A2BF11D0}">
            <xm:f>NOT(ISERROR(SEARCH($I$72,X20)))</xm:f>
            <xm:f>$I$72</xm:f>
            <x14:dxf>
              <fill>
                <patternFill>
                  <fgColor rgb="FFFFC000"/>
                  <bgColor rgb="FFFFC000"/>
                </patternFill>
              </fill>
            </x14:dxf>
          </x14:cfRule>
          <x14:cfRule type="containsText" priority="866" operator="containsText" id="{48CBEA29-2D43-41A9-A0EA-7110D505FE63}">
            <xm:f>NOT(ISERROR(SEARCH($I$71,X20)))</xm:f>
            <xm:f>$I$71</xm:f>
            <x14:dxf>
              <fill>
                <patternFill>
                  <fgColor rgb="FFFFFF00"/>
                  <bgColor rgb="FFFFFF00"/>
                </patternFill>
              </fill>
            </x14:dxf>
          </x14:cfRule>
          <x14:cfRule type="containsText" priority="867" operator="containsText" id="{FC52C50F-BA61-4E24-BE91-7AF8490985A1}">
            <xm:f>NOT(ISERROR(SEARCH($I$70,X20)))</xm:f>
            <xm:f>$I$70</xm:f>
            <x14:dxf>
              <fill>
                <patternFill>
                  <bgColor theme="0" tint="-0.14996795556505021"/>
                </patternFill>
              </fill>
            </x14:dxf>
          </x14:cfRule>
          <x14:cfRule type="cellIs" priority="868" operator="equal" id="{97606016-CD64-4DCB-9C7F-F24E5D27BA5B}">
            <xm:f>'C:\GESTION 2023\1. Pensamiento y Direccionamiento Estrategico\Planes integrados\Definitivos\[MAPA RIESGOS UAEOS 2023.xlsx]Tabla probabiidad'!#REF!</xm:f>
            <x14:dxf>
              <fill>
                <patternFill>
                  <fgColor theme="6"/>
                </patternFill>
              </fill>
            </x14:dxf>
          </x14:cfRule>
          <x14:cfRule type="cellIs" priority="869" operator="equal" id="{740B017D-F49F-4E5D-ABA7-D0EF2CDBD69C}">
            <xm:f>'C:\GESTION 2023\1. Pensamiento y Direccionamiento Estrategico\Planes integrados\Definitivos\[MAPA RIESGOS UAEOS 2023.xlsx]Tabla probabiidad'!#REF!</xm:f>
            <x14:dxf>
              <fill>
                <patternFill>
                  <fgColor rgb="FF92D050"/>
                  <bgColor theme="6" tint="0.59996337778862885"/>
                </patternFill>
              </fill>
            </x14:dxf>
          </x14:cfRule>
          <xm:sqref>X20</xm:sqref>
        </x14:conditionalFormatting>
        <x14:conditionalFormatting xmlns:xm="http://schemas.microsoft.com/office/excel/2006/main">
          <x14:cfRule type="containsText" priority="854" operator="containsText" id="{F25EB6CE-4068-4694-BC61-5897B2119B3E}">
            <xm:f>NOT(ISERROR(SEARCH($I$69,X21)))</xm:f>
            <xm:f>$I$69</xm:f>
            <x14:dxf>
              <fill>
                <patternFill>
                  <fgColor rgb="FF92D050"/>
                  <bgColor rgb="FF92D050"/>
                </patternFill>
              </fill>
            </x14:dxf>
          </x14:cfRule>
          <x14:cfRule type="containsText" priority="855" operator="containsText" id="{2259BA54-0625-4046-95DE-B0C5DD8C50C2}">
            <xm:f>NOT(ISERROR(SEARCH($I$70,X21)))</xm:f>
            <xm:f>$I$70</xm:f>
            <x14:dxf>
              <fill>
                <patternFill>
                  <bgColor rgb="FF00B050"/>
                </patternFill>
              </fill>
            </x14:dxf>
          </x14:cfRule>
          <x14:cfRule type="containsText" priority="856" operator="containsText" id="{D5F815C0-BB25-4C2F-8325-9B2D7365520B}">
            <xm:f>NOT(ISERROR(SEARCH($I$73,X21)))</xm:f>
            <xm:f>$I$73</xm:f>
            <x14:dxf>
              <fill>
                <patternFill>
                  <bgColor rgb="FFFF0000"/>
                </patternFill>
              </fill>
            </x14:dxf>
          </x14:cfRule>
          <x14:cfRule type="containsText" priority="857" operator="containsText" id="{DE940D62-83B7-4370-9BF0-E5A9EF66F746}">
            <xm:f>NOT(ISERROR(SEARCH($I$72,X21)))</xm:f>
            <xm:f>$I$72</xm:f>
            <x14:dxf>
              <fill>
                <patternFill>
                  <fgColor rgb="FFFFC000"/>
                  <bgColor rgb="FFFFC000"/>
                </patternFill>
              </fill>
            </x14:dxf>
          </x14:cfRule>
          <x14:cfRule type="containsText" priority="858" operator="containsText" id="{9745912E-7E96-4C2D-B3CE-7C614988326D}">
            <xm:f>NOT(ISERROR(SEARCH($I$71,X21)))</xm:f>
            <xm:f>$I$71</xm:f>
            <x14:dxf>
              <fill>
                <patternFill>
                  <fgColor rgb="FFFFFF00"/>
                  <bgColor rgb="FFFFFF00"/>
                </patternFill>
              </fill>
            </x14:dxf>
          </x14:cfRule>
          <x14:cfRule type="containsText" priority="859" operator="containsText" id="{43011B2E-055D-4B29-8118-4B41E1A7063F}">
            <xm:f>NOT(ISERROR(SEARCH($I$70,X21)))</xm:f>
            <xm:f>$I$70</xm:f>
            <x14:dxf>
              <fill>
                <patternFill>
                  <bgColor theme="0" tint="-0.14996795556505021"/>
                </patternFill>
              </fill>
            </x14:dxf>
          </x14:cfRule>
          <x14:cfRule type="cellIs" priority="860" operator="equal" id="{3F43BB7A-A0F6-4B1B-91C7-7661B49B1AB1}">
            <xm:f>'C:\GESTION 2023\1. Pensamiento y Direccionamiento Estrategico\Planes integrados\Definitivos\[MAPA RIESGOS UAEOS 2023.xlsx]Tabla probabiidad'!#REF!</xm:f>
            <x14:dxf>
              <fill>
                <patternFill>
                  <fgColor theme="6"/>
                </patternFill>
              </fill>
            </x14:dxf>
          </x14:cfRule>
          <x14:cfRule type="cellIs" priority="861" operator="equal" id="{3F8AB80D-2923-4890-B26C-DE4C62A35B5C}">
            <xm:f>'C:\GESTION 2023\1. Pensamiento y Direccionamiento Estrategico\Planes integrados\Definitivos\[MAPA RIESGOS UAEOS 2023.xlsx]Tabla probabiidad'!#REF!</xm:f>
            <x14:dxf>
              <fill>
                <patternFill>
                  <fgColor rgb="FF92D050"/>
                  <bgColor theme="6" tint="0.59996337778862885"/>
                </patternFill>
              </fill>
            </x14:dxf>
          </x14:cfRule>
          <xm:sqref>X21:X22</xm:sqref>
        </x14:conditionalFormatting>
        <x14:conditionalFormatting xmlns:xm="http://schemas.microsoft.com/office/excel/2006/main">
          <x14:cfRule type="containsText" priority="846" operator="containsText" id="{771513DC-D0D6-43C2-AE99-585BDB530117}">
            <xm:f>NOT(ISERROR(SEARCH($I$69,X23)))</xm:f>
            <xm:f>$I$69</xm:f>
            <x14:dxf>
              <fill>
                <patternFill>
                  <fgColor rgb="FF92D050"/>
                  <bgColor rgb="FF92D050"/>
                </patternFill>
              </fill>
            </x14:dxf>
          </x14:cfRule>
          <x14:cfRule type="containsText" priority="847" operator="containsText" id="{2C60008D-F1F0-4934-8E24-D2A68645CF6E}">
            <xm:f>NOT(ISERROR(SEARCH($I$70,X23)))</xm:f>
            <xm:f>$I$70</xm:f>
            <x14:dxf>
              <fill>
                <patternFill>
                  <bgColor rgb="FF00B050"/>
                </patternFill>
              </fill>
            </x14:dxf>
          </x14:cfRule>
          <x14:cfRule type="containsText" priority="848" operator="containsText" id="{1643AF6B-C392-4D68-80E1-CB5AB968FD88}">
            <xm:f>NOT(ISERROR(SEARCH($I$73,X23)))</xm:f>
            <xm:f>$I$73</xm:f>
            <x14:dxf>
              <fill>
                <patternFill>
                  <bgColor rgb="FFFF0000"/>
                </patternFill>
              </fill>
            </x14:dxf>
          </x14:cfRule>
          <x14:cfRule type="containsText" priority="849" operator="containsText" id="{B7B404B0-5996-410F-AD52-D54861075739}">
            <xm:f>NOT(ISERROR(SEARCH($I$72,X23)))</xm:f>
            <xm:f>$I$72</xm:f>
            <x14:dxf>
              <fill>
                <patternFill>
                  <fgColor rgb="FFFFC000"/>
                  <bgColor rgb="FFFFC000"/>
                </patternFill>
              </fill>
            </x14:dxf>
          </x14:cfRule>
          <x14:cfRule type="containsText" priority="850" operator="containsText" id="{49D1772E-4EA2-494A-BCE3-D6E449947DA4}">
            <xm:f>NOT(ISERROR(SEARCH($I$71,X23)))</xm:f>
            <xm:f>$I$71</xm:f>
            <x14:dxf>
              <fill>
                <patternFill>
                  <fgColor rgb="FFFFFF00"/>
                  <bgColor rgb="FFFFFF00"/>
                </patternFill>
              </fill>
            </x14:dxf>
          </x14:cfRule>
          <x14:cfRule type="containsText" priority="851" operator="containsText" id="{235F2A3A-3C65-481E-BBF5-7BEB18A55D89}">
            <xm:f>NOT(ISERROR(SEARCH($I$70,X23)))</xm:f>
            <xm:f>$I$70</xm:f>
            <x14:dxf>
              <fill>
                <patternFill>
                  <bgColor theme="0" tint="-0.14996795556505021"/>
                </patternFill>
              </fill>
            </x14:dxf>
          </x14:cfRule>
          <x14:cfRule type="cellIs" priority="852" operator="equal" id="{2F30309A-D662-43C0-AABA-349AEEDE3E93}">
            <xm:f>'C:\GESTION 2023\1. Pensamiento y Direccionamiento Estrategico\Planes integrados\Definitivos\[MAPA RIESGOS UAEOS 2023.xlsx]Tabla probabiidad'!#REF!</xm:f>
            <x14:dxf>
              <fill>
                <patternFill>
                  <fgColor theme="6"/>
                </patternFill>
              </fill>
            </x14:dxf>
          </x14:cfRule>
          <x14:cfRule type="cellIs" priority="853" operator="equal" id="{EE713630-7C68-4CEC-BD94-D4A548B2885B}">
            <xm:f>'C:\GESTION 2023\1. Pensamiento y Direccionamiento Estrategico\Planes integrados\Definitivos\[MAPA RIESGOS UAEOS 2023.xlsx]Tabla probabiidad'!#REF!</xm:f>
            <x14:dxf>
              <fill>
                <patternFill>
                  <fgColor rgb="FF92D050"/>
                  <bgColor theme="6" tint="0.59996337778862885"/>
                </patternFill>
              </fill>
            </x14:dxf>
          </x14:cfRule>
          <xm:sqref>X23</xm:sqref>
        </x14:conditionalFormatting>
        <x14:conditionalFormatting xmlns:xm="http://schemas.microsoft.com/office/excel/2006/main">
          <x14:cfRule type="containsText" priority="838" operator="containsText" id="{00594476-C6DE-4568-BD20-E099B14E62F3}">
            <xm:f>NOT(ISERROR(SEARCH($I$69,X24)))</xm:f>
            <xm:f>$I$69</xm:f>
            <x14:dxf>
              <fill>
                <patternFill>
                  <fgColor rgb="FF92D050"/>
                  <bgColor rgb="FF92D050"/>
                </patternFill>
              </fill>
            </x14:dxf>
          </x14:cfRule>
          <x14:cfRule type="containsText" priority="839" operator="containsText" id="{D4397242-9294-4CD4-ADF5-179F531968F3}">
            <xm:f>NOT(ISERROR(SEARCH($I$70,X24)))</xm:f>
            <xm:f>$I$70</xm:f>
            <x14:dxf>
              <fill>
                <patternFill>
                  <bgColor rgb="FF00B050"/>
                </patternFill>
              </fill>
            </x14:dxf>
          </x14:cfRule>
          <x14:cfRule type="containsText" priority="840" operator="containsText" id="{0528CA8E-FDD9-4471-8974-516D7BBEB07C}">
            <xm:f>NOT(ISERROR(SEARCH($I$73,X24)))</xm:f>
            <xm:f>$I$73</xm:f>
            <x14:dxf>
              <fill>
                <patternFill>
                  <bgColor rgb="FFFF0000"/>
                </patternFill>
              </fill>
            </x14:dxf>
          </x14:cfRule>
          <x14:cfRule type="containsText" priority="841" operator="containsText" id="{4050A323-5F25-4CF3-9B2E-AB5F1AA1E0C6}">
            <xm:f>NOT(ISERROR(SEARCH($I$72,X24)))</xm:f>
            <xm:f>$I$72</xm:f>
            <x14:dxf>
              <fill>
                <patternFill>
                  <fgColor rgb="FFFFC000"/>
                  <bgColor rgb="FFFFC000"/>
                </patternFill>
              </fill>
            </x14:dxf>
          </x14:cfRule>
          <x14:cfRule type="containsText" priority="842" operator="containsText" id="{6C6AFBB5-4468-4582-8ECA-F29779545A24}">
            <xm:f>NOT(ISERROR(SEARCH($I$71,X24)))</xm:f>
            <xm:f>$I$71</xm:f>
            <x14:dxf>
              <fill>
                <patternFill>
                  <fgColor rgb="FFFFFF00"/>
                  <bgColor rgb="FFFFFF00"/>
                </patternFill>
              </fill>
            </x14:dxf>
          </x14:cfRule>
          <x14:cfRule type="containsText" priority="843" operator="containsText" id="{35497F6C-425F-4C4C-9E4A-2D0F41F0EA73}">
            <xm:f>NOT(ISERROR(SEARCH($I$70,X24)))</xm:f>
            <xm:f>$I$70</xm:f>
            <x14:dxf>
              <fill>
                <patternFill>
                  <bgColor theme="0" tint="-0.14996795556505021"/>
                </patternFill>
              </fill>
            </x14:dxf>
          </x14:cfRule>
          <x14:cfRule type="cellIs" priority="844" operator="equal" id="{54DE6255-AFE6-4E7E-8CB1-90127705AC42}">
            <xm:f>'C:\GESTION 2023\1. Pensamiento y Direccionamiento Estrategico\Planes integrados\Definitivos\[MAPA RIESGOS UAEOS 2023.xlsx]Tabla probabiidad'!#REF!</xm:f>
            <x14:dxf>
              <fill>
                <patternFill>
                  <fgColor theme="6"/>
                </patternFill>
              </fill>
            </x14:dxf>
          </x14:cfRule>
          <x14:cfRule type="cellIs" priority="845" operator="equal" id="{2FBAAA3A-F000-472D-A0DC-F64D3214592B}">
            <xm:f>'C:\GESTION 2023\1. Pensamiento y Direccionamiento Estrategico\Planes integrados\Definitivos\[MAPA RIESGOS UAEOS 2023.xlsx]Tabla probabiidad'!#REF!</xm:f>
            <x14:dxf>
              <fill>
                <patternFill>
                  <fgColor rgb="FF92D050"/>
                  <bgColor theme="6" tint="0.59996337778862885"/>
                </patternFill>
              </fill>
            </x14:dxf>
          </x14:cfRule>
          <xm:sqref>X24</xm:sqref>
        </x14:conditionalFormatting>
        <x14:conditionalFormatting xmlns:xm="http://schemas.microsoft.com/office/excel/2006/main">
          <x14:cfRule type="containsText" priority="830" operator="containsText" id="{34B7F305-3737-4C0C-972C-00BFDF498191}">
            <xm:f>NOT(ISERROR(SEARCH($I$69,X25)))</xm:f>
            <xm:f>$I$69</xm:f>
            <x14:dxf>
              <fill>
                <patternFill>
                  <fgColor rgb="FF92D050"/>
                  <bgColor rgb="FF92D050"/>
                </patternFill>
              </fill>
            </x14:dxf>
          </x14:cfRule>
          <x14:cfRule type="containsText" priority="831" operator="containsText" id="{62DDD09D-1F23-4854-92C3-5868919280EE}">
            <xm:f>NOT(ISERROR(SEARCH($I$70,X25)))</xm:f>
            <xm:f>$I$70</xm:f>
            <x14:dxf>
              <fill>
                <patternFill>
                  <bgColor rgb="FF00B050"/>
                </patternFill>
              </fill>
            </x14:dxf>
          </x14:cfRule>
          <x14:cfRule type="containsText" priority="832" operator="containsText" id="{024F619E-211B-4935-B9F4-CC8040236293}">
            <xm:f>NOT(ISERROR(SEARCH($I$73,X25)))</xm:f>
            <xm:f>$I$73</xm:f>
            <x14:dxf>
              <fill>
                <patternFill>
                  <bgColor rgb="FFFF0000"/>
                </patternFill>
              </fill>
            </x14:dxf>
          </x14:cfRule>
          <x14:cfRule type="containsText" priority="833" operator="containsText" id="{08909D90-BFAC-446C-8019-994A1DCE99C0}">
            <xm:f>NOT(ISERROR(SEARCH($I$72,X25)))</xm:f>
            <xm:f>$I$72</xm:f>
            <x14:dxf>
              <fill>
                <patternFill>
                  <fgColor rgb="FFFFC000"/>
                  <bgColor rgb="FFFFC000"/>
                </patternFill>
              </fill>
            </x14:dxf>
          </x14:cfRule>
          <x14:cfRule type="containsText" priority="834" operator="containsText" id="{EDC32E8B-0A52-4306-A29D-FAF090EBD39B}">
            <xm:f>NOT(ISERROR(SEARCH($I$71,X25)))</xm:f>
            <xm:f>$I$71</xm:f>
            <x14:dxf>
              <fill>
                <patternFill>
                  <fgColor rgb="FFFFFF00"/>
                  <bgColor rgb="FFFFFF00"/>
                </patternFill>
              </fill>
            </x14:dxf>
          </x14:cfRule>
          <x14:cfRule type="containsText" priority="835" operator="containsText" id="{C5E88682-D447-4CA8-865C-B0ABD8CCAAC3}">
            <xm:f>NOT(ISERROR(SEARCH($I$70,X25)))</xm:f>
            <xm:f>$I$70</xm:f>
            <x14:dxf>
              <fill>
                <patternFill>
                  <bgColor theme="0" tint="-0.14996795556505021"/>
                </patternFill>
              </fill>
            </x14:dxf>
          </x14:cfRule>
          <x14:cfRule type="cellIs" priority="836" operator="equal" id="{3E58403E-3B84-41A2-9537-1FE66AF17CF5}">
            <xm:f>'C:\GESTION 2023\1. Pensamiento y Direccionamiento Estrategico\Planes integrados\Definitivos\[MAPA RIESGOS UAEOS 2023.xlsx]Tabla probabiidad'!#REF!</xm:f>
            <x14:dxf>
              <fill>
                <patternFill>
                  <fgColor theme="6"/>
                </patternFill>
              </fill>
            </x14:dxf>
          </x14:cfRule>
          <x14:cfRule type="cellIs" priority="837" operator="equal" id="{91ABD12C-7E7E-4CFF-83E4-A76FB3873BFA}">
            <xm:f>'C:\GESTION 2023\1. Pensamiento y Direccionamiento Estrategico\Planes integrados\Definitivos\[MAPA RIESGOS UAEOS 2023.xlsx]Tabla probabiidad'!#REF!</xm:f>
            <x14:dxf>
              <fill>
                <patternFill>
                  <fgColor rgb="FF92D050"/>
                  <bgColor theme="6" tint="0.59996337778862885"/>
                </patternFill>
              </fill>
            </x14:dxf>
          </x14:cfRule>
          <xm:sqref>X25</xm:sqref>
        </x14:conditionalFormatting>
        <x14:conditionalFormatting xmlns:xm="http://schemas.microsoft.com/office/excel/2006/main">
          <x14:cfRule type="containsText" priority="822" operator="containsText" id="{84F48305-3FA1-49A6-9144-3C050A7A8E17}">
            <xm:f>NOT(ISERROR(SEARCH($I$69,X26)))</xm:f>
            <xm:f>$I$69</xm:f>
            <x14:dxf>
              <fill>
                <patternFill>
                  <fgColor rgb="FF92D050"/>
                  <bgColor rgb="FF92D050"/>
                </patternFill>
              </fill>
            </x14:dxf>
          </x14:cfRule>
          <x14:cfRule type="containsText" priority="823" operator="containsText" id="{A3A94D67-14D1-48B9-A5FC-69345E2B7D87}">
            <xm:f>NOT(ISERROR(SEARCH($I$70,X26)))</xm:f>
            <xm:f>$I$70</xm:f>
            <x14:dxf>
              <fill>
                <patternFill>
                  <bgColor rgb="FF00B050"/>
                </patternFill>
              </fill>
            </x14:dxf>
          </x14:cfRule>
          <x14:cfRule type="containsText" priority="824" operator="containsText" id="{81BE3708-1AAF-4559-BDC2-892C3B8FACC3}">
            <xm:f>NOT(ISERROR(SEARCH($I$73,X26)))</xm:f>
            <xm:f>$I$73</xm:f>
            <x14:dxf>
              <fill>
                <patternFill>
                  <bgColor rgb="FFFF0000"/>
                </patternFill>
              </fill>
            </x14:dxf>
          </x14:cfRule>
          <x14:cfRule type="containsText" priority="825" operator="containsText" id="{0F3187A4-C32E-4F24-894E-97DE31650EEB}">
            <xm:f>NOT(ISERROR(SEARCH($I$72,X26)))</xm:f>
            <xm:f>$I$72</xm:f>
            <x14:dxf>
              <fill>
                <patternFill>
                  <fgColor rgb="FFFFC000"/>
                  <bgColor rgb="FFFFC000"/>
                </patternFill>
              </fill>
            </x14:dxf>
          </x14:cfRule>
          <x14:cfRule type="containsText" priority="826" operator="containsText" id="{D2C8165B-7415-4FD8-BBB3-4170AC54355D}">
            <xm:f>NOT(ISERROR(SEARCH($I$71,X26)))</xm:f>
            <xm:f>$I$71</xm:f>
            <x14:dxf>
              <fill>
                <patternFill>
                  <fgColor rgb="FFFFFF00"/>
                  <bgColor rgb="FFFFFF00"/>
                </patternFill>
              </fill>
            </x14:dxf>
          </x14:cfRule>
          <x14:cfRule type="containsText" priority="827" operator="containsText" id="{54929616-C59A-43E2-8AB1-824A41C4E7ED}">
            <xm:f>NOT(ISERROR(SEARCH($I$70,X26)))</xm:f>
            <xm:f>$I$70</xm:f>
            <x14:dxf>
              <fill>
                <patternFill>
                  <bgColor theme="0" tint="-0.14996795556505021"/>
                </patternFill>
              </fill>
            </x14:dxf>
          </x14:cfRule>
          <x14:cfRule type="cellIs" priority="828" operator="equal" id="{37E11851-F0FB-48B5-B0C8-590EB005E9B7}">
            <xm:f>'C:\GESTION 2023\1. Pensamiento y Direccionamiento Estrategico\Planes integrados\Definitivos\[MAPA RIESGOS UAEOS 2023.xlsx]Tabla probabiidad'!#REF!</xm:f>
            <x14:dxf>
              <fill>
                <patternFill>
                  <fgColor theme="6"/>
                </patternFill>
              </fill>
            </x14:dxf>
          </x14:cfRule>
          <x14:cfRule type="cellIs" priority="829" operator="equal" id="{7C870D42-DB92-4954-8B81-7E46D6C20FF5}">
            <xm:f>'C:\GESTION 2023\1. Pensamiento y Direccionamiento Estrategico\Planes integrados\Definitivos\[MAPA RIESGOS UAEOS 2023.xlsx]Tabla probabiidad'!#REF!</xm:f>
            <x14:dxf>
              <fill>
                <patternFill>
                  <fgColor rgb="FF92D050"/>
                  <bgColor theme="6" tint="0.59996337778862885"/>
                </patternFill>
              </fill>
            </x14:dxf>
          </x14:cfRule>
          <xm:sqref>X26</xm:sqref>
        </x14:conditionalFormatting>
        <x14:conditionalFormatting xmlns:xm="http://schemas.microsoft.com/office/excel/2006/main">
          <x14:cfRule type="containsText" priority="814" operator="containsText" id="{530FD996-D33A-424F-86E3-61083AAD9321}">
            <xm:f>NOT(ISERROR(SEARCH($I$69,X27)))</xm:f>
            <xm:f>$I$69</xm:f>
            <x14:dxf>
              <fill>
                <patternFill>
                  <fgColor rgb="FF92D050"/>
                  <bgColor rgb="FF92D050"/>
                </patternFill>
              </fill>
            </x14:dxf>
          </x14:cfRule>
          <x14:cfRule type="containsText" priority="815" operator="containsText" id="{F2F9A307-0BDA-4E00-8B3C-6F131DCB5E45}">
            <xm:f>NOT(ISERROR(SEARCH($I$70,X27)))</xm:f>
            <xm:f>$I$70</xm:f>
            <x14:dxf>
              <fill>
                <patternFill>
                  <bgColor rgb="FF00B050"/>
                </patternFill>
              </fill>
            </x14:dxf>
          </x14:cfRule>
          <x14:cfRule type="containsText" priority="816" operator="containsText" id="{1DA615D3-2113-4D64-8585-20CCF86E9633}">
            <xm:f>NOT(ISERROR(SEARCH($I$73,X27)))</xm:f>
            <xm:f>$I$73</xm:f>
            <x14:dxf>
              <fill>
                <patternFill>
                  <bgColor rgb="FFFF0000"/>
                </patternFill>
              </fill>
            </x14:dxf>
          </x14:cfRule>
          <x14:cfRule type="containsText" priority="817" operator="containsText" id="{0179C2CC-A98A-446B-A78C-57E6C23B9A70}">
            <xm:f>NOT(ISERROR(SEARCH($I$72,X27)))</xm:f>
            <xm:f>$I$72</xm:f>
            <x14:dxf>
              <fill>
                <patternFill>
                  <fgColor rgb="FFFFC000"/>
                  <bgColor rgb="FFFFC000"/>
                </patternFill>
              </fill>
            </x14:dxf>
          </x14:cfRule>
          <x14:cfRule type="containsText" priority="818" operator="containsText" id="{13E2496E-EB72-46FE-A2D5-5BC77613CF5C}">
            <xm:f>NOT(ISERROR(SEARCH($I$71,X27)))</xm:f>
            <xm:f>$I$71</xm:f>
            <x14:dxf>
              <fill>
                <patternFill>
                  <fgColor rgb="FFFFFF00"/>
                  <bgColor rgb="FFFFFF00"/>
                </patternFill>
              </fill>
            </x14:dxf>
          </x14:cfRule>
          <x14:cfRule type="containsText" priority="819" operator="containsText" id="{CC610EF6-51DE-43B1-AC6A-01DAA576A87C}">
            <xm:f>NOT(ISERROR(SEARCH($I$70,X27)))</xm:f>
            <xm:f>$I$70</xm:f>
            <x14:dxf>
              <fill>
                <patternFill>
                  <bgColor theme="0" tint="-0.14996795556505021"/>
                </patternFill>
              </fill>
            </x14:dxf>
          </x14:cfRule>
          <x14:cfRule type="cellIs" priority="820" operator="equal" id="{6318627A-D5DA-4DB0-A009-E5803FC52F61}">
            <xm:f>'C:\GESTION 2023\1. Pensamiento y Direccionamiento Estrategico\Planes integrados\Definitivos\[MAPA RIESGOS UAEOS 2023.xlsx]Tabla probabiidad'!#REF!</xm:f>
            <x14:dxf>
              <fill>
                <patternFill>
                  <fgColor theme="6"/>
                </patternFill>
              </fill>
            </x14:dxf>
          </x14:cfRule>
          <x14:cfRule type="cellIs" priority="821" operator="equal" id="{9D274C51-1372-4971-8BC9-0516F303ECC4}">
            <xm:f>'C:\GESTION 2023\1. Pensamiento y Direccionamiento Estrategico\Planes integrados\Definitivos\[MAPA RIESGOS UAEOS 2023.xlsx]Tabla probabiidad'!#REF!</xm:f>
            <x14:dxf>
              <fill>
                <patternFill>
                  <fgColor rgb="FF92D050"/>
                  <bgColor theme="6" tint="0.59996337778862885"/>
                </patternFill>
              </fill>
            </x14:dxf>
          </x14:cfRule>
          <xm:sqref>X27</xm:sqref>
        </x14:conditionalFormatting>
        <x14:conditionalFormatting xmlns:xm="http://schemas.microsoft.com/office/excel/2006/main">
          <x14:cfRule type="containsText" priority="806" operator="containsText" id="{74CBBBA4-5C35-4773-97DA-035DB0871634}">
            <xm:f>NOT(ISERROR(SEARCH($I$69,X28)))</xm:f>
            <xm:f>$I$69</xm:f>
            <x14:dxf>
              <fill>
                <patternFill>
                  <fgColor rgb="FF92D050"/>
                  <bgColor rgb="FF92D050"/>
                </patternFill>
              </fill>
            </x14:dxf>
          </x14:cfRule>
          <x14:cfRule type="containsText" priority="807" operator="containsText" id="{829E8FC7-9C35-49F5-B1C2-4FABC86EED4D}">
            <xm:f>NOT(ISERROR(SEARCH($I$70,X28)))</xm:f>
            <xm:f>$I$70</xm:f>
            <x14:dxf>
              <fill>
                <patternFill>
                  <bgColor rgb="FF00B050"/>
                </patternFill>
              </fill>
            </x14:dxf>
          </x14:cfRule>
          <x14:cfRule type="containsText" priority="808" operator="containsText" id="{3ACD49C2-B826-4383-8321-898BBC49B054}">
            <xm:f>NOT(ISERROR(SEARCH($I$73,X28)))</xm:f>
            <xm:f>$I$73</xm:f>
            <x14:dxf>
              <fill>
                <patternFill>
                  <bgColor rgb="FFFF0000"/>
                </patternFill>
              </fill>
            </x14:dxf>
          </x14:cfRule>
          <x14:cfRule type="containsText" priority="809" operator="containsText" id="{C883EDC6-4313-488D-AE6B-EB8D7869B839}">
            <xm:f>NOT(ISERROR(SEARCH($I$72,X28)))</xm:f>
            <xm:f>$I$72</xm:f>
            <x14:dxf>
              <fill>
                <patternFill>
                  <fgColor rgb="FFFFC000"/>
                  <bgColor rgb="FFFFC000"/>
                </patternFill>
              </fill>
            </x14:dxf>
          </x14:cfRule>
          <x14:cfRule type="containsText" priority="810" operator="containsText" id="{DBF55E63-251B-4EBB-8B59-24B8CEFD5061}">
            <xm:f>NOT(ISERROR(SEARCH($I$71,X28)))</xm:f>
            <xm:f>$I$71</xm:f>
            <x14:dxf>
              <fill>
                <patternFill>
                  <fgColor rgb="FFFFFF00"/>
                  <bgColor rgb="FFFFFF00"/>
                </patternFill>
              </fill>
            </x14:dxf>
          </x14:cfRule>
          <x14:cfRule type="containsText" priority="811" operator="containsText" id="{2B2B15CA-5D61-4C44-9A0E-5C74AAFCB8E2}">
            <xm:f>NOT(ISERROR(SEARCH($I$70,X28)))</xm:f>
            <xm:f>$I$70</xm:f>
            <x14:dxf>
              <fill>
                <patternFill>
                  <bgColor theme="0" tint="-0.14996795556505021"/>
                </patternFill>
              </fill>
            </x14:dxf>
          </x14:cfRule>
          <x14:cfRule type="cellIs" priority="812" operator="equal" id="{2F1D116F-F388-4BD3-97C7-1DFC595D3663}">
            <xm:f>'C:\GESTION 2023\1. Pensamiento y Direccionamiento Estrategico\Planes integrados\Definitivos\[MAPA RIESGOS UAEOS 2023.xlsx]Tabla probabiidad'!#REF!</xm:f>
            <x14:dxf>
              <fill>
                <patternFill>
                  <fgColor theme="6"/>
                </patternFill>
              </fill>
            </x14:dxf>
          </x14:cfRule>
          <x14:cfRule type="cellIs" priority="813" operator="equal" id="{1DF9D51E-0A2F-45DE-A72B-9F7F7D31C55D}">
            <xm:f>'C:\GESTION 2023\1. Pensamiento y Direccionamiento Estrategico\Planes integrados\Definitivos\[MAPA RIESGOS UAEOS 2023.xlsx]Tabla probabiidad'!#REF!</xm:f>
            <x14:dxf>
              <fill>
                <patternFill>
                  <fgColor rgb="FF92D050"/>
                  <bgColor theme="6" tint="0.59996337778862885"/>
                </patternFill>
              </fill>
            </x14:dxf>
          </x14:cfRule>
          <xm:sqref>X28</xm:sqref>
        </x14:conditionalFormatting>
        <x14:conditionalFormatting xmlns:xm="http://schemas.microsoft.com/office/excel/2006/main">
          <x14:cfRule type="containsText" priority="798" operator="containsText" id="{07923A18-BEFD-4CD2-98FE-F518315C4220}">
            <xm:f>NOT(ISERROR(SEARCH($I$69,X32)))</xm:f>
            <xm:f>$I$69</xm:f>
            <x14:dxf>
              <fill>
                <patternFill>
                  <fgColor rgb="FF92D050"/>
                  <bgColor rgb="FF92D050"/>
                </patternFill>
              </fill>
            </x14:dxf>
          </x14:cfRule>
          <x14:cfRule type="containsText" priority="799" operator="containsText" id="{0A5147D9-4B39-4D07-A49D-B75DE3F348DF}">
            <xm:f>NOT(ISERROR(SEARCH($I$70,X32)))</xm:f>
            <xm:f>$I$70</xm:f>
            <x14:dxf>
              <fill>
                <patternFill>
                  <bgColor rgb="FF00B050"/>
                </patternFill>
              </fill>
            </x14:dxf>
          </x14:cfRule>
          <x14:cfRule type="containsText" priority="800" operator="containsText" id="{53FBC216-52E6-461F-A60D-E5D31B9F2AC1}">
            <xm:f>NOT(ISERROR(SEARCH($I$73,X32)))</xm:f>
            <xm:f>$I$73</xm:f>
            <x14:dxf>
              <fill>
                <patternFill>
                  <bgColor rgb="FFFF0000"/>
                </patternFill>
              </fill>
            </x14:dxf>
          </x14:cfRule>
          <x14:cfRule type="containsText" priority="801" operator="containsText" id="{AB09DF7D-D327-4221-A04B-8F2743580CE8}">
            <xm:f>NOT(ISERROR(SEARCH($I$72,X32)))</xm:f>
            <xm:f>$I$72</xm:f>
            <x14:dxf>
              <fill>
                <patternFill>
                  <fgColor rgb="FFFFC000"/>
                  <bgColor rgb="FFFFC000"/>
                </patternFill>
              </fill>
            </x14:dxf>
          </x14:cfRule>
          <x14:cfRule type="containsText" priority="802" operator="containsText" id="{81215069-C5C8-45AF-BA78-3C371237EF06}">
            <xm:f>NOT(ISERROR(SEARCH($I$71,X32)))</xm:f>
            <xm:f>$I$71</xm:f>
            <x14:dxf>
              <fill>
                <patternFill>
                  <fgColor rgb="FFFFFF00"/>
                  <bgColor rgb="FFFFFF00"/>
                </patternFill>
              </fill>
            </x14:dxf>
          </x14:cfRule>
          <x14:cfRule type="containsText" priority="803" operator="containsText" id="{19437F01-6C27-448E-9ECA-69DA47CE2DDB}">
            <xm:f>NOT(ISERROR(SEARCH($I$70,X32)))</xm:f>
            <xm:f>$I$70</xm:f>
            <x14:dxf>
              <fill>
                <patternFill>
                  <bgColor theme="0" tint="-0.14996795556505021"/>
                </patternFill>
              </fill>
            </x14:dxf>
          </x14:cfRule>
          <x14:cfRule type="cellIs" priority="804" operator="equal" id="{7B624B82-9120-4D2E-985D-A129576F14ED}">
            <xm:f>'C:\GESTION 2023\1. Pensamiento y Direccionamiento Estrategico\Planes integrados\Definitivos\[MAPA RIESGOS UAEOS 2023.xlsx]Tabla probabiidad'!#REF!</xm:f>
            <x14:dxf>
              <fill>
                <patternFill>
                  <fgColor theme="6"/>
                </patternFill>
              </fill>
            </x14:dxf>
          </x14:cfRule>
          <x14:cfRule type="cellIs" priority="805" operator="equal" id="{F761E346-3815-45BE-866C-AB7573ADEAD4}">
            <xm:f>'C:\GESTION 2023\1. Pensamiento y Direccionamiento Estrategico\Planes integrados\Definitivos\[MAPA RIESGOS UAEOS 2023.xlsx]Tabla probabiidad'!#REF!</xm:f>
            <x14:dxf>
              <fill>
                <patternFill>
                  <fgColor rgb="FF92D050"/>
                  <bgColor theme="6" tint="0.59996337778862885"/>
                </patternFill>
              </fill>
            </x14:dxf>
          </x14:cfRule>
          <xm:sqref>X32:X37</xm:sqref>
        </x14:conditionalFormatting>
        <x14:conditionalFormatting xmlns:xm="http://schemas.microsoft.com/office/excel/2006/main">
          <x14:cfRule type="containsText" priority="790" operator="containsText" id="{3CBAF3A8-C5B1-4C01-AE88-E7C4AFA2442B}">
            <xm:f>NOT(ISERROR(SEARCH($I$69,X31)))</xm:f>
            <xm:f>$I$69</xm:f>
            <x14:dxf>
              <fill>
                <patternFill>
                  <fgColor rgb="FF92D050"/>
                  <bgColor rgb="FF92D050"/>
                </patternFill>
              </fill>
            </x14:dxf>
          </x14:cfRule>
          <x14:cfRule type="containsText" priority="791" operator="containsText" id="{70D381BA-2C39-4ED0-8F33-FEFFCE8DF8B7}">
            <xm:f>NOT(ISERROR(SEARCH($I$70,X31)))</xm:f>
            <xm:f>$I$70</xm:f>
            <x14:dxf>
              <fill>
                <patternFill>
                  <bgColor rgb="FF00B050"/>
                </patternFill>
              </fill>
            </x14:dxf>
          </x14:cfRule>
          <x14:cfRule type="containsText" priority="792" operator="containsText" id="{29ECD070-73B2-4D63-AF1A-14D1EDBF611D}">
            <xm:f>NOT(ISERROR(SEARCH($I$73,X31)))</xm:f>
            <xm:f>$I$73</xm:f>
            <x14:dxf>
              <fill>
                <patternFill>
                  <bgColor rgb="FFFF0000"/>
                </patternFill>
              </fill>
            </x14:dxf>
          </x14:cfRule>
          <x14:cfRule type="containsText" priority="793" operator="containsText" id="{42FF8A62-D9EE-4F9B-9598-D210ABCA9A4C}">
            <xm:f>NOT(ISERROR(SEARCH($I$72,X31)))</xm:f>
            <xm:f>$I$72</xm:f>
            <x14:dxf>
              <fill>
                <patternFill>
                  <fgColor rgb="FFFFC000"/>
                  <bgColor rgb="FFFFC000"/>
                </patternFill>
              </fill>
            </x14:dxf>
          </x14:cfRule>
          <x14:cfRule type="containsText" priority="794" operator="containsText" id="{86C8ABF7-4A81-4E3E-B1BE-3503A2879C0C}">
            <xm:f>NOT(ISERROR(SEARCH($I$71,X31)))</xm:f>
            <xm:f>$I$71</xm:f>
            <x14:dxf>
              <fill>
                <patternFill>
                  <fgColor rgb="FFFFFF00"/>
                  <bgColor rgb="FFFFFF00"/>
                </patternFill>
              </fill>
            </x14:dxf>
          </x14:cfRule>
          <x14:cfRule type="containsText" priority="795" operator="containsText" id="{5BD1730B-397F-42B6-BFB6-E231CF569636}">
            <xm:f>NOT(ISERROR(SEARCH($I$70,X31)))</xm:f>
            <xm:f>$I$70</xm:f>
            <x14:dxf>
              <fill>
                <patternFill>
                  <bgColor theme="0" tint="-0.14996795556505021"/>
                </patternFill>
              </fill>
            </x14:dxf>
          </x14:cfRule>
          <x14:cfRule type="cellIs" priority="796" operator="equal" id="{6044BEBE-FABF-4354-A824-81F8113A7C40}">
            <xm:f>'C:\GESTION 2023\1. Pensamiento y Direccionamiento Estrategico\Planes integrados\Definitivos\[MAPA RIESGOS UAEOS 2023.xlsx]Tabla probabiidad'!#REF!</xm:f>
            <x14:dxf>
              <fill>
                <patternFill>
                  <fgColor theme="6"/>
                </patternFill>
              </fill>
            </x14:dxf>
          </x14:cfRule>
          <x14:cfRule type="cellIs" priority="797" operator="equal" id="{BA3E1CC5-1F0D-4128-A31A-B386890AF2B3}">
            <xm:f>'C:\GESTION 2023\1. Pensamiento y Direccionamiento Estrategico\Planes integrados\Definitivos\[MAPA RIESGOS UAEOS 2023.xlsx]Tabla probabiidad'!#REF!</xm:f>
            <x14:dxf>
              <fill>
                <patternFill>
                  <fgColor rgb="FF92D050"/>
                  <bgColor theme="6" tint="0.59996337778862885"/>
                </patternFill>
              </fill>
            </x14:dxf>
          </x14:cfRule>
          <xm:sqref>X31</xm:sqref>
        </x14:conditionalFormatting>
        <x14:conditionalFormatting xmlns:xm="http://schemas.microsoft.com/office/excel/2006/main">
          <x14:cfRule type="containsText" priority="782" operator="containsText" id="{1402503E-372E-4FEB-BCCF-7516B21876A7}">
            <xm:f>NOT(ISERROR(SEARCH($I$69,X30)))</xm:f>
            <xm:f>$I$69</xm:f>
            <x14:dxf>
              <fill>
                <patternFill>
                  <fgColor rgb="FF92D050"/>
                  <bgColor rgb="FF92D050"/>
                </patternFill>
              </fill>
            </x14:dxf>
          </x14:cfRule>
          <x14:cfRule type="containsText" priority="783" operator="containsText" id="{916DF2EF-7F23-4A1A-A433-7CD439A3CD5E}">
            <xm:f>NOT(ISERROR(SEARCH($I$70,X30)))</xm:f>
            <xm:f>$I$70</xm:f>
            <x14:dxf>
              <fill>
                <patternFill>
                  <bgColor rgb="FF00B050"/>
                </patternFill>
              </fill>
            </x14:dxf>
          </x14:cfRule>
          <x14:cfRule type="containsText" priority="784" operator="containsText" id="{93663B0F-CFA8-4364-8EA4-DF7545C3D749}">
            <xm:f>NOT(ISERROR(SEARCH($I$73,X30)))</xm:f>
            <xm:f>$I$73</xm:f>
            <x14:dxf>
              <fill>
                <patternFill>
                  <bgColor rgb="FFFF0000"/>
                </patternFill>
              </fill>
            </x14:dxf>
          </x14:cfRule>
          <x14:cfRule type="containsText" priority="785" operator="containsText" id="{72BA6438-81E3-4825-9002-C868CFE7969F}">
            <xm:f>NOT(ISERROR(SEARCH($I$72,X30)))</xm:f>
            <xm:f>$I$72</xm:f>
            <x14:dxf>
              <fill>
                <patternFill>
                  <fgColor rgb="FFFFC000"/>
                  <bgColor rgb="FFFFC000"/>
                </patternFill>
              </fill>
            </x14:dxf>
          </x14:cfRule>
          <x14:cfRule type="containsText" priority="786" operator="containsText" id="{1D2BC225-B766-445C-8E1A-D4CC4647FEE2}">
            <xm:f>NOT(ISERROR(SEARCH($I$71,X30)))</xm:f>
            <xm:f>$I$71</xm:f>
            <x14:dxf>
              <fill>
                <patternFill>
                  <fgColor rgb="FFFFFF00"/>
                  <bgColor rgb="FFFFFF00"/>
                </patternFill>
              </fill>
            </x14:dxf>
          </x14:cfRule>
          <x14:cfRule type="containsText" priority="787" operator="containsText" id="{A26A9DC2-F94B-4D7E-9312-4B322AB36630}">
            <xm:f>NOT(ISERROR(SEARCH($I$70,X30)))</xm:f>
            <xm:f>$I$70</xm:f>
            <x14:dxf>
              <fill>
                <patternFill>
                  <bgColor theme="0" tint="-0.14996795556505021"/>
                </patternFill>
              </fill>
            </x14:dxf>
          </x14:cfRule>
          <x14:cfRule type="cellIs" priority="788" operator="equal" id="{D9531307-94CE-4CB1-9F57-D4750A8593EA}">
            <xm:f>'C:\GESTION 2023\1. Pensamiento y Direccionamiento Estrategico\Planes integrados\Definitivos\[MAPA RIESGOS UAEOS 2023.xlsx]Tabla probabiidad'!#REF!</xm:f>
            <x14:dxf>
              <fill>
                <patternFill>
                  <fgColor theme="6"/>
                </patternFill>
              </fill>
            </x14:dxf>
          </x14:cfRule>
          <x14:cfRule type="cellIs" priority="789" operator="equal" id="{4208AF96-5BBA-451D-9532-99443274CCFA}">
            <xm:f>'C:\GESTION 2023\1. Pensamiento y Direccionamiento Estrategico\Planes integrados\Definitivos\[MAPA RIESGOS UAEOS 2023.xlsx]Tabla probabiidad'!#REF!</xm:f>
            <x14:dxf>
              <fill>
                <patternFill>
                  <fgColor rgb="FF92D050"/>
                  <bgColor theme="6" tint="0.59996337778862885"/>
                </patternFill>
              </fill>
            </x14:dxf>
          </x14:cfRule>
          <xm:sqref>X30</xm:sqref>
        </x14:conditionalFormatting>
        <x14:conditionalFormatting xmlns:xm="http://schemas.microsoft.com/office/excel/2006/main">
          <x14:cfRule type="containsText" priority="777" operator="containsText" id="{525008C9-B01A-42E7-BF6C-F0C0A9FA4DA0}">
            <xm:f>NOT(ISERROR(SEARCH($K$73,Z12)))</xm:f>
            <xm:f>$K$73</xm:f>
            <x14:dxf>
              <fill>
                <patternFill>
                  <bgColor rgb="FFFF0000"/>
                </patternFill>
              </fill>
            </x14:dxf>
          </x14:cfRule>
          <x14:cfRule type="containsText" priority="778" operator="containsText" id="{EF37E447-A3ED-40AC-9B9A-38F1510367CA}">
            <xm:f>NOT(ISERROR(SEARCH($K$72,Z12)))</xm:f>
            <xm:f>$K$72</xm:f>
            <x14:dxf>
              <fill>
                <patternFill>
                  <bgColor rgb="FFFFC000"/>
                </patternFill>
              </fill>
            </x14:dxf>
          </x14:cfRule>
          <x14:cfRule type="containsText" priority="779" operator="containsText" id="{4F0F26EA-80E4-4E75-9D67-C96C6DD436DF}">
            <xm:f>NOT(ISERROR(SEARCH($K$71,Z12)))</xm:f>
            <xm:f>$K$71</xm:f>
            <x14:dxf>
              <fill>
                <patternFill>
                  <bgColor rgb="FFFFFF00"/>
                </patternFill>
              </fill>
            </x14:dxf>
          </x14:cfRule>
          <x14:cfRule type="containsText" priority="780" operator="containsText" id="{706AC8DF-EBF4-45A6-975C-F1A403287996}">
            <xm:f>NOT(ISERROR(SEARCH($K$70,Z12)))</xm:f>
            <xm:f>$K$70</xm:f>
            <x14:dxf>
              <fill>
                <patternFill>
                  <bgColor rgb="FF00B050"/>
                </patternFill>
              </fill>
            </x14:dxf>
          </x14:cfRule>
          <x14:cfRule type="containsText" priority="781" operator="containsText" id="{CF23733A-82EA-4717-9166-A4A68119C6F0}">
            <xm:f>NOT(ISERROR(SEARCH($K$69,Z12)))</xm:f>
            <xm:f>$K$69</xm:f>
            <x14:dxf>
              <fill>
                <patternFill>
                  <bgColor rgb="FF92D050"/>
                </patternFill>
              </fill>
            </x14:dxf>
          </x14:cfRule>
          <xm:sqref>Z12:Z13</xm:sqref>
        </x14:conditionalFormatting>
        <x14:conditionalFormatting xmlns:xm="http://schemas.microsoft.com/office/excel/2006/main">
          <x14:cfRule type="containsText" priority="772" operator="containsText" id="{D799AD4F-F27E-404F-9727-7A70F53FB8C1}">
            <xm:f>NOT(ISERROR(SEARCH($K$73,Z14)))</xm:f>
            <xm:f>$K$73</xm:f>
            <x14:dxf>
              <fill>
                <patternFill>
                  <bgColor rgb="FFFF0000"/>
                </patternFill>
              </fill>
            </x14:dxf>
          </x14:cfRule>
          <x14:cfRule type="containsText" priority="773" operator="containsText" id="{DC313765-2BE0-49A8-853E-6AB9A4421616}">
            <xm:f>NOT(ISERROR(SEARCH($K$72,Z14)))</xm:f>
            <xm:f>$K$72</xm:f>
            <x14:dxf>
              <fill>
                <patternFill>
                  <bgColor rgb="FFFFC000"/>
                </patternFill>
              </fill>
            </x14:dxf>
          </x14:cfRule>
          <x14:cfRule type="containsText" priority="774" operator="containsText" id="{F9B56A22-55B4-4EC1-9EEA-590E21DB815B}">
            <xm:f>NOT(ISERROR(SEARCH($K$71,Z14)))</xm:f>
            <xm:f>$K$71</xm:f>
            <x14:dxf>
              <fill>
                <patternFill>
                  <bgColor rgb="FFFFFF00"/>
                </patternFill>
              </fill>
            </x14:dxf>
          </x14:cfRule>
          <x14:cfRule type="containsText" priority="775" operator="containsText" id="{07C0D647-A039-46DC-B0D5-EF8F2118C952}">
            <xm:f>NOT(ISERROR(SEARCH($K$70,Z14)))</xm:f>
            <xm:f>$K$70</xm:f>
            <x14:dxf>
              <fill>
                <patternFill>
                  <bgColor rgb="FF00B050"/>
                </patternFill>
              </fill>
            </x14:dxf>
          </x14:cfRule>
          <x14:cfRule type="containsText" priority="776" operator="containsText" id="{84849263-E6C6-4299-A0C0-B87BBAC57889}">
            <xm:f>NOT(ISERROR(SEARCH($K$69,Z14)))</xm:f>
            <xm:f>$K$69</xm:f>
            <x14:dxf>
              <fill>
                <patternFill>
                  <bgColor rgb="FF92D050"/>
                </patternFill>
              </fill>
            </x14:dxf>
          </x14:cfRule>
          <xm:sqref>Z14</xm:sqref>
        </x14:conditionalFormatting>
        <x14:conditionalFormatting xmlns:xm="http://schemas.microsoft.com/office/excel/2006/main">
          <x14:cfRule type="containsText" priority="767" operator="containsText" id="{ABA6D04D-98D7-47A0-89E2-1AF72FE7AA02}">
            <xm:f>NOT(ISERROR(SEARCH($K$73,K15)))</xm:f>
            <xm:f>$K$73</xm:f>
            <x14:dxf>
              <fill>
                <patternFill>
                  <bgColor rgb="FFFF0000"/>
                </patternFill>
              </fill>
            </x14:dxf>
          </x14:cfRule>
          <x14:cfRule type="containsText" priority="768" operator="containsText" id="{2B5D4951-508C-4267-A245-0756B5850795}">
            <xm:f>NOT(ISERROR(SEARCH($K$72,K15)))</xm:f>
            <xm:f>$K$72</xm:f>
            <x14:dxf>
              <fill>
                <patternFill>
                  <bgColor rgb="FFFFC000"/>
                </patternFill>
              </fill>
            </x14:dxf>
          </x14:cfRule>
          <x14:cfRule type="containsText" priority="769" operator="containsText" id="{D2B1DFE1-A303-4DFE-B770-062924E7C3A7}">
            <xm:f>NOT(ISERROR(SEARCH($K$71,K15)))</xm:f>
            <xm:f>$K$71</xm:f>
            <x14:dxf>
              <fill>
                <patternFill>
                  <bgColor rgb="FFFFFF00"/>
                </patternFill>
              </fill>
            </x14:dxf>
          </x14:cfRule>
          <x14:cfRule type="containsText" priority="770" operator="containsText" id="{29D4AA6B-98F3-4592-B79C-A509ED06012D}">
            <xm:f>NOT(ISERROR(SEARCH($K$70,K15)))</xm:f>
            <xm:f>$K$70</xm:f>
            <x14:dxf>
              <fill>
                <patternFill>
                  <bgColor rgb="FF00B050"/>
                </patternFill>
              </fill>
            </x14:dxf>
          </x14:cfRule>
          <x14:cfRule type="containsText" priority="771" operator="containsText" id="{865BBA23-D1FB-4CA2-82E0-D614B8CDC350}">
            <xm:f>NOT(ISERROR(SEARCH($K$69,K15)))</xm:f>
            <xm:f>$K$69</xm:f>
            <x14:dxf>
              <fill>
                <patternFill>
                  <bgColor rgb="FF92D050"/>
                </patternFill>
              </fill>
            </x14:dxf>
          </x14:cfRule>
          <xm:sqref>K15</xm:sqref>
        </x14:conditionalFormatting>
        <x14:conditionalFormatting xmlns:xm="http://schemas.microsoft.com/office/excel/2006/main">
          <x14:cfRule type="containsText" priority="762" operator="containsText" id="{A1B3E8A7-43C6-446E-B519-E8D2E37184BE}">
            <xm:f>NOT(ISERROR(SEARCH($K$73,K17)))</xm:f>
            <xm:f>$K$73</xm:f>
            <x14:dxf>
              <fill>
                <patternFill>
                  <bgColor rgb="FFFF0000"/>
                </patternFill>
              </fill>
            </x14:dxf>
          </x14:cfRule>
          <x14:cfRule type="containsText" priority="763" operator="containsText" id="{37D68C99-C930-40D7-BD8D-04C56AF7CFE5}">
            <xm:f>NOT(ISERROR(SEARCH($K$72,K17)))</xm:f>
            <xm:f>$K$72</xm:f>
            <x14:dxf>
              <fill>
                <patternFill>
                  <bgColor rgb="FFFFC000"/>
                </patternFill>
              </fill>
            </x14:dxf>
          </x14:cfRule>
          <x14:cfRule type="containsText" priority="764" operator="containsText" id="{BAF1EF7A-112A-4E75-A215-674721835D7A}">
            <xm:f>NOT(ISERROR(SEARCH($K$71,K17)))</xm:f>
            <xm:f>$K$71</xm:f>
            <x14:dxf>
              <fill>
                <patternFill>
                  <bgColor rgb="FFFFFF00"/>
                </patternFill>
              </fill>
            </x14:dxf>
          </x14:cfRule>
          <x14:cfRule type="containsText" priority="765" operator="containsText" id="{617F103A-05BE-43AB-9917-D6BE4F04C575}">
            <xm:f>NOT(ISERROR(SEARCH($K$70,K17)))</xm:f>
            <xm:f>$K$70</xm:f>
            <x14:dxf>
              <fill>
                <patternFill>
                  <bgColor rgb="FF00B050"/>
                </patternFill>
              </fill>
            </x14:dxf>
          </x14:cfRule>
          <x14:cfRule type="containsText" priority="766" operator="containsText" id="{F6A2959C-5874-4EED-8272-4F1660675B09}">
            <xm:f>NOT(ISERROR(SEARCH($K$69,K17)))</xm:f>
            <xm:f>$K$69</xm:f>
            <x14:dxf>
              <fill>
                <patternFill>
                  <bgColor rgb="FF92D050"/>
                </patternFill>
              </fill>
            </x14:dxf>
          </x14:cfRule>
          <xm:sqref>K17</xm:sqref>
        </x14:conditionalFormatting>
        <x14:conditionalFormatting xmlns:xm="http://schemas.microsoft.com/office/excel/2006/main">
          <x14:cfRule type="containsText" priority="757" operator="containsText" id="{430E6396-CFE4-4F8C-8599-0575FC41A9C6}">
            <xm:f>NOT(ISERROR(SEARCH($K$73,K21)))</xm:f>
            <xm:f>$K$73</xm:f>
            <x14:dxf>
              <fill>
                <patternFill>
                  <bgColor rgb="FFFF0000"/>
                </patternFill>
              </fill>
            </x14:dxf>
          </x14:cfRule>
          <x14:cfRule type="containsText" priority="758" operator="containsText" id="{2293C4DB-3D92-4E4E-9DF7-0AB64977FD7C}">
            <xm:f>NOT(ISERROR(SEARCH($K$72,K21)))</xm:f>
            <xm:f>$K$72</xm:f>
            <x14:dxf>
              <fill>
                <patternFill>
                  <bgColor rgb="FFFFC000"/>
                </patternFill>
              </fill>
            </x14:dxf>
          </x14:cfRule>
          <x14:cfRule type="containsText" priority="759" operator="containsText" id="{0401A041-8FC2-4896-BB12-97EA735FB748}">
            <xm:f>NOT(ISERROR(SEARCH($K$71,K21)))</xm:f>
            <xm:f>$K$71</xm:f>
            <x14:dxf>
              <fill>
                <patternFill>
                  <bgColor rgb="FFFFFF00"/>
                </patternFill>
              </fill>
            </x14:dxf>
          </x14:cfRule>
          <x14:cfRule type="containsText" priority="760" operator="containsText" id="{909CC5CA-D090-47D4-94EF-6ABAC04D6F38}">
            <xm:f>NOT(ISERROR(SEARCH($K$70,K21)))</xm:f>
            <xm:f>$K$70</xm:f>
            <x14:dxf>
              <fill>
                <patternFill>
                  <bgColor rgb="FF00B050"/>
                </patternFill>
              </fill>
            </x14:dxf>
          </x14:cfRule>
          <x14:cfRule type="containsText" priority="761" operator="containsText" id="{3BD94C72-CBDE-4BFA-98F6-3800280EC7BE}">
            <xm:f>NOT(ISERROR(SEARCH($K$69,K21)))</xm:f>
            <xm:f>$K$69</xm:f>
            <x14:dxf>
              <fill>
                <patternFill>
                  <bgColor rgb="FF92D050"/>
                </patternFill>
              </fill>
            </x14:dxf>
          </x14:cfRule>
          <xm:sqref>K21:K24</xm:sqref>
        </x14:conditionalFormatting>
        <x14:conditionalFormatting xmlns:xm="http://schemas.microsoft.com/office/excel/2006/main">
          <x14:cfRule type="containsText" priority="752" operator="containsText" id="{A01FC883-8F31-43A7-A28F-30F933822509}">
            <xm:f>NOT(ISERROR(SEARCH($K$73,K25)))</xm:f>
            <xm:f>$K$73</xm:f>
            <x14:dxf>
              <fill>
                <patternFill>
                  <bgColor rgb="FFFF0000"/>
                </patternFill>
              </fill>
            </x14:dxf>
          </x14:cfRule>
          <x14:cfRule type="containsText" priority="753" operator="containsText" id="{80C5B2DC-E638-47FB-ABBD-8A300AB38B06}">
            <xm:f>NOT(ISERROR(SEARCH($K$72,K25)))</xm:f>
            <xm:f>$K$72</xm:f>
            <x14:dxf>
              <fill>
                <patternFill>
                  <bgColor rgb="FFFFC000"/>
                </patternFill>
              </fill>
            </x14:dxf>
          </x14:cfRule>
          <x14:cfRule type="containsText" priority="754" operator="containsText" id="{3C290F02-E7AE-47E7-A516-DBC05781A54E}">
            <xm:f>NOT(ISERROR(SEARCH($K$71,K25)))</xm:f>
            <xm:f>$K$71</xm:f>
            <x14:dxf>
              <fill>
                <patternFill>
                  <bgColor rgb="FFFFFF00"/>
                </patternFill>
              </fill>
            </x14:dxf>
          </x14:cfRule>
          <x14:cfRule type="containsText" priority="755" operator="containsText" id="{ED3AE98D-0850-47E8-8F19-3C2F839448CC}">
            <xm:f>NOT(ISERROR(SEARCH($K$70,K25)))</xm:f>
            <xm:f>$K$70</xm:f>
            <x14:dxf>
              <fill>
                <patternFill>
                  <bgColor rgb="FF00B050"/>
                </patternFill>
              </fill>
            </x14:dxf>
          </x14:cfRule>
          <x14:cfRule type="containsText" priority="756" operator="containsText" id="{50AC4837-3C9C-40E5-BB63-26FEE866DB61}">
            <xm:f>NOT(ISERROR(SEARCH($K$69,K25)))</xm:f>
            <xm:f>$K$69</xm:f>
            <x14:dxf>
              <fill>
                <patternFill>
                  <bgColor rgb="FF92D050"/>
                </patternFill>
              </fill>
            </x14:dxf>
          </x14:cfRule>
          <xm:sqref>K25</xm:sqref>
        </x14:conditionalFormatting>
        <x14:conditionalFormatting xmlns:xm="http://schemas.microsoft.com/office/excel/2006/main">
          <x14:cfRule type="containsText" priority="747" operator="containsText" id="{D8BE62BE-9E3E-4FBB-972D-FA156D124E2A}">
            <xm:f>NOT(ISERROR(SEARCH($K$73,K26)))</xm:f>
            <xm:f>$K$73</xm:f>
            <x14:dxf>
              <fill>
                <patternFill>
                  <bgColor rgb="FFFF0000"/>
                </patternFill>
              </fill>
            </x14:dxf>
          </x14:cfRule>
          <x14:cfRule type="containsText" priority="748" operator="containsText" id="{B5F4452E-FDD8-407E-8FDA-4961C5C8FD9D}">
            <xm:f>NOT(ISERROR(SEARCH($K$72,K26)))</xm:f>
            <xm:f>$K$72</xm:f>
            <x14:dxf>
              <fill>
                <patternFill>
                  <bgColor rgb="FFFFC000"/>
                </patternFill>
              </fill>
            </x14:dxf>
          </x14:cfRule>
          <x14:cfRule type="containsText" priority="749" operator="containsText" id="{241C4020-7993-4300-8E8F-26BCEB6D9DAC}">
            <xm:f>NOT(ISERROR(SEARCH($K$71,K26)))</xm:f>
            <xm:f>$K$71</xm:f>
            <x14:dxf>
              <fill>
                <patternFill>
                  <bgColor rgb="FFFFFF00"/>
                </patternFill>
              </fill>
            </x14:dxf>
          </x14:cfRule>
          <x14:cfRule type="containsText" priority="750" operator="containsText" id="{76FDB668-82DC-48D2-B958-9EB4FE459B1C}">
            <xm:f>NOT(ISERROR(SEARCH($K$70,K26)))</xm:f>
            <xm:f>$K$70</xm:f>
            <x14:dxf>
              <fill>
                <patternFill>
                  <bgColor rgb="FF00B050"/>
                </patternFill>
              </fill>
            </x14:dxf>
          </x14:cfRule>
          <x14:cfRule type="containsText" priority="751" operator="containsText" id="{6AC30933-31B5-469A-A5EC-1F84C6CAF7C4}">
            <xm:f>NOT(ISERROR(SEARCH($K$69,K26)))</xm:f>
            <xm:f>$K$69</xm:f>
            <x14:dxf>
              <fill>
                <patternFill>
                  <bgColor rgb="FF92D050"/>
                </patternFill>
              </fill>
            </x14:dxf>
          </x14:cfRule>
          <xm:sqref>K26</xm:sqref>
        </x14:conditionalFormatting>
        <x14:conditionalFormatting xmlns:xm="http://schemas.microsoft.com/office/excel/2006/main">
          <x14:cfRule type="containsText" priority="742" operator="containsText" id="{69F79CB7-923B-44BD-9AB0-DCB78E3767FF}">
            <xm:f>NOT(ISERROR(SEARCH($K$73,K27)))</xm:f>
            <xm:f>$K$73</xm:f>
            <x14:dxf>
              <fill>
                <patternFill>
                  <bgColor rgb="FFFF0000"/>
                </patternFill>
              </fill>
            </x14:dxf>
          </x14:cfRule>
          <x14:cfRule type="containsText" priority="743" operator="containsText" id="{6207B87E-5544-4FDA-8B5C-92B85EA81C7B}">
            <xm:f>NOT(ISERROR(SEARCH($K$72,K27)))</xm:f>
            <xm:f>$K$72</xm:f>
            <x14:dxf>
              <fill>
                <patternFill>
                  <bgColor rgb="FFFFC000"/>
                </patternFill>
              </fill>
            </x14:dxf>
          </x14:cfRule>
          <x14:cfRule type="containsText" priority="744" operator="containsText" id="{07C3FC36-63B0-48C4-839E-A5B20EB3C1A7}">
            <xm:f>NOT(ISERROR(SEARCH($K$71,K27)))</xm:f>
            <xm:f>$K$71</xm:f>
            <x14:dxf>
              <fill>
                <patternFill>
                  <bgColor rgb="FFFFFF00"/>
                </patternFill>
              </fill>
            </x14:dxf>
          </x14:cfRule>
          <x14:cfRule type="containsText" priority="745" operator="containsText" id="{7294878E-7539-4C2D-8937-138149A1AE8F}">
            <xm:f>NOT(ISERROR(SEARCH($K$70,K27)))</xm:f>
            <xm:f>$K$70</xm:f>
            <x14:dxf>
              <fill>
                <patternFill>
                  <bgColor rgb="FF00B050"/>
                </patternFill>
              </fill>
            </x14:dxf>
          </x14:cfRule>
          <x14:cfRule type="containsText" priority="746" operator="containsText" id="{F1D162CE-DF87-4FC2-9A1A-F9387EE765AE}">
            <xm:f>NOT(ISERROR(SEARCH($K$69,K27)))</xm:f>
            <xm:f>$K$69</xm:f>
            <x14:dxf>
              <fill>
                <patternFill>
                  <bgColor rgb="FF92D050"/>
                </patternFill>
              </fill>
            </x14:dxf>
          </x14:cfRule>
          <xm:sqref>K27</xm:sqref>
        </x14:conditionalFormatting>
        <x14:conditionalFormatting xmlns:xm="http://schemas.microsoft.com/office/excel/2006/main">
          <x14:cfRule type="containsText" priority="737" operator="containsText" id="{E71647A6-175C-46FE-8749-C5CFEA6BE629}">
            <xm:f>NOT(ISERROR(SEARCH($K$73,K28)))</xm:f>
            <xm:f>$K$73</xm:f>
            <x14:dxf>
              <fill>
                <patternFill>
                  <bgColor rgb="FFFF0000"/>
                </patternFill>
              </fill>
            </x14:dxf>
          </x14:cfRule>
          <x14:cfRule type="containsText" priority="738" operator="containsText" id="{7F9F6426-F738-4F9A-ADC1-DE5F9E6BD265}">
            <xm:f>NOT(ISERROR(SEARCH($K$72,K28)))</xm:f>
            <xm:f>$K$72</xm:f>
            <x14:dxf>
              <fill>
                <patternFill>
                  <bgColor rgb="FFFFC000"/>
                </patternFill>
              </fill>
            </x14:dxf>
          </x14:cfRule>
          <x14:cfRule type="containsText" priority="739" operator="containsText" id="{094A6138-6C6A-4E87-A9C2-8800E4D8700C}">
            <xm:f>NOT(ISERROR(SEARCH($K$71,K28)))</xm:f>
            <xm:f>$K$71</xm:f>
            <x14:dxf>
              <fill>
                <patternFill>
                  <bgColor rgb="FFFFFF00"/>
                </patternFill>
              </fill>
            </x14:dxf>
          </x14:cfRule>
          <x14:cfRule type="containsText" priority="740" operator="containsText" id="{85D6CF7A-FC1F-4346-B7A0-9E04238AD136}">
            <xm:f>NOT(ISERROR(SEARCH($K$70,K28)))</xm:f>
            <xm:f>$K$70</xm:f>
            <x14:dxf>
              <fill>
                <patternFill>
                  <bgColor rgb="FF00B050"/>
                </patternFill>
              </fill>
            </x14:dxf>
          </x14:cfRule>
          <x14:cfRule type="containsText" priority="741" operator="containsText" id="{1D137AA3-E00C-464C-B00D-763747FF275B}">
            <xm:f>NOT(ISERROR(SEARCH($K$69,K28)))</xm:f>
            <xm:f>$K$69</xm:f>
            <x14:dxf>
              <fill>
                <patternFill>
                  <bgColor rgb="FF92D050"/>
                </patternFill>
              </fill>
            </x14:dxf>
          </x14:cfRule>
          <xm:sqref>K28</xm:sqref>
        </x14:conditionalFormatting>
        <x14:conditionalFormatting xmlns:xm="http://schemas.microsoft.com/office/excel/2006/main">
          <x14:cfRule type="containsText" priority="732" operator="containsText" id="{75B279DC-B7F8-4196-A0D3-BABEC7F093AA}">
            <xm:f>NOT(ISERROR(SEARCH($K$73,K29)))</xm:f>
            <xm:f>$K$73</xm:f>
            <x14:dxf>
              <fill>
                <patternFill>
                  <bgColor rgb="FFFF0000"/>
                </patternFill>
              </fill>
            </x14:dxf>
          </x14:cfRule>
          <x14:cfRule type="containsText" priority="733" operator="containsText" id="{F1068BDB-8849-4306-8F12-8561B7E3C8BF}">
            <xm:f>NOT(ISERROR(SEARCH($K$72,K29)))</xm:f>
            <xm:f>$K$72</xm:f>
            <x14:dxf>
              <fill>
                <patternFill>
                  <bgColor rgb="FFFFC000"/>
                </patternFill>
              </fill>
            </x14:dxf>
          </x14:cfRule>
          <x14:cfRule type="containsText" priority="734" operator="containsText" id="{F77BC872-610B-4FB1-8508-1ECD522470B9}">
            <xm:f>NOT(ISERROR(SEARCH($K$71,K29)))</xm:f>
            <xm:f>$K$71</xm:f>
            <x14:dxf>
              <fill>
                <patternFill>
                  <bgColor rgb="FFFFFF00"/>
                </patternFill>
              </fill>
            </x14:dxf>
          </x14:cfRule>
          <x14:cfRule type="containsText" priority="735" operator="containsText" id="{E82B5B21-838B-4358-8D3E-751D293C6711}">
            <xm:f>NOT(ISERROR(SEARCH($K$70,K29)))</xm:f>
            <xm:f>$K$70</xm:f>
            <x14:dxf>
              <fill>
                <patternFill>
                  <bgColor rgb="FF00B050"/>
                </patternFill>
              </fill>
            </x14:dxf>
          </x14:cfRule>
          <x14:cfRule type="containsText" priority="736" operator="containsText" id="{C155BD3A-4684-4207-B2C7-62F18E987ADE}">
            <xm:f>NOT(ISERROR(SEARCH($K$69,K29)))</xm:f>
            <xm:f>$K$69</xm:f>
            <x14:dxf>
              <fill>
                <patternFill>
                  <bgColor rgb="FF92D050"/>
                </patternFill>
              </fill>
            </x14:dxf>
          </x14:cfRule>
          <xm:sqref>K29</xm:sqref>
        </x14:conditionalFormatting>
        <x14:conditionalFormatting xmlns:xm="http://schemas.microsoft.com/office/excel/2006/main">
          <x14:cfRule type="containsText" priority="727" operator="containsText" id="{A7033FA5-5B6A-4FD1-A0C1-9FDC582997EA}">
            <xm:f>NOT(ISERROR(SEARCH($K$73,K30)))</xm:f>
            <xm:f>$K$73</xm:f>
            <x14:dxf>
              <fill>
                <patternFill>
                  <bgColor rgb="FFFF0000"/>
                </patternFill>
              </fill>
            </x14:dxf>
          </x14:cfRule>
          <x14:cfRule type="containsText" priority="728" operator="containsText" id="{15CE42A5-10C2-4936-9C3A-A878D1D45387}">
            <xm:f>NOT(ISERROR(SEARCH($K$72,K30)))</xm:f>
            <xm:f>$K$72</xm:f>
            <x14:dxf>
              <fill>
                <patternFill>
                  <bgColor rgb="FFFFC000"/>
                </patternFill>
              </fill>
            </x14:dxf>
          </x14:cfRule>
          <x14:cfRule type="containsText" priority="729" operator="containsText" id="{5A238911-8761-4A20-8962-9AF96E2C23C9}">
            <xm:f>NOT(ISERROR(SEARCH($K$71,K30)))</xm:f>
            <xm:f>$K$71</xm:f>
            <x14:dxf>
              <fill>
                <patternFill>
                  <bgColor rgb="FFFFFF00"/>
                </patternFill>
              </fill>
            </x14:dxf>
          </x14:cfRule>
          <x14:cfRule type="containsText" priority="730" operator="containsText" id="{35F6175C-DEF5-4356-A876-164822A0E5F0}">
            <xm:f>NOT(ISERROR(SEARCH($K$70,K30)))</xm:f>
            <xm:f>$K$70</xm:f>
            <x14:dxf>
              <fill>
                <patternFill>
                  <bgColor rgb="FF00B050"/>
                </patternFill>
              </fill>
            </x14:dxf>
          </x14:cfRule>
          <x14:cfRule type="containsText" priority="731" operator="containsText" id="{40BE3307-2055-4A8F-87B1-F2E28F1CD0E5}">
            <xm:f>NOT(ISERROR(SEARCH($K$69,K30)))</xm:f>
            <xm:f>$K$69</xm:f>
            <x14:dxf>
              <fill>
                <patternFill>
                  <bgColor rgb="FF92D050"/>
                </patternFill>
              </fill>
            </x14:dxf>
          </x14:cfRule>
          <xm:sqref>K30:K32</xm:sqref>
        </x14:conditionalFormatting>
        <x14:conditionalFormatting xmlns:xm="http://schemas.microsoft.com/office/excel/2006/main">
          <x14:cfRule type="containsText" priority="722" operator="containsText" id="{861642CA-AD87-46FD-9E36-37D9AD8F1F8B}">
            <xm:f>NOT(ISERROR(SEARCH($K$73,K33)))</xm:f>
            <xm:f>$K$73</xm:f>
            <x14:dxf>
              <fill>
                <patternFill>
                  <bgColor rgb="FFFF0000"/>
                </patternFill>
              </fill>
            </x14:dxf>
          </x14:cfRule>
          <x14:cfRule type="containsText" priority="723" operator="containsText" id="{31F00951-D075-4749-8823-13BFDB154E6E}">
            <xm:f>NOT(ISERROR(SEARCH($K$72,K33)))</xm:f>
            <xm:f>$K$72</xm:f>
            <x14:dxf>
              <fill>
                <patternFill>
                  <bgColor rgb="FFFFC000"/>
                </patternFill>
              </fill>
            </x14:dxf>
          </x14:cfRule>
          <x14:cfRule type="containsText" priority="724" operator="containsText" id="{C322CE94-CB43-48DE-9BAC-C167D412361E}">
            <xm:f>NOT(ISERROR(SEARCH($K$71,K33)))</xm:f>
            <xm:f>$K$71</xm:f>
            <x14:dxf>
              <fill>
                <patternFill>
                  <bgColor rgb="FFFFFF00"/>
                </patternFill>
              </fill>
            </x14:dxf>
          </x14:cfRule>
          <x14:cfRule type="containsText" priority="725" operator="containsText" id="{57DEEA92-6108-496A-8C95-C6AA08A4179E}">
            <xm:f>NOT(ISERROR(SEARCH($K$70,K33)))</xm:f>
            <xm:f>$K$70</xm:f>
            <x14:dxf>
              <fill>
                <patternFill>
                  <bgColor rgb="FF00B050"/>
                </patternFill>
              </fill>
            </x14:dxf>
          </x14:cfRule>
          <x14:cfRule type="containsText" priority="726" operator="containsText" id="{C674763D-79E2-40EC-A1EE-87339CED549A}">
            <xm:f>NOT(ISERROR(SEARCH($K$69,K33)))</xm:f>
            <xm:f>$K$69</xm:f>
            <x14:dxf>
              <fill>
                <patternFill>
                  <bgColor rgb="FF92D050"/>
                </patternFill>
              </fill>
            </x14:dxf>
          </x14:cfRule>
          <xm:sqref>K33</xm:sqref>
        </x14:conditionalFormatting>
        <x14:conditionalFormatting xmlns:xm="http://schemas.microsoft.com/office/excel/2006/main">
          <x14:cfRule type="containsText" priority="717" operator="containsText" id="{47F9EF56-AF8E-49CD-9095-960E390E4AE2}">
            <xm:f>NOT(ISERROR(SEARCH($K$73,K34)))</xm:f>
            <xm:f>$K$73</xm:f>
            <x14:dxf>
              <fill>
                <patternFill>
                  <bgColor rgb="FFFF0000"/>
                </patternFill>
              </fill>
            </x14:dxf>
          </x14:cfRule>
          <x14:cfRule type="containsText" priority="718" operator="containsText" id="{2027C544-3F40-4359-86FF-50FC508372A5}">
            <xm:f>NOT(ISERROR(SEARCH($K$72,K34)))</xm:f>
            <xm:f>$K$72</xm:f>
            <x14:dxf>
              <fill>
                <patternFill>
                  <bgColor rgb="FFFFC000"/>
                </patternFill>
              </fill>
            </x14:dxf>
          </x14:cfRule>
          <x14:cfRule type="containsText" priority="719" operator="containsText" id="{EC45CD3B-1E1E-4231-848D-31D4BE662CB0}">
            <xm:f>NOT(ISERROR(SEARCH($K$71,K34)))</xm:f>
            <xm:f>$K$71</xm:f>
            <x14:dxf>
              <fill>
                <patternFill>
                  <bgColor rgb="FFFFFF00"/>
                </patternFill>
              </fill>
            </x14:dxf>
          </x14:cfRule>
          <x14:cfRule type="containsText" priority="720" operator="containsText" id="{4CB98166-7EF1-483F-BB50-02F51A18A5E6}">
            <xm:f>NOT(ISERROR(SEARCH($K$70,K34)))</xm:f>
            <xm:f>$K$70</xm:f>
            <x14:dxf>
              <fill>
                <patternFill>
                  <bgColor rgb="FF00B050"/>
                </patternFill>
              </fill>
            </x14:dxf>
          </x14:cfRule>
          <x14:cfRule type="containsText" priority="721" operator="containsText" id="{D5EE562E-4EB6-4BCF-BD3B-A8480020772E}">
            <xm:f>NOT(ISERROR(SEARCH($K$69,K34)))</xm:f>
            <xm:f>$K$69</xm:f>
            <x14:dxf>
              <fill>
                <patternFill>
                  <bgColor rgb="FF92D050"/>
                </patternFill>
              </fill>
            </x14:dxf>
          </x14:cfRule>
          <xm:sqref>K34:K35</xm:sqref>
        </x14:conditionalFormatting>
        <x14:conditionalFormatting xmlns:xm="http://schemas.microsoft.com/office/excel/2006/main">
          <x14:cfRule type="containsText" priority="712" operator="containsText" id="{22E7029A-8C5E-4A15-8B0F-BB26DDA5F965}">
            <xm:f>NOT(ISERROR(SEARCH($K$73,K36)))</xm:f>
            <xm:f>$K$73</xm:f>
            <x14:dxf>
              <fill>
                <patternFill>
                  <bgColor rgb="FFFF0000"/>
                </patternFill>
              </fill>
            </x14:dxf>
          </x14:cfRule>
          <x14:cfRule type="containsText" priority="713" operator="containsText" id="{E314C77C-0CED-4D4A-B4E4-24E4E30AB78C}">
            <xm:f>NOT(ISERROR(SEARCH($K$72,K36)))</xm:f>
            <xm:f>$K$72</xm:f>
            <x14:dxf>
              <fill>
                <patternFill>
                  <bgColor rgb="FFFFC000"/>
                </patternFill>
              </fill>
            </x14:dxf>
          </x14:cfRule>
          <x14:cfRule type="containsText" priority="714" operator="containsText" id="{1F5B7ABD-8894-47C6-AE75-1C5527BEAD63}">
            <xm:f>NOT(ISERROR(SEARCH($K$71,K36)))</xm:f>
            <xm:f>$K$71</xm:f>
            <x14:dxf>
              <fill>
                <patternFill>
                  <bgColor rgb="FFFFFF00"/>
                </patternFill>
              </fill>
            </x14:dxf>
          </x14:cfRule>
          <x14:cfRule type="containsText" priority="715" operator="containsText" id="{C41AFACD-0C51-49BE-AFDD-EB3B14FAA9FD}">
            <xm:f>NOT(ISERROR(SEARCH($K$70,K36)))</xm:f>
            <xm:f>$K$70</xm:f>
            <x14:dxf>
              <fill>
                <patternFill>
                  <bgColor rgb="FF00B050"/>
                </patternFill>
              </fill>
            </x14:dxf>
          </x14:cfRule>
          <x14:cfRule type="containsText" priority="716" operator="containsText" id="{F5A22F48-C6E4-458B-9BA3-45938BB59DB8}">
            <xm:f>NOT(ISERROR(SEARCH($K$69,K36)))</xm:f>
            <xm:f>$K$69</xm:f>
            <x14:dxf>
              <fill>
                <patternFill>
                  <bgColor rgb="FF92D050"/>
                </patternFill>
              </fill>
            </x14:dxf>
          </x14:cfRule>
          <xm:sqref>K36</xm:sqref>
        </x14:conditionalFormatting>
        <x14:conditionalFormatting xmlns:xm="http://schemas.microsoft.com/office/excel/2006/main">
          <x14:cfRule type="containsText" priority="707" operator="containsText" id="{8E55DA5D-1583-4490-8F96-D4BAB81EA723}">
            <xm:f>NOT(ISERROR(SEARCH($K$73,K37)))</xm:f>
            <xm:f>$K$73</xm:f>
            <x14:dxf>
              <fill>
                <patternFill>
                  <bgColor rgb="FFFF0000"/>
                </patternFill>
              </fill>
            </x14:dxf>
          </x14:cfRule>
          <x14:cfRule type="containsText" priority="708" operator="containsText" id="{DC4CBB3E-FC20-40A6-B537-9E5D033C375B}">
            <xm:f>NOT(ISERROR(SEARCH($K$72,K37)))</xm:f>
            <xm:f>$K$72</xm:f>
            <x14:dxf>
              <fill>
                <patternFill>
                  <bgColor rgb="FFFFC000"/>
                </patternFill>
              </fill>
            </x14:dxf>
          </x14:cfRule>
          <x14:cfRule type="containsText" priority="709" operator="containsText" id="{C0678F93-7268-48C9-95E0-F7C9960AF475}">
            <xm:f>NOT(ISERROR(SEARCH($K$71,K37)))</xm:f>
            <xm:f>$K$71</xm:f>
            <x14:dxf>
              <fill>
                <patternFill>
                  <bgColor rgb="FFFFFF00"/>
                </patternFill>
              </fill>
            </x14:dxf>
          </x14:cfRule>
          <x14:cfRule type="containsText" priority="710" operator="containsText" id="{72ED31C5-9B7B-4F42-BF9A-AFB120764CED}">
            <xm:f>NOT(ISERROR(SEARCH($K$70,K37)))</xm:f>
            <xm:f>$K$70</xm:f>
            <x14:dxf>
              <fill>
                <patternFill>
                  <bgColor rgb="FF00B050"/>
                </patternFill>
              </fill>
            </x14:dxf>
          </x14:cfRule>
          <x14:cfRule type="containsText" priority="711" operator="containsText" id="{3B858C39-ADFB-401A-8BEE-18219C994ABA}">
            <xm:f>NOT(ISERROR(SEARCH($K$69,K37)))</xm:f>
            <xm:f>$K$69</xm:f>
            <x14:dxf>
              <fill>
                <patternFill>
                  <bgColor rgb="FF92D050"/>
                </patternFill>
              </fill>
            </x14:dxf>
          </x14:cfRule>
          <xm:sqref>K37</xm:sqref>
        </x14:conditionalFormatting>
        <x14:conditionalFormatting xmlns:xm="http://schemas.microsoft.com/office/excel/2006/main">
          <x14:cfRule type="containsText" priority="703" operator="containsText" id="{EE1FA7E0-9BEA-44CD-82DD-42C62862710C}">
            <xm:f>NOT(ISERROR(SEARCH($M$72,M37)))</xm:f>
            <xm:f>$M$72</xm:f>
            <x14:dxf>
              <fill>
                <patternFill>
                  <bgColor rgb="FFFF0000"/>
                </patternFill>
              </fill>
            </x14:dxf>
          </x14:cfRule>
          <x14:cfRule type="containsText" priority="704" operator="containsText" id="{E8A2B531-5198-438B-9330-D472334B4098}">
            <xm:f>NOT(ISERROR(SEARCH($M$71,M37)))</xm:f>
            <xm:f>$M$71</xm:f>
            <x14:dxf>
              <fill>
                <patternFill>
                  <bgColor rgb="FFFFC000"/>
                </patternFill>
              </fill>
            </x14:dxf>
          </x14:cfRule>
          <x14:cfRule type="containsText" priority="705" operator="containsText" id="{1F2F36E1-214D-4B2A-B799-60B31134A9BD}">
            <xm:f>NOT(ISERROR(SEARCH($M$70,M37)))</xm:f>
            <xm:f>$M$70</xm:f>
            <x14:dxf>
              <fill>
                <patternFill>
                  <bgColor rgb="FFFFFF00"/>
                </patternFill>
              </fill>
            </x14:dxf>
          </x14:cfRule>
          <x14:cfRule type="containsText" priority="706" operator="containsText" id="{27187659-ACD2-44E5-9D33-54D7565126F5}">
            <xm:f>NOT(ISERROR(SEARCH($M$69,M37)))</xm:f>
            <xm:f>$M$69</xm:f>
            <x14:dxf>
              <fill>
                <patternFill>
                  <bgColor rgb="FF92D050"/>
                </patternFill>
              </fill>
            </x14:dxf>
          </x14:cfRule>
          <xm:sqref>M37</xm:sqref>
        </x14:conditionalFormatting>
        <x14:conditionalFormatting xmlns:xm="http://schemas.microsoft.com/office/excel/2006/main">
          <x14:cfRule type="containsText" priority="699" operator="containsText" id="{49DD285E-4875-4CAA-8C36-2E6BC339C37E}">
            <xm:f>NOT(ISERROR(SEARCH($M$72,M36)))</xm:f>
            <xm:f>$M$72</xm:f>
            <x14:dxf>
              <fill>
                <patternFill>
                  <bgColor rgb="FFFF0000"/>
                </patternFill>
              </fill>
            </x14:dxf>
          </x14:cfRule>
          <x14:cfRule type="containsText" priority="700" operator="containsText" id="{4341A8A7-DA74-476C-96A7-A3B9517F1AD9}">
            <xm:f>NOT(ISERROR(SEARCH($M$71,M36)))</xm:f>
            <xm:f>$M$71</xm:f>
            <x14:dxf>
              <fill>
                <patternFill>
                  <bgColor rgb="FFFFC000"/>
                </patternFill>
              </fill>
            </x14:dxf>
          </x14:cfRule>
          <x14:cfRule type="containsText" priority="701" operator="containsText" id="{BB3EB77A-5FBD-49D6-8DF2-732925FA8EF4}">
            <xm:f>NOT(ISERROR(SEARCH($M$70,M36)))</xm:f>
            <xm:f>$M$70</xm:f>
            <x14:dxf>
              <fill>
                <patternFill>
                  <bgColor rgb="FFFFFF00"/>
                </patternFill>
              </fill>
            </x14:dxf>
          </x14:cfRule>
          <x14:cfRule type="containsText" priority="702" operator="containsText" id="{EDEA99B1-140B-478C-AC94-A0063F7899F6}">
            <xm:f>NOT(ISERROR(SEARCH($M$69,M36)))</xm:f>
            <xm:f>$M$69</xm:f>
            <x14:dxf>
              <fill>
                <patternFill>
                  <bgColor rgb="FF92D050"/>
                </patternFill>
              </fill>
            </x14:dxf>
          </x14:cfRule>
          <xm:sqref>M36</xm:sqref>
        </x14:conditionalFormatting>
        <x14:conditionalFormatting xmlns:xm="http://schemas.microsoft.com/office/excel/2006/main">
          <x14:cfRule type="containsText" priority="691" operator="containsText" id="{80D36E80-7430-441A-9D31-2AB65F1AC4C9}">
            <xm:f>NOT(ISERROR(SEARCH($I$69,X38)))</xm:f>
            <xm:f>$I$69</xm:f>
            <x14:dxf>
              <fill>
                <patternFill>
                  <fgColor rgb="FF92D050"/>
                  <bgColor rgb="FF92D050"/>
                </patternFill>
              </fill>
            </x14:dxf>
          </x14:cfRule>
          <x14:cfRule type="containsText" priority="692" operator="containsText" id="{42781B81-1924-4C2D-94E4-80A461D7314D}">
            <xm:f>NOT(ISERROR(SEARCH($I$70,X38)))</xm:f>
            <xm:f>$I$70</xm:f>
            <x14:dxf>
              <fill>
                <patternFill>
                  <bgColor rgb="FF00B050"/>
                </patternFill>
              </fill>
            </x14:dxf>
          </x14:cfRule>
          <x14:cfRule type="containsText" priority="693" operator="containsText" id="{D7963BB8-802C-4160-8AE7-944281900BA2}">
            <xm:f>NOT(ISERROR(SEARCH($I$73,X38)))</xm:f>
            <xm:f>$I$73</xm:f>
            <x14:dxf>
              <fill>
                <patternFill>
                  <bgColor rgb="FFFF0000"/>
                </patternFill>
              </fill>
            </x14:dxf>
          </x14:cfRule>
          <x14:cfRule type="containsText" priority="694" operator="containsText" id="{82B9229A-A4D9-4001-8DCF-393FA747F677}">
            <xm:f>NOT(ISERROR(SEARCH($I$72,X38)))</xm:f>
            <xm:f>$I$72</xm:f>
            <x14:dxf>
              <fill>
                <patternFill>
                  <fgColor rgb="FFFFC000"/>
                  <bgColor rgb="FFFFC000"/>
                </patternFill>
              </fill>
            </x14:dxf>
          </x14:cfRule>
          <x14:cfRule type="containsText" priority="695" operator="containsText" id="{AFE39847-A278-46A3-88A4-ACF35D2F9DF7}">
            <xm:f>NOT(ISERROR(SEARCH($I$71,X38)))</xm:f>
            <xm:f>$I$71</xm:f>
            <x14:dxf>
              <fill>
                <patternFill>
                  <fgColor rgb="FFFFFF00"/>
                  <bgColor rgb="FFFFFF00"/>
                </patternFill>
              </fill>
            </x14:dxf>
          </x14:cfRule>
          <x14:cfRule type="containsText" priority="696" operator="containsText" id="{6796FFE0-C435-45F1-BEB4-3A8BF5C729F1}">
            <xm:f>NOT(ISERROR(SEARCH($I$70,X38)))</xm:f>
            <xm:f>$I$70</xm:f>
            <x14:dxf>
              <fill>
                <patternFill>
                  <bgColor theme="0" tint="-0.14996795556505021"/>
                </patternFill>
              </fill>
            </x14:dxf>
          </x14:cfRule>
          <x14:cfRule type="cellIs" priority="697" operator="equal" id="{452A637A-9DEE-4547-8D4F-28A90839B9BF}">
            <xm:f>'C:\GESTION 2023\1. Pensamiento y Direccionamiento Estrategico\Planes integrados\Definitivos\[MAPA RIESGOS UAEOS 2023.xlsx]Tabla probabiidad'!#REF!</xm:f>
            <x14:dxf>
              <fill>
                <patternFill>
                  <fgColor theme="6"/>
                </patternFill>
              </fill>
            </x14:dxf>
          </x14:cfRule>
          <x14:cfRule type="cellIs" priority="698" operator="equal" id="{C1EA088E-9867-47A1-B030-49A575B5BED8}">
            <xm:f>'C:\GESTION 2023\1. Pensamiento y Direccionamiento Estrategico\Planes integrados\Definitivos\[MAPA RIESGOS UAEOS 2023.xlsx]Tabla probabiidad'!#REF!</xm:f>
            <x14:dxf>
              <fill>
                <patternFill>
                  <fgColor rgb="FF92D050"/>
                  <bgColor theme="6" tint="0.59996337778862885"/>
                </patternFill>
              </fill>
            </x14:dxf>
          </x14:cfRule>
          <xm:sqref>X38</xm:sqref>
        </x14:conditionalFormatting>
        <x14:conditionalFormatting xmlns:xm="http://schemas.microsoft.com/office/excel/2006/main">
          <x14:cfRule type="containsText" priority="683" operator="containsText" id="{378F1A85-F514-478C-B6A7-1C8FDF0649A5}">
            <xm:f>NOT(ISERROR(SEARCH($I$69,I36)))</xm:f>
            <xm:f>$I$69</xm:f>
            <x14:dxf>
              <fill>
                <patternFill>
                  <fgColor rgb="FF92D050"/>
                  <bgColor rgb="FF92D050"/>
                </patternFill>
              </fill>
            </x14:dxf>
          </x14:cfRule>
          <x14:cfRule type="containsText" priority="684" operator="containsText" id="{895EFD24-1B3B-4796-80BD-C347CB125D2F}">
            <xm:f>NOT(ISERROR(SEARCH($I$70,I36)))</xm:f>
            <xm:f>$I$70</xm:f>
            <x14:dxf>
              <fill>
                <patternFill>
                  <bgColor rgb="FF00B050"/>
                </patternFill>
              </fill>
            </x14:dxf>
          </x14:cfRule>
          <x14:cfRule type="containsText" priority="685" operator="containsText" id="{5B3D0C76-B148-4DE1-9AE2-D4DF920ABE3B}">
            <xm:f>NOT(ISERROR(SEARCH($I$73,I36)))</xm:f>
            <xm:f>$I$73</xm:f>
            <x14:dxf>
              <fill>
                <patternFill>
                  <bgColor rgb="FFFF0000"/>
                </patternFill>
              </fill>
            </x14:dxf>
          </x14:cfRule>
          <x14:cfRule type="containsText" priority="686" operator="containsText" id="{F0C633E5-1CE2-4D30-935F-801575859A79}">
            <xm:f>NOT(ISERROR(SEARCH($I$72,I36)))</xm:f>
            <xm:f>$I$72</xm:f>
            <x14:dxf>
              <fill>
                <patternFill>
                  <fgColor rgb="FFFFC000"/>
                  <bgColor rgb="FFFFC000"/>
                </patternFill>
              </fill>
            </x14:dxf>
          </x14:cfRule>
          <x14:cfRule type="containsText" priority="687" operator="containsText" id="{CCE39E47-60B9-44F6-809C-96EA73B9AB01}">
            <xm:f>NOT(ISERROR(SEARCH($I$71,I36)))</xm:f>
            <xm:f>$I$71</xm:f>
            <x14:dxf>
              <fill>
                <patternFill>
                  <fgColor rgb="FFFFFF00"/>
                  <bgColor rgb="FFFFFF00"/>
                </patternFill>
              </fill>
            </x14:dxf>
          </x14:cfRule>
          <x14:cfRule type="containsText" priority="688" operator="containsText" id="{B430FA9E-C44B-496D-9ABC-E2AD46848FB1}">
            <xm:f>NOT(ISERROR(SEARCH($I$70,I36)))</xm:f>
            <xm:f>$I$70</xm:f>
            <x14:dxf>
              <fill>
                <patternFill>
                  <bgColor theme="0" tint="-0.14996795556505021"/>
                </patternFill>
              </fill>
            </x14:dxf>
          </x14:cfRule>
          <x14:cfRule type="cellIs" priority="689" operator="equal" id="{B1F05871-6BC2-4D29-9E38-2DE4F4F4526A}">
            <xm:f>'C:\GESTION 2023\1. Pensamiento y Direccionamiento Estrategico\Planes integrados\Definitivos\[MAPA RIESGOS UAEOS 2023.xlsx]Tabla probabiidad'!#REF!</xm:f>
            <x14:dxf>
              <fill>
                <patternFill>
                  <fgColor theme="6"/>
                </patternFill>
              </fill>
            </x14:dxf>
          </x14:cfRule>
          <x14:cfRule type="cellIs" priority="690" operator="equal" id="{0FD34EFD-6DBA-4C4A-9EA9-BAD4CFAAF096}">
            <xm:f>'C:\GESTION 2023\1. Pensamiento y Direccionamiento Estrategico\Planes integrados\Definitivos\[MAPA RIESGOS UAEOS 2023.xlsx]Tabla probabiidad'!#REF!</xm:f>
            <x14:dxf>
              <fill>
                <patternFill>
                  <fgColor rgb="FF92D050"/>
                  <bgColor theme="6" tint="0.59996337778862885"/>
                </patternFill>
              </fill>
            </x14:dxf>
          </x14:cfRule>
          <xm:sqref>I36</xm:sqref>
        </x14:conditionalFormatting>
        <x14:conditionalFormatting xmlns:xm="http://schemas.microsoft.com/office/excel/2006/main">
          <x14:cfRule type="containsText" priority="675" operator="containsText" id="{B61105BB-DF3F-4EC8-AD9A-EA226D32965E}">
            <xm:f>NOT(ISERROR(SEARCH($I$69,I37)))</xm:f>
            <xm:f>$I$69</xm:f>
            <x14:dxf>
              <fill>
                <patternFill>
                  <fgColor rgb="FF92D050"/>
                  <bgColor rgb="FF92D050"/>
                </patternFill>
              </fill>
            </x14:dxf>
          </x14:cfRule>
          <x14:cfRule type="containsText" priority="676" operator="containsText" id="{E8F241C7-BFA5-4AE3-A18A-CC1D7C1F8129}">
            <xm:f>NOT(ISERROR(SEARCH($I$70,I37)))</xm:f>
            <xm:f>$I$70</xm:f>
            <x14:dxf>
              <fill>
                <patternFill>
                  <bgColor rgb="FF00B050"/>
                </patternFill>
              </fill>
            </x14:dxf>
          </x14:cfRule>
          <x14:cfRule type="containsText" priority="677" operator="containsText" id="{579EF546-C508-42C4-AB6E-9E1F2E3DC7F3}">
            <xm:f>NOT(ISERROR(SEARCH($I$73,I37)))</xm:f>
            <xm:f>$I$73</xm:f>
            <x14:dxf>
              <fill>
                <patternFill>
                  <bgColor rgb="FFFF0000"/>
                </patternFill>
              </fill>
            </x14:dxf>
          </x14:cfRule>
          <x14:cfRule type="containsText" priority="678" operator="containsText" id="{4ABF866B-0A57-4187-9E04-5FCFE22F2CA2}">
            <xm:f>NOT(ISERROR(SEARCH($I$72,I37)))</xm:f>
            <xm:f>$I$72</xm:f>
            <x14:dxf>
              <fill>
                <patternFill>
                  <fgColor rgb="FFFFC000"/>
                  <bgColor rgb="FFFFC000"/>
                </patternFill>
              </fill>
            </x14:dxf>
          </x14:cfRule>
          <x14:cfRule type="containsText" priority="679" operator="containsText" id="{E793C192-894E-4B25-8062-4B1030FC03A4}">
            <xm:f>NOT(ISERROR(SEARCH($I$71,I37)))</xm:f>
            <xm:f>$I$71</xm:f>
            <x14:dxf>
              <fill>
                <patternFill>
                  <fgColor rgb="FFFFFF00"/>
                  <bgColor rgb="FFFFFF00"/>
                </patternFill>
              </fill>
            </x14:dxf>
          </x14:cfRule>
          <x14:cfRule type="containsText" priority="680" operator="containsText" id="{58595EFA-983B-4C4A-9E22-7BC744F7944D}">
            <xm:f>NOT(ISERROR(SEARCH($I$70,I37)))</xm:f>
            <xm:f>$I$70</xm:f>
            <x14:dxf>
              <fill>
                <patternFill>
                  <bgColor theme="0" tint="-0.14996795556505021"/>
                </patternFill>
              </fill>
            </x14:dxf>
          </x14:cfRule>
          <x14:cfRule type="cellIs" priority="681" operator="equal" id="{14CCD989-32E3-4BDF-9474-747526E4E666}">
            <xm:f>'C:\GESTION 2023\1. Pensamiento y Direccionamiento Estrategico\Planes integrados\Definitivos\[MAPA RIESGOS UAEOS 2023.xlsx]Tabla probabiidad'!#REF!</xm:f>
            <x14:dxf>
              <fill>
                <patternFill>
                  <fgColor theme="6"/>
                </patternFill>
              </fill>
            </x14:dxf>
          </x14:cfRule>
          <x14:cfRule type="cellIs" priority="682" operator="equal" id="{F5C2819F-BCD0-4D14-A5CF-F9392F538B7F}">
            <xm:f>'C:\GESTION 2023\1. Pensamiento y Direccionamiento Estrategico\Planes integrados\Definitivos\[MAPA RIESGOS UAEOS 2023.xlsx]Tabla probabiidad'!#REF!</xm:f>
            <x14:dxf>
              <fill>
                <patternFill>
                  <fgColor rgb="FF92D050"/>
                  <bgColor theme="6" tint="0.59996337778862885"/>
                </patternFill>
              </fill>
            </x14:dxf>
          </x14:cfRule>
          <xm:sqref>I37</xm:sqref>
        </x14:conditionalFormatting>
        <x14:conditionalFormatting xmlns:xm="http://schemas.microsoft.com/office/excel/2006/main">
          <x14:cfRule type="containsText" priority="667" operator="containsText" id="{58E3FCAD-393C-46B6-9E73-B8E217E9F43C}">
            <xm:f>NOT(ISERROR(SEARCH($I$69,I38)))</xm:f>
            <xm:f>$I$69</xm:f>
            <x14:dxf>
              <fill>
                <patternFill>
                  <fgColor rgb="FF92D050"/>
                  <bgColor rgb="FF92D050"/>
                </patternFill>
              </fill>
            </x14:dxf>
          </x14:cfRule>
          <x14:cfRule type="containsText" priority="668" operator="containsText" id="{6B8F956F-5DC0-434D-91E4-177D7282D10E}">
            <xm:f>NOT(ISERROR(SEARCH($I$70,I38)))</xm:f>
            <xm:f>$I$70</xm:f>
            <x14:dxf>
              <fill>
                <patternFill>
                  <bgColor rgb="FF00B050"/>
                </patternFill>
              </fill>
            </x14:dxf>
          </x14:cfRule>
          <x14:cfRule type="containsText" priority="669" operator="containsText" id="{FCAEA5F3-9F67-4C09-B305-55B50CB298BC}">
            <xm:f>NOT(ISERROR(SEARCH($I$73,I38)))</xm:f>
            <xm:f>$I$73</xm:f>
            <x14:dxf>
              <fill>
                <patternFill>
                  <bgColor rgb="FFFF0000"/>
                </patternFill>
              </fill>
            </x14:dxf>
          </x14:cfRule>
          <x14:cfRule type="containsText" priority="670" operator="containsText" id="{D79463FC-BCE4-4C2F-B458-17927BBE5120}">
            <xm:f>NOT(ISERROR(SEARCH($I$72,I38)))</xm:f>
            <xm:f>$I$72</xm:f>
            <x14:dxf>
              <fill>
                <patternFill>
                  <fgColor rgb="FFFFC000"/>
                  <bgColor rgb="FFFFC000"/>
                </patternFill>
              </fill>
            </x14:dxf>
          </x14:cfRule>
          <x14:cfRule type="containsText" priority="671" operator="containsText" id="{3091A20A-2F34-4FAE-AA3E-2141B1B4CACD}">
            <xm:f>NOT(ISERROR(SEARCH($I$71,I38)))</xm:f>
            <xm:f>$I$71</xm:f>
            <x14:dxf>
              <fill>
                <patternFill>
                  <fgColor rgb="FFFFFF00"/>
                  <bgColor rgb="FFFFFF00"/>
                </patternFill>
              </fill>
            </x14:dxf>
          </x14:cfRule>
          <x14:cfRule type="containsText" priority="672" operator="containsText" id="{6F6B6EE4-2DD2-4C87-8225-043EAB47425D}">
            <xm:f>NOT(ISERROR(SEARCH($I$70,I38)))</xm:f>
            <xm:f>$I$70</xm:f>
            <x14:dxf>
              <fill>
                <patternFill>
                  <bgColor theme="0" tint="-0.14996795556505021"/>
                </patternFill>
              </fill>
            </x14:dxf>
          </x14:cfRule>
          <x14:cfRule type="cellIs" priority="673" operator="equal" id="{F26CAF49-A590-4E42-BBBB-85AFDC2D8333}">
            <xm:f>'C:\GESTION 2023\1. Pensamiento y Direccionamiento Estrategico\Planes integrados\Definitivos\[MAPA RIESGOS UAEOS 2023.xlsx]Tabla probabiidad'!#REF!</xm:f>
            <x14:dxf>
              <fill>
                <patternFill>
                  <fgColor theme="6"/>
                </patternFill>
              </fill>
            </x14:dxf>
          </x14:cfRule>
          <x14:cfRule type="cellIs" priority="674" operator="equal" id="{CEC17C12-F8A3-446A-934F-F5619349E5C3}">
            <xm:f>'C:\GESTION 2023\1. Pensamiento y Direccionamiento Estrategico\Planes integrados\Definitivos\[MAPA RIESGOS UAEOS 2023.xlsx]Tabla probabiidad'!#REF!</xm:f>
            <x14:dxf>
              <fill>
                <patternFill>
                  <fgColor rgb="FF92D050"/>
                  <bgColor theme="6" tint="0.59996337778862885"/>
                </patternFill>
              </fill>
            </x14:dxf>
          </x14:cfRule>
          <xm:sqref>I38</xm:sqref>
        </x14:conditionalFormatting>
        <x14:conditionalFormatting xmlns:xm="http://schemas.microsoft.com/office/excel/2006/main">
          <x14:cfRule type="containsText" priority="662" operator="containsText" id="{3BC378B4-17CB-45F8-88A9-18B74CD2D9BB}">
            <xm:f>NOT(ISERROR(SEARCH($K$73,K38)))</xm:f>
            <xm:f>$K$73</xm:f>
            <x14:dxf>
              <fill>
                <patternFill>
                  <bgColor rgb="FFFF0000"/>
                </patternFill>
              </fill>
            </x14:dxf>
          </x14:cfRule>
          <x14:cfRule type="containsText" priority="663" operator="containsText" id="{51463243-888A-459D-9FD2-AE3B79A0B552}">
            <xm:f>NOT(ISERROR(SEARCH($K$72,K38)))</xm:f>
            <xm:f>$K$72</xm:f>
            <x14:dxf>
              <fill>
                <patternFill>
                  <bgColor rgb="FFFFC000"/>
                </patternFill>
              </fill>
            </x14:dxf>
          </x14:cfRule>
          <x14:cfRule type="containsText" priority="664" operator="containsText" id="{EF13067C-B604-41E1-AFDF-2920A95A66D6}">
            <xm:f>NOT(ISERROR(SEARCH($K$71,K38)))</xm:f>
            <xm:f>$K$71</xm:f>
            <x14:dxf>
              <fill>
                <patternFill>
                  <bgColor rgb="FFFFFF00"/>
                </patternFill>
              </fill>
            </x14:dxf>
          </x14:cfRule>
          <x14:cfRule type="containsText" priority="665" operator="containsText" id="{AF01C170-48B2-4480-8B68-69BCB1DC030E}">
            <xm:f>NOT(ISERROR(SEARCH($K$70,K38)))</xm:f>
            <xm:f>$K$70</xm:f>
            <x14:dxf>
              <fill>
                <patternFill>
                  <bgColor rgb="FF00B050"/>
                </patternFill>
              </fill>
            </x14:dxf>
          </x14:cfRule>
          <x14:cfRule type="containsText" priority="666" operator="containsText" id="{70A20902-397E-4EDE-AD1A-DE74A9FAFA93}">
            <xm:f>NOT(ISERROR(SEARCH($K$69,K38)))</xm:f>
            <xm:f>$K$69</xm:f>
            <x14:dxf>
              <fill>
                <patternFill>
                  <bgColor rgb="FF92D050"/>
                </patternFill>
              </fill>
            </x14:dxf>
          </x14:cfRule>
          <xm:sqref>K38</xm:sqref>
        </x14:conditionalFormatting>
        <x14:conditionalFormatting xmlns:xm="http://schemas.microsoft.com/office/excel/2006/main">
          <x14:cfRule type="containsText" priority="658" operator="containsText" id="{E868E4BD-198E-4A9C-8699-D0F161A528AF}">
            <xm:f>NOT(ISERROR(SEARCH($M$72,M38)))</xm:f>
            <xm:f>$M$72</xm:f>
            <x14:dxf>
              <fill>
                <patternFill>
                  <bgColor rgb="FFFF0000"/>
                </patternFill>
              </fill>
            </x14:dxf>
          </x14:cfRule>
          <x14:cfRule type="containsText" priority="659" operator="containsText" id="{11800DAA-A3BC-4051-9565-5231E2C1F924}">
            <xm:f>NOT(ISERROR(SEARCH($M$71,M38)))</xm:f>
            <xm:f>$M$71</xm:f>
            <x14:dxf>
              <fill>
                <patternFill>
                  <bgColor rgb="FFFFC000"/>
                </patternFill>
              </fill>
            </x14:dxf>
          </x14:cfRule>
          <x14:cfRule type="containsText" priority="660" operator="containsText" id="{A9AA6A34-369E-4628-9400-2B61B68C7930}">
            <xm:f>NOT(ISERROR(SEARCH($M$70,M38)))</xm:f>
            <xm:f>$M$70</xm:f>
            <x14:dxf>
              <fill>
                <patternFill>
                  <bgColor rgb="FFFFFF00"/>
                </patternFill>
              </fill>
            </x14:dxf>
          </x14:cfRule>
          <x14:cfRule type="containsText" priority="661" operator="containsText" id="{876493DA-8DFA-418A-A14E-EB446D350F08}">
            <xm:f>NOT(ISERROR(SEARCH($M$69,M38)))</xm:f>
            <xm:f>$M$69</xm:f>
            <x14:dxf>
              <fill>
                <patternFill>
                  <bgColor rgb="FF92D050"/>
                </patternFill>
              </fill>
            </x14:dxf>
          </x14:cfRule>
          <xm:sqref>M38</xm:sqref>
        </x14:conditionalFormatting>
        <x14:conditionalFormatting xmlns:xm="http://schemas.microsoft.com/office/excel/2006/main">
          <x14:cfRule type="containsText" priority="653" operator="containsText" id="{8AB46920-88AE-4046-867B-6B60A4736FCC}">
            <xm:f>NOT(ISERROR(SEARCH($K$73,Z15)))</xm:f>
            <xm:f>$K$73</xm:f>
            <x14:dxf>
              <fill>
                <patternFill>
                  <bgColor rgb="FFFF0000"/>
                </patternFill>
              </fill>
            </x14:dxf>
          </x14:cfRule>
          <x14:cfRule type="containsText" priority="654" operator="containsText" id="{9EF8BAAF-13D2-4DDA-A169-B31D641A353A}">
            <xm:f>NOT(ISERROR(SEARCH($K$72,Z15)))</xm:f>
            <xm:f>$K$72</xm:f>
            <x14:dxf>
              <fill>
                <patternFill>
                  <bgColor rgb="FFFFC000"/>
                </patternFill>
              </fill>
            </x14:dxf>
          </x14:cfRule>
          <x14:cfRule type="containsText" priority="655" operator="containsText" id="{467A8512-9D34-48C7-8944-A3A6EDAB594B}">
            <xm:f>NOT(ISERROR(SEARCH($K$71,Z15)))</xm:f>
            <xm:f>$K$71</xm:f>
            <x14:dxf>
              <fill>
                <patternFill>
                  <bgColor rgb="FFFFFF00"/>
                </patternFill>
              </fill>
            </x14:dxf>
          </x14:cfRule>
          <x14:cfRule type="containsText" priority="656" operator="containsText" id="{E0E76DB7-097F-4680-90C1-4F13AEADFCD5}">
            <xm:f>NOT(ISERROR(SEARCH($K$70,Z15)))</xm:f>
            <xm:f>$K$70</xm:f>
            <x14:dxf>
              <fill>
                <patternFill>
                  <bgColor rgb="FF00B050"/>
                </patternFill>
              </fill>
            </x14:dxf>
          </x14:cfRule>
          <x14:cfRule type="containsText" priority="657" operator="containsText" id="{3BB16B71-9262-4D1C-9AC6-4022AE2AB748}">
            <xm:f>NOT(ISERROR(SEARCH($K$69,Z15)))</xm:f>
            <xm:f>$K$69</xm:f>
            <x14:dxf>
              <fill>
                <patternFill>
                  <bgColor rgb="FF92D050"/>
                </patternFill>
              </fill>
            </x14:dxf>
          </x14:cfRule>
          <xm:sqref>Z15</xm:sqref>
        </x14:conditionalFormatting>
        <x14:conditionalFormatting xmlns:xm="http://schemas.microsoft.com/office/excel/2006/main">
          <x14:cfRule type="containsText" priority="648" operator="containsText" id="{79C602E3-18EA-44F0-AB47-187AF1ECE57D}">
            <xm:f>NOT(ISERROR(SEARCH($K$73,Z16)))</xm:f>
            <xm:f>$K$73</xm:f>
            <x14:dxf>
              <fill>
                <patternFill>
                  <bgColor rgb="FFFF0000"/>
                </patternFill>
              </fill>
            </x14:dxf>
          </x14:cfRule>
          <x14:cfRule type="containsText" priority="649" operator="containsText" id="{4ABA9D0A-D6C0-48F1-8755-0A6356682E6D}">
            <xm:f>NOT(ISERROR(SEARCH($K$72,Z16)))</xm:f>
            <xm:f>$K$72</xm:f>
            <x14:dxf>
              <fill>
                <patternFill>
                  <bgColor rgb="FFFFC000"/>
                </patternFill>
              </fill>
            </x14:dxf>
          </x14:cfRule>
          <x14:cfRule type="containsText" priority="650" operator="containsText" id="{7B9602AB-93E3-46B8-8205-64DDF95A286B}">
            <xm:f>NOT(ISERROR(SEARCH($K$71,Z16)))</xm:f>
            <xm:f>$K$71</xm:f>
            <x14:dxf>
              <fill>
                <patternFill>
                  <bgColor rgb="FFFFFF00"/>
                </patternFill>
              </fill>
            </x14:dxf>
          </x14:cfRule>
          <x14:cfRule type="containsText" priority="651" operator="containsText" id="{84D052A1-AF6C-430D-8197-AAEF430955F1}">
            <xm:f>NOT(ISERROR(SEARCH($K$70,Z16)))</xm:f>
            <xm:f>$K$70</xm:f>
            <x14:dxf>
              <fill>
                <patternFill>
                  <bgColor rgb="FF00B050"/>
                </patternFill>
              </fill>
            </x14:dxf>
          </x14:cfRule>
          <x14:cfRule type="containsText" priority="652" operator="containsText" id="{0C38FE8D-3148-4D1C-825B-FAA8EEDF9200}">
            <xm:f>NOT(ISERROR(SEARCH($K$69,Z16)))</xm:f>
            <xm:f>$K$69</xm:f>
            <x14:dxf>
              <fill>
                <patternFill>
                  <bgColor rgb="FF92D050"/>
                </patternFill>
              </fill>
            </x14:dxf>
          </x14:cfRule>
          <xm:sqref>Z16</xm:sqref>
        </x14:conditionalFormatting>
        <x14:conditionalFormatting xmlns:xm="http://schemas.microsoft.com/office/excel/2006/main">
          <x14:cfRule type="containsText" priority="643" operator="containsText" id="{39304D6D-7B7C-436A-A6EE-555B51580765}">
            <xm:f>NOT(ISERROR(SEARCH($K$73,Z17)))</xm:f>
            <xm:f>$K$73</xm:f>
            <x14:dxf>
              <fill>
                <patternFill>
                  <bgColor rgb="FFFF0000"/>
                </patternFill>
              </fill>
            </x14:dxf>
          </x14:cfRule>
          <x14:cfRule type="containsText" priority="644" operator="containsText" id="{7DAA5DB2-702F-4069-BC8F-C1E0BD8BB227}">
            <xm:f>NOT(ISERROR(SEARCH($K$72,Z17)))</xm:f>
            <xm:f>$K$72</xm:f>
            <x14:dxf>
              <fill>
                <patternFill>
                  <bgColor rgb="FFFFC000"/>
                </patternFill>
              </fill>
            </x14:dxf>
          </x14:cfRule>
          <x14:cfRule type="containsText" priority="645" operator="containsText" id="{AC127414-A973-47F0-AC2E-DD45C81DEB0D}">
            <xm:f>NOT(ISERROR(SEARCH($K$71,Z17)))</xm:f>
            <xm:f>$K$71</xm:f>
            <x14:dxf>
              <fill>
                <patternFill>
                  <bgColor rgb="FFFFFF00"/>
                </patternFill>
              </fill>
            </x14:dxf>
          </x14:cfRule>
          <x14:cfRule type="containsText" priority="646" operator="containsText" id="{324CFB91-368D-4E45-82DB-1EBC43BA37CF}">
            <xm:f>NOT(ISERROR(SEARCH($K$70,Z17)))</xm:f>
            <xm:f>$K$70</xm:f>
            <x14:dxf>
              <fill>
                <patternFill>
                  <bgColor rgb="FF00B050"/>
                </patternFill>
              </fill>
            </x14:dxf>
          </x14:cfRule>
          <x14:cfRule type="containsText" priority="647" operator="containsText" id="{FF1D70F4-FFE6-4B6B-BA1D-1BA440B3A71D}">
            <xm:f>NOT(ISERROR(SEARCH($K$69,Z17)))</xm:f>
            <xm:f>$K$69</xm:f>
            <x14:dxf>
              <fill>
                <patternFill>
                  <bgColor rgb="FF92D050"/>
                </patternFill>
              </fill>
            </x14:dxf>
          </x14:cfRule>
          <xm:sqref>Z17</xm:sqref>
        </x14:conditionalFormatting>
        <x14:conditionalFormatting xmlns:xm="http://schemas.microsoft.com/office/excel/2006/main">
          <x14:cfRule type="containsText" priority="638" operator="containsText" id="{F0C01D5A-BA95-44F2-AB9C-CAF416D229F0}">
            <xm:f>NOT(ISERROR(SEARCH($K$73,Z18)))</xm:f>
            <xm:f>$K$73</xm:f>
            <x14:dxf>
              <fill>
                <patternFill>
                  <bgColor rgb="FFFF0000"/>
                </patternFill>
              </fill>
            </x14:dxf>
          </x14:cfRule>
          <x14:cfRule type="containsText" priority="639" operator="containsText" id="{E299A724-2EE5-4877-A2EE-F0FF4CEE887F}">
            <xm:f>NOT(ISERROR(SEARCH($K$72,Z18)))</xm:f>
            <xm:f>$K$72</xm:f>
            <x14:dxf>
              <fill>
                <patternFill>
                  <bgColor rgb="FFFFC000"/>
                </patternFill>
              </fill>
            </x14:dxf>
          </x14:cfRule>
          <x14:cfRule type="containsText" priority="640" operator="containsText" id="{0761C155-B341-405F-ADD3-55C6CDA8EE83}">
            <xm:f>NOT(ISERROR(SEARCH($K$71,Z18)))</xm:f>
            <xm:f>$K$71</xm:f>
            <x14:dxf>
              <fill>
                <patternFill>
                  <bgColor rgb="FFFFFF00"/>
                </patternFill>
              </fill>
            </x14:dxf>
          </x14:cfRule>
          <x14:cfRule type="containsText" priority="641" operator="containsText" id="{82832452-3D9A-43A7-8DFA-60D510331E2F}">
            <xm:f>NOT(ISERROR(SEARCH($K$70,Z18)))</xm:f>
            <xm:f>$K$70</xm:f>
            <x14:dxf>
              <fill>
                <patternFill>
                  <bgColor rgb="FF00B050"/>
                </patternFill>
              </fill>
            </x14:dxf>
          </x14:cfRule>
          <x14:cfRule type="containsText" priority="642" operator="containsText" id="{2EBEA9A9-1226-4F66-A2CA-610A82785CE5}">
            <xm:f>NOT(ISERROR(SEARCH($K$69,Z18)))</xm:f>
            <xm:f>$K$69</xm:f>
            <x14:dxf>
              <fill>
                <patternFill>
                  <bgColor rgb="FF92D050"/>
                </patternFill>
              </fill>
            </x14:dxf>
          </x14:cfRule>
          <xm:sqref>Z18</xm:sqref>
        </x14:conditionalFormatting>
        <x14:conditionalFormatting xmlns:xm="http://schemas.microsoft.com/office/excel/2006/main">
          <x14:cfRule type="containsText" priority="633" operator="containsText" id="{18E89C20-648A-41EE-BD10-A13A3E7142A5}">
            <xm:f>NOT(ISERROR(SEARCH($K$73,Z19)))</xm:f>
            <xm:f>$K$73</xm:f>
            <x14:dxf>
              <fill>
                <patternFill>
                  <bgColor rgb="FFFF0000"/>
                </patternFill>
              </fill>
            </x14:dxf>
          </x14:cfRule>
          <x14:cfRule type="containsText" priority="634" operator="containsText" id="{34F99E8E-8BB8-4768-8AA6-3A0ADFD41A6E}">
            <xm:f>NOT(ISERROR(SEARCH($K$72,Z19)))</xm:f>
            <xm:f>$K$72</xm:f>
            <x14:dxf>
              <fill>
                <patternFill>
                  <bgColor rgb="FFFFC000"/>
                </patternFill>
              </fill>
            </x14:dxf>
          </x14:cfRule>
          <x14:cfRule type="containsText" priority="635" operator="containsText" id="{43BFE8CE-4A7F-43EA-BB75-8BF1341D5C44}">
            <xm:f>NOT(ISERROR(SEARCH($K$71,Z19)))</xm:f>
            <xm:f>$K$71</xm:f>
            <x14:dxf>
              <fill>
                <patternFill>
                  <bgColor rgb="FFFFFF00"/>
                </patternFill>
              </fill>
            </x14:dxf>
          </x14:cfRule>
          <x14:cfRule type="containsText" priority="636" operator="containsText" id="{B7B6C9B5-BB37-460E-848D-5F18D97C4829}">
            <xm:f>NOT(ISERROR(SEARCH($K$70,Z19)))</xm:f>
            <xm:f>$K$70</xm:f>
            <x14:dxf>
              <fill>
                <patternFill>
                  <bgColor rgb="FF00B050"/>
                </patternFill>
              </fill>
            </x14:dxf>
          </x14:cfRule>
          <x14:cfRule type="containsText" priority="637" operator="containsText" id="{7B38C0B4-FAFB-4B7C-83C9-3B8F1C840D4F}">
            <xm:f>NOT(ISERROR(SEARCH($K$69,Z19)))</xm:f>
            <xm:f>$K$69</xm:f>
            <x14:dxf>
              <fill>
                <patternFill>
                  <bgColor rgb="FF92D050"/>
                </patternFill>
              </fill>
            </x14:dxf>
          </x14:cfRule>
          <xm:sqref>Z19</xm:sqref>
        </x14:conditionalFormatting>
        <x14:conditionalFormatting xmlns:xm="http://schemas.microsoft.com/office/excel/2006/main">
          <x14:cfRule type="containsText" priority="628" operator="containsText" id="{6C0551D6-D940-4D7D-BA61-CE02CBD8D726}">
            <xm:f>NOT(ISERROR(SEARCH($K$73,Z20)))</xm:f>
            <xm:f>$K$73</xm:f>
            <x14:dxf>
              <fill>
                <patternFill>
                  <bgColor rgb="FFFF0000"/>
                </patternFill>
              </fill>
            </x14:dxf>
          </x14:cfRule>
          <x14:cfRule type="containsText" priority="629" operator="containsText" id="{264C69E6-18B2-45C5-9795-047761B85469}">
            <xm:f>NOT(ISERROR(SEARCH($K$72,Z20)))</xm:f>
            <xm:f>$K$72</xm:f>
            <x14:dxf>
              <fill>
                <patternFill>
                  <bgColor rgb="FFFFC000"/>
                </patternFill>
              </fill>
            </x14:dxf>
          </x14:cfRule>
          <x14:cfRule type="containsText" priority="630" operator="containsText" id="{60FDED43-C356-4A92-A322-F6738D9361B2}">
            <xm:f>NOT(ISERROR(SEARCH($K$71,Z20)))</xm:f>
            <xm:f>$K$71</xm:f>
            <x14:dxf>
              <fill>
                <patternFill>
                  <bgColor rgb="FFFFFF00"/>
                </patternFill>
              </fill>
            </x14:dxf>
          </x14:cfRule>
          <x14:cfRule type="containsText" priority="631" operator="containsText" id="{9D2FDB76-D70E-4A18-AD09-4FF306972FF9}">
            <xm:f>NOT(ISERROR(SEARCH($K$70,Z20)))</xm:f>
            <xm:f>$K$70</xm:f>
            <x14:dxf>
              <fill>
                <patternFill>
                  <bgColor rgb="FF00B050"/>
                </patternFill>
              </fill>
            </x14:dxf>
          </x14:cfRule>
          <x14:cfRule type="containsText" priority="632" operator="containsText" id="{BE9C3AD0-3431-4106-8468-1F0C7423D426}">
            <xm:f>NOT(ISERROR(SEARCH($K$69,Z20)))</xm:f>
            <xm:f>$K$69</xm:f>
            <x14:dxf>
              <fill>
                <patternFill>
                  <bgColor rgb="FF92D050"/>
                </patternFill>
              </fill>
            </x14:dxf>
          </x14:cfRule>
          <xm:sqref>Z20</xm:sqref>
        </x14:conditionalFormatting>
        <x14:conditionalFormatting xmlns:xm="http://schemas.microsoft.com/office/excel/2006/main">
          <x14:cfRule type="containsText" priority="623" operator="containsText" id="{CDE0E81B-6F16-4CC8-9AC4-897A56863F58}">
            <xm:f>NOT(ISERROR(SEARCH($K$73,Z21)))</xm:f>
            <xm:f>$K$73</xm:f>
            <x14:dxf>
              <fill>
                <patternFill>
                  <bgColor rgb="FFFF0000"/>
                </patternFill>
              </fill>
            </x14:dxf>
          </x14:cfRule>
          <x14:cfRule type="containsText" priority="624" operator="containsText" id="{AFA39400-ECF0-43C0-99AF-19F3EFF734D3}">
            <xm:f>NOT(ISERROR(SEARCH($K$72,Z21)))</xm:f>
            <xm:f>$K$72</xm:f>
            <x14:dxf>
              <fill>
                <patternFill>
                  <bgColor rgb="FFFFC000"/>
                </patternFill>
              </fill>
            </x14:dxf>
          </x14:cfRule>
          <x14:cfRule type="containsText" priority="625" operator="containsText" id="{A5EADF2C-3DC1-4188-895B-D7F72786B623}">
            <xm:f>NOT(ISERROR(SEARCH($K$71,Z21)))</xm:f>
            <xm:f>$K$71</xm:f>
            <x14:dxf>
              <fill>
                <patternFill>
                  <bgColor rgb="FFFFFF00"/>
                </patternFill>
              </fill>
            </x14:dxf>
          </x14:cfRule>
          <x14:cfRule type="containsText" priority="626" operator="containsText" id="{03CB4360-68AA-455F-842D-76DFBC1482E4}">
            <xm:f>NOT(ISERROR(SEARCH($K$70,Z21)))</xm:f>
            <xm:f>$K$70</xm:f>
            <x14:dxf>
              <fill>
                <patternFill>
                  <bgColor rgb="FF00B050"/>
                </patternFill>
              </fill>
            </x14:dxf>
          </x14:cfRule>
          <x14:cfRule type="containsText" priority="627" operator="containsText" id="{96B2E70D-2980-49F8-9946-79935DDA1F67}">
            <xm:f>NOT(ISERROR(SEARCH($K$69,Z21)))</xm:f>
            <xm:f>$K$69</xm:f>
            <x14:dxf>
              <fill>
                <patternFill>
                  <bgColor rgb="FF92D050"/>
                </patternFill>
              </fill>
            </x14:dxf>
          </x14:cfRule>
          <xm:sqref>Z21:Z23</xm:sqref>
        </x14:conditionalFormatting>
        <x14:conditionalFormatting xmlns:xm="http://schemas.microsoft.com/office/excel/2006/main">
          <x14:cfRule type="containsText" priority="618" operator="containsText" id="{038FA0DB-DAE3-4361-B4CF-BCDD44519B8C}">
            <xm:f>NOT(ISERROR(SEARCH($K$73,Z24)))</xm:f>
            <xm:f>$K$73</xm:f>
            <x14:dxf>
              <fill>
                <patternFill>
                  <bgColor rgb="FFFF0000"/>
                </patternFill>
              </fill>
            </x14:dxf>
          </x14:cfRule>
          <x14:cfRule type="containsText" priority="619" operator="containsText" id="{D546D399-7444-4BE7-AE0D-B3106181F842}">
            <xm:f>NOT(ISERROR(SEARCH($K$72,Z24)))</xm:f>
            <xm:f>$K$72</xm:f>
            <x14:dxf>
              <fill>
                <patternFill>
                  <bgColor rgb="FFFFC000"/>
                </patternFill>
              </fill>
            </x14:dxf>
          </x14:cfRule>
          <x14:cfRule type="containsText" priority="620" operator="containsText" id="{58B217ED-09E0-49A8-A591-CA942CA3ECEC}">
            <xm:f>NOT(ISERROR(SEARCH($K$71,Z24)))</xm:f>
            <xm:f>$K$71</xm:f>
            <x14:dxf>
              <fill>
                <patternFill>
                  <bgColor rgb="FFFFFF00"/>
                </patternFill>
              </fill>
            </x14:dxf>
          </x14:cfRule>
          <x14:cfRule type="containsText" priority="621" operator="containsText" id="{BBD78550-4BD2-45CD-BD70-C980ECE72BF5}">
            <xm:f>NOT(ISERROR(SEARCH($K$70,Z24)))</xm:f>
            <xm:f>$K$70</xm:f>
            <x14:dxf>
              <fill>
                <patternFill>
                  <bgColor rgb="FF00B050"/>
                </patternFill>
              </fill>
            </x14:dxf>
          </x14:cfRule>
          <x14:cfRule type="containsText" priority="622" operator="containsText" id="{CA41D62F-DE4F-4930-8C4B-ABD1015C14EB}">
            <xm:f>NOT(ISERROR(SEARCH($K$69,Z24)))</xm:f>
            <xm:f>$K$69</xm:f>
            <x14:dxf>
              <fill>
                <patternFill>
                  <bgColor rgb="FF92D050"/>
                </patternFill>
              </fill>
            </x14:dxf>
          </x14:cfRule>
          <xm:sqref>Z24</xm:sqref>
        </x14:conditionalFormatting>
        <x14:conditionalFormatting xmlns:xm="http://schemas.microsoft.com/office/excel/2006/main">
          <x14:cfRule type="containsText" priority="613" operator="containsText" id="{B4759A32-FA1D-47A5-85E6-9B286F86F25B}">
            <xm:f>NOT(ISERROR(SEARCH($K$73,Z25)))</xm:f>
            <xm:f>$K$73</xm:f>
            <x14:dxf>
              <fill>
                <patternFill>
                  <bgColor rgb="FFFF0000"/>
                </patternFill>
              </fill>
            </x14:dxf>
          </x14:cfRule>
          <x14:cfRule type="containsText" priority="614" operator="containsText" id="{A4582A8F-27F6-4A8C-ABD0-B304F530B682}">
            <xm:f>NOT(ISERROR(SEARCH($K$72,Z25)))</xm:f>
            <xm:f>$K$72</xm:f>
            <x14:dxf>
              <fill>
                <patternFill>
                  <bgColor rgb="FFFFC000"/>
                </patternFill>
              </fill>
            </x14:dxf>
          </x14:cfRule>
          <x14:cfRule type="containsText" priority="615" operator="containsText" id="{B907D877-C63A-446F-AF12-772D426459A9}">
            <xm:f>NOT(ISERROR(SEARCH($K$71,Z25)))</xm:f>
            <xm:f>$K$71</xm:f>
            <x14:dxf>
              <fill>
                <patternFill>
                  <bgColor rgb="FFFFFF00"/>
                </patternFill>
              </fill>
            </x14:dxf>
          </x14:cfRule>
          <x14:cfRule type="containsText" priority="616" operator="containsText" id="{1101829F-F2A3-44F5-9C81-3DB0279AE522}">
            <xm:f>NOT(ISERROR(SEARCH($K$70,Z25)))</xm:f>
            <xm:f>$K$70</xm:f>
            <x14:dxf>
              <fill>
                <patternFill>
                  <bgColor rgb="FF00B050"/>
                </patternFill>
              </fill>
            </x14:dxf>
          </x14:cfRule>
          <x14:cfRule type="containsText" priority="617" operator="containsText" id="{C52FC1AB-D4C8-40D9-B5FF-508895EAD81D}">
            <xm:f>NOT(ISERROR(SEARCH($K$69,Z25)))</xm:f>
            <xm:f>$K$69</xm:f>
            <x14:dxf>
              <fill>
                <patternFill>
                  <bgColor rgb="FF92D050"/>
                </patternFill>
              </fill>
            </x14:dxf>
          </x14:cfRule>
          <xm:sqref>Z25</xm:sqref>
        </x14:conditionalFormatting>
        <x14:conditionalFormatting xmlns:xm="http://schemas.microsoft.com/office/excel/2006/main">
          <x14:cfRule type="containsText" priority="608" operator="containsText" id="{2966AFD7-CC54-4AD2-AEC3-16CFA9B70C86}">
            <xm:f>NOT(ISERROR(SEARCH($K$73,Z26)))</xm:f>
            <xm:f>$K$73</xm:f>
            <x14:dxf>
              <fill>
                <patternFill>
                  <bgColor rgb="FFFF0000"/>
                </patternFill>
              </fill>
            </x14:dxf>
          </x14:cfRule>
          <x14:cfRule type="containsText" priority="609" operator="containsText" id="{7989946D-0484-4DAD-B7C9-FBDDCEA1A499}">
            <xm:f>NOT(ISERROR(SEARCH($K$72,Z26)))</xm:f>
            <xm:f>$K$72</xm:f>
            <x14:dxf>
              <fill>
                <patternFill>
                  <bgColor rgb="FFFFC000"/>
                </patternFill>
              </fill>
            </x14:dxf>
          </x14:cfRule>
          <x14:cfRule type="containsText" priority="610" operator="containsText" id="{B53D5479-DA2E-42B2-B575-97E68BCAD02A}">
            <xm:f>NOT(ISERROR(SEARCH($K$71,Z26)))</xm:f>
            <xm:f>$K$71</xm:f>
            <x14:dxf>
              <fill>
                <patternFill>
                  <bgColor rgb="FFFFFF00"/>
                </patternFill>
              </fill>
            </x14:dxf>
          </x14:cfRule>
          <x14:cfRule type="containsText" priority="611" operator="containsText" id="{31F14924-20A9-4536-9D46-D787A8205FFC}">
            <xm:f>NOT(ISERROR(SEARCH($K$70,Z26)))</xm:f>
            <xm:f>$K$70</xm:f>
            <x14:dxf>
              <fill>
                <patternFill>
                  <bgColor rgb="FF00B050"/>
                </patternFill>
              </fill>
            </x14:dxf>
          </x14:cfRule>
          <x14:cfRule type="containsText" priority="612" operator="containsText" id="{90D057D3-8A4B-4895-B79D-43783CC3CC1D}">
            <xm:f>NOT(ISERROR(SEARCH($K$69,Z26)))</xm:f>
            <xm:f>$K$69</xm:f>
            <x14:dxf>
              <fill>
                <patternFill>
                  <bgColor rgb="FF92D050"/>
                </patternFill>
              </fill>
            </x14:dxf>
          </x14:cfRule>
          <xm:sqref>Z26</xm:sqref>
        </x14:conditionalFormatting>
        <x14:conditionalFormatting xmlns:xm="http://schemas.microsoft.com/office/excel/2006/main">
          <x14:cfRule type="containsText" priority="603" operator="containsText" id="{BAD4B0BF-7191-446C-9AE1-06F681383F84}">
            <xm:f>NOT(ISERROR(SEARCH($K$73,Z27)))</xm:f>
            <xm:f>$K$73</xm:f>
            <x14:dxf>
              <fill>
                <patternFill>
                  <bgColor rgb="FFFF0000"/>
                </patternFill>
              </fill>
            </x14:dxf>
          </x14:cfRule>
          <x14:cfRule type="containsText" priority="604" operator="containsText" id="{CC4502D0-FAD1-4D06-AB73-BEE61CB5D2FB}">
            <xm:f>NOT(ISERROR(SEARCH($K$72,Z27)))</xm:f>
            <xm:f>$K$72</xm:f>
            <x14:dxf>
              <fill>
                <patternFill>
                  <bgColor rgb="FFFFC000"/>
                </patternFill>
              </fill>
            </x14:dxf>
          </x14:cfRule>
          <x14:cfRule type="containsText" priority="605" operator="containsText" id="{7639EA40-D06D-4991-AEC0-E2E136181F09}">
            <xm:f>NOT(ISERROR(SEARCH($K$71,Z27)))</xm:f>
            <xm:f>$K$71</xm:f>
            <x14:dxf>
              <fill>
                <patternFill>
                  <bgColor rgb="FFFFFF00"/>
                </patternFill>
              </fill>
            </x14:dxf>
          </x14:cfRule>
          <x14:cfRule type="containsText" priority="606" operator="containsText" id="{D3F74C4D-4840-489E-840B-AD8A22F3B4AA}">
            <xm:f>NOT(ISERROR(SEARCH($K$70,Z27)))</xm:f>
            <xm:f>$K$70</xm:f>
            <x14:dxf>
              <fill>
                <patternFill>
                  <bgColor rgb="FF00B050"/>
                </patternFill>
              </fill>
            </x14:dxf>
          </x14:cfRule>
          <x14:cfRule type="containsText" priority="607" operator="containsText" id="{4216E8C4-EB81-4B02-BEBF-5A8EB63943ED}">
            <xm:f>NOT(ISERROR(SEARCH($K$69,Z27)))</xm:f>
            <xm:f>$K$69</xm:f>
            <x14:dxf>
              <fill>
                <patternFill>
                  <bgColor rgb="FF92D050"/>
                </patternFill>
              </fill>
            </x14:dxf>
          </x14:cfRule>
          <xm:sqref>Z27</xm:sqref>
        </x14:conditionalFormatting>
        <x14:conditionalFormatting xmlns:xm="http://schemas.microsoft.com/office/excel/2006/main">
          <x14:cfRule type="containsText" priority="598" operator="containsText" id="{5F3BDCFC-1169-4242-A8EE-09FE40677983}">
            <xm:f>NOT(ISERROR(SEARCH($K$73,Z28)))</xm:f>
            <xm:f>$K$73</xm:f>
            <x14:dxf>
              <fill>
                <patternFill>
                  <bgColor rgb="FFFF0000"/>
                </patternFill>
              </fill>
            </x14:dxf>
          </x14:cfRule>
          <x14:cfRule type="containsText" priority="599" operator="containsText" id="{C7F2699E-2A00-425A-BCD0-6ED088CEFDDE}">
            <xm:f>NOT(ISERROR(SEARCH($K$72,Z28)))</xm:f>
            <xm:f>$K$72</xm:f>
            <x14:dxf>
              <fill>
                <patternFill>
                  <bgColor rgb="FFFFC000"/>
                </patternFill>
              </fill>
            </x14:dxf>
          </x14:cfRule>
          <x14:cfRule type="containsText" priority="600" operator="containsText" id="{7BD6FEC6-24D5-455E-A8EF-8CBC9D037852}">
            <xm:f>NOT(ISERROR(SEARCH($K$71,Z28)))</xm:f>
            <xm:f>$K$71</xm:f>
            <x14:dxf>
              <fill>
                <patternFill>
                  <bgColor rgb="FFFFFF00"/>
                </patternFill>
              </fill>
            </x14:dxf>
          </x14:cfRule>
          <x14:cfRule type="containsText" priority="601" operator="containsText" id="{0B4C7BF2-9345-44E1-8C34-DEAF5DD795F6}">
            <xm:f>NOT(ISERROR(SEARCH($K$70,Z28)))</xm:f>
            <xm:f>$K$70</xm:f>
            <x14:dxf>
              <fill>
                <patternFill>
                  <bgColor rgb="FF00B050"/>
                </patternFill>
              </fill>
            </x14:dxf>
          </x14:cfRule>
          <x14:cfRule type="containsText" priority="602" operator="containsText" id="{C90A9BC1-0172-472D-80D6-BB70252ED3B8}">
            <xm:f>NOT(ISERROR(SEARCH($K$69,Z28)))</xm:f>
            <xm:f>$K$69</xm:f>
            <x14:dxf>
              <fill>
                <patternFill>
                  <bgColor rgb="FF92D050"/>
                </patternFill>
              </fill>
            </x14:dxf>
          </x14:cfRule>
          <xm:sqref>Z28</xm:sqref>
        </x14:conditionalFormatting>
        <x14:conditionalFormatting xmlns:xm="http://schemas.microsoft.com/office/excel/2006/main">
          <x14:cfRule type="containsText" priority="594" operator="containsText" id="{5102B7F4-2B98-4B40-9C46-C4ECA9444811}">
            <xm:f>NOT(ISERROR(SEARCH($M$72,AB20)))</xm:f>
            <xm:f>$M$72</xm:f>
            <x14:dxf>
              <fill>
                <patternFill>
                  <bgColor rgb="FFFF0000"/>
                </patternFill>
              </fill>
            </x14:dxf>
          </x14:cfRule>
          <x14:cfRule type="containsText" priority="595" operator="containsText" id="{D6DCBBBE-94AE-4249-8B95-0FBC3B00D973}">
            <xm:f>NOT(ISERROR(SEARCH($M$71,AB20)))</xm:f>
            <xm:f>$M$71</xm:f>
            <x14:dxf>
              <fill>
                <patternFill>
                  <bgColor rgb="FFFFC000"/>
                </patternFill>
              </fill>
            </x14:dxf>
          </x14:cfRule>
          <x14:cfRule type="containsText" priority="596" operator="containsText" id="{D0F65331-8884-4DA0-BDFF-783BBFA519AA}">
            <xm:f>NOT(ISERROR(SEARCH($M$70,AB20)))</xm:f>
            <xm:f>$M$70</xm:f>
            <x14:dxf>
              <fill>
                <patternFill>
                  <bgColor rgb="FFFFFF00"/>
                </patternFill>
              </fill>
            </x14:dxf>
          </x14:cfRule>
          <x14:cfRule type="containsText" priority="597" operator="containsText" id="{1411AAFF-1924-417A-94A2-9ACA15578C09}">
            <xm:f>NOT(ISERROR(SEARCH($M$69,AB20)))</xm:f>
            <xm:f>$M$69</xm:f>
            <x14:dxf>
              <fill>
                <patternFill>
                  <bgColor rgb="FF92D050"/>
                </patternFill>
              </fill>
            </x14:dxf>
          </x14:cfRule>
          <xm:sqref>AB20:AB24</xm:sqref>
        </x14:conditionalFormatting>
        <x14:conditionalFormatting xmlns:xm="http://schemas.microsoft.com/office/excel/2006/main">
          <x14:cfRule type="containsText" priority="590" operator="containsText" id="{4DF489C6-9E2D-4FDF-95B8-E8D95F7D9B5D}">
            <xm:f>NOT(ISERROR(SEARCH($M$72,AB25)))</xm:f>
            <xm:f>$M$72</xm:f>
            <x14:dxf>
              <fill>
                <patternFill>
                  <bgColor rgb="FFFF0000"/>
                </patternFill>
              </fill>
            </x14:dxf>
          </x14:cfRule>
          <x14:cfRule type="containsText" priority="591" operator="containsText" id="{74E30E10-AC96-4864-8682-5080DF456FB4}">
            <xm:f>NOT(ISERROR(SEARCH($M$71,AB25)))</xm:f>
            <xm:f>$M$71</xm:f>
            <x14:dxf>
              <fill>
                <patternFill>
                  <bgColor rgb="FFFFC000"/>
                </patternFill>
              </fill>
            </x14:dxf>
          </x14:cfRule>
          <x14:cfRule type="containsText" priority="592" operator="containsText" id="{5775183F-510B-4F63-B53C-FF4F88938359}">
            <xm:f>NOT(ISERROR(SEARCH($M$70,AB25)))</xm:f>
            <xm:f>$M$70</xm:f>
            <x14:dxf>
              <fill>
                <patternFill>
                  <bgColor rgb="FFFFFF00"/>
                </patternFill>
              </fill>
            </x14:dxf>
          </x14:cfRule>
          <x14:cfRule type="containsText" priority="593" operator="containsText" id="{F1473275-F9A6-4EB8-B0C8-8D6A43463750}">
            <xm:f>NOT(ISERROR(SEARCH($M$69,AB25)))</xm:f>
            <xm:f>$M$69</xm:f>
            <x14:dxf>
              <fill>
                <patternFill>
                  <bgColor rgb="FF92D050"/>
                </patternFill>
              </fill>
            </x14:dxf>
          </x14:cfRule>
          <xm:sqref>AB25</xm:sqref>
        </x14:conditionalFormatting>
        <x14:conditionalFormatting xmlns:xm="http://schemas.microsoft.com/office/excel/2006/main">
          <x14:cfRule type="containsText" priority="586" operator="containsText" id="{129393E3-66BF-4674-BF07-0390A3530ED6}">
            <xm:f>NOT(ISERROR(SEARCH($M$72,AB26)))</xm:f>
            <xm:f>$M$72</xm:f>
            <x14:dxf>
              <fill>
                <patternFill>
                  <bgColor rgb="FFFF0000"/>
                </patternFill>
              </fill>
            </x14:dxf>
          </x14:cfRule>
          <x14:cfRule type="containsText" priority="587" operator="containsText" id="{F7A8B1C5-5C3C-45BF-BDE0-DFF846413351}">
            <xm:f>NOT(ISERROR(SEARCH($M$71,AB26)))</xm:f>
            <xm:f>$M$71</xm:f>
            <x14:dxf>
              <fill>
                <patternFill>
                  <bgColor rgb="FFFFC000"/>
                </patternFill>
              </fill>
            </x14:dxf>
          </x14:cfRule>
          <x14:cfRule type="containsText" priority="588" operator="containsText" id="{C59BDC68-BC6E-4B1E-B732-512F3A9FF360}">
            <xm:f>NOT(ISERROR(SEARCH($M$70,AB26)))</xm:f>
            <xm:f>$M$70</xm:f>
            <x14:dxf>
              <fill>
                <patternFill>
                  <bgColor rgb="FFFFFF00"/>
                </patternFill>
              </fill>
            </x14:dxf>
          </x14:cfRule>
          <x14:cfRule type="containsText" priority="589" operator="containsText" id="{595D1126-9513-47D0-A2ED-8F55C31641AB}">
            <xm:f>NOT(ISERROR(SEARCH($M$69,AB26)))</xm:f>
            <xm:f>$M$69</xm:f>
            <x14:dxf>
              <fill>
                <patternFill>
                  <bgColor rgb="FF92D050"/>
                </patternFill>
              </fill>
            </x14:dxf>
          </x14:cfRule>
          <xm:sqref>AB26</xm:sqref>
        </x14:conditionalFormatting>
        <x14:conditionalFormatting xmlns:xm="http://schemas.microsoft.com/office/excel/2006/main">
          <x14:cfRule type="containsText" priority="582" operator="containsText" id="{B6B0E52C-011A-4008-9485-08C51DAEDD8D}">
            <xm:f>NOT(ISERROR(SEARCH($M$72,AB27)))</xm:f>
            <xm:f>$M$72</xm:f>
            <x14:dxf>
              <fill>
                <patternFill>
                  <bgColor rgb="FFFF0000"/>
                </patternFill>
              </fill>
            </x14:dxf>
          </x14:cfRule>
          <x14:cfRule type="containsText" priority="583" operator="containsText" id="{2B1D63CF-4802-4DF1-883F-6188C09B2495}">
            <xm:f>NOT(ISERROR(SEARCH($M$71,AB27)))</xm:f>
            <xm:f>$M$71</xm:f>
            <x14:dxf>
              <fill>
                <patternFill>
                  <bgColor rgb="FFFFC000"/>
                </patternFill>
              </fill>
            </x14:dxf>
          </x14:cfRule>
          <x14:cfRule type="containsText" priority="584" operator="containsText" id="{98113013-CE52-4E17-A983-0110CEF02599}">
            <xm:f>NOT(ISERROR(SEARCH($M$70,AB27)))</xm:f>
            <xm:f>$M$70</xm:f>
            <x14:dxf>
              <fill>
                <patternFill>
                  <bgColor rgb="FFFFFF00"/>
                </patternFill>
              </fill>
            </x14:dxf>
          </x14:cfRule>
          <x14:cfRule type="containsText" priority="585" operator="containsText" id="{F6A5FEB1-D85C-4F6A-BD1A-09F0D2FE738B}">
            <xm:f>NOT(ISERROR(SEARCH($M$69,AB27)))</xm:f>
            <xm:f>$M$69</xm:f>
            <x14:dxf>
              <fill>
                <patternFill>
                  <bgColor rgb="FF92D050"/>
                </patternFill>
              </fill>
            </x14:dxf>
          </x14:cfRule>
          <xm:sqref>AB27</xm:sqref>
        </x14:conditionalFormatting>
        <x14:conditionalFormatting xmlns:xm="http://schemas.microsoft.com/office/excel/2006/main">
          <x14:cfRule type="containsText" priority="578" operator="containsText" id="{1C769E1F-6E41-4C40-9BAB-7D22AF8D5FC3}">
            <xm:f>NOT(ISERROR(SEARCH($M$72,AB28)))</xm:f>
            <xm:f>$M$72</xm:f>
            <x14:dxf>
              <fill>
                <patternFill>
                  <bgColor rgb="FFFF0000"/>
                </patternFill>
              </fill>
            </x14:dxf>
          </x14:cfRule>
          <x14:cfRule type="containsText" priority="579" operator="containsText" id="{B47C7927-F94E-4DE3-95B2-8EFDDF045548}">
            <xm:f>NOT(ISERROR(SEARCH($M$71,AB28)))</xm:f>
            <xm:f>$M$71</xm:f>
            <x14:dxf>
              <fill>
                <patternFill>
                  <bgColor rgb="FFFFC000"/>
                </patternFill>
              </fill>
            </x14:dxf>
          </x14:cfRule>
          <x14:cfRule type="containsText" priority="580" operator="containsText" id="{E97901A0-2A34-4960-9C25-E373C1506904}">
            <xm:f>NOT(ISERROR(SEARCH($M$70,AB28)))</xm:f>
            <xm:f>$M$70</xm:f>
            <x14:dxf>
              <fill>
                <patternFill>
                  <bgColor rgb="FFFFFF00"/>
                </patternFill>
              </fill>
            </x14:dxf>
          </x14:cfRule>
          <x14:cfRule type="containsText" priority="581" operator="containsText" id="{C01AFC65-8B46-4910-99C6-B576845E24A8}">
            <xm:f>NOT(ISERROR(SEARCH($M$69,AB28)))</xm:f>
            <xm:f>$M$69</xm:f>
            <x14:dxf>
              <fill>
                <patternFill>
                  <bgColor rgb="FF92D050"/>
                </patternFill>
              </fill>
            </x14:dxf>
          </x14:cfRule>
          <xm:sqref>AB28</xm:sqref>
        </x14:conditionalFormatting>
        <x14:conditionalFormatting xmlns:xm="http://schemas.microsoft.com/office/excel/2006/main">
          <x14:cfRule type="containsText" priority="570" operator="containsText" id="{A621635A-0DBB-4011-86E9-E8295638CF13}">
            <xm:f>NOT(ISERROR(SEARCH($I$69,X29)))</xm:f>
            <xm:f>$I$69</xm:f>
            <x14:dxf>
              <fill>
                <patternFill>
                  <fgColor rgb="FF92D050"/>
                  <bgColor rgb="FF92D050"/>
                </patternFill>
              </fill>
            </x14:dxf>
          </x14:cfRule>
          <x14:cfRule type="containsText" priority="571" operator="containsText" id="{6D20E38D-5057-4116-80C3-C250B2905F5C}">
            <xm:f>NOT(ISERROR(SEARCH($I$70,X29)))</xm:f>
            <xm:f>$I$70</xm:f>
            <x14:dxf>
              <fill>
                <patternFill>
                  <bgColor rgb="FF00B050"/>
                </patternFill>
              </fill>
            </x14:dxf>
          </x14:cfRule>
          <x14:cfRule type="containsText" priority="572" operator="containsText" id="{23F4DEC5-D0F5-48D5-99EA-BFE360F208DB}">
            <xm:f>NOT(ISERROR(SEARCH($I$73,X29)))</xm:f>
            <xm:f>$I$73</xm:f>
            <x14:dxf>
              <fill>
                <patternFill>
                  <bgColor rgb="FFFF0000"/>
                </patternFill>
              </fill>
            </x14:dxf>
          </x14:cfRule>
          <x14:cfRule type="containsText" priority="573" operator="containsText" id="{A0828C5D-1A4C-4446-BA43-4C2B2BDC5470}">
            <xm:f>NOT(ISERROR(SEARCH($I$72,X29)))</xm:f>
            <xm:f>$I$72</xm:f>
            <x14:dxf>
              <fill>
                <patternFill>
                  <fgColor rgb="FFFFC000"/>
                  <bgColor rgb="FFFFC000"/>
                </patternFill>
              </fill>
            </x14:dxf>
          </x14:cfRule>
          <x14:cfRule type="containsText" priority="574" operator="containsText" id="{ABB6802E-2156-4A41-AE31-2BFCFA7A80BB}">
            <xm:f>NOT(ISERROR(SEARCH($I$71,X29)))</xm:f>
            <xm:f>$I$71</xm:f>
            <x14:dxf>
              <fill>
                <patternFill>
                  <fgColor rgb="FFFFFF00"/>
                  <bgColor rgb="FFFFFF00"/>
                </patternFill>
              </fill>
            </x14:dxf>
          </x14:cfRule>
          <x14:cfRule type="containsText" priority="575" operator="containsText" id="{5EA25B7A-2288-4015-BFB0-612848EFE034}">
            <xm:f>NOT(ISERROR(SEARCH($I$70,X29)))</xm:f>
            <xm:f>$I$70</xm:f>
            <x14:dxf>
              <fill>
                <patternFill>
                  <bgColor theme="0" tint="-0.14996795556505021"/>
                </patternFill>
              </fill>
            </x14:dxf>
          </x14:cfRule>
          <x14:cfRule type="cellIs" priority="576" operator="equal" id="{2E1F241A-E3C1-4AFF-9522-8324E1FD730C}">
            <xm:f>'C:\GESTION 2023\1. Pensamiento y Direccionamiento Estrategico\Planes integrados\Definitivos\[MAPA RIESGOS UAEOS 2023.xlsx]Tabla probabiidad'!#REF!</xm:f>
            <x14:dxf>
              <fill>
                <patternFill>
                  <fgColor theme="6"/>
                </patternFill>
              </fill>
            </x14:dxf>
          </x14:cfRule>
          <x14:cfRule type="cellIs" priority="577" operator="equal" id="{1E9D91E0-09FF-43A9-853A-EA235543A7DD}">
            <xm:f>'C:\GESTION 2023\1. Pensamiento y Direccionamiento Estrategico\Planes integrados\Definitivos\[MAPA RIESGOS UAEOS 2023.xlsx]Tabla probabiidad'!#REF!</xm:f>
            <x14:dxf>
              <fill>
                <patternFill>
                  <fgColor rgb="FF92D050"/>
                  <bgColor theme="6" tint="0.59996337778862885"/>
                </patternFill>
              </fill>
            </x14:dxf>
          </x14:cfRule>
          <xm:sqref>X29</xm:sqref>
        </x14:conditionalFormatting>
        <x14:conditionalFormatting xmlns:xm="http://schemas.microsoft.com/office/excel/2006/main">
          <x14:cfRule type="containsText" priority="565" operator="containsText" id="{0EE25BFD-D7F5-4D81-B78F-1684D4F32BF6}">
            <xm:f>NOT(ISERROR(SEARCH($K$73,Z29)))</xm:f>
            <xm:f>$K$73</xm:f>
            <x14:dxf>
              <fill>
                <patternFill>
                  <bgColor rgb="FFFF0000"/>
                </patternFill>
              </fill>
            </x14:dxf>
          </x14:cfRule>
          <x14:cfRule type="containsText" priority="566" operator="containsText" id="{B3D17661-EAD6-43BB-842F-9968319B72B9}">
            <xm:f>NOT(ISERROR(SEARCH($K$72,Z29)))</xm:f>
            <xm:f>$K$72</xm:f>
            <x14:dxf>
              <fill>
                <patternFill>
                  <bgColor rgb="FFFFC000"/>
                </patternFill>
              </fill>
            </x14:dxf>
          </x14:cfRule>
          <x14:cfRule type="containsText" priority="567" operator="containsText" id="{7A3592E4-1A14-46F3-89C1-2DE8922954FB}">
            <xm:f>NOT(ISERROR(SEARCH($K$71,Z29)))</xm:f>
            <xm:f>$K$71</xm:f>
            <x14:dxf>
              <fill>
                <patternFill>
                  <bgColor rgb="FFFFFF00"/>
                </patternFill>
              </fill>
            </x14:dxf>
          </x14:cfRule>
          <x14:cfRule type="containsText" priority="568" operator="containsText" id="{9DC36090-ECAF-4BB1-88CB-1E2413B72C21}">
            <xm:f>NOT(ISERROR(SEARCH($K$70,Z29)))</xm:f>
            <xm:f>$K$70</xm:f>
            <x14:dxf>
              <fill>
                <patternFill>
                  <bgColor rgb="FF00B050"/>
                </patternFill>
              </fill>
            </x14:dxf>
          </x14:cfRule>
          <x14:cfRule type="containsText" priority="569" operator="containsText" id="{DE9B1253-F748-454B-8230-4B468E59FA2E}">
            <xm:f>NOT(ISERROR(SEARCH($K$69,Z29)))</xm:f>
            <xm:f>$K$69</xm:f>
            <x14:dxf>
              <fill>
                <patternFill>
                  <bgColor rgb="FF92D050"/>
                </patternFill>
              </fill>
            </x14:dxf>
          </x14:cfRule>
          <xm:sqref>Z29</xm:sqref>
        </x14:conditionalFormatting>
        <x14:conditionalFormatting xmlns:xm="http://schemas.microsoft.com/office/excel/2006/main">
          <x14:cfRule type="containsText" priority="561" operator="containsText" id="{F246556C-696D-4465-89F2-36A4783A7882}">
            <xm:f>NOT(ISERROR(SEARCH($M$72,AB29)))</xm:f>
            <xm:f>$M$72</xm:f>
            <x14:dxf>
              <fill>
                <patternFill>
                  <bgColor rgb="FFFF0000"/>
                </patternFill>
              </fill>
            </x14:dxf>
          </x14:cfRule>
          <x14:cfRule type="containsText" priority="562" operator="containsText" id="{0462BEB4-7416-4597-9B13-8F9877F60B77}">
            <xm:f>NOT(ISERROR(SEARCH($M$71,AB29)))</xm:f>
            <xm:f>$M$71</xm:f>
            <x14:dxf>
              <fill>
                <patternFill>
                  <bgColor rgb="FFFFC000"/>
                </patternFill>
              </fill>
            </x14:dxf>
          </x14:cfRule>
          <x14:cfRule type="containsText" priority="563" operator="containsText" id="{244BA67A-2BAF-4DDE-8E76-668D33752515}">
            <xm:f>NOT(ISERROR(SEARCH($M$70,AB29)))</xm:f>
            <xm:f>$M$70</xm:f>
            <x14:dxf>
              <fill>
                <patternFill>
                  <bgColor rgb="FFFFFF00"/>
                </patternFill>
              </fill>
            </x14:dxf>
          </x14:cfRule>
          <x14:cfRule type="containsText" priority="564" operator="containsText" id="{27B1E9B0-E2B9-4830-BD36-D8F8B30BCE3B}">
            <xm:f>NOT(ISERROR(SEARCH($M$69,AB29)))</xm:f>
            <xm:f>$M$69</xm:f>
            <x14:dxf>
              <fill>
                <patternFill>
                  <bgColor rgb="FF92D050"/>
                </patternFill>
              </fill>
            </x14:dxf>
          </x14:cfRule>
          <xm:sqref>AB29</xm:sqref>
        </x14:conditionalFormatting>
        <x14:conditionalFormatting xmlns:xm="http://schemas.microsoft.com/office/excel/2006/main">
          <x14:cfRule type="containsText" priority="556" operator="containsText" id="{AEEDC10D-3938-4DB8-8AC8-97A44A4B435B}">
            <xm:f>NOT(ISERROR(SEARCH($K$73,Z30)))</xm:f>
            <xm:f>$K$73</xm:f>
            <x14:dxf>
              <fill>
                <patternFill>
                  <bgColor rgb="FFFF0000"/>
                </patternFill>
              </fill>
            </x14:dxf>
          </x14:cfRule>
          <x14:cfRule type="containsText" priority="557" operator="containsText" id="{5583E7CB-1EB7-4D0E-BA17-1A7A0A14306A}">
            <xm:f>NOT(ISERROR(SEARCH($K$72,Z30)))</xm:f>
            <xm:f>$K$72</xm:f>
            <x14:dxf>
              <fill>
                <patternFill>
                  <bgColor rgb="FFFFC000"/>
                </patternFill>
              </fill>
            </x14:dxf>
          </x14:cfRule>
          <x14:cfRule type="containsText" priority="558" operator="containsText" id="{705335CB-F23A-45E0-B476-FBC1D89CA7AE}">
            <xm:f>NOT(ISERROR(SEARCH($K$71,Z30)))</xm:f>
            <xm:f>$K$71</xm:f>
            <x14:dxf>
              <fill>
                <patternFill>
                  <bgColor rgb="FFFFFF00"/>
                </patternFill>
              </fill>
            </x14:dxf>
          </x14:cfRule>
          <x14:cfRule type="containsText" priority="559" operator="containsText" id="{3FFCDDB5-422B-4E95-84CF-C8C08FC9830C}">
            <xm:f>NOT(ISERROR(SEARCH($K$70,Z30)))</xm:f>
            <xm:f>$K$70</xm:f>
            <x14:dxf>
              <fill>
                <patternFill>
                  <bgColor rgb="FF00B050"/>
                </patternFill>
              </fill>
            </x14:dxf>
          </x14:cfRule>
          <x14:cfRule type="containsText" priority="560" operator="containsText" id="{DED26E60-2F94-4A42-B739-28AEF293A9D0}">
            <xm:f>NOT(ISERROR(SEARCH($K$69,Z30)))</xm:f>
            <xm:f>$K$69</xm:f>
            <x14:dxf>
              <fill>
                <patternFill>
                  <bgColor rgb="FF92D050"/>
                </patternFill>
              </fill>
            </x14:dxf>
          </x14:cfRule>
          <xm:sqref>Z30:Z31</xm:sqref>
        </x14:conditionalFormatting>
        <x14:conditionalFormatting xmlns:xm="http://schemas.microsoft.com/office/excel/2006/main">
          <x14:cfRule type="containsText" priority="552" operator="containsText" id="{669EDE69-3344-4AFB-9B37-901553B96D02}">
            <xm:f>NOT(ISERROR(SEARCH($M$72,AB30)))</xm:f>
            <xm:f>$M$72</xm:f>
            <x14:dxf>
              <fill>
                <patternFill>
                  <bgColor rgb="FFFF0000"/>
                </patternFill>
              </fill>
            </x14:dxf>
          </x14:cfRule>
          <x14:cfRule type="containsText" priority="553" operator="containsText" id="{2F4EFBA9-7456-4D46-AEA7-3544C6E9C95A}">
            <xm:f>NOT(ISERROR(SEARCH($M$71,AB30)))</xm:f>
            <xm:f>$M$71</xm:f>
            <x14:dxf>
              <fill>
                <patternFill>
                  <bgColor rgb="FFFFC000"/>
                </patternFill>
              </fill>
            </x14:dxf>
          </x14:cfRule>
          <x14:cfRule type="containsText" priority="554" operator="containsText" id="{27469EB2-505E-4EDD-957C-E898CD56535A}">
            <xm:f>NOT(ISERROR(SEARCH($M$70,AB30)))</xm:f>
            <xm:f>$M$70</xm:f>
            <x14:dxf>
              <fill>
                <patternFill>
                  <bgColor rgb="FFFFFF00"/>
                </patternFill>
              </fill>
            </x14:dxf>
          </x14:cfRule>
          <x14:cfRule type="containsText" priority="555" operator="containsText" id="{E3179C9E-53AC-43B1-BF51-EF30DEB08AE5}">
            <xm:f>NOT(ISERROR(SEARCH($M$69,AB30)))</xm:f>
            <xm:f>$M$69</xm:f>
            <x14:dxf>
              <fill>
                <patternFill>
                  <bgColor rgb="FF92D050"/>
                </patternFill>
              </fill>
            </x14:dxf>
          </x14:cfRule>
          <xm:sqref>AB30:AB31</xm:sqref>
        </x14:conditionalFormatting>
        <x14:conditionalFormatting xmlns:xm="http://schemas.microsoft.com/office/excel/2006/main">
          <x14:cfRule type="containsText" priority="547" operator="containsText" id="{66FE304E-7643-498A-95CD-BA13EE050F37}">
            <xm:f>NOT(ISERROR(SEARCH($K$73,Z32)))</xm:f>
            <xm:f>$K$73</xm:f>
            <x14:dxf>
              <fill>
                <patternFill>
                  <bgColor rgb="FFFF0000"/>
                </patternFill>
              </fill>
            </x14:dxf>
          </x14:cfRule>
          <x14:cfRule type="containsText" priority="548" operator="containsText" id="{A94C0A2F-86F0-4834-BF2A-A1D9C90FB469}">
            <xm:f>NOT(ISERROR(SEARCH($K$72,Z32)))</xm:f>
            <xm:f>$K$72</xm:f>
            <x14:dxf>
              <fill>
                <patternFill>
                  <bgColor rgb="FFFFC000"/>
                </patternFill>
              </fill>
            </x14:dxf>
          </x14:cfRule>
          <x14:cfRule type="containsText" priority="549" operator="containsText" id="{451A38AE-147E-4B88-9E28-48D06D673EE4}">
            <xm:f>NOT(ISERROR(SEARCH($K$71,Z32)))</xm:f>
            <xm:f>$K$71</xm:f>
            <x14:dxf>
              <fill>
                <patternFill>
                  <bgColor rgb="FFFFFF00"/>
                </patternFill>
              </fill>
            </x14:dxf>
          </x14:cfRule>
          <x14:cfRule type="containsText" priority="550" operator="containsText" id="{BD299285-3CA7-42DF-9CFF-8778F7A6B99F}">
            <xm:f>NOT(ISERROR(SEARCH($K$70,Z32)))</xm:f>
            <xm:f>$K$70</xm:f>
            <x14:dxf>
              <fill>
                <patternFill>
                  <bgColor rgb="FF00B050"/>
                </patternFill>
              </fill>
            </x14:dxf>
          </x14:cfRule>
          <x14:cfRule type="containsText" priority="551" operator="containsText" id="{D76C2A69-BBE6-42DD-B072-D88FB7F34209}">
            <xm:f>NOT(ISERROR(SEARCH($K$69,Z32)))</xm:f>
            <xm:f>$K$69</xm:f>
            <x14:dxf>
              <fill>
                <patternFill>
                  <bgColor rgb="FF92D050"/>
                </patternFill>
              </fill>
            </x14:dxf>
          </x14:cfRule>
          <xm:sqref>Z32</xm:sqref>
        </x14:conditionalFormatting>
        <x14:conditionalFormatting xmlns:xm="http://schemas.microsoft.com/office/excel/2006/main">
          <x14:cfRule type="containsText" priority="542" operator="containsText" id="{AB0B7AA5-10C0-46FD-BB69-65E5423ED90C}">
            <xm:f>NOT(ISERROR(SEARCH($K$73,Z33)))</xm:f>
            <xm:f>$K$73</xm:f>
            <x14:dxf>
              <fill>
                <patternFill>
                  <bgColor rgb="FFFF0000"/>
                </patternFill>
              </fill>
            </x14:dxf>
          </x14:cfRule>
          <x14:cfRule type="containsText" priority="543" operator="containsText" id="{89BD7438-EDC4-462B-ADAD-15C4B6F7F59A}">
            <xm:f>NOT(ISERROR(SEARCH($K$72,Z33)))</xm:f>
            <xm:f>$K$72</xm:f>
            <x14:dxf>
              <fill>
                <patternFill>
                  <bgColor rgb="FFFFC000"/>
                </patternFill>
              </fill>
            </x14:dxf>
          </x14:cfRule>
          <x14:cfRule type="containsText" priority="544" operator="containsText" id="{73E17408-9C10-4048-8A43-5A14EC0B8951}">
            <xm:f>NOT(ISERROR(SEARCH($K$71,Z33)))</xm:f>
            <xm:f>$K$71</xm:f>
            <x14:dxf>
              <fill>
                <patternFill>
                  <bgColor rgb="FFFFFF00"/>
                </patternFill>
              </fill>
            </x14:dxf>
          </x14:cfRule>
          <x14:cfRule type="containsText" priority="545" operator="containsText" id="{FEF2E094-D913-4B8C-8BE0-A967635B3467}">
            <xm:f>NOT(ISERROR(SEARCH($K$70,Z33)))</xm:f>
            <xm:f>$K$70</xm:f>
            <x14:dxf>
              <fill>
                <patternFill>
                  <bgColor rgb="FF00B050"/>
                </patternFill>
              </fill>
            </x14:dxf>
          </x14:cfRule>
          <x14:cfRule type="containsText" priority="546" operator="containsText" id="{710DA95E-4AAF-4D10-8717-3359748B0E4B}">
            <xm:f>NOT(ISERROR(SEARCH($K$69,Z33)))</xm:f>
            <xm:f>$K$69</xm:f>
            <x14:dxf>
              <fill>
                <patternFill>
                  <bgColor rgb="FF92D050"/>
                </patternFill>
              </fill>
            </x14:dxf>
          </x14:cfRule>
          <xm:sqref>Z33</xm:sqref>
        </x14:conditionalFormatting>
        <x14:conditionalFormatting xmlns:xm="http://schemas.microsoft.com/office/excel/2006/main">
          <x14:cfRule type="containsText" priority="537" operator="containsText" id="{784BBE1B-D9C7-4528-9E40-B525592274F7}">
            <xm:f>NOT(ISERROR(SEARCH($K$73,Z34)))</xm:f>
            <xm:f>$K$73</xm:f>
            <x14:dxf>
              <fill>
                <patternFill>
                  <bgColor rgb="FFFF0000"/>
                </patternFill>
              </fill>
            </x14:dxf>
          </x14:cfRule>
          <x14:cfRule type="containsText" priority="538" operator="containsText" id="{D8EEB7B2-AA32-4AD1-8B69-CDF7D5633A7F}">
            <xm:f>NOT(ISERROR(SEARCH($K$72,Z34)))</xm:f>
            <xm:f>$K$72</xm:f>
            <x14:dxf>
              <fill>
                <patternFill>
                  <bgColor rgb="FFFFC000"/>
                </patternFill>
              </fill>
            </x14:dxf>
          </x14:cfRule>
          <x14:cfRule type="containsText" priority="539" operator="containsText" id="{C8B19DB5-8D2F-4A6B-AC87-4C089E3A8AA7}">
            <xm:f>NOT(ISERROR(SEARCH($K$71,Z34)))</xm:f>
            <xm:f>$K$71</xm:f>
            <x14:dxf>
              <fill>
                <patternFill>
                  <bgColor rgb="FFFFFF00"/>
                </patternFill>
              </fill>
            </x14:dxf>
          </x14:cfRule>
          <x14:cfRule type="containsText" priority="540" operator="containsText" id="{875895CC-D7B8-4928-BDB9-B592BAF1DBD3}">
            <xm:f>NOT(ISERROR(SEARCH($K$70,Z34)))</xm:f>
            <xm:f>$K$70</xm:f>
            <x14:dxf>
              <fill>
                <patternFill>
                  <bgColor rgb="FF00B050"/>
                </patternFill>
              </fill>
            </x14:dxf>
          </x14:cfRule>
          <x14:cfRule type="containsText" priority="541" operator="containsText" id="{74B23D9D-E8C3-4E0B-A748-E15C6CF6777B}">
            <xm:f>NOT(ISERROR(SEARCH($K$69,Z34)))</xm:f>
            <xm:f>$K$69</xm:f>
            <x14:dxf>
              <fill>
                <patternFill>
                  <bgColor rgb="FF92D050"/>
                </patternFill>
              </fill>
            </x14:dxf>
          </x14:cfRule>
          <xm:sqref>Z34:Z35</xm:sqref>
        </x14:conditionalFormatting>
        <x14:conditionalFormatting xmlns:xm="http://schemas.microsoft.com/office/excel/2006/main">
          <x14:cfRule type="containsText" priority="533" operator="containsText" id="{415493D6-2F53-493B-8D37-8441C8A7BF5B}">
            <xm:f>NOT(ISERROR(SEARCH($M$72,AB32)))</xm:f>
            <xm:f>$M$72</xm:f>
            <x14:dxf>
              <fill>
                <patternFill>
                  <bgColor rgb="FFFF0000"/>
                </patternFill>
              </fill>
            </x14:dxf>
          </x14:cfRule>
          <x14:cfRule type="containsText" priority="534" operator="containsText" id="{DB904D1E-506A-45CD-9F62-2FCD9325FBEC}">
            <xm:f>NOT(ISERROR(SEARCH($M$71,AB32)))</xm:f>
            <xm:f>$M$71</xm:f>
            <x14:dxf>
              <fill>
                <patternFill>
                  <bgColor rgb="FFFFC000"/>
                </patternFill>
              </fill>
            </x14:dxf>
          </x14:cfRule>
          <x14:cfRule type="containsText" priority="535" operator="containsText" id="{93C66C05-61A0-441C-9253-FD72E19A213A}">
            <xm:f>NOT(ISERROR(SEARCH($M$70,AB32)))</xm:f>
            <xm:f>$M$70</xm:f>
            <x14:dxf>
              <fill>
                <patternFill>
                  <bgColor rgb="FFFFFF00"/>
                </patternFill>
              </fill>
            </x14:dxf>
          </x14:cfRule>
          <x14:cfRule type="containsText" priority="536" operator="containsText" id="{19CA08E8-D915-461B-8ADF-738270D1AD48}">
            <xm:f>NOT(ISERROR(SEARCH($M$69,AB32)))</xm:f>
            <xm:f>$M$69</xm:f>
            <x14:dxf>
              <fill>
                <patternFill>
                  <bgColor rgb="FF92D050"/>
                </patternFill>
              </fill>
            </x14:dxf>
          </x14:cfRule>
          <xm:sqref>AB32</xm:sqref>
        </x14:conditionalFormatting>
        <x14:conditionalFormatting xmlns:xm="http://schemas.microsoft.com/office/excel/2006/main">
          <x14:cfRule type="containsText" priority="529" operator="containsText" id="{9DBC9DFF-B2C6-479E-BF5E-812177673949}">
            <xm:f>NOT(ISERROR(SEARCH($M$72,AB34)))</xm:f>
            <xm:f>$M$72</xm:f>
            <x14:dxf>
              <fill>
                <patternFill>
                  <bgColor rgb="FFFF0000"/>
                </patternFill>
              </fill>
            </x14:dxf>
          </x14:cfRule>
          <x14:cfRule type="containsText" priority="530" operator="containsText" id="{31021895-832E-4E93-BF10-5FBD85D7ECE0}">
            <xm:f>NOT(ISERROR(SEARCH($M$71,AB34)))</xm:f>
            <xm:f>$M$71</xm:f>
            <x14:dxf>
              <fill>
                <patternFill>
                  <bgColor rgb="FFFFC000"/>
                </patternFill>
              </fill>
            </x14:dxf>
          </x14:cfRule>
          <x14:cfRule type="containsText" priority="531" operator="containsText" id="{3E7C8792-6966-4782-978D-0BBEA98DECCE}">
            <xm:f>NOT(ISERROR(SEARCH($M$70,AB34)))</xm:f>
            <xm:f>$M$70</xm:f>
            <x14:dxf>
              <fill>
                <patternFill>
                  <bgColor rgb="FFFFFF00"/>
                </patternFill>
              </fill>
            </x14:dxf>
          </x14:cfRule>
          <x14:cfRule type="containsText" priority="532" operator="containsText" id="{1E139CC3-D2FB-49CB-AF36-21969AB5594C}">
            <xm:f>NOT(ISERROR(SEARCH($M$69,AB34)))</xm:f>
            <xm:f>$M$69</xm:f>
            <x14:dxf>
              <fill>
                <patternFill>
                  <bgColor rgb="FF92D050"/>
                </patternFill>
              </fill>
            </x14:dxf>
          </x14:cfRule>
          <xm:sqref>AB34</xm:sqref>
        </x14:conditionalFormatting>
        <x14:conditionalFormatting xmlns:xm="http://schemas.microsoft.com/office/excel/2006/main">
          <x14:cfRule type="containsText" priority="525" operator="containsText" id="{537CC572-9BCE-4C5D-901A-16D8318A017F}">
            <xm:f>NOT(ISERROR(SEARCH($M$72,AB33)))</xm:f>
            <xm:f>$M$72</xm:f>
            <x14:dxf>
              <fill>
                <patternFill>
                  <bgColor rgb="FFFF0000"/>
                </patternFill>
              </fill>
            </x14:dxf>
          </x14:cfRule>
          <x14:cfRule type="containsText" priority="526" operator="containsText" id="{F4A7CDAD-1897-478E-BD46-3578366F86E8}">
            <xm:f>NOT(ISERROR(SEARCH($M$71,AB33)))</xm:f>
            <xm:f>$M$71</xm:f>
            <x14:dxf>
              <fill>
                <patternFill>
                  <bgColor rgb="FFFFC000"/>
                </patternFill>
              </fill>
            </x14:dxf>
          </x14:cfRule>
          <x14:cfRule type="containsText" priority="527" operator="containsText" id="{82702FD6-288D-4F4A-B9CB-533A63E0754E}">
            <xm:f>NOT(ISERROR(SEARCH($M$70,AB33)))</xm:f>
            <xm:f>$M$70</xm:f>
            <x14:dxf>
              <fill>
                <patternFill>
                  <bgColor rgb="FFFFFF00"/>
                </patternFill>
              </fill>
            </x14:dxf>
          </x14:cfRule>
          <x14:cfRule type="containsText" priority="528" operator="containsText" id="{8E77AD9F-9631-4781-B64F-D662EC444625}">
            <xm:f>NOT(ISERROR(SEARCH($M$69,AB33)))</xm:f>
            <xm:f>$M$69</xm:f>
            <x14:dxf>
              <fill>
                <patternFill>
                  <bgColor rgb="FF92D050"/>
                </patternFill>
              </fill>
            </x14:dxf>
          </x14:cfRule>
          <xm:sqref>AB33</xm:sqref>
        </x14:conditionalFormatting>
        <x14:conditionalFormatting xmlns:xm="http://schemas.microsoft.com/office/excel/2006/main">
          <x14:cfRule type="containsText" priority="521" operator="containsText" id="{8A968D3D-0753-4013-AF50-D885C1A9232C}">
            <xm:f>NOT(ISERROR(SEARCH($M$72,AB35)))</xm:f>
            <xm:f>$M$72</xm:f>
            <x14:dxf>
              <fill>
                <patternFill>
                  <bgColor rgb="FFFF0000"/>
                </patternFill>
              </fill>
            </x14:dxf>
          </x14:cfRule>
          <x14:cfRule type="containsText" priority="522" operator="containsText" id="{0BD1FCBB-7E0C-4153-9EB3-5E3FB84341B4}">
            <xm:f>NOT(ISERROR(SEARCH($M$71,AB35)))</xm:f>
            <xm:f>$M$71</xm:f>
            <x14:dxf>
              <fill>
                <patternFill>
                  <bgColor rgb="FFFFC000"/>
                </patternFill>
              </fill>
            </x14:dxf>
          </x14:cfRule>
          <x14:cfRule type="containsText" priority="523" operator="containsText" id="{AA1B0D0B-7087-430C-84D3-8204380E22D7}">
            <xm:f>NOT(ISERROR(SEARCH($M$70,AB35)))</xm:f>
            <xm:f>$M$70</xm:f>
            <x14:dxf>
              <fill>
                <patternFill>
                  <bgColor rgb="FFFFFF00"/>
                </patternFill>
              </fill>
            </x14:dxf>
          </x14:cfRule>
          <x14:cfRule type="containsText" priority="524" operator="containsText" id="{BDF8825C-298B-4617-9C36-C1453DF61B81}">
            <xm:f>NOT(ISERROR(SEARCH($M$69,AB35)))</xm:f>
            <xm:f>$M$69</xm:f>
            <x14:dxf>
              <fill>
                <patternFill>
                  <bgColor rgb="FF92D050"/>
                </patternFill>
              </fill>
            </x14:dxf>
          </x14:cfRule>
          <xm:sqref>AB35</xm:sqref>
        </x14:conditionalFormatting>
        <x14:conditionalFormatting xmlns:xm="http://schemas.microsoft.com/office/excel/2006/main">
          <x14:cfRule type="containsText" priority="516" operator="containsText" id="{7F7819BF-06BE-44D3-9E6E-4CE3B58FB05C}">
            <xm:f>NOT(ISERROR(SEARCH($K$73,Z36)))</xm:f>
            <xm:f>$K$73</xm:f>
            <x14:dxf>
              <fill>
                <patternFill>
                  <bgColor rgb="FFFF0000"/>
                </patternFill>
              </fill>
            </x14:dxf>
          </x14:cfRule>
          <x14:cfRule type="containsText" priority="517" operator="containsText" id="{5BD1C71E-7D6E-49A8-9164-C82899A13152}">
            <xm:f>NOT(ISERROR(SEARCH($K$72,Z36)))</xm:f>
            <xm:f>$K$72</xm:f>
            <x14:dxf>
              <fill>
                <patternFill>
                  <bgColor rgb="FFFFC000"/>
                </patternFill>
              </fill>
            </x14:dxf>
          </x14:cfRule>
          <x14:cfRule type="containsText" priority="518" operator="containsText" id="{68FAF4E6-F1DD-49D4-A1C3-364CBA63E228}">
            <xm:f>NOT(ISERROR(SEARCH($K$71,Z36)))</xm:f>
            <xm:f>$K$71</xm:f>
            <x14:dxf>
              <fill>
                <patternFill>
                  <bgColor rgb="FFFFFF00"/>
                </patternFill>
              </fill>
            </x14:dxf>
          </x14:cfRule>
          <x14:cfRule type="containsText" priority="519" operator="containsText" id="{162433DD-4B8F-4C61-8DE0-FF53C0C7DC40}">
            <xm:f>NOT(ISERROR(SEARCH($K$70,Z36)))</xm:f>
            <xm:f>$K$70</xm:f>
            <x14:dxf>
              <fill>
                <patternFill>
                  <bgColor rgb="FF00B050"/>
                </patternFill>
              </fill>
            </x14:dxf>
          </x14:cfRule>
          <x14:cfRule type="containsText" priority="520" operator="containsText" id="{BEE2E5CC-2E0A-4903-AE5D-25D634CFCD13}">
            <xm:f>NOT(ISERROR(SEARCH($K$69,Z36)))</xm:f>
            <xm:f>$K$69</xm:f>
            <x14:dxf>
              <fill>
                <patternFill>
                  <bgColor rgb="FF92D050"/>
                </patternFill>
              </fill>
            </x14:dxf>
          </x14:cfRule>
          <xm:sqref>Z36</xm:sqref>
        </x14:conditionalFormatting>
        <x14:conditionalFormatting xmlns:xm="http://schemas.microsoft.com/office/excel/2006/main">
          <x14:cfRule type="containsText" priority="511" operator="containsText" id="{76C54F3B-9FE2-4EE6-AEA7-4598F6DD5EDC}">
            <xm:f>NOT(ISERROR(SEARCH($K$73,Z37)))</xm:f>
            <xm:f>$K$73</xm:f>
            <x14:dxf>
              <fill>
                <patternFill>
                  <bgColor rgb="FFFF0000"/>
                </patternFill>
              </fill>
            </x14:dxf>
          </x14:cfRule>
          <x14:cfRule type="containsText" priority="512" operator="containsText" id="{487806E8-B928-408D-A174-E94530C0BC5D}">
            <xm:f>NOT(ISERROR(SEARCH($K$72,Z37)))</xm:f>
            <xm:f>$K$72</xm:f>
            <x14:dxf>
              <fill>
                <patternFill>
                  <bgColor rgb="FFFFC000"/>
                </patternFill>
              </fill>
            </x14:dxf>
          </x14:cfRule>
          <x14:cfRule type="containsText" priority="513" operator="containsText" id="{3AC38F54-02BF-4D26-8D6E-97F1C35A26CF}">
            <xm:f>NOT(ISERROR(SEARCH($K$71,Z37)))</xm:f>
            <xm:f>$K$71</xm:f>
            <x14:dxf>
              <fill>
                <patternFill>
                  <bgColor rgb="FFFFFF00"/>
                </patternFill>
              </fill>
            </x14:dxf>
          </x14:cfRule>
          <x14:cfRule type="containsText" priority="514" operator="containsText" id="{E0BB5532-44C7-4C4B-A370-9B624AF7023C}">
            <xm:f>NOT(ISERROR(SEARCH($K$70,Z37)))</xm:f>
            <xm:f>$K$70</xm:f>
            <x14:dxf>
              <fill>
                <patternFill>
                  <bgColor rgb="FF00B050"/>
                </patternFill>
              </fill>
            </x14:dxf>
          </x14:cfRule>
          <x14:cfRule type="containsText" priority="515" operator="containsText" id="{728C5906-9236-4ECE-AA3D-201B8403D856}">
            <xm:f>NOT(ISERROR(SEARCH($K$69,Z37)))</xm:f>
            <xm:f>$K$69</xm:f>
            <x14:dxf>
              <fill>
                <patternFill>
                  <bgColor rgb="FF92D050"/>
                </patternFill>
              </fill>
            </x14:dxf>
          </x14:cfRule>
          <xm:sqref>Z37</xm:sqref>
        </x14:conditionalFormatting>
        <x14:conditionalFormatting xmlns:xm="http://schemas.microsoft.com/office/excel/2006/main">
          <x14:cfRule type="containsText" priority="507" operator="containsText" id="{FFEBE21B-AAEB-4894-B667-C9FEF9C12F6E}">
            <xm:f>NOT(ISERROR(SEARCH($M$72,AB37)))</xm:f>
            <xm:f>$M$72</xm:f>
            <x14:dxf>
              <fill>
                <patternFill>
                  <bgColor rgb="FFFF0000"/>
                </patternFill>
              </fill>
            </x14:dxf>
          </x14:cfRule>
          <x14:cfRule type="containsText" priority="508" operator="containsText" id="{CE8AA156-19B0-4B11-8540-37B9B85FAB84}">
            <xm:f>NOT(ISERROR(SEARCH($M$71,AB37)))</xm:f>
            <xm:f>$M$71</xm:f>
            <x14:dxf>
              <fill>
                <patternFill>
                  <bgColor rgb="FFFFC000"/>
                </patternFill>
              </fill>
            </x14:dxf>
          </x14:cfRule>
          <x14:cfRule type="containsText" priority="509" operator="containsText" id="{F2BEF309-3BE2-48A5-978F-1036B9BA1E0D}">
            <xm:f>NOT(ISERROR(SEARCH($M$70,AB37)))</xm:f>
            <xm:f>$M$70</xm:f>
            <x14:dxf>
              <fill>
                <patternFill>
                  <bgColor rgb="FFFFFF00"/>
                </patternFill>
              </fill>
            </x14:dxf>
          </x14:cfRule>
          <x14:cfRule type="containsText" priority="510" operator="containsText" id="{02EE7891-4D2F-4B6C-816F-29AAA3EF5629}">
            <xm:f>NOT(ISERROR(SEARCH($M$69,AB37)))</xm:f>
            <xm:f>$M$69</xm:f>
            <x14:dxf>
              <fill>
                <patternFill>
                  <bgColor rgb="FF92D050"/>
                </patternFill>
              </fill>
            </x14:dxf>
          </x14:cfRule>
          <xm:sqref>AB37</xm:sqref>
        </x14:conditionalFormatting>
        <x14:conditionalFormatting xmlns:xm="http://schemas.microsoft.com/office/excel/2006/main">
          <x14:cfRule type="containsText" priority="503" operator="containsText" id="{B6E0EF79-AFDC-4502-A701-6A371B858690}">
            <xm:f>NOT(ISERROR(SEARCH($M$72,AB36)))</xm:f>
            <xm:f>$M$72</xm:f>
            <x14:dxf>
              <fill>
                <patternFill>
                  <bgColor rgb="FFFF0000"/>
                </patternFill>
              </fill>
            </x14:dxf>
          </x14:cfRule>
          <x14:cfRule type="containsText" priority="504" operator="containsText" id="{E6AAC92F-D09F-4920-9BCD-B8DF4DFCC930}">
            <xm:f>NOT(ISERROR(SEARCH($M$71,AB36)))</xm:f>
            <xm:f>$M$71</xm:f>
            <x14:dxf>
              <fill>
                <patternFill>
                  <bgColor rgb="FFFFC000"/>
                </patternFill>
              </fill>
            </x14:dxf>
          </x14:cfRule>
          <x14:cfRule type="containsText" priority="505" operator="containsText" id="{7A5F3595-2866-43E6-AC9E-005E641A5191}">
            <xm:f>NOT(ISERROR(SEARCH($M$70,AB36)))</xm:f>
            <xm:f>$M$70</xm:f>
            <x14:dxf>
              <fill>
                <patternFill>
                  <bgColor rgb="FFFFFF00"/>
                </patternFill>
              </fill>
            </x14:dxf>
          </x14:cfRule>
          <x14:cfRule type="containsText" priority="506" operator="containsText" id="{27BB96F6-AD71-4686-AAB5-B680A356AA56}">
            <xm:f>NOT(ISERROR(SEARCH($M$69,AB36)))</xm:f>
            <xm:f>$M$69</xm:f>
            <x14:dxf>
              <fill>
                <patternFill>
                  <bgColor rgb="FF92D050"/>
                </patternFill>
              </fill>
            </x14:dxf>
          </x14:cfRule>
          <xm:sqref>AB36</xm:sqref>
        </x14:conditionalFormatting>
        <x14:conditionalFormatting xmlns:xm="http://schemas.microsoft.com/office/excel/2006/main">
          <x14:cfRule type="containsText" priority="498" operator="containsText" id="{A86D0893-2D4A-4F08-91D6-28BA065F16DE}">
            <xm:f>NOT(ISERROR(SEARCH($K$73,Z38)))</xm:f>
            <xm:f>$K$73</xm:f>
            <x14:dxf>
              <fill>
                <patternFill>
                  <bgColor rgb="FFFF0000"/>
                </patternFill>
              </fill>
            </x14:dxf>
          </x14:cfRule>
          <x14:cfRule type="containsText" priority="499" operator="containsText" id="{70604CFC-5A12-4283-9CB2-E7A79782A29A}">
            <xm:f>NOT(ISERROR(SEARCH($K$72,Z38)))</xm:f>
            <xm:f>$K$72</xm:f>
            <x14:dxf>
              <fill>
                <patternFill>
                  <bgColor rgb="FFFFC000"/>
                </patternFill>
              </fill>
            </x14:dxf>
          </x14:cfRule>
          <x14:cfRule type="containsText" priority="500" operator="containsText" id="{15C909CB-FB84-4955-AE18-A8EE3AAA7B2F}">
            <xm:f>NOT(ISERROR(SEARCH($K$71,Z38)))</xm:f>
            <xm:f>$K$71</xm:f>
            <x14:dxf>
              <fill>
                <patternFill>
                  <bgColor rgb="FFFFFF00"/>
                </patternFill>
              </fill>
            </x14:dxf>
          </x14:cfRule>
          <x14:cfRule type="containsText" priority="501" operator="containsText" id="{08AD8778-67D2-4758-9EF4-511A1EFE96D4}">
            <xm:f>NOT(ISERROR(SEARCH($K$70,Z38)))</xm:f>
            <xm:f>$K$70</xm:f>
            <x14:dxf>
              <fill>
                <patternFill>
                  <bgColor rgb="FF00B050"/>
                </patternFill>
              </fill>
            </x14:dxf>
          </x14:cfRule>
          <x14:cfRule type="containsText" priority="502" operator="containsText" id="{DC9D6669-6D71-4B8F-889B-20CCFAA9AD11}">
            <xm:f>NOT(ISERROR(SEARCH($K$69,Z38)))</xm:f>
            <xm:f>$K$69</xm:f>
            <x14:dxf>
              <fill>
                <patternFill>
                  <bgColor rgb="FF92D050"/>
                </patternFill>
              </fill>
            </x14:dxf>
          </x14:cfRule>
          <xm:sqref>Z38</xm:sqref>
        </x14:conditionalFormatting>
        <x14:conditionalFormatting xmlns:xm="http://schemas.microsoft.com/office/excel/2006/main">
          <x14:cfRule type="containsText" priority="494" operator="containsText" id="{0F4F4A6B-3E90-4EEB-A725-6090560561E2}">
            <xm:f>NOT(ISERROR(SEARCH($M$72,AB38)))</xm:f>
            <xm:f>$M$72</xm:f>
            <x14:dxf>
              <fill>
                <patternFill>
                  <bgColor rgb="FFFF0000"/>
                </patternFill>
              </fill>
            </x14:dxf>
          </x14:cfRule>
          <x14:cfRule type="containsText" priority="495" operator="containsText" id="{B4CF2587-66EE-4060-8546-AE67E8FA2ACC}">
            <xm:f>NOT(ISERROR(SEARCH($M$71,AB38)))</xm:f>
            <xm:f>$M$71</xm:f>
            <x14:dxf>
              <fill>
                <patternFill>
                  <bgColor rgb="FFFFC000"/>
                </patternFill>
              </fill>
            </x14:dxf>
          </x14:cfRule>
          <x14:cfRule type="containsText" priority="496" operator="containsText" id="{B31D904C-5163-4ED7-90A2-008CC37552DD}">
            <xm:f>NOT(ISERROR(SEARCH($M$70,AB38)))</xm:f>
            <xm:f>$M$70</xm:f>
            <x14:dxf>
              <fill>
                <patternFill>
                  <bgColor rgb="FFFFFF00"/>
                </patternFill>
              </fill>
            </x14:dxf>
          </x14:cfRule>
          <x14:cfRule type="containsText" priority="497" operator="containsText" id="{FCF86C9B-B1F1-48E4-910B-D2728F6D482F}">
            <xm:f>NOT(ISERROR(SEARCH($M$69,AB38)))</xm:f>
            <xm:f>$M$69</xm:f>
            <x14:dxf>
              <fill>
                <patternFill>
                  <bgColor rgb="FF92D050"/>
                </patternFill>
              </fill>
            </x14:dxf>
          </x14:cfRule>
          <xm:sqref>AB38</xm:sqref>
        </x14:conditionalFormatting>
        <x14:conditionalFormatting xmlns:xm="http://schemas.microsoft.com/office/excel/2006/main">
          <x14:cfRule type="containsText" priority="486" operator="containsText" id="{18D8BD2E-02B7-4F92-9FCB-60181E05A5D1}">
            <xm:f>NOT(ISERROR(SEARCH($I$69,I44)))</xm:f>
            <xm:f>$I$69</xm:f>
            <x14:dxf>
              <fill>
                <patternFill>
                  <fgColor rgb="FF92D050"/>
                  <bgColor rgb="FF92D050"/>
                </patternFill>
              </fill>
            </x14:dxf>
          </x14:cfRule>
          <x14:cfRule type="containsText" priority="487" operator="containsText" id="{EF75D21D-E6CD-423E-A9BB-6FAC0D68399F}">
            <xm:f>NOT(ISERROR(SEARCH($I$70,I44)))</xm:f>
            <xm:f>$I$70</xm:f>
            <x14:dxf>
              <fill>
                <patternFill>
                  <bgColor rgb="FF00B050"/>
                </patternFill>
              </fill>
            </x14:dxf>
          </x14:cfRule>
          <x14:cfRule type="containsText" priority="488" operator="containsText" id="{FC486DBE-7350-49A2-A4C7-FF34A2A1CD2F}">
            <xm:f>NOT(ISERROR(SEARCH($I$73,I44)))</xm:f>
            <xm:f>$I$73</xm:f>
            <x14:dxf>
              <fill>
                <patternFill>
                  <bgColor rgb="FFFF0000"/>
                </patternFill>
              </fill>
            </x14:dxf>
          </x14:cfRule>
          <x14:cfRule type="containsText" priority="489" operator="containsText" id="{E315E833-8A54-4C48-8B8D-94219B5A3379}">
            <xm:f>NOT(ISERROR(SEARCH($I$72,I44)))</xm:f>
            <xm:f>$I$72</xm:f>
            <x14:dxf>
              <fill>
                <patternFill>
                  <fgColor rgb="FFFFC000"/>
                  <bgColor rgb="FFFFC000"/>
                </patternFill>
              </fill>
            </x14:dxf>
          </x14:cfRule>
          <x14:cfRule type="containsText" priority="490" operator="containsText" id="{51A85FF8-1349-49AA-8AE4-356A83FDC5E5}">
            <xm:f>NOT(ISERROR(SEARCH($I$71,I44)))</xm:f>
            <xm:f>$I$71</xm:f>
            <x14:dxf>
              <fill>
                <patternFill>
                  <fgColor rgb="FFFFFF00"/>
                  <bgColor rgb="FFFFFF00"/>
                </patternFill>
              </fill>
            </x14:dxf>
          </x14:cfRule>
          <x14:cfRule type="containsText" priority="491" operator="containsText" id="{FE26B517-20DC-4C93-AAC4-1BD856C3ADF6}">
            <xm:f>NOT(ISERROR(SEARCH($I$70,I44)))</xm:f>
            <xm:f>$I$70</xm:f>
            <x14:dxf>
              <fill>
                <patternFill>
                  <bgColor theme="0" tint="-0.14996795556505021"/>
                </patternFill>
              </fill>
            </x14:dxf>
          </x14:cfRule>
          <x14:cfRule type="cellIs" priority="492" operator="equal" id="{283EF764-C40A-4D8A-B28D-3BB7BA759AD0}">
            <xm:f>'C:\GESTION 2023\1. Pensamiento y Direccionamiento Estrategico\Planes integrados\Definitivos\[MAPA RIESGOS UAEOS 2023.xlsx]Tabla probabiidad'!#REF!</xm:f>
            <x14:dxf>
              <fill>
                <patternFill>
                  <fgColor theme="6"/>
                </patternFill>
              </fill>
            </x14:dxf>
          </x14:cfRule>
          <x14:cfRule type="cellIs" priority="493" operator="equal" id="{A4025D53-FB81-429B-9B4D-3998D6173057}">
            <xm:f>'C:\GESTION 2023\1. Pensamiento y Direccionamiento Estrategico\Planes integrados\Definitivos\[MAPA RIESGOS UAEOS 2023.xlsx]Tabla probabiidad'!#REF!</xm:f>
            <x14:dxf>
              <fill>
                <patternFill>
                  <fgColor rgb="FF92D050"/>
                  <bgColor theme="6" tint="0.59996337778862885"/>
                </patternFill>
              </fill>
            </x14:dxf>
          </x14:cfRule>
          <xm:sqref>I44</xm:sqref>
        </x14:conditionalFormatting>
        <x14:conditionalFormatting xmlns:xm="http://schemas.microsoft.com/office/excel/2006/main">
          <x14:cfRule type="containsText" priority="478" operator="containsText" id="{A73C0396-5ABF-4399-9537-816100791C6D}">
            <xm:f>NOT(ISERROR(SEARCH($I$69,I45)))</xm:f>
            <xm:f>$I$69</xm:f>
            <x14:dxf>
              <fill>
                <patternFill>
                  <fgColor rgb="FF92D050"/>
                  <bgColor rgb="FF92D050"/>
                </patternFill>
              </fill>
            </x14:dxf>
          </x14:cfRule>
          <x14:cfRule type="containsText" priority="479" operator="containsText" id="{DC7EBBBF-4FA7-484F-BBEF-7431C1149AB0}">
            <xm:f>NOT(ISERROR(SEARCH($I$70,I45)))</xm:f>
            <xm:f>$I$70</xm:f>
            <x14:dxf>
              <fill>
                <patternFill>
                  <bgColor rgb="FF00B050"/>
                </patternFill>
              </fill>
            </x14:dxf>
          </x14:cfRule>
          <x14:cfRule type="containsText" priority="480" operator="containsText" id="{9DB19987-DF92-45BC-B41B-808F94086BD3}">
            <xm:f>NOT(ISERROR(SEARCH($I$73,I45)))</xm:f>
            <xm:f>$I$73</xm:f>
            <x14:dxf>
              <fill>
                <patternFill>
                  <bgColor rgb="FFFF0000"/>
                </patternFill>
              </fill>
            </x14:dxf>
          </x14:cfRule>
          <x14:cfRule type="containsText" priority="481" operator="containsText" id="{A6CED9DB-FD7F-4519-9978-37BCB2E0C2E4}">
            <xm:f>NOT(ISERROR(SEARCH($I$72,I45)))</xm:f>
            <xm:f>$I$72</xm:f>
            <x14:dxf>
              <fill>
                <patternFill>
                  <fgColor rgb="FFFFC000"/>
                  <bgColor rgb="FFFFC000"/>
                </patternFill>
              </fill>
            </x14:dxf>
          </x14:cfRule>
          <x14:cfRule type="containsText" priority="482" operator="containsText" id="{7E075EDE-784B-42F4-9655-0D5D0A102619}">
            <xm:f>NOT(ISERROR(SEARCH($I$71,I45)))</xm:f>
            <xm:f>$I$71</xm:f>
            <x14:dxf>
              <fill>
                <patternFill>
                  <fgColor rgb="FFFFFF00"/>
                  <bgColor rgb="FFFFFF00"/>
                </patternFill>
              </fill>
            </x14:dxf>
          </x14:cfRule>
          <x14:cfRule type="containsText" priority="483" operator="containsText" id="{2FF163B7-F0E3-4823-B8C5-5CB1D6B179E5}">
            <xm:f>NOT(ISERROR(SEARCH($I$70,I45)))</xm:f>
            <xm:f>$I$70</xm:f>
            <x14:dxf>
              <fill>
                <patternFill>
                  <bgColor theme="0" tint="-0.14996795556505021"/>
                </patternFill>
              </fill>
            </x14:dxf>
          </x14:cfRule>
          <x14:cfRule type="cellIs" priority="484" operator="equal" id="{ADE04AF6-44C8-40AA-BEB3-296F7AA5934F}">
            <xm:f>'C:\GESTION 2023\1. Pensamiento y Direccionamiento Estrategico\Planes integrados\Definitivos\[MAPA RIESGOS UAEOS 2023.xlsx]Tabla probabiidad'!#REF!</xm:f>
            <x14:dxf>
              <fill>
                <patternFill>
                  <fgColor theme="6"/>
                </patternFill>
              </fill>
            </x14:dxf>
          </x14:cfRule>
          <x14:cfRule type="cellIs" priority="485" operator="equal" id="{D3E14392-279C-4C40-B727-02C00CD4AB31}">
            <xm:f>'C:\GESTION 2023\1. Pensamiento y Direccionamiento Estrategico\Planes integrados\Definitivos\[MAPA RIESGOS UAEOS 2023.xlsx]Tabla probabiidad'!#REF!</xm:f>
            <x14:dxf>
              <fill>
                <patternFill>
                  <fgColor rgb="FF92D050"/>
                  <bgColor theme="6" tint="0.59996337778862885"/>
                </patternFill>
              </fill>
            </x14:dxf>
          </x14:cfRule>
          <xm:sqref>I45:I46</xm:sqref>
        </x14:conditionalFormatting>
        <x14:conditionalFormatting xmlns:xm="http://schemas.microsoft.com/office/excel/2006/main">
          <x14:cfRule type="containsText" priority="470" operator="containsText" id="{8BA4A1D0-71C1-41F9-A5CD-69F9EC4AE20B}">
            <xm:f>NOT(ISERROR(SEARCH($I$69,I47)))</xm:f>
            <xm:f>$I$69</xm:f>
            <x14:dxf>
              <fill>
                <patternFill>
                  <fgColor rgb="FF92D050"/>
                  <bgColor rgb="FF92D050"/>
                </patternFill>
              </fill>
            </x14:dxf>
          </x14:cfRule>
          <x14:cfRule type="containsText" priority="471" operator="containsText" id="{8FC10AB4-C81A-44A4-A063-C259FE37F3DF}">
            <xm:f>NOT(ISERROR(SEARCH($I$70,I47)))</xm:f>
            <xm:f>$I$70</xm:f>
            <x14:dxf>
              <fill>
                <patternFill>
                  <bgColor rgb="FF00B050"/>
                </patternFill>
              </fill>
            </x14:dxf>
          </x14:cfRule>
          <x14:cfRule type="containsText" priority="472" operator="containsText" id="{9D2DA193-A2C1-4547-8E14-61A6A332252F}">
            <xm:f>NOT(ISERROR(SEARCH($I$73,I47)))</xm:f>
            <xm:f>$I$73</xm:f>
            <x14:dxf>
              <fill>
                <patternFill>
                  <bgColor rgb="FFFF0000"/>
                </patternFill>
              </fill>
            </x14:dxf>
          </x14:cfRule>
          <x14:cfRule type="containsText" priority="473" operator="containsText" id="{064D11DF-A129-430C-B53A-9E90A753F847}">
            <xm:f>NOT(ISERROR(SEARCH($I$72,I47)))</xm:f>
            <xm:f>$I$72</xm:f>
            <x14:dxf>
              <fill>
                <patternFill>
                  <fgColor rgb="FFFFC000"/>
                  <bgColor rgb="FFFFC000"/>
                </patternFill>
              </fill>
            </x14:dxf>
          </x14:cfRule>
          <x14:cfRule type="containsText" priority="474" operator="containsText" id="{0D6411DE-1280-4280-BB5A-89FDDF1C35A3}">
            <xm:f>NOT(ISERROR(SEARCH($I$71,I47)))</xm:f>
            <xm:f>$I$71</xm:f>
            <x14:dxf>
              <fill>
                <patternFill>
                  <fgColor rgb="FFFFFF00"/>
                  <bgColor rgb="FFFFFF00"/>
                </patternFill>
              </fill>
            </x14:dxf>
          </x14:cfRule>
          <x14:cfRule type="containsText" priority="475" operator="containsText" id="{E08C0764-BC4E-41C4-BC43-AE30BA5CF3CB}">
            <xm:f>NOT(ISERROR(SEARCH($I$70,I47)))</xm:f>
            <xm:f>$I$70</xm:f>
            <x14:dxf>
              <fill>
                <patternFill>
                  <bgColor theme="0" tint="-0.14996795556505021"/>
                </patternFill>
              </fill>
            </x14:dxf>
          </x14:cfRule>
          <x14:cfRule type="cellIs" priority="476" operator="equal" id="{E71A8188-9D33-4616-8141-E0CA287DD97D}">
            <xm:f>'C:\GESTION 2023\1. Pensamiento y Direccionamiento Estrategico\Planes integrados\Definitivos\[MAPA RIESGOS UAEOS 2023.xlsx]Tabla probabiidad'!#REF!</xm:f>
            <x14:dxf>
              <fill>
                <patternFill>
                  <fgColor theme="6"/>
                </patternFill>
              </fill>
            </x14:dxf>
          </x14:cfRule>
          <x14:cfRule type="cellIs" priority="477" operator="equal" id="{39F0917F-5745-4834-ADC7-3C14BA602E3B}">
            <xm:f>'C:\GESTION 2023\1. Pensamiento y Direccionamiento Estrategico\Planes integrados\Definitivos\[MAPA RIESGOS UAEOS 2023.xlsx]Tabla probabiidad'!#REF!</xm:f>
            <x14:dxf>
              <fill>
                <patternFill>
                  <fgColor rgb="FF92D050"/>
                  <bgColor theme="6" tint="0.59996337778862885"/>
                </patternFill>
              </fill>
            </x14:dxf>
          </x14:cfRule>
          <xm:sqref>I47</xm:sqref>
        </x14:conditionalFormatting>
        <x14:conditionalFormatting xmlns:xm="http://schemas.microsoft.com/office/excel/2006/main">
          <x14:cfRule type="containsText" priority="465" operator="containsText" id="{A33B04B9-CB20-45C4-A949-65A76CEBCCD2}">
            <xm:f>NOT(ISERROR(SEARCH($K$73,K44)))</xm:f>
            <xm:f>$K$73</xm:f>
            <x14:dxf>
              <fill>
                <patternFill>
                  <bgColor rgb="FFFF0000"/>
                </patternFill>
              </fill>
            </x14:dxf>
          </x14:cfRule>
          <x14:cfRule type="containsText" priority="466" operator="containsText" id="{A018E098-3874-40CD-89EA-623DEBA81F1C}">
            <xm:f>NOT(ISERROR(SEARCH($K$72,K44)))</xm:f>
            <xm:f>$K$72</xm:f>
            <x14:dxf>
              <fill>
                <patternFill>
                  <bgColor rgb="FFFFC000"/>
                </patternFill>
              </fill>
            </x14:dxf>
          </x14:cfRule>
          <x14:cfRule type="containsText" priority="467" operator="containsText" id="{E25D4F0B-A54B-46C8-9022-56B6082C0331}">
            <xm:f>NOT(ISERROR(SEARCH($K$71,K44)))</xm:f>
            <xm:f>$K$71</xm:f>
            <x14:dxf>
              <fill>
                <patternFill>
                  <bgColor rgb="FFFFFF00"/>
                </patternFill>
              </fill>
            </x14:dxf>
          </x14:cfRule>
          <x14:cfRule type="containsText" priority="468" operator="containsText" id="{4F709A1C-0EAC-4372-8277-EC3EFACDB248}">
            <xm:f>NOT(ISERROR(SEARCH($K$70,K44)))</xm:f>
            <xm:f>$K$70</xm:f>
            <x14:dxf>
              <fill>
                <patternFill>
                  <bgColor rgb="FF00B050"/>
                </patternFill>
              </fill>
            </x14:dxf>
          </x14:cfRule>
          <x14:cfRule type="containsText" priority="469" operator="containsText" id="{5E234978-390F-4B9C-A134-5FDD61081A4B}">
            <xm:f>NOT(ISERROR(SEARCH($K$69,K44)))</xm:f>
            <xm:f>$K$69</xm:f>
            <x14:dxf>
              <fill>
                <patternFill>
                  <bgColor rgb="FF92D050"/>
                </patternFill>
              </fill>
            </x14:dxf>
          </x14:cfRule>
          <xm:sqref>K44</xm:sqref>
        </x14:conditionalFormatting>
        <x14:conditionalFormatting xmlns:xm="http://schemas.microsoft.com/office/excel/2006/main">
          <x14:cfRule type="containsText" priority="460" operator="containsText" id="{12B5B458-C0C8-4F79-AAE4-A8A80FE0347A}">
            <xm:f>NOT(ISERROR(SEARCH($K$73,K46)))</xm:f>
            <xm:f>$K$73</xm:f>
            <x14:dxf>
              <fill>
                <patternFill>
                  <bgColor rgb="FFFF0000"/>
                </patternFill>
              </fill>
            </x14:dxf>
          </x14:cfRule>
          <x14:cfRule type="containsText" priority="461" operator="containsText" id="{9BBFC224-ED16-4091-AF42-9DF9690B68B1}">
            <xm:f>NOT(ISERROR(SEARCH($K$72,K46)))</xm:f>
            <xm:f>$K$72</xm:f>
            <x14:dxf>
              <fill>
                <patternFill>
                  <bgColor rgb="FFFFC000"/>
                </patternFill>
              </fill>
            </x14:dxf>
          </x14:cfRule>
          <x14:cfRule type="containsText" priority="462" operator="containsText" id="{98E7C813-C40A-4F83-AEDB-137AB24674BD}">
            <xm:f>NOT(ISERROR(SEARCH($K$71,K46)))</xm:f>
            <xm:f>$K$71</xm:f>
            <x14:dxf>
              <fill>
                <patternFill>
                  <bgColor rgb="FFFFFF00"/>
                </patternFill>
              </fill>
            </x14:dxf>
          </x14:cfRule>
          <x14:cfRule type="containsText" priority="463" operator="containsText" id="{6A215FC5-7EFD-4554-AF6C-BB54169B8389}">
            <xm:f>NOT(ISERROR(SEARCH($K$70,K46)))</xm:f>
            <xm:f>$K$70</xm:f>
            <x14:dxf>
              <fill>
                <patternFill>
                  <bgColor rgb="FF00B050"/>
                </patternFill>
              </fill>
            </x14:dxf>
          </x14:cfRule>
          <x14:cfRule type="containsText" priority="464" operator="containsText" id="{E88CA892-D018-4D82-88A1-6E91B308C2CA}">
            <xm:f>NOT(ISERROR(SEARCH($K$69,K46)))</xm:f>
            <xm:f>$K$69</xm:f>
            <x14:dxf>
              <fill>
                <patternFill>
                  <bgColor rgb="FF92D050"/>
                </patternFill>
              </fill>
            </x14:dxf>
          </x14:cfRule>
          <xm:sqref>K46:K47</xm:sqref>
        </x14:conditionalFormatting>
        <x14:conditionalFormatting xmlns:xm="http://schemas.microsoft.com/office/excel/2006/main">
          <x14:cfRule type="containsText" priority="455" operator="containsText" id="{26153CCC-D594-4182-886F-549BBC319DD9}">
            <xm:f>NOT(ISERROR(SEARCH($K$73,K45)))</xm:f>
            <xm:f>$K$73</xm:f>
            <x14:dxf>
              <fill>
                <patternFill>
                  <bgColor rgb="FFFF0000"/>
                </patternFill>
              </fill>
            </x14:dxf>
          </x14:cfRule>
          <x14:cfRule type="containsText" priority="456" operator="containsText" id="{CCFB8371-3EB3-4397-AF68-AD8310AD88E9}">
            <xm:f>NOT(ISERROR(SEARCH($K$72,K45)))</xm:f>
            <xm:f>$K$72</xm:f>
            <x14:dxf>
              <fill>
                <patternFill>
                  <bgColor rgb="FFFFC000"/>
                </patternFill>
              </fill>
            </x14:dxf>
          </x14:cfRule>
          <x14:cfRule type="containsText" priority="457" operator="containsText" id="{15D8E256-6579-4AE7-A691-BE2386038E05}">
            <xm:f>NOT(ISERROR(SEARCH($K$71,K45)))</xm:f>
            <xm:f>$K$71</xm:f>
            <x14:dxf>
              <fill>
                <patternFill>
                  <bgColor rgb="FFFFFF00"/>
                </patternFill>
              </fill>
            </x14:dxf>
          </x14:cfRule>
          <x14:cfRule type="containsText" priority="458" operator="containsText" id="{C4AC5A6E-0FFE-46F9-B33A-F94D2A50198E}">
            <xm:f>NOT(ISERROR(SEARCH($K$70,K45)))</xm:f>
            <xm:f>$K$70</xm:f>
            <x14:dxf>
              <fill>
                <patternFill>
                  <bgColor rgb="FF00B050"/>
                </patternFill>
              </fill>
            </x14:dxf>
          </x14:cfRule>
          <x14:cfRule type="containsText" priority="459" operator="containsText" id="{22DA1E73-AC6F-4E95-AD08-B5F8D0255668}">
            <xm:f>NOT(ISERROR(SEARCH($K$69,K45)))</xm:f>
            <xm:f>$K$69</xm:f>
            <x14:dxf>
              <fill>
                <patternFill>
                  <bgColor rgb="FF92D050"/>
                </patternFill>
              </fill>
            </x14:dxf>
          </x14:cfRule>
          <xm:sqref>K45</xm:sqref>
        </x14:conditionalFormatting>
        <x14:conditionalFormatting xmlns:xm="http://schemas.microsoft.com/office/excel/2006/main">
          <x14:cfRule type="containsText" priority="451" operator="containsText" id="{B93E27C3-EA77-4D97-8DB0-6F83B2383802}">
            <xm:f>NOT(ISERROR(SEARCH($M$72,M44)))</xm:f>
            <xm:f>$M$72</xm:f>
            <x14:dxf>
              <fill>
                <patternFill>
                  <bgColor rgb="FFFF0000"/>
                </patternFill>
              </fill>
            </x14:dxf>
          </x14:cfRule>
          <x14:cfRule type="containsText" priority="452" operator="containsText" id="{DC2BE322-666E-48A9-9313-2DCCF24B5844}">
            <xm:f>NOT(ISERROR(SEARCH($M$71,M44)))</xm:f>
            <xm:f>$M$71</xm:f>
            <x14:dxf>
              <fill>
                <patternFill>
                  <bgColor rgb="FFFFC000"/>
                </patternFill>
              </fill>
            </x14:dxf>
          </x14:cfRule>
          <x14:cfRule type="containsText" priority="453" operator="containsText" id="{B41FD5B0-AC63-4BF5-AB3D-EC7DD2990E33}">
            <xm:f>NOT(ISERROR(SEARCH($M$70,M44)))</xm:f>
            <xm:f>$M$70</xm:f>
            <x14:dxf>
              <fill>
                <patternFill>
                  <bgColor rgb="FFFFFF00"/>
                </patternFill>
              </fill>
            </x14:dxf>
          </x14:cfRule>
          <x14:cfRule type="containsText" priority="454" operator="containsText" id="{38043A1F-3513-4A9C-99B5-BA0261283DC1}">
            <xm:f>NOT(ISERROR(SEARCH($M$69,M44)))</xm:f>
            <xm:f>$M$69</xm:f>
            <x14:dxf>
              <fill>
                <patternFill>
                  <bgColor rgb="FF92D050"/>
                </patternFill>
              </fill>
            </x14:dxf>
          </x14:cfRule>
          <xm:sqref>M44</xm:sqref>
        </x14:conditionalFormatting>
        <x14:conditionalFormatting xmlns:xm="http://schemas.microsoft.com/office/excel/2006/main">
          <x14:cfRule type="containsText" priority="447" operator="containsText" id="{6BD2436F-3D30-4B3A-BAEF-0A7D9149BCB1}">
            <xm:f>NOT(ISERROR(SEARCH($M$72,M46)))</xm:f>
            <xm:f>$M$72</xm:f>
            <x14:dxf>
              <fill>
                <patternFill>
                  <bgColor rgb="FFFF0000"/>
                </patternFill>
              </fill>
            </x14:dxf>
          </x14:cfRule>
          <x14:cfRule type="containsText" priority="448" operator="containsText" id="{46F79CF2-0C17-4F03-8A7E-370964C5D83C}">
            <xm:f>NOT(ISERROR(SEARCH($M$71,M46)))</xm:f>
            <xm:f>$M$71</xm:f>
            <x14:dxf>
              <fill>
                <patternFill>
                  <bgColor rgb="FFFFC000"/>
                </patternFill>
              </fill>
            </x14:dxf>
          </x14:cfRule>
          <x14:cfRule type="containsText" priority="449" operator="containsText" id="{98D23269-C326-4C86-A5CC-5A2E6864E604}">
            <xm:f>NOT(ISERROR(SEARCH($M$70,M46)))</xm:f>
            <xm:f>$M$70</xm:f>
            <x14:dxf>
              <fill>
                <patternFill>
                  <bgColor rgb="FFFFFF00"/>
                </patternFill>
              </fill>
            </x14:dxf>
          </x14:cfRule>
          <x14:cfRule type="containsText" priority="450" operator="containsText" id="{3FBE780F-B389-4C45-9F5B-8A369ED8B279}">
            <xm:f>NOT(ISERROR(SEARCH($M$69,M46)))</xm:f>
            <xm:f>$M$69</xm:f>
            <x14:dxf>
              <fill>
                <patternFill>
                  <bgColor rgb="FF92D050"/>
                </patternFill>
              </fill>
            </x14:dxf>
          </x14:cfRule>
          <xm:sqref>M46:M47</xm:sqref>
        </x14:conditionalFormatting>
        <x14:conditionalFormatting xmlns:xm="http://schemas.microsoft.com/office/excel/2006/main">
          <x14:cfRule type="containsText" priority="443" operator="containsText" id="{30BCEE53-CA6C-4B91-B9AD-3DE338AD4C9F}">
            <xm:f>NOT(ISERROR(SEARCH($M$72,M45)))</xm:f>
            <xm:f>$M$72</xm:f>
            <x14:dxf>
              <fill>
                <patternFill>
                  <bgColor rgb="FFFF0000"/>
                </patternFill>
              </fill>
            </x14:dxf>
          </x14:cfRule>
          <x14:cfRule type="containsText" priority="444" operator="containsText" id="{16B01935-95AF-40F1-865D-4C8B98CF589B}">
            <xm:f>NOT(ISERROR(SEARCH($M$71,M45)))</xm:f>
            <xm:f>$M$71</xm:f>
            <x14:dxf>
              <fill>
                <patternFill>
                  <bgColor rgb="FFFFC000"/>
                </patternFill>
              </fill>
            </x14:dxf>
          </x14:cfRule>
          <x14:cfRule type="containsText" priority="445" operator="containsText" id="{1537E896-B45A-4781-A6E6-446EB59A723E}">
            <xm:f>NOT(ISERROR(SEARCH($M$70,M45)))</xm:f>
            <xm:f>$M$70</xm:f>
            <x14:dxf>
              <fill>
                <patternFill>
                  <bgColor rgb="FFFFFF00"/>
                </patternFill>
              </fill>
            </x14:dxf>
          </x14:cfRule>
          <x14:cfRule type="containsText" priority="446" operator="containsText" id="{EC8115F6-03CD-4AF6-AE52-3AE9BB183824}">
            <xm:f>NOT(ISERROR(SEARCH($M$69,M45)))</xm:f>
            <xm:f>$M$69</xm:f>
            <x14:dxf>
              <fill>
                <patternFill>
                  <bgColor rgb="FF92D050"/>
                </patternFill>
              </fill>
            </x14:dxf>
          </x14:cfRule>
          <xm:sqref>M45</xm:sqref>
        </x14:conditionalFormatting>
        <x14:conditionalFormatting xmlns:xm="http://schemas.microsoft.com/office/excel/2006/main">
          <x14:cfRule type="containsText" priority="435" operator="containsText" id="{4D6EBBBA-7DB8-4E68-8E1F-4FD14D07473D}">
            <xm:f>NOT(ISERROR(SEARCH($I$69,X44)))</xm:f>
            <xm:f>$I$69</xm:f>
            <x14:dxf>
              <fill>
                <patternFill>
                  <fgColor rgb="FF92D050"/>
                  <bgColor rgb="FF92D050"/>
                </patternFill>
              </fill>
            </x14:dxf>
          </x14:cfRule>
          <x14:cfRule type="containsText" priority="436" operator="containsText" id="{48911A2D-7E3B-426D-ACF4-100809F73A42}">
            <xm:f>NOT(ISERROR(SEARCH($I$70,X44)))</xm:f>
            <xm:f>$I$70</xm:f>
            <x14:dxf>
              <fill>
                <patternFill>
                  <bgColor rgb="FF00B050"/>
                </patternFill>
              </fill>
            </x14:dxf>
          </x14:cfRule>
          <x14:cfRule type="containsText" priority="437" operator="containsText" id="{099B9A2A-E0B1-4DD5-A2AA-6C588C3AA9E2}">
            <xm:f>NOT(ISERROR(SEARCH($I$73,X44)))</xm:f>
            <xm:f>$I$73</xm:f>
            <x14:dxf>
              <fill>
                <patternFill>
                  <bgColor rgb="FFFF0000"/>
                </patternFill>
              </fill>
            </x14:dxf>
          </x14:cfRule>
          <x14:cfRule type="containsText" priority="438" operator="containsText" id="{C428E6AB-A921-4B49-912D-D145E35F6FA0}">
            <xm:f>NOT(ISERROR(SEARCH($I$72,X44)))</xm:f>
            <xm:f>$I$72</xm:f>
            <x14:dxf>
              <fill>
                <patternFill>
                  <fgColor rgb="FFFFC000"/>
                  <bgColor rgb="FFFFC000"/>
                </patternFill>
              </fill>
            </x14:dxf>
          </x14:cfRule>
          <x14:cfRule type="containsText" priority="439" operator="containsText" id="{DD61DFD4-F91A-4AF7-AFC5-9F66A939C4B8}">
            <xm:f>NOT(ISERROR(SEARCH($I$71,X44)))</xm:f>
            <xm:f>$I$71</xm:f>
            <x14:dxf>
              <fill>
                <patternFill>
                  <fgColor rgb="FFFFFF00"/>
                  <bgColor rgb="FFFFFF00"/>
                </patternFill>
              </fill>
            </x14:dxf>
          </x14:cfRule>
          <x14:cfRule type="containsText" priority="440" operator="containsText" id="{E5BF9529-11E0-49D9-9AA6-3500056034F2}">
            <xm:f>NOT(ISERROR(SEARCH($I$70,X44)))</xm:f>
            <xm:f>$I$70</xm:f>
            <x14:dxf>
              <fill>
                <patternFill>
                  <bgColor theme="0" tint="-0.14996795556505021"/>
                </patternFill>
              </fill>
            </x14:dxf>
          </x14:cfRule>
          <x14:cfRule type="cellIs" priority="441" operator="equal" id="{108A734F-6EF1-4C88-8E42-8B23B803015A}">
            <xm:f>'C:\GESTION 2023\1. Pensamiento y Direccionamiento Estrategico\Planes integrados\Definitivos\[MAPA RIESGOS UAEOS 2023.xlsx]Tabla probabiidad'!#REF!</xm:f>
            <x14:dxf>
              <fill>
                <patternFill>
                  <fgColor theme="6"/>
                </patternFill>
              </fill>
            </x14:dxf>
          </x14:cfRule>
          <x14:cfRule type="cellIs" priority="442" operator="equal" id="{964C5FA2-3A55-4273-8777-3EBDA4EBB2E5}">
            <xm:f>'C:\GESTION 2023\1. Pensamiento y Direccionamiento Estrategico\Planes integrados\Definitivos\[MAPA RIESGOS UAEOS 2023.xlsx]Tabla probabiidad'!#REF!</xm:f>
            <x14:dxf>
              <fill>
                <patternFill>
                  <fgColor rgb="FF92D050"/>
                  <bgColor theme="6" tint="0.59996337778862885"/>
                </patternFill>
              </fill>
            </x14:dxf>
          </x14:cfRule>
          <xm:sqref>X44</xm:sqref>
        </x14:conditionalFormatting>
        <x14:conditionalFormatting xmlns:xm="http://schemas.microsoft.com/office/excel/2006/main">
          <x14:cfRule type="containsText" priority="427" operator="containsText" id="{B445BC65-69DF-4C1C-90DF-DB9D2ACB1155}">
            <xm:f>NOT(ISERROR(SEARCH($I$69,X46)))</xm:f>
            <xm:f>$I$69</xm:f>
            <x14:dxf>
              <fill>
                <patternFill>
                  <fgColor rgb="FF92D050"/>
                  <bgColor rgb="FF92D050"/>
                </patternFill>
              </fill>
            </x14:dxf>
          </x14:cfRule>
          <x14:cfRule type="containsText" priority="428" operator="containsText" id="{FDE91F43-7BBF-4F32-B6CE-747FFF30D9CB}">
            <xm:f>NOT(ISERROR(SEARCH($I$70,X46)))</xm:f>
            <xm:f>$I$70</xm:f>
            <x14:dxf>
              <fill>
                <patternFill>
                  <bgColor rgb="FF00B050"/>
                </patternFill>
              </fill>
            </x14:dxf>
          </x14:cfRule>
          <x14:cfRule type="containsText" priority="429" operator="containsText" id="{AAD62EB3-C74B-4B05-9AC8-FE2055AAF9C5}">
            <xm:f>NOT(ISERROR(SEARCH($I$73,X46)))</xm:f>
            <xm:f>$I$73</xm:f>
            <x14:dxf>
              <fill>
                <patternFill>
                  <bgColor rgb="FFFF0000"/>
                </patternFill>
              </fill>
            </x14:dxf>
          </x14:cfRule>
          <x14:cfRule type="containsText" priority="430" operator="containsText" id="{F3A40479-DB5B-4AD5-8E4B-796AA9610C45}">
            <xm:f>NOT(ISERROR(SEARCH($I$72,X46)))</xm:f>
            <xm:f>$I$72</xm:f>
            <x14:dxf>
              <fill>
                <patternFill>
                  <fgColor rgb="FFFFC000"/>
                  <bgColor rgb="FFFFC000"/>
                </patternFill>
              </fill>
            </x14:dxf>
          </x14:cfRule>
          <x14:cfRule type="containsText" priority="431" operator="containsText" id="{9F335C3F-99DC-4815-8ED3-124B81D01AFC}">
            <xm:f>NOT(ISERROR(SEARCH($I$71,X46)))</xm:f>
            <xm:f>$I$71</xm:f>
            <x14:dxf>
              <fill>
                <patternFill>
                  <fgColor rgb="FFFFFF00"/>
                  <bgColor rgb="FFFFFF00"/>
                </patternFill>
              </fill>
            </x14:dxf>
          </x14:cfRule>
          <x14:cfRule type="containsText" priority="432" operator="containsText" id="{A17D3C54-1D76-4A36-976A-D91430E036D3}">
            <xm:f>NOT(ISERROR(SEARCH($I$70,X46)))</xm:f>
            <xm:f>$I$70</xm:f>
            <x14:dxf>
              <fill>
                <patternFill>
                  <bgColor theme="0" tint="-0.14996795556505021"/>
                </patternFill>
              </fill>
            </x14:dxf>
          </x14:cfRule>
          <x14:cfRule type="cellIs" priority="433" operator="equal" id="{F0793BA8-4990-427C-8160-6706DF4ABCD9}">
            <xm:f>'C:\GESTION 2023\1. Pensamiento y Direccionamiento Estrategico\Planes integrados\Definitivos\[MAPA RIESGOS UAEOS 2023.xlsx]Tabla probabiidad'!#REF!</xm:f>
            <x14:dxf>
              <fill>
                <patternFill>
                  <fgColor theme="6"/>
                </patternFill>
              </fill>
            </x14:dxf>
          </x14:cfRule>
          <x14:cfRule type="cellIs" priority="434" operator="equal" id="{3EFFA45E-5A07-4451-89D7-C2082D5B1F76}">
            <xm:f>'C:\GESTION 2023\1. Pensamiento y Direccionamiento Estrategico\Planes integrados\Definitivos\[MAPA RIESGOS UAEOS 2023.xlsx]Tabla probabiidad'!#REF!</xm:f>
            <x14:dxf>
              <fill>
                <patternFill>
                  <fgColor rgb="FF92D050"/>
                  <bgColor theme="6" tint="0.59996337778862885"/>
                </patternFill>
              </fill>
            </x14:dxf>
          </x14:cfRule>
          <xm:sqref>X46:X47</xm:sqref>
        </x14:conditionalFormatting>
        <x14:conditionalFormatting xmlns:xm="http://schemas.microsoft.com/office/excel/2006/main">
          <x14:cfRule type="containsText" priority="419" operator="containsText" id="{5334FBAD-B37B-4965-8FEF-4F5F2A10B0BF}">
            <xm:f>NOT(ISERROR(SEARCH($I$69,X45)))</xm:f>
            <xm:f>$I$69</xm:f>
            <x14:dxf>
              <fill>
                <patternFill>
                  <fgColor rgb="FF92D050"/>
                  <bgColor rgb="FF92D050"/>
                </patternFill>
              </fill>
            </x14:dxf>
          </x14:cfRule>
          <x14:cfRule type="containsText" priority="420" operator="containsText" id="{AB1EE905-3D8D-4482-A709-641B61C1C5C2}">
            <xm:f>NOT(ISERROR(SEARCH($I$70,X45)))</xm:f>
            <xm:f>$I$70</xm:f>
            <x14:dxf>
              <fill>
                <patternFill>
                  <bgColor rgb="FF00B050"/>
                </patternFill>
              </fill>
            </x14:dxf>
          </x14:cfRule>
          <x14:cfRule type="containsText" priority="421" operator="containsText" id="{A0F94276-FC3F-47F0-847A-2C335C7B8F81}">
            <xm:f>NOT(ISERROR(SEARCH($I$73,X45)))</xm:f>
            <xm:f>$I$73</xm:f>
            <x14:dxf>
              <fill>
                <patternFill>
                  <bgColor rgb="FFFF0000"/>
                </patternFill>
              </fill>
            </x14:dxf>
          </x14:cfRule>
          <x14:cfRule type="containsText" priority="422" operator="containsText" id="{8762336B-F7FE-4137-8063-DFDEFB83CCE9}">
            <xm:f>NOT(ISERROR(SEARCH($I$72,X45)))</xm:f>
            <xm:f>$I$72</xm:f>
            <x14:dxf>
              <fill>
                <patternFill>
                  <fgColor rgb="FFFFC000"/>
                  <bgColor rgb="FFFFC000"/>
                </patternFill>
              </fill>
            </x14:dxf>
          </x14:cfRule>
          <x14:cfRule type="containsText" priority="423" operator="containsText" id="{7149DEB6-865A-44CB-9896-315377D96377}">
            <xm:f>NOT(ISERROR(SEARCH($I$71,X45)))</xm:f>
            <xm:f>$I$71</xm:f>
            <x14:dxf>
              <fill>
                <patternFill>
                  <fgColor rgb="FFFFFF00"/>
                  <bgColor rgb="FFFFFF00"/>
                </patternFill>
              </fill>
            </x14:dxf>
          </x14:cfRule>
          <x14:cfRule type="containsText" priority="424" operator="containsText" id="{A0519136-7926-4C3A-9FDE-DC7000BE97CB}">
            <xm:f>NOT(ISERROR(SEARCH($I$70,X45)))</xm:f>
            <xm:f>$I$70</xm:f>
            <x14:dxf>
              <fill>
                <patternFill>
                  <bgColor theme="0" tint="-0.14996795556505021"/>
                </patternFill>
              </fill>
            </x14:dxf>
          </x14:cfRule>
          <x14:cfRule type="cellIs" priority="425" operator="equal" id="{6F813F1D-76D0-43EF-A64C-681CB134D5BA}">
            <xm:f>'C:\GESTION 2023\1. Pensamiento y Direccionamiento Estrategico\Planes integrados\Definitivos\[MAPA RIESGOS UAEOS 2023.xlsx]Tabla probabiidad'!#REF!</xm:f>
            <x14:dxf>
              <fill>
                <patternFill>
                  <fgColor theme="6"/>
                </patternFill>
              </fill>
            </x14:dxf>
          </x14:cfRule>
          <x14:cfRule type="cellIs" priority="426" operator="equal" id="{29E3BF4C-34F2-436E-9273-18F3508B37AD}">
            <xm:f>'C:\GESTION 2023\1. Pensamiento y Direccionamiento Estrategico\Planes integrados\Definitivos\[MAPA RIESGOS UAEOS 2023.xlsx]Tabla probabiidad'!#REF!</xm:f>
            <x14:dxf>
              <fill>
                <patternFill>
                  <fgColor rgb="FF92D050"/>
                  <bgColor theme="6" tint="0.59996337778862885"/>
                </patternFill>
              </fill>
            </x14:dxf>
          </x14:cfRule>
          <xm:sqref>X45</xm:sqref>
        </x14:conditionalFormatting>
        <x14:conditionalFormatting xmlns:xm="http://schemas.microsoft.com/office/excel/2006/main">
          <x14:cfRule type="containsText" priority="414" operator="containsText" id="{4688BC95-59F5-49D1-A1C9-839E8931E8AD}">
            <xm:f>NOT(ISERROR(SEARCH($K$73,Z44)))</xm:f>
            <xm:f>$K$73</xm:f>
            <x14:dxf>
              <fill>
                <patternFill>
                  <bgColor rgb="FFFF0000"/>
                </patternFill>
              </fill>
            </x14:dxf>
          </x14:cfRule>
          <x14:cfRule type="containsText" priority="415" operator="containsText" id="{F6A8F7D7-7F15-4DA4-A552-994FF4323B89}">
            <xm:f>NOT(ISERROR(SEARCH($K$72,Z44)))</xm:f>
            <xm:f>$K$72</xm:f>
            <x14:dxf>
              <fill>
                <patternFill>
                  <bgColor rgb="FFFFC000"/>
                </patternFill>
              </fill>
            </x14:dxf>
          </x14:cfRule>
          <x14:cfRule type="containsText" priority="416" operator="containsText" id="{F3C915D3-5ED6-445D-9C4C-6D06ECBAC660}">
            <xm:f>NOT(ISERROR(SEARCH($K$71,Z44)))</xm:f>
            <xm:f>$K$71</xm:f>
            <x14:dxf>
              <fill>
                <patternFill>
                  <bgColor rgb="FFFFFF00"/>
                </patternFill>
              </fill>
            </x14:dxf>
          </x14:cfRule>
          <x14:cfRule type="containsText" priority="417" operator="containsText" id="{910648C6-C613-4357-909D-69CB27B78764}">
            <xm:f>NOT(ISERROR(SEARCH($K$70,Z44)))</xm:f>
            <xm:f>$K$70</xm:f>
            <x14:dxf>
              <fill>
                <patternFill>
                  <bgColor rgb="FF00B050"/>
                </patternFill>
              </fill>
            </x14:dxf>
          </x14:cfRule>
          <x14:cfRule type="containsText" priority="418" operator="containsText" id="{18E93520-4CDB-42B1-A72F-B31B9C45295D}">
            <xm:f>NOT(ISERROR(SEARCH($K$69,Z44)))</xm:f>
            <xm:f>$K$69</xm:f>
            <x14:dxf>
              <fill>
                <patternFill>
                  <bgColor rgb="FF92D050"/>
                </patternFill>
              </fill>
            </x14:dxf>
          </x14:cfRule>
          <xm:sqref>Z44</xm:sqref>
        </x14:conditionalFormatting>
        <x14:conditionalFormatting xmlns:xm="http://schemas.microsoft.com/office/excel/2006/main">
          <x14:cfRule type="containsText" priority="409" operator="containsText" id="{A4DE321A-589A-40A9-9675-157E32A3B869}">
            <xm:f>NOT(ISERROR(SEARCH($K$73,Z46)))</xm:f>
            <xm:f>$K$73</xm:f>
            <x14:dxf>
              <fill>
                <patternFill>
                  <bgColor rgb="FFFF0000"/>
                </patternFill>
              </fill>
            </x14:dxf>
          </x14:cfRule>
          <x14:cfRule type="containsText" priority="410" operator="containsText" id="{F0DC555E-B08F-43D8-930D-F69ED06A1498}">
            <xm:f>NOT(ISERROR(SEARCH($K$72,Z46)))</xm:f>
            <xm:f>$K$72</xm:f>
            <x14:dxf>
              <fill>
                <patternFill>
                  <bgColor rgb="FFFFC000"/>
                </patternFill>
              </fill>
            </x14:dxf>
          </x14:cfRule>
          <x14:cfRule type="containsText" priority="411" operator="containsText" id="{269D4FEA-FED9-4C61-9EC6-C49FA708F168}">
            <xm:f>NOT(ISERROR(SEARCH($K$71,Z46)))</xm:f>
            <xm:f>$K$71</xm:f>
            <x14:dxf>
              <fill>
                <patternFill>
                  <bgColor rgb="FFFFFF00"/>
                </patternFill>
              </fill>
            </x14:dxf>
          </x14:cfRule>
          <x14:cfRule type="containsText" priority="412" operator="containsText" id="{1FC082BF-3627-4BF1-8ECC-77FA255CC5EC}">
            <xm:f>NOT(ISERROR(SEARCH($K$70,Z46)))</xm:f>
            <xm:f>$K$70</xm:f>
            <x14:dxf>
              <fill>
                <patternFill>
                  <bgColor rgb="FF00B050"/>
                </patternFill>
              </fill>
            </x14:dxf>
          </x14:cfRule>
          <x14:cfRule type="containsText" priority="413" operator="containsText" id="{9CF66710-3883-4103-9434-75E153B43632}">
            <xm:f>NOT(ISERROR(SEARCH($K$69,Z46)))</xm:f>
            <xm:f>$K$69</xm:f>
            <x14:dxf>
              <fill>
                <patternFill>
                  <bgColor rgb="FF92D050"/>
                </patternFill>
              </fill>
            </x14:dxf>
          </x14:cfRule>
          <xm:sqref>Z46:Z47</xm:sqref>
        </x14:conditionalFormatting>
        <x14:conditionalFormatting xmlns:xm="http://schemas.microsoft.com/office/excel/2006/main">
          <x14:cfRule type="containsText" priority="404" operator="containsText" id="{DF131A16-9306-479C-BBFA-9CE0F30AA45E}">
            <xm:f>NOT(ISERROR(SEARCH($K$73,Z45)))</xm:f>
            <xm:f>$K$73</xm:f>
            <x14:dxf>
              <fill>
                <patternFill>
                  <bgColor rgb="FFFF0000"/>
                </patternFill>
              </fill>
            </x14:dxf>
          </x14:cfRule>
          <x14:cfRule type="containsText" priority="405" operator="containsText" id="{96B633DA-CE23-48D6-BCFF-5D11291BC4BF}">
            <xm:f>NOT(ISERROR(SEARCH($K$72,Z45)))</xm:f>
            <xm:f>$K$72</xm:f>
            <x14:dxf>
              <fill>
                <patternFill>
                  <bgColor rgb="FFFFC000"/>
                </patternFill>
              </fill>
            </x14:dxf>
          </x14:cfRule>
          <x14:cfRule type="containsText" priority="406" operator="containsText" id="{60C70F7A-8693-47BE-BF2A-4F480DCBEDD1}">
            <xm:f>NOT(ISERROR(SEARCH($K$71,Z45)))</xm:f>
            <xm:f>$K$71</xm:f>
            <x14:dxf>
              <fill>
                <patternFill>
                  <bgColor rgb="FFFFFF00"/>
                </patternFill>
              </fill>
            </x14:dxf>
          </x14:cfRule>
          <x14:cfRule type="containsText" priority="407" operator="containsText" id="{C11752BD-60D2-4B0D-9778-061DC79E9EA1}">
            <xm:f>NOT(ISERROR(SEARCH($K$70,Z45)))</xm:f>
            <xm:f>$K$70</xm:f>
            <x14:dxf>
              <fill>
                <patternFill>
                  <bgColor rgb="FF00B050"/>
                </patternFill>
              </fill>
            </x14:dxf>
          </x14:cfRule>
          <x14:cfRule type="containsText" priority="408" operator="containsText" id="{28BEAC1D-C310-40EE-B86F-D6AEC360DE3E}">
            <xm:f>NOT(ISERROR(SEARCH($K$69,Z45)))</xm:f>
            <xm:f>$K$69</xm:f>
            <x14:dxf>
              <fill>
                <patternFill>
                  <bgColor rgb="FF92D050"/>
                </patternFill>
              </fill>
            </x14:dxf>
          </x14:cfRule>
          <xm:sqref>Z45</xm:sqref>
        </x14:conditionalFormatting>
        <x14:conditionalFormatting xmlns:xm="http://schemas.microsoft.com/office/excel/2006/main">
          <x14:cfRule type="containsText" priority="400" operator="containsText" id="{6551F60B-2F96-427C-990D-86B5CD6F6A4A}">
            <xm:f>NOT(ISERROR(SEARCH($M$72,AB44)))</xm:f>
            <xm:f>$M$72</xm:f>
            <x14:dxf>
              <fill>
                <patternFill>
                  <bgColor rgb="FFFF0000"/>
                </patternFill>
              </fill>
            </x14:dxf>
          </x14:cfRule>
          <x14:cfRule type="containsText" priority="401" operator="containsText" id="{6353E1EA-DFA0-46D8-AD15-0174DFAA01AA}">
            <xm:f>NOT(ISERROR(SEARCH($M$71,AB44)))</xm:f>
            <xm:f>$M$71</xm:f>
            <x14:dxf>
              <fill>
                <patternFill>
                  <bgColor rgb="FFFFC000"/>
                </patternFill>
              </fill>
            </x14:dxf>
          </x14:cfRule>
          <x14:cfRule type="containsText" priority="402" operator="containsText" id="{FA970CAA-6F49-4938-886D-BAE9A3AFE004}">
            <xm:f>NOT(ISERROR(SEARCH($M$70,AB44)))</xm:f>
            <xm:f>$M$70</xm:f>
            <x14:dxf>
              <fill>
                <patternFill>
                  <bgColor rgb="FFFFFF00"/>
                </patternFill>
              </fill>
            </x14:dxf>
          </x14:cfRule>
          <x14:cfRule type="containsText" priority="403" operator="containsText" id="{596E982D-879F-45C5-BAAE-DF30DB5D0864}">
            <xm:f>NOT(ISERROR(SEARCH($M$69,AB44)))</xm:f>
            <xm:f>$M$69</xm:f>
            <x14:dxf>
              <fill>
                <patternFill>
                  <bgColor rgb="FF92D050"/>
                </patternFill>
              </fill>
            </x14:dxf>
          </x14:cfRule>
          <xm:sqref>AB44</xm:sqref>
        </x14:conditionalFormatting>
        <x14:conditionalFormatting xmlns:xm="http://schemas.microsoft.com/office/excel/2006/main">
          <x14:cfRule type="containsText" priority="396" operator="containsText" id="{4F2EF3DA-8E3A-45A4-93E4-14135FDB8EBE}">
            <xm:f>NOT(ISERROR(SEARCH($M$72,AB46)))</xm:f>
            <xm:f>$M$72</xm:f>
            <x14:dxf>
              <fill>
                <patternFill>
                  <bgColor rgb="FFFF0000"/>
                </patternFill>
              </fill>
            </x14:dxf>
          </x14:cfRule>
          <x14:cfRule type="containsText" priority="397" operator="containsText" id="{3655E33A-8F53-4C13-8543-66AC528EB46F}">
            <xm:f>NOT(ISERROR(SEARCH($M$71,AB46)))</xm:f>
            <xm:f>$M$71</xm:f>
            <x14:dxf>
              <fill>
                <patternFill>
                  <bgColor rgb="FFFFC000"/>
                </patternFill>
              </fill>
            </x14:dxf>
          </x14:cfRule>
          <x14:cfRule type="containsText" priority="398" operator="containsText" id="{4889BE4C-6CA7-4605-AD39-A0A74AEF87DC}">
            <xm:f>NOT(ISERROR(SEARCH($M$70,AB46)))</xm:f>
            <xm:f>$M$70</xm:f>
            <x14:dxf>
              <fill>
                <patternFill>
                  <bgColor rgb="FFFFFF00"/>
                </patternFill>
              </fill>
            </x14:dxf>
          </x14:cfRule>
          <x14:cfRule type="containsText" priority="399" operator="containsText" id="{ABBD3870-040C-4F36-BDD8-B8B5CA21EC5E}">
            <xm:f>NOT(ISERROR(SEARCH($M$69,AB46)))</xm:f>
            <xm:f>$M$69</xm:f>
            <x14:dxf>
              <fill>
                <patternFill>
                  <bgColor rgb="FF92D050"/>
                </patternFill>
              </fill>
            </x14:dxf>
          </x14:cfRule>
          <xm:sqref>AB46:AB47</xm:sqref>
        </x14:conditionalFormatting>
        <x14:conditionalFormatting xmlns:xm="http://schemas.microsoft.com/office/excel/2006/main">
          <x14:cfRule type="containsText" priority="392" operator="containsText" id="{340E6B24-8506-4FB9-AA8C-F322922DE2A6}">
            <xm:f>NOT(ISERROR(SEARCH($M$72,AB45)))</xm:f>
            <xm:f>$M$72</xm:f>
            <x14:dxf>
              <fill>
                <patternFill>
                  <bgColor rgb="FFFF0000"/>
                </patternFill>
              </fill>
            </x14:dxf>
          </x14:cfRule>
          <x14:cfRule type="containsText" priority="393" operator="containsText" id="{5265788A-40E8-4897-8462-ED9D343A92AB}">
            <xm:f>NOT(ISERROR(SEARCH($M$71,AB45)))</xm:f>
            <xm:f>$M$71</xm:f>
            <x14:dxf>
              <fill>
                <patternFill>
                  <bgColor rgb="FFFFC000"/>
                </patternFill>
              </fill>
            </x14:dxf>
          </x14:cfRule>
          <x14:cfRule type="containsText" priority="394" operator="containsText" id="{BE1DFA23-98F8-404F-86D2-36ED42AA15E7}">
            <xm:f>NOT(ISERROR(SEARCH($M$70,AB45)))</xm:f>
            <xm:f>$M$70</xm:f>
            <x14:dxf>
              <fill>
                <patternFill>
                  <bgColor rgb="FFFFFF00"/>
                </patternFill>
              </fill>
            </x14:dxf>
          </x14:cfRule>
          <x14:cfRule type="containsText" priority="395" operator="containsText" id="{1E9558E3-405D-46A7-BAC1-670D896F754A}">
            <xm:f>NOT(ISERROR(SEARCH($M$69,AB45)))</xm:f>
            <xm:f>$M$69</xm:f>
            <x14:dxf>
              <fill>
                <patternFill>
                  <bgColor rgb="FF92D050"/>
                </patternFill>
              </fill>
            </x14:dxf>
          </x14:cfRule>
          <xm:sqref>AB45</xm:sqref>
        </x14:conditionalFormatting>
        <x14:conditionalFormatting xmlns:xm="http://schemas.microsoft.com/office/excel/2006/main">
          <x14:cfRule type="containsText" priority="384" operator="containsText" id="{80D2344D-0C0C-4527-AA50-EBDA5821140B}">
            <xm:f>NOT(ISERROR(SEARCH($I$69,I48)))</xm:f>
            <xm:f>$I$69</xm:f>
            <x14:dxf>
              <fill>
                <patternFill>
                  <fgColor rgb="FF92D050"/>
                  <bgColor rgb="FF92D050"/>
                </patternFill>
              </fill>
            </x14:dxf>
          </x14:cfRule>
          <x14:cfRule type="containsText" priority="385" operator="containsText" id="{4DED7994-3457-4F95-AC6A-BC2D21D2EB9A}">
            <xm:f>NOT(ISERROR(SEARCH($I$70,I48)))</xm:f>
            <xm:f>$I$70</xm:f>
            <x14:dxf>
              <fill>
                <patternFill>
                  <bgColor rgb="FF00B050"/>
                </patternFill>
              </fill>
            </x14:dxf>
          </x14:cfRule>
          <x14:cfRule type="containsText" priority="386" operator="containsText" id="{839E5089-4380-4F88-9BAD-B26D637223E2}">
            <xm:f>NOT(ISERROR(SEARCH($I$73,I48)))</xm:f>
            <xm:f>$I$73</xm:f>
            <x14:dxf>
              <fill>
                <patternFill>
                  <bgColor rgb="FFFF0000"/>
                </patternFill>
              </fill>
            </x14:dxf>
          </x14:cfRule>
          <x14:cfRule type="containsText" priority="387" operator="containsText" id="{5553E479-4298-44F4-8654-17ECD06CC5B2}">
            <xm:f>NOT(ISERROR(SEARCH($I$72,I48)))</xm:f>
            <xm:f>$I$72</xm:f>
            <x14:dxf>
              <fill>
                <patternFill>
                  <fgColor rgb="FFFFC000"/>
                  <bgColor rgb="FFFFC000"/>
                </patternFill>
              </fill>
            </x14:dxf>
          </x14:cfRule>
          <x14:cfRule type="containsText" priority="388" operator="containsText" id="{483B5704-E2DB-4781-9BE7-3790DA601502}">
            <xm:f>NOT(ISERROR(SEARCH($I$71,I48)))</xm:f>
            <xm:f>$I$71</xm:f>
            <x14:dxf>
              <fill>
                <patternFill>
                  <fgColor rgb="FFFFFF00"/>
                  <bgColor rgb="FFFFFF00"/>
                </patternFill>
              </fill>
            </x14:dxf>
          </x14:cfRule>
          <x14:cfRule type="containsText" priority="389" operator="containsText" id="{30F79BC2-4A61-49A4-9AD2-491EDFFF1F12}">
            <xm:f>NOT(ISERROR(SEARCH($I$70,I48)))</xm:f>
            <xm:f>$I$70</xm:f>
            <x14:dxf>
              <fill>
                <patternFill>
                  <bgColor theme="0" tint="-0.14996795556505021"/>
                </patternFill>
              </fill>
            </x14:dxf>
          </x14:cfRule>
          <x14:cfRule type="cellIs" priority="390" operator="equal" id="{ADE5164F-8808-468A-9C95-E4700DD799CE}">
            <xm:f>'C:\GESTION 2023\1. Pensamiento y Direccionamiento Estrategico\Planes integrados\Definitivos\[MAPA RIESGOS UAEOS 2023.xlsx]Tabla probabiidad'!#REF!</xm:f>
            <x14:dxf>
              <fill>
                <patternFill>
                  <fgColor theme="6"/>
                </patternFill>
              </fill>
            </x14:dxf>
          </x14:cfRule>
          <x14:cfRule type="cellIs" priority="391" operator="equal" id="{D23F82B7-CCD1-4DAD-975E-DB98B71C49F7}">
            <xm:f>'C:\GESTION 2023\1. Pensamiento y Direccionamiento Estrategico\Planes integrados\Definitivos\[MAPA RIESGOS UAEOS 2023.xlsx]Tabla probabiidad'!#REF!</xm:f>
            <x14:dxf>
              <fill>
                <patternFill>
                  <fgColor rgb="FF92D050"/>
                  <bgColor theme="6" tint="0.59996337778862885"/>
                </patternFill>
              </fill>
            </x14:dxf>
          </x14:cfRule>
          <xm:sqref>I48</xm:sqref>
        </x14:conditionalFormatting>
        <x14:conditionalFormatting xmlns:xm="http://schemas.microsoft.com/office/excel/2006/main">
          <x14:cfRule type="containsText" priority="376" operator="containsText" id="{E379C69B-60FC-4C30-8A24-09EDB8568FF0}">
            <xm:f>NOT(ISERROR(SEARCH($I$69,I50)))</xm:f>
            <xm:f>$I$69</xm:f>
            <x14:dxf>
              <fill>
                <patternFill>
                  <fgColor rgb="FF92D050"/>
                  <bgColor rgb="FF92D050"/>
                </patternFill>
              </fill>
            </x14:dxf>
          </x14:cfRule>
          <x14:cfRule type="containsText" priority="377" operator="containsText" id="{80B08D22-648A-402E-9F17-B58B77B588DE}">
            <xm:f>NOT(ISERROR(SEARCH($I$70,I50)))</xm:f>
            <xm:f>$I$70</xm:f>
            <x14:dxf>
              <fill>
                <patternFill>
                  <bgColor rgb="FF00B050"/>
                </patternFill>
              </fill>
            </x14:dxf>
          </x14:cfRule>
          <x14:cfRule type="containsText" priority="378" operator="containsText" id="{1A81DC80-E2FD-4E6C-989E-17A760D71738}">
            <xm:f>NOT(ISERROR(SEARCH($I$73,I50)))</xm:f>
            <xm:f>$I$73</xm:f>
            <x14:dxf>
              <fill>
                <patternFill>
                  <bgColor rgb="FFFF0000"/>
                </patternFill>
              </fill>
            </x14:dxf>
          </x14:cfRule>
          <x14:cfRule type="containsText" priority="379" operator="containsText" id="{6A418468-ED31-4396-A523-58B59D6AE33F}">
            <xm:f>NOT(ISERROR(SEARCH($I$72,I50)))</xm:f>
            <xm:f>$I$72</xm:f>
            <x14:dxf>
              <fill>
                <patternFill>
                  <fgColor rgb="FFFFC000"/>
                  <bgColor rgb="FFFFC000"/>
                </patternFill>
              </fill>
            </x14:dxf>
          </x14:cfRule>
          <x14:cfRule type="containsText" priority="380" operator="containsText" id="{B424955C-B18B-4303-8FD2-250070A08BEC}">
            <xm:f>NOT(ISERROR(SEARCH($I$71,I50)))</xm:f>
            <xm:f>$I$71</xm:f>
            <x14:dxf>
              <fill>
                <patternFill>
                  <fgColor rgb="FFFFFF00"/>
                  <bgColor rgb="FFFFFF00"/>
                </patternFill>
              </fill>
            </x14:dxf>
          </x14:cfRule>
          <x14:cfRule type="containsText" priority="381" operator="containsText" id="{CA61D9D2-9366-4F8E-B5BC-CE54AD6F42FD}">
            <xm:f>NOT(ISERROR(SEARCH($I$70,I50)))</xm:f>
            <xm:f>$I$70</xm:f>
            <x14:dxf>
              <fill>
                <patternFill>
                  <bgColor theme="0" tint="-0.14996795556505021"/>
                </patternFill>
              </fill>
            </x14:dxf>
          </x14:cfRule>
          <x14:cfRule type="cellIs" priority="382" operator="equal" id="{3FF5473A-B854-4CCE-B0F5-C7D38980A532}">
            <xm:f>'C:\GESTION 2023\1. Pensamiento y Direccionamiento Estrategico\Planes integrados\Definitivos\[MAPA RIESGOS UAEOS 2023.xlsx]Tabla probabiidad'!#REF!</xm:f>
            <x14:dxf>
              <fill>
                <patternFill>
                  <fgColor theme="6"/>
                </patternFill>
              </fill>
            </x14:dxf>
          </x14:cfRule>
          <x14:cfRule type="cellIs" priority="383" operator="equal" id="{8E0F2A41-7BBE-439A-BA46-5FD6EE45F5BA}">
            <xm:f>'C:\GESTION 2023\1. Pensamiento y Direccionamiento Estrategico\Planes integrados\Definitivos\[MAPA RIESGOS UAEOS 2023.xlsx]Tabla probabiidad'!#REF!</xm:f>
            <x14:dxf>
              <fill>
                <patternFill>
                  <fgColor rgb="FF92D050"/>
                  <bgColor theme="6" tint="0.59996337778862885"/>
                </patternFill>
              </fill>
            </x14:dxf>
          </x14:cfRule>
          <xm:sqref>I50</xm:sqref>
        </x14:conditionalFormatting>
        <x14:conditionalFormatting xmlns:xm="http://schemas.microsoft.com/office/excel/2006/main">
          <x14:cfRule type="containsText" priority="368" operator="containsText" id="{E53D0257-27F5-4FD6-A0D4-5EE0F4ED8254}">
            <xm:f>NOT(ISERROR(SEARCH($I$69,I51)))</xm:f>
            <xm:f>$I$69</xm:f>
            <x14:dxf>
              <fill>
                <patternFill>
                  <fgColor rgb="FF92D050"/>
                  <bgColor rgb="FF92D050"/>
                </patternFill>
              </fill>
            </x14:dxf>
          </x14:cfRule>
          <x14:cfRule type="containsText" priority="369" operator="containsText" id="{3E15C37E-2401-450A-A6CC-429BCCC9E079}">
            <xm:f>NOT(ISERROR(SEARCH($I$70,I51)))</xm:f>
            <xm:f>$I$70</xm:f>
            <x14:dxf>
              <fill>
                <patternFill>
                  <bgColor rgb="FF00B050"/>
                </patternFill>
              </fill>
            </x14:dxf>
          </x14:cfRule>
          <x14:cfRule type="containsText" priority="370" operator="containsText" id="{84F51047-4F5B-4394-B62B-3E6E432A964D}">
            <xm:f>NOT(ISERROR(SEARCH($I$73,I51)))</xm:f>
            <xm:f>$I$73</xm:f>
            <x14:dxf>
              <fill>
                <patternFill>
                  <bgColor rgb="FFFF0000"/>
                </patternFill>
              </fill>
            </x14:dxf>
          </x14:cfRule>
          <x14:cfRule type="containsText" priority="371" operator="containsText" id="{A6BA4A21-B311-419F-B068-FA73DDC4D21F}">
            <xm:f>NOT(ISERROR(SEARCH($I$72,I51)))</xm:f>
            <xm:f>$I$72</xm:f>
            <x14:dxf>
              <fill>
                <patternFill>
                  <fgColor rgb="FFFFC000"/>
                  <bgColor rgb="FFFFC000"/>
                </patternFill>
              </fill>
            </x14:dxf>
          </x14:cfRule>
          <x14:cfRule type="containsText" priority="372" operator="containsText" id="{3107EF51-1539-4453-8100-5459420FA6CD}">
            <xm:f>NOT(ISERROR(SEARCH($I$71,I51)))</xm:f>
            <xm:f>$I$71</xm:f>
            <x14:dxf>
              <fill>
                <patternFill>
                  <fgColor rgb="FFFFFF00"/>
                  <bgColor rgb="FFFFFF00"/>
                </patternFill>
              </fill>
            </x14:dxf>
          </x14:cfRule>
          <x14:cfRule type="containsText" priority="373" operator="containsText" id="{CD8EBF76-AD61-4700-B762-12830F9729F7}">
            <xm:f>NOT(ISERROR(SEARCH($I$70,I51)))</xm:f>
            <xm:f>$I$70</xm:f>
            <x14:dxf>
              <fill>
                <patternFill>
                  <bgColor theme="0" tint="-0.14996795556505021"/>
                </patternFill>
              </fill>
            </x14:dxf>
          </x14:cfRule>
          <x14:cfRule type="cellIs" priority="374" operator="equal" id="{85FD3289-FEE1-4EC5-ACA9-A25899ACABCF}">
            <xm:f>'C:\GESTION 2023\1. Pensamiento y Direccionamiento Estrategico\Planes integrados\Definitivos\[MAPA RIESGOS UAEOS 2023.xlsx]Tabla probabiidad'!#REF!</xm:f>
            <x14:dxf>
              <fill>
                <patternFill>
                  <fgColor theme="6"/>
                </patternFill>
              </fill>
            </x14:dxf>
          </x14:cfRule>
          <x14:cfRule type="cellIs" priority="375" operator="equal" id="{CE8614D3-A351-4D5A-A12E-7C8E5F96CA74}">
            <xm:f>'C:\GESTION 2023\1. Pensamiento y Direccionamiento Estrategico\Planes integrados\Definitivos\[MAPA RIESGOS UAEOS 2023.xlsx]Tabla probabiidad'!#REF!</xm:f>
            <x14:dxf>
              <fill>
                <patternFill>
                  <fgColor rgb="FF92D050"/>
                  <bgColor theme="6" tint="0.59996337778862885"/>
                </patternFill>
              </fill>
            </x14:dxf>
          </x14:cfRule>
          <xm:sqref>I51</xm:sqref>
        </x14:conditionalFormatting>
        <x14:conditionalFormatting xmlns:xm="http://schemas.microsoft.com/office/excel/2006/main">
          <x14:cfRule type="containsText" priority="360" operator="containsText" id="{22565F04-8761-4B2A-91B3-50FD0AAF75FF}">
            <xm:f>NOT(ISERROR(SEARCH($I$69,X48)))</xm:f>
            <xm:f>$I$69</xm:f>
            <x14:dxf>
              <fill>
                <patternFill>
                  <fgColor rgb="FF92D050"/>
                  <bgColor rgb="FF92D050"/>
                </patternFill>
              </fill>
            </x14:dxf>
          </x14:cfRule>
          <x14:cfRule type="containsText" priority="361" operator="containsText" id="{67E7DDD3-87B2-486B-BEB7-C7D794457EE8}">
            <xm:f>NOT(ISERROR(SEARCH($I$70,X48)))</xm:f>
            <xm:f>$I$70</xm:f>
            <x14:dxf>
              <fill>
                <patternFill>
                  <bgColor rgb="FF00B050"/>
                </patternFill>
              </fill>
            </x14:dxf>
          </x14:cfRule>
          <x14:cfRule type="containsText" priority="362" operator="containsText" id="{B582F255-2E2E-42C2-880D-3FB1A7ACE319}">
            <xm:f>NOT(ISERROR(SEARCH($I$73,X48)))</xm:f>
            <xm:f>$I$73</xm:f>
            <x14:dxf>
              <fill>
                <patternFill>
                  <bgColor rgb="FFFF0000"/>
                </patternFill>
              </fill>
            </x14:dxf>
          </x14:cfRule>
          <x14:cfRule type="containsText" priority="363" operator="containsText" id="{A54DA30C-460E-4CAA-85BD-4A42129DEE1B}">
            <xm:f>NOT(ISERROR(SEARCH($I$72,X48)))</xm:f>
            <xm:f>$I$72</xm:f>
            <x14:dxf>
              <fill>
                <patternFill>
                  <fgColor rgb="FFFFC000"/>
                  <bgColor rgb="FFFFC000"/>
                </patternFill>
              </fill>
            </x14:dxf>
          </x14:cfRule>
          <x14:cfRule type="containsText" priority="364" operator="containsText" id="{3B4FF154-9929-4773-8EBF-64AD0AC0D0F4}">
            <xm:f>NOT(ISERROR(SEARCH($I$71,X48)))</xm:f>
            <xm:f>$I$71</xm:f>
            <x14:dxf>
              <fill>
                <patternFill>
                  <fgColor rgb="FFFFFF00"/>
                  <bgColor rgb="FFFFFF00"/>
                </patternFill>
              </fill>
            </x14:dxf>
          </x14:cfRule>
          <x14:cfRule type="containsText" priority="365" operator="containsText" id="{B44973E0-08C6-4259-99DA-E1314623DEA7}">
            <xm:f>NOT(ISERROR(SEARCH($I$70,X48)))</xm:f>
            <xm:f>$I$70</xm:f>
            <x14:dxf>
              <fill>
                <patternFill>
                  <bgColor theme="0" tint="-0.14996795556505021"/>
                </patternFill>
              </fill>
            </x14:dxf>
          </x14:cfRule>
          <x14:cfRule type="cellIs" priority="366" operator="equal" id="{6BDA808A-5298-44E9-B49B-B2DBB786525F}">
            <xm:f>'C:\GESTION 2023\1. Pensamiento y Direccionamiento Estrategico\Planes integrados\Definitivos\[MAPA RIESGOS UAEOS 2023.xlsx]Tabla probabiidad'!#REF!</xm:f>
            <x14:dxf>
              <fill>
                <patternFill>
                  <fgColor theme="6"/>
                </patternFill>
              </fill>
            </x14:dxf>
          </x14:cfRule>
          <x14:cfRule type="cellIs" priority="367" operator="equal" id="{D8DD3162-7F0D-41C6-8954-05A1A4720894}">
            <xm:f>'C:\GESTION 2023\1. Pensamiento y Direccionamiento Estrategico\Planes integrados\Definitivos\[MAPA RIESGOS UAEOS 2023.xlsx]Tabla probabiidad'!#REF!</xm:f>
            <x14:dxf>
              <fill>
                <patternFill>
                  <fgColor rgb="FF92D050"/>
                  <bgColor theme="6" tint="0.59996337778862885"/>
                </patternFill>
              </fill>
            </x14:dxf>
          </x14:cfRule>
          <xm:sqref>X48</xm:sqref>
        </x14:conditionalFormatting>
        <x14:conditionalFormatting xmlns:xm="http://schemas.microsoft.com/office/excel/2006/main">
          <x14:cfRule type="containsText" priority="352" operator="containsText" id="{C37F5B53-ECA1-4958-ACE6-1AAA3B606A5A}">
            <xm:f>NOT(ISERROR(SEARCH($I$69,X50)))</xm:f>
            <xm:f>$I$69</xm:f>
            <x14:dxf>
              <fill>
                <patternFill>
                  <fgColor rgb="FF92D050"/>
                  <bgColor rgb="FF92D050"/>
                </patternFill>
              </fill>
            </x14:dxf>
          </x14:cfRule>
          <x14:cfRule type="containsText" priority="353" operator="containsText" id="{990B3839-FFE9-45A2-AD92-8E5C6F6248F7}">
            <xm:f>NOT(ISERROR(SEARCH($I$70,X50)))</xm:f>
            <xm:f>$I$70</xm:f>
            <x14:dxf>
              <fill>
                <patternFill>
                  <bgColor rgb="FF00B050"/>
                </patternFill>
              </fill>
            </x14:dxf>
          </x14:cfRule>
          <x14:cfRule type="containsText" priority="354" operator="containsText" id="{98CF41C0-B69D-4123-AF90-983FC7955A59}">
            <xm:f>NOT(ISERROR(SEARCH($I$73,X50)))</xm:f>
            <xm:f>$I$73</xm:f>
            <x14:dxf>
              <fill>
                <patternFill>
                  <bgColor rgb="FFFF0000"/>
                </patternFill>
              </fill>
            </x14:dxf>
          </x14:cfRule>
          <x14:cfRule type="containsText" priority="355" operator="containsText" id="{A2DAE12E-A594-4F2B-B3A1-5D59485A070C}">
            <xm:f>NOT(ISERROR(SEARCH($I$72,X50)))</xm:f>
            <xm:f>$I$72</xm:f>
            <x14:dxf>
              <fill>
                <patternFill>
                  <fgColor rgb="FFFFC000"/>
                  <bgColor rgb="FFFFC000"/>
                </patternFill>
              </fill>
            </x14:dxf>
          </x14:cfRule>
          <x14:cfRule type="containsText" priority="356" operator="containsText" id="{E80912C8-EB4B-45FF-A030-9F8598CA1738}">
            <xm:f>NOT(ISERROR(SEARCH($I$71,X50)))</xm:f>
            <xm:f>$I$71</xm:f>
            <x14:dxf>
              <fill>
                <patternFill>
                  <fgColor rgb="FFFFFF00"/>
                  <bgColor rgb="FFFFFF00"/>
                </patternFill>
              </fill>
            </x14:dxf>
          </x14:cfRule>
          <x14:cfRule type="containsText" priority="357" operator="containsText" id="{524D63CD-EDE4-4C26-B810-4B0040015B3A}">
            <xm:f>NOT(ISERROR(SEARCH($I$70,X50)))</xm:f>
            <xm:f>$I$70</xm:f>
            <x14:dxf>
              <fill>
                <patternFill>
                  <bgColor theme="0" tint="-0.14996795556505021"/>
                </patternFill>
              </fill>
            </x14:dxf>
          </x14:cfRule>
          <x14:cfRule type="cellIs" priority="358" operator="equal" id="{9F07479A-9FFF-43D4-993F-5D4A4E617D2B}">
            <xm:f>'C:\GESTION 2023\1. Pensamiento y Direccionamiento Estrategico\Planes integrados\Definitivos\[MAPA RIESGOS UAEOS 2023.xlsx]Tabla probabiidad'!#REF!</xm:f>
            <x14:dxf>
              <fill>
                <patternFill>
                  <fgColor theme="6"/>
                </patternFill>
              </fill>
            </x14:dxf>
          </x14:cfRule>
          <x14:cfRule type="cellIs" priority="359" operator="equal" id="{B49FE86F-346A-4188-A4A4-42B75DF88661}">
            <xm:f>'C:\GESTION 2023\1. Pensamiento y Direccionamiento Estrategico\Planes integrados\Definitivos\[MAPA RIESGOS UAEOS 2023.xlsx]Tabla probabiidad'!#REF!</xm:f>
            <x14:dxf>
              <fill>
                <patternFill>
                  <fgColor rgb="FF92D050"/>
                  <bgColor theme="6" tint="0.59996337778862885"/>
                </patternFill>
              </fill>
            </x14:dxf>
          </x14:cfRule>
          <xm:sqref>X50</xm:sqref>
        </x14:conditionalFormatting>
        <x14:conditionalFormatting xmlns:xm="http://schemas.microsoft.com/office/excel/2006/main">
          <x14:cfRule type="containsText" priority="344" operator="containsText" id="{2A0C0ABE-9468-4D84-8DC3-5E3ED4566888}">
            <xm:f>NOT(ISERROR(SEARCH($I$69,X51)))</xm:f>
            <xm:f>$I$69</xm:f>
            <x14:dxf>
              <fill>
                <patternFill>
                  <fgColor rgb="FF92D050"/>
                  <bgColor rgb="FF92D050"/>
                </patternFill>
              </fill>
            </x14:dxf>
          </x14:cfRule>
          <x14:cfRule type="containsText" priority="345" operator="containsText" id="{EE83E9AE-8ECB-4F9E-A786-E5EFCF0B62D2}">
            <xm:f>NOT(ISERROR(SEARCH($I$70,X51)))</xm:f>
            <xm:f>$I$70</xm:f>
            <x14:dxf>
              <fill>
                <patternFill>
                  <bgColor rgb="FF00B050"/>
                </patternFill>
              </fill>
            </x14:dxf>
          </x14:cfRule>
          <x14:cfRule type="containsText" priority="346" operator="containsText" id="{08831EBE-53CF-456B-9BFD-0A1F4FF0AF02}">
            <xm:f>NOT(ISERROR(SEARCH($I$73,X51)))</xm:f>
            <xm:f>$I$73</xm:f>
            <x14:dxf>
              <fill>
                <patternFill>
                  <bgColor rgb="FFFF0000"/>
                </patternFill>
              </fill>
            </x14:dxf>
          </x14:cfRule>
          <x14:cfRule type="containsText" priority="347" operator="containsText" id="{255AF101-5214-41B3-B17E-2BCB398E6E64}">
            <xm:f>NOT(ISERROR(SEARCH($I$72,X51)))</xm:f>
            <xm:f>$I$72</xm:f>
            <x14:dxf>
              <fill>
                <patternFill>
                  <fgColor rgb="FFFFC000"/>
                  <bgColor rgb="FFFFC000"/>
                </patternFill>
              </fill>
            </x14:dxf>
          </x14:cfRule>
          <x14:cfRule type="containsText" priority="348" operator="containsText" id="{420BBBDB-2AC3-4716-99C0-C6474BC21CAA}">
            <xm:f>NOT(ISERROR(SEARCH($I$71,X51)))</xm:f>
            <xm:f>$I$71</xm:f>
            <x14:dxf>
              <fill>
                <patternFill>
                  <fgColor rgb="FFFFFF00"/>
                  <bgColor rgb="FFFFFF00"/>
                </patternFill>
              </fill>
            </x14:dxf>
          </x14:cfRule>
          <x14:cfRule type="containsText" priority="349" operator="containsText" id="{C084EE49-6D08-4381-93E2-1248A0229C79}">
            <xm:f>NOT(ISERROR(SEARCH($I$70,X51)))</xm:f>
            <xm:f>$I$70</xm:f>
            <x14:dxf>
              <fill>
                <patternFill>
                  <bgColor theme="0" tint="-0.14996795556505021"/>
                </patternFill>
              </fill>
            </x14:dxf>
          </x14:cfRule>
          <x14:cfRule type="cellIs" priority="350" operator="equal" id="{89678B56-7B27-4A20-8A2E-74F23A40CEB0}">
            <xm:f>'C:\GESTION 2023\1. Pensamiento y Direccionamiento Estrategico\Planes integrados\Definitivos\[MAPA RIESGOS UAEOS 2023.xlsx]Tabla probabiidad'!#REF!</xm:f>
            <x14:dxf>
              <fill>
                <patternFill>
                  <fgColor theme="6"/>
                </patternFill>
              </fill>
            </x14:dxf>
          </x14:cfRule>
          <x14:cfRule type="cellIs" priority="351" operator="equal" id="{4F161121-A5FA-4BA2-ADE7-46573858C23F}">
            <xm:f>'C:\GESTION 2023\1. Pensamiento y Direccionamiento Estrategico\Planes integrados\Definitivos\[MAPA RIESGOS UAEOS 2023.xlsx]Tabla probabiidad'!#REF!</xm:f>
            <x14:dxf>
              <fill>
                <patternFill>
                  <fgColor rgb="FF92D050"/>
                  <bgColor theme="6" tint="0.59996337778862885"/>
                </patternFill>
              </fill>
            </x14:dxf>
          </x14:cfRule>
          <xm:sqref>X51</xm:sqref>
        </x14:conditionalFormatting>
        <x14:conditionalFormatting xmlns:xm="http://schemas.microsoft.com/office/excel/2006/main">
          <x14:cfRule type="containsText" priority="339" operator="containsText" id="{EBEDE04B-7854-40CB-9F1D-1C1296CE0914}">
            <xm:f>NOT(ISERROR(SEARCH($K$73,K50)))</xm:f>
            <xm:f>$K$73</xm:f>
            <x14:dxf>
              <fill>
                <patternFill>
                  <bgColor rgb="FFFF0000"/>
                </patternFill>
              </fill>
            </x14:dxf>
          </x14:cfRule>
          <x14:cfRule type="containsText" priority="340" operator="containsText" id="{4A3E83D1-E26A-4C09-8DBB-0B5A1994268F}">
            <xm:f>NOT(ISERROR(SEARCH($K$72,K50)))</xm:f>
            <xm:f>$K$72</xm:f>
            <x14:dxf>
              <fill>
                <patternFill>
                  <bgColor rgb="FFFFC000"/>
                </patternFill>
              </fill>
            </x14:dxf>
          </x14:cfRule>
          <x14:cfRule type="containsText" priority="341" operator="containsText" id="{D9FF8FD5-6C43-49B9-BE9C-602B74EB3C87}">
            <xm:f>NOT(ISERROR(SEARCH($K$71,K50)))</xm:f>
            <xm:f>$K$71</xm:f>
            <x14:dxf>
              <fill>
                <patternFill>
                  <bgColor rgb="FFFFFF00"/>
                </patternFill>
              </fill>
            </x14:dxf>
          </x14:cfRule>
          <x14:cfRule type="containsText" priority="342" operator="containsText" id="{065B632C-4E9B-4004-A671-E948B84B3168}">
            <xm:f>NOT(ISERROR(SEARCH($K$70,K50)))</xm:f>
            <xm:f>$K$70</xm:f>
            <x14:dxf>
              <fill>
                <patternFill>
                  <bgColor rgb="FF00B050"/>
                </patternFill>
              </fill>
            </x14:dxf>
          </x14:cfRule>
          <x14:cfRule type="containsText" priority="343" operator="containsText" id="{2358FA28-569F-43D5-A027-737991BC33DF}">
            <xm:f>NOT(ISERROR(SEARCH($K$69,K50)))</xm:f>
            <xm:f>$K$69</xm:f>
            <x14:dxf>
              <fill>
                <patternFill>
                  <bgColor rgb="FF92D050"/>
                </patternFill>
              </fill>
            </x14:dxf>
          </x14:cfRule>
          <xm:sqref>K50</xm:sqref>
        </x14:conditionalFormatting>
        <x14:conditionalFormatting xmlns:xm="http://schemas.microsoft.com/office/excel/2006/main">
          <x14:cfRule type="containsText" priority="334" operator="containsText" id="{A4187B1A-74C7-466B-A444-6A2BFA2FB4B3}">
            <xm:f>NOT(ISERROR(SEARCH($K$73,K51)))</xm:f>
            <xm:f>$K$73</xm:f>
            <x14:dxf>
              <fill>
                <patternFill>
                  <bgColor rgb="FFFF0000"/>
                </patternFill>
              </fill>
            </x14:dxf>
          </x14:cfRule>
          <x14:cfRule type="containsText" priority="335" operator="containsText" id="{F334DFAF-FB68-45F6-A45E-8EA7BDF19245}">
            <xm:f>NOT(ISERROR(SEARCH($K$72,K51)))</xm:f>
            <xm:f>$K$72</xm:f>
            <x14:dxf>
              <fill>
                <patternFill>
                  <bgColor rgb="FFFFC000"/>
                </patternFill>
              </fill>
            </x14:dxf>
          </x14:cfRule>
          <x14:cfRule type="containsText" priority="336" operator="containsText" id="{372DF040-5513-4A9E-AE53-FFCB8DE6B7BA}">
            <xm:f>NOT(ISERROR(SEARCH($K$71,K51)))</xm:f>
            <xm:f>$K$71</xm:f>
            <x14:dxf>
              <fill>
                <patternFill>
                  <bgColor rgb="FFFFFF00"/>
                </patternFill>
              </fill>
            </x14:dxf>
          </x14:cfRule>
          <x14:cfRule type="containsText" priority="337" operator="containsText" id="{684218D3-037A-408B-B1D3-9BE155501854}">
            <xm:f>NOT(ISERROR(SEARCH($K$70,K51)))</xm:f>
            <xm:f>$K$70</xm:f>
            <x14:dxf>
              <fill>
                <patternFill>
                  <bgColor rgb="FF00B050"/>
                </patternFill>
              </fill>
            </x14:dxf>
          </x14:cfRule>
          <x14:cfRule type="containsText" priority="338" operator="containsText" id="{F6FDAE44-CC91-4E16-A885-4336A88FA136}">
            <xm:f>NOT(ISERROR(SEARCH($K$69,K51)))</xm:f>
            <xm:f>$K$69</xm:f>
            <x14:dxf>
              <fill>
                <patternFill>
                  <bgColor rgb="FF92D050"/>
                </patternFill>
              </fill>
            </x14:dxf>
          </x14:cfRule>
          <xm:sqref>K51</xm:sqref>
        </x14:conditionalFormatting>
        <x14:conditionalFormatting xmlns:xm="http://schemas.microsoft.com/office/excel/2006/main">
          <x14:cfRule type="containsText" priority="329" operator="containsText" id="{4B22DD0A-AE07-447A-863C-F2CDD927F66A}">
            <xm:f>NOT(ISERROR(SEARCH($K$73,K48)))</xm:f>
            <xm:f>$K$73</xm:f>
            <x14:dxf>
              <fill>
                <patternFill>
                  <bgColor rgb="FFFF0000"/>
                </patternFill>
              </fill>
            </x14:dxf>
          </x14:cfRule>
          <x14:cfRule type="containsText" priority="330" operator="containsText" id="{E52B15E2-79DD-435A-8329-CAE4CDD35822}">
            <xm:f>NOT(ISERROR(SEARCH($K$72,K48)))</xm:f>
            <xm:f>$K$72</xm:f>
            <x14:dxf>
              <fill>
                <patternFill>
                  <bgColor rgb="FFFFC000"/>
                </patternFill>
              </fill>
            </x14:dxf>
          </x14:cfRule>
          <x14:cfRule type="containsText" priority="331" operator="containsText" id="{8B2EFBEC-2A1D-4919-8A69-3FC33A86BBE5}">
            <xm:f>NOT(ISERROR(SEARCH($K$71,K48)))</xm:f>
            <xm:f>$K$71</xm:f>
            <x14:dxf>
              <fill>
                <patternFill>
                  <bgColor rgb="FFFFFF00"/>
                </patternFill>
              </fill>
            </x14:dxf>
          </x14:cfRule>
          <x14:cfRule type="containsText" priority="332" operator="containsText" id="{A04A99B2-E0A8-4702-81CF-6E29C6D21182}">
            <xm:f>NOT(ISERROR(SEARCH($K$70,K48)))</xm:f>
            <xm:f>$K$70</xm:f>
            <x14:dxf>
              <fill>
                <patternFill>
                  <bgColor rgb="FF00B050"/>
                </patternFill>
              </fill>
            </x14:dxf>
          </x14:cfRule>
          <x14:cfRule type="containsText" priority="333" operator="containsText" id="{615322BC-AC11-4620-9E48-6DE52315A68E}">
            <xm:f>NOT(ISERROR(SEARCH($K$69,K48)))</xm:f>
            <xm:f>$K$69</xm:f>
            <x14:dxf>
              <fill>
                <patternFill>
                  <bgColor rgb="FF92D050"/>
                </patternFill>
              </fill>
            </x14:dxf>
          </x14:cfRule>
          <xm:sqref>K48</xm:sqref>
        </x14:conditionalFormatting>
        <x14:conditionalFormatting xmlns:xm="http://schemas.microsoft.com/office/excel/2006/main">
          <x14:cfRule type="containsText" priority="325" operator="containsText" id="{988D6FCA-4BAF-4CED-B5A2-40B92E2F36E7}">
            <xm:f>NOT(ISERROR(SEARCH($M$72,M50)))</xm:f>
            <xm:f>$M$72</xm:f>
            <x14:dxf>
              <fill>
                <patternFill>
                  <bgColor rgb="FFFF0000"/>
                </patternFill>
              </fill>
            </x14:dxf>
          </x14:cfRule>
          <x14:cfRule type="containsText" priority="326" operator="containsText" id="{1A41925D-CEB0-40F8-9CA0-A23C826F66E1}">
            <xm:f>NOT(ISERROR(SEARCH($M$71,M50)))</xm:f>
            <xm:f>$M$71</xm:f>
            <x14:dxf>
              <fill>
                <patternFill>
                  <bgColor rgb="FFFFC000"/>
                </patternFill>
              </fill>
            </x14:dxf>
          </x14:cfRule>
          <x14:cfRule type="containsText" priority="327" operator="containsText" id="{645B6BA0-8304-475E-AD8F-EB5BAF8C0557}">
            <xm:f>NOT(ISERROR(SEARCH($M$70,M50)))</xm:f>
            <xm:f>$M$70</xm:f>
            <x14:dxf>
              <fill>
                <patternFill>
                  <bgColor rgb="FFFFFF00"/>
                </patternFill>
              </fill>
            </x14:dxf>
          </x14:cfRule>
          <x14:cfRule type="containsText" priority="328" operator="containsText" id="{6225295D-E695-4C50-BF5B-E43D1495061B}">
            <xm:f>NOT(ISERROR(SEARCH($M$69,M50)))</xm:f>
            <xm:f>$M$69</xm:f>
            <x14:dxf>
              <fill>
                <patternFill>
                  <bgColor rgb="FF92D050"/>
                </patternFill>
              </fill>
            </x14:dxf>
          </x14:cfRule>
          <xm:sqref>M50</xm:sqref>
        </x14:conditionalFormatting>
        <x14:conditionalFormatting xmlns:xm="http://schemas.microsoft.com/office/excel/2006/main">
          <x14:cfRule type="containsText" priority="321" operator="containsText" id="{8ECCE53B-53EF-4ED1-BEC7-73111122B839}">
            <xm:f>NOT(ISERROR(SEARCH($M$72,M48)))</xm:f>
            <xm:f>$M$72</xm:f>
            <x14:dxf>
              <fill>
                <patternFill>
                  <bgColor rgb="FFFF0000"/>
                </patternFill>
              </fill>
            </x14:dxf>
          </x14:cfRule>
          <x14:cfRule type="containsText" priority="322" operator="containsText" id="{5E540AC7-D0B4-4BAF-A726-CD9C5A46A479}">
            <xm:f>NOT(ISERROR(SEARCH($M$71,M48)))</xm:f>
            <xm:f>$M$71</xm:f>
            <x14:dxf>
              <fill>
                <patternFill>
                  <bgColor rgb="FFFFC000"/>
                </patternFill>
              </fill>
            </x14:dxf>
          </x14:cfRule>
          <x14:cfRule type="containsText" priority="323" operator="containsText" id="{99BA6A78-BED5-4459-B30C-DC4ADB70174B}">
            <xm:f>NOT(ISERROR(SEARCH($M$70,M48)))</xm:f>
            <xm:f>$M$70</xm:f>
            <x14:dxf>
              <fill>
                <patternFill>
                  <bgColor rgb="FFFFFF00"/>
                </patternFill>
              </fill>
            </x14:dxf>
          </x14:cfRule>
          <x14:cfRule type="containsText" priority="324" operator="containsText" id="{F6ED2A2C-F629-4828-9431-4597E1FB22E5}">
            <xm:f>NOT(ISERROR(SEARCH($M$69,M48)))</xm:f>
            <xm:f>$M$69</xm:f>
            <x14:dxf>
              <fill>
                <patternFill>
                  <bgColor rgb="FF92D050"/>
                </patternFill>
              </fill>
            </x14:dxf>
          </x14:cfRule>
          <xm:sqref>M48</xm:sqref>
        </x14:conditionalFormatting>
        <x14:conditionalFormatting xmlns:xm="http://schemas.microsoft.com/office/excel/2006/main">
          <x14:cfRule type="containsText" priority="317" operator="containsText" id="{76304ADB-6D47-4DE8-9103-A4E1010CA18C}">
            <xm:f>NOT(ISERROR(SEARCH($M$72,M51)))</xm:f>
            <xm:f>$M$72</xm:f>
            <x14:dxf>
              <fill>
                <patternFill>
                  <bgColor rgb="FFFF0000"/>
                </patternFill>
              </fill>
            </x14:dxf>
          </x14:cfRule>
          <x14:cfRule type="containsText" priority="318" operator="containsText" id="{70506A99-1319-45EF-83BC-497F54E42293}">
            <xm:f>NOT(ISERROR(SEARCH($M$71,M51)))</xm:f>
            <xm:f>$M$71</xm:f>
            <x14:dxf>
              <fill>
                <patternFill>
                  <bgColor rgb="FFFFC000"/>
                </patternFill>
              </fill>
            </x14:dxf>
          </x14:cfRule>
          <x14:cfRule type="containsText" priority="319" operator="containsText" id="{2642B7A4-9EE9-417E-8345-860260EA2FFC}">
            <xm:f>NOT(ISERROR(SEARCH($M$70,M51)))</xm:f>
            <xm:f>$M$70</xm:f>
            <x14:dxf>
              <fill>
                <patternFill>
                  <bgColor rgb="FFFFFF00"/>
                </patternFill>
              </fill>
            </x14:dxf>
          </x14:cfRule>
          <x14:cfRule type="containsText" priority="320" operator="containsText" id="{884CE60F-A1F8-4652-8778-8B7A6CE519CA}">
            <xm:f>NOT(ISERROR(SEARCH($M$69,M51)))</xm:f>
            <xm:f>$M$69</xm:f>
            <x14:dxf>
              <fill>
                <patternFill>
                  <bgColor rgb="FF92D050"/>
                </patternFill>
              </fill>
            </x14:dxf>
          </x14:cfRule>
          <xm:sqref>M51</xm:sqref>
        </x14:conditionalFormatting>
        <x14:conditionalFormatting xmlns:xm="http://schemas.microsoft.com/office/excel/2006/main">
          <x14:cfRule type="containsText" priority="313" operator="containsText" id="{BF50C9A2-2D67-4578-89D5-0BA3E776250E}">
            <xm:f>NOT(ISERROR(SEARCH($M$72,AB48)))</xm:f>
            <xm:f>$M$72</xm:f>
            <x14:dxf>
              <fill>
                <patternFill>
                  <bgColor rgb="FFFF0000"/>
                </patternFill>
              </fill>
            </x14:dxf>
          </x14:cfRule>
          <x14:cfRule type="containsText" priority="314" operator="containsText" id="{D791104B-0EED-45D0-AEF4-AB1B2A161A99}">
            <xm:f>NOT(ISERROR(SEARCH($M$71,AB48)))</xm:f>
            <xm:f>$M$71</xm:f>
            <x14:dxf>
              <fill>
                <patternFill>
                  <bgColor rgb="FFFFC000"/>
                </patternFill>
              </fill>
            </x14:dxf>
          </x14:cfRule>
          <x14:cfRule type="containsText" priority="315" operator="containsText" id="{8B6BF2C9-E8B5-4833-90D7-AC42A87DD932}">
            <xm:f>NOT(ISERROR(SEARCH($M$70,AB48)))</xm:f>
            <xm:f>$M$70</xm:f>
            <x14:dxf>
              <fill>
                <patternFill>
                  <bgColor rgb="FFFFFF00"/>
                </patternFill>
              </fill>
            </x14:dxf>
          </x14:cfRule>
          <x14:cfRule type="containsText" priority="316" operator="containsText" id="{57409C87-0C07-40DD-A0D5-7B926BAB1CA1}">
            <xm:f>NOT(ISERROR(SEARCH($M$69,AB48)))</xm:f>
            <xm:f>$M$69</xm:f>
            <x14:dxf>
              <fill>
                <patternFill>
                  <bgColor rgb="FF92D050"/>
                </patternFill>
              </fill>
            </x14:dxf>
          </x14:cfRule>
          <xm:sqref>AB48</xm:sqref>
        </x14:conditionalFormatting>
        <x14:conditionalFormatting xmlns:xm="http://schemas.microsoft.com/office/excel/2006/main">
          <x14:cfRule type="containsText" priority="309" operator="containsText" id="{55D265C4-CFF8-4851-B2D4-6C9748E724FD}">
            <xm:f>NOT(ISERROR(SEARCH($M$72,AB51)))</xm:f>
            <xm:f>$M$72</xm:f>
            <x14:dxf>
              <fill>
                <patternFill>
                  <bgColor rgb="FFFF0000"/>
                </patternFill>
              </fill>
            </x14:dxf>
          </x14:cfRule>
          <x14:cfRule type="containsText" priority="310" operator="containsText" id="{8D1C5CC4-ED08-4712-B734-F9F0BA3745AA}">
            <xm:f>NOT(ISERROR(SEARCH($M$71,AB51)))</xm:f>
            <xm:f>$M$71</xm:f>
            <x14:dxf>
              <fill>
                <patternFill>
                  <bgColor rgb="FFFFC000"/>
                </patternFill>
              </fill>
            </x14:dxf>
          </x14:cfRule>
          <x14:cfRule type="containsText" priority="311" operator="containsText" id="{00D8C27D-8380-4597-B872-FF61B5ADB4BE}">
            <xm:f>NOT(ISERROR(SEARCH($M$70,AB51)))</xm:f>
            <xm:f>$M$70</xm:f>
            <x14:dxf>
              <fill>
                <patternFill>
                  <bgColor rgb="FFFFFF00"/>
                </patternFill>
              </fill>
            </x14:dxf>
          </x14:cfRule>
          <x14:cfRule type="containsText" priority="312" operator="containsText" id="{B1028767-C2E0-4AF0-8A44-820CDA8A9621}">
            <xm:f>NOT(ISERROR(SEARCH($M$69,AB51)))</xm:f>
            <xm:f>$M$69</xm:f>
            <x14:dxf>
              <fill>
                <patternFill>
                  <bgColor rgb="FF92D050"/>
                </patternFill>
              </fill>
            </x14:dxf>
          </x14:cfRule>
          <xm:sqref>AB51</xm:sqref>
        </x14:conditionalFormatting>
        <x14:conditionalFormatting xmlns:xm="http://schemas.microsoft.com/office/excel/2006/main">
          <x14:cfRule type="containsText" priority="305" operator="containsText" id="{7AF850C6-7A74-40EB-95C1-B17BBBD0760B}">
            <xm:f>NOT(ISERROR(SEARCH($M$72,AB50)))</xm:f>
            <xm:f>$M$72</xm:f>
            <x14:dxf>
              <fill>
                <patternFill>
                  <bgColor rgb="FFFF0000"/>
                </patternFill>
              </fill>
            </x14:dxf>
          </x14:cfRule>
          <x14:cfRule type="containsText" priority="306" operator="containsText" id="{FE4D7EC6-5082-4AA2-9511-B77587005262}">
            <xm:f>NOT(ISERROR(SEARCH($M$71,AB50)))</xm:f>
            <xm:f>$M$71</xm:f>
            <x14:dxf>
              <fill>
                <patternFill>
                  <bgColor rgb="FFFFC000"/>
                </patternFill>
              </fill>
            </x14:dxf>
          </x14:cfRule>
          <x14:cfRule type="containsText" priority="307" operator="containsText" id="{ACCBAE86-BFC0-4FCF-8A84-4C48A6372E3A}">
            <xm:f>NOT(ISERROR(SEARCH($M$70,AB50)))</xm:f>
            <xm:f>$M$70</xm:f>
            <x14:dxf>
              <fill>
                <patternFill>
                  <bgColor rgb="FFFFFF00"/>
                </patternFill>
              </fill>
            </x14:dxf>
          </x14:cfRule>
          <x14:cfRule type="containsText" priority="308" operator="containsText" id="{3C75B0AE-E28C-424B-A665-7E5ED13FAB04}">
            <xm:f>NOT(ISERROR(SEARCH($M$69,AB50)))</xm:f>
            <xm:f>$M$69</xm:f>
            <x14:dxf>
              <fill>
                <patternFill>
                  <bgColor rgb="FF92D050"/>
                </patternFill>
              </fill>
            </x14:dxf>
          </x14:cfRule>
          <xm:sqref>AB50</xm:sqref>
        </x14:conditionalFormatting>
        <x14:conditionalFormatting xmlns:xm="http://schemas.microsoft.com/office/excel/2006/main">
          <x14:cfRule type="containsText" priority="297" operator="containsText" id="{80667C68-F57C-43B5-9A0E-28F0DDFFFDE8}">
            <xm:f>NOT(ISERROR(SEARCH($I$69,I53)))</xm:f>
            <xm:f>$I$69</xm:f>
            <x14:dxf>
              <fill>
                <patternFill>
                  <fgColor rgb="FF92D050"/>
                  <bgColor rgb="FF92D050"/>
                </patternFill>
              </fill>
            </x14:dxf>
          </x14:cfRule>
          <x14:cfRule type="containsText" priority="298" operator="containsText" id="{D4D3EF61-C0A3-4044-80FB-1E5F9CF8F382}">
            <xm:f>NOT(ISERROR(SEARCH($I$70,I53)))</xm:f>
            <xm:f>$I$70</xm:f>
            <x14:dxf>
              <fill>
                <patternFill>
                  <bgColor rgb="FF00B050"/>
                </patternFill>
              </fill>
            </x14:dxf>
          </x14:cfRule>
          <x14:cfRule type="containsText" priority="299" operator="containsText" id="{976C9C7B-6653-4999-9A17-7D574E8B396C}">
            <xm:f>NOT(ISERROR(SEARCH($I$73,I53)))</xm:f>
            <xm:f>$I$73</xm:f>
            <x14:dxf>
              <fill>
                <patternFill>
                  <bgColor rgb="FFFF0000"/>
                </patternFill>
              </fill>
            </x14:dxf>
          </x14:cfRule>
          <x14:cfRule type="containsText" priority="300" operator="containsText" id="{50F6B446-7DE3-4EE0-9D8E-A28382EFA2C0}">
            <xm:f>NOT(ISERROR(SEARCH($I$72,I53)))</xm:f>
            <xm:f>$I$72</xm:f>
            <x14:dxf>
              <fill>
                <patternFill>
                  <fgColor rgb="FFFFC000"/>
                  <bgColor rgb="FFFFC000"/>
                </patternFill>
              </fill>
            </x14:dxf>
          </x14:cfRule>
          <x14:cfRule type="containsText" priority="301" operator="containsText" id="{61D96958-7BA6-4F3A-823A-02047CCE113F}">
            <xm:f>NOT(ISERROR(SEARCH($I$71,I53)))</xm:f>
            <xm:f>$I$71</xm:f>
            <x14:dxf>
              <fill>
                <patternFill>
                  <fgColor rgb="FFFFFF00"/>
                  <bgColor rgb="FFFFFF00"/>
                </patternFill>
              </fill>
            </x14:dxf>
          </x14:cfRule>
          <x14:cfRule type="containsText" priority="302" operator="containsText" id="{4973218A-9528-432A-BF3D-E0A9FA751EB8}">
            <xm:f>NOT(ISERROR(SEARCH($I$70,I53)))</xm:f>
            <xm:f>$I$70</xm:f>
            <x14:dxf>
              <fill>
                <patternFill>
                  <bgColor theme="0" tint="-0.14996795556505021"/>
                </patternFill>
              </fill>
            </x14:dxf>
          </x14:cfRule>
          <x14:cfRule type="cellIs" priority="303" operator="equal" id="{35DE50B9-8CFF-4B91-80B2-1EAF685D211D}">
            <xm:f>'C:\GESTION 2023\1. Pensamiento y Direccionamiento Estrategico\Planes integrados\Definitivos\[MAPA RIESGOS UAEOS 2023.xlsx]Tabla probabiidad'!#REF!</xm:f>
            <x14:dxf>
              <fill>
                <patternFill>
                  <fgColor theme="6"/>
                </patternFill>
              </fill>
            </x14:dxf>
          </x14:cfRule>
          <x14:cfRule type="cellIs" priority="304" operator="equal" id="{36C71069-BC71-4BE3-94CB-63D0C59A9A19}">
            <xm:f>'C:\GESTION 2023\1. Pensamiento y Direccionamiento Estrategico\Planes integrados\Definitivos\[MAPA RIESGOS UAEOS 2023.xlsx]Tabla probabiidad'!#REF!</xm:f>
            <x14:dxf>
              <fill>
                <patternFill>
                  <fgColor rgb="FF92D050"/>
                  <bgColor theme="6" tint="0.59996337778862885"/>
                </patternFill>
              </fill>
            </x14:dxf>
          </x14:cfRule>
          <xm:sqref>I53:I54</xm:sqref>
        </x14:conditionalFormatting>
        <x14:conditionalFormatting xmlns:xm="http://schemas.microsoft.com/office/excel/2006/main">
          <x14:cfRule type="containsText" priority="289" operator="containsText" id="{23865886-E655-4B68-9E8B-E4DAEF96ABE6}">
            <xm:f>NOT(ISERROR(SEARCH($I$69,I56)))</xm:f>
            <xm:f>$I$69</xm:f>
            <x14:dxf>
              <fill>
                <patternFill>
                  <fgColor rgb="FF92D050"/>
                  <bgColor rgb="FF92D050"/>
                </patternFill>
              </fill>
            </x14:dxf>
          </x14:cfRule>
          <x14:cfRule type="containsText" priority="290" operator="containsText" id="{3D0DEE94-DC05-4182-8CB7-BF5918CEA3E3}">
            <xm:f>NOT(ISERROR(SEARCH($I$70,I56)))</xm:f>
            <xm:f>$I$70</xm:f>
            <x14:dxf>
              <fill>
                <patternFill>
                  <bgColor rgb="FF00B050"/>
                </patternFill>
              </fill>
            </x14:dxf>
          </x14:cfRule>
          <x14:cfRule type="containsText" priority="291" operator="containsText" id="{2234F2C1-69C8-4DFA-B19F-7F62345B202D}">
            <xm:f>NOT(ISERROR(SEARCH($I$73,I56)))</xm:f>
            <xm:f>$I$73</xm:f>
            <x14:dxf>
              <fill>
                <patternFill>
                  <bgColor rgb="FFFF0000"/>
                </patternFill>
              </fill>
            </x14:dxf>
          </x14:cfRule>
          <x14:cfRule type="containsText" priority="292" operator="containsText" id="{762CBC8D-B9D7-4058-86B7-63F1F33B75BC}">
            <xm:f>NOT(ISERROR(SEARCH($I$72,I56)))</xm:f>
            <xm:f>$I$72</xm:f>
            <x14:dxf>
              <fill>
                <patternFill>
                  <fgColor rgb="FFFFC000"/>
                  <bgColor rgb="FFFFC000"/>
                </patternFill>
              </fill>
            </x14:dxf>
          </x14:cfRule>
          <x14:cfRule type="containsText" priority="293" operator="containsText" id="{AA04E4B7-E1A2-4214-AC56-4AA81CEB94B6}">
            <xm:f>NOT(ISERROR(SEARCH($I$71,I56)))</xm:f>
            <xm:f>$I$71</xm:f>
            <x14:dxf>
              <fill>
                <patternFill>
                  <fgColor rgb="FFFFFF00"/>
                  <bgColor rgb="FFFFFF00"/>
                </patternFill>
              </fill>
            </x14:dxf>
          </x14:cfRule>
          <x14:cfRule type="containsText" priority="294" operator="containsText" id="{1F23F75B-A0A5-4538-B1DE-EA666E908F52}">
            <xm:f>NOT(ISERROR(SEARCH($I$70,I56)))</xm:f>
            <xm:f>$I$70</xm:f>
            <x14:dxf>
              <fill>
                <patternFill>
                  <bgColor theme="0" tint="-0.14996795556505021"/>
                </patternFill>
              </fill>
            </x14:dxf>
          </x14:cfRule>
          <x14:cfRule type="cellIs" priority="295" operator="equal" id="{FFD7B3B1-F579-4A6F-A084-B1408007384E}">
            <xm:f>'C:\GESTION 2023\1. Pensamiento y Direccionamiento Estrategico\Planes integrados\Definitivos\[MAPA RIESGOS UAEOS 2023.xlsx]Tabla probabiidad'!#REF!</xm:f>
            <x14:dxf>
              <fill>
                <patternFill>
                  <fgColor theme="6"/>
                </patternFill>
              </fill>
            </x14:dxf>
          </x14:cfRule>
          <x14:cfRule type="cellIs" priority="296" operator="equal" id="{799B7F4F-1CDE-48BE-992C-2FD2BD00BCCC}">
            <xm:f>'C:\GESTION 2023\1. Pensamiento y Direccionamiento Estrategico\Planes integrados\Definitivos\[MAPA RIESGOS UAEOS 2023.xlsx]Tabla probabiidad'!#REF!</xm:f>
            <x14:dxf>
              <fill>
                <patternFill>
                  <fgColor rgb="FF92D050"/>
                  <bgColor theme="6" tint="0.59996337778862885"/>
                </patternFill>
              </fill>
            </x14:dxf>
          </x14:cfRule>
          <xm:sqref>I56</xm:sqref>
        </x14:conditionalFormatting>
        <x14:conditionalFormatting xmlns:xm="http://schemas.microsoft.com/office/excel/2006/main">
          <x14:cfRule type="containsText" priority="284" operator="containsText" id="{D1041E87-9A1E-40ED-B144-3ED12768CE3C}">
            <xm:f>NOT(ISERROR(SEARCH($K$73,K53)))</xm:f>
            <xm:f>$K$73</xm:f>
            <x14:dxf>
              <fill>
                <patternFill>
                  <bgColor rgb="FFFF0000"/>
                </patternFill>
              </fill>
            </x14:dxf>
          </x14:cfRule>
          <x14:cfRule type="containsText" priority="285" operator="containsText" id="{50A97073-73B6-4D97-A242-0CB8CD452345}">
            <xm:f>NOT(ISERROR(SEARCH($K$72,K53)))</xm:f>
            <xm:f>$K$72</xm:f>
            <x14:dxf>
              <fill>
                <patternFill>
                  <bgColor rgb="FFFFC000"/>
                </patternFill>
              </fill>
            </x14:dxf>
          </x14:cfRule>
          <x14:cfRule type="containsText" priority="286" operator="containsText" id="{6D23F468-B75F-4318-AF0C-471907AF7778}">
            <xm:f>NOT(ISERROR(SEARCH($K$71,K53)))</xm:f>
            <xm:f>$K$71</xm:f>
            <x14:dxf>
              <fill>
                <patternFill>
                  <bgColor rgb="FFFFFF00"/>
                </patternFill>
              </fill>
            </x14:dxf>
          </x14:cfRule>
          <x14:cfRule type="containsText" priority="287" operator="containsText" id="{4908F9BE-1E28-4AC6-A392-12EA673D4B12}">
            <xm:f>NOT(ISERROR(SEARCH($K$70,K53)))</xm:f>
            <xm:f>$K$70</xm:f>
            <x14:dxf>
              <fill>
                <patternFill>
                  <bgColor rgb="FF00B050"/>
                </patternFill>
              </fill>
            </x14:dxf>
          </x14:cfRule>
          <x14:cfRule type="containsText" priority="288" operator="containsText" id="{5E8F04EF-6F90-4841-AEED-6D09F9354B64}">
            <xm:f>NOT(ISERROR(SEARCH($K$69,K53)))</xm:f>
            <xm:f>$K$69</xm:f>
            <x14:dxf>
              <fill>
                <patternFill>
                  <bgColor rgb="FF92D050"/>
                </patternFill>
              </fill>
            </x14:dxf>
          </x14:cfRule>
          <xm:sqref>K53:K56</xm:sqref>
        </x14:conditionalFormatting>
        <x14:conditionalFormatting xmlns:xm="http://schemas.microsoft.com/office/excel/2006/main">
          <x14:cfRule type="containsText" priority="280" operator="containsText" id="{4825B6FF-15D1-4757-8E2E-AD7525A2E65E}">
            <xm:f>NOT(ISERROR(SEARCH($M$72,M53)))</xm:f>
            <xm:f>$M$72</xm:f>
            <x14:dxf>
              <fill>
                <patternFill>
                  <bgColor rgb="FFFF0000"/>
                </patternFill>
              </fill>
            </x14:dxf>
          </x14:cfRule>
          <x14:cfRule type="containsText" priority="281" operator="containsText" id="{4AFEA510-C3DB-4115-ADB8-A554847B2E7B}">
            <xm:f>NOT(ISERROR(SEARCH($M$71,M53)))</xm:f>
            <xm:f>$M$71</xm:f>
            <x14:dxf>
              <fill>
                <patternFill>
                  <bgColor rgb="FFFFC000"/>
                </patternFill>
              </fill>
            </x14:dxf>
          </x14:cfRule>
          <x14:cfRule type="containsText" priority="282" operator="containsText" id="{8C6EC026-8D8E-438B-B01C-5346096D1185}">
            <xm:f>NOT(ISERROR(SEARCH($M$70,M53)))</xm:f>
            <xm:f>$M$70</xm:f>
            <x14:dxf>
              <fill>
                <patternFill>
                  <bgColor rgb="FFFFFF00"/>
                </patternFill>
              </fill>
            </x14:dxf>
          </x14:cfRule>
          <x14:cfRule type="containsText" priority="283" operator="containsText" id="{9189586F-BE08-4FFE-AE1B-D39948FF2A30}">
            <xm:f>NOT(ISERROR(SEARCH($M$69,M53)))</xm:f>
            <xm:f>$M$69</xm:f>
            <x14:dxf>
              <fill>
                <patternFill>
                  <bgColor rgb="FF92D050"/>
                </patternFill>
              </fill>
            </x14:dxf>
          </x14:cfRule>
          <xm:sqref>M53:M56</xm:sqref>
        </x14:conditionalFormatting>
        <x14:conditionalFormatting xmlns:xm="http://schemas.microsoft.com/office/excel/2006/main">
          <x14:cfRule type="containsText" priority="272" operator="containsText" id="{704D8AED-C53B-49FE-8795-ECC27B746E84}">
            <xm:f>NOT(ISERROR(SEARCH($I$69,X53)))</xm:f>
            <xm:f>$I$69</xm:f>
            <x14:dxf>
              <fill>
                <patternFill>
                  <fgColor rgb="FF92D050"/>
                  <bgColor rgb="FF92D050"/>
                </patternFill>
              </fill>
            </x14:dxf>
          </x14:cfRule>
          <x14:cfRule type="containsText" priority="273" operator="containsText" id="{D41FCDF9-4B12-400D-928B-05CE4BA201C9}">
            <xm:f>NOT(ISERROR(SEARCH($I$70,X53)))</xm:f>
            <xm:f>$I$70</xm:f>
            <x14:dxf>
              <fill>
                <patternFill>
                  <bgColor rgb="FF00B050"/>
                </patternFill>
              </fill>
            </x14:dxf>
          </x14:cfRule>
          <x14:cfRule type="containsText" priority="274" operator="containsText" id="{35A4D618-54F0-4283-9F4A-EB6746746199}">
            <xm:f>NOT(ISERROR(SEARCH($I$73,X53)))</xm:f>
            <xm:f>$I$73</xm:f>
            <x14:dxf>
              <fill>
                <patternFill>
                  <bgColor rgb="FFFF0000"/>
                </patternFill>
              </fill>
            </x14:dxf>
          </x14:cfRule>
          <x14:cfRule type="containsText" priority="275" operator="containsText" id="{171FFA63-63E2-4A42-9F25-A1ACA0B16DFD}">
            <xm:f>NOT(ISERROR(SEARCH($I$72,X53)))</xm:f>
            <xm:f>$I$72</xm:f>
            <x14:dxf>
              <fill>
                <patternFill>
                  <fgColor rgb="FFFFC000"/>
                  <bgColor rgb="FFFFC000"/>
                </patternFill>
              </fill>
            </x14:dxf>
          </x14:cfRule>
          <x14:cfRule type="containsText" priority="276" operator="containsText" id="{981F0D49-2AA2-4D79-AFAD-BC6B282965F4}">
            <xm:f>NOT(ISERROR(SEARCH($I$71,X53)))</xm:f>
            <xm:f>$I$71</xm:f>
            <x14:dxf>
              <fill>
                <patternFill>
                  <fgColor rgb="FFFFFF00"/>
                  <bgColor rgb="FFFFFF00"/>
                </patternFill>
              </fill>
            </x14:dxf>
          </x14:cfRule>
          <x14:cfRule type="containsText" priority="277" operator="containsText" id="{6D340B21-BF79-44E0-B850-E26475C98097}">
            <xm:f>NOT(ISERROR(SEARCH($I$70,X53)))</xm:f>
            <xm:f>$I$70</xm:f>
            <x14:dxf>
              <fill>
                <patternFill>
                  <bgColor theme="0" tint="-0.14996795556505021"/>
                </patternFill>
              </fill>
            </x14:dxf>
          </x14:cfRule>
          <x14:cfRule type="cellIs" priority="278" operator="equal" id="{EE3B97DB-33B4-4F67-BA9E-8D5FFD26C545}">
            <xm:f>'C:\GESTION 2023\1. Pensamiento y Direccionamiento Estrategico\Planes integrados\Definitivos\[MAPA RIESGOS UAEOS 2023.xlsx]Tabla probabiidad'!#REF!</xm:f>
            <x14:dxf>
              <fill>
                <patternFill>
                  <fgColor theme="6"/>
                </patternFill>
              </fill>
            </x14:dxf>
          </x14:cfRule>
          <x14:cfRule type="cellIs" priority="279" operator="equal" id="{0F235C0C-C4C9-41ED-85F6-28E46C78BC9B}">
            <xm:f>'C:\GESTION 2023\1. Pensamiento y Direccionamiento Estrategico\Planes integrados\Definitivos\[MAPA RIESGOS UAEOS 2023.xlsx]Tabla probabiidad'!#REF!</xm:f>
            <x14:dxf>
              <fill>
                <patternFill>
                  <fgColor rgb="FF92D050"/>
                  <bgColor theme="6" tint="0.59996337778862885"/>
                </patternFill>
              </fill>
            </x14:dxf>
          </x14:cfRule>
          <xm:sqref>X53:X54</xm:sqref>
        </x14:conditionalFormatting>
        <x14:conditionalFormatting xmlns:xm="http://schemas.microsoft.com/office/excel/2006/main">
          <x14:cfRule type="containsText" priority="264" operator="containsText" id="{674E2875-D020-41A6-8F01-36762CB7488D}">
            <xm:f>NOT(ISERROR(SEARCH($I$69,X56)))</xm:f>
            <xm:f>$I$69</xm:f>
            <x14:dxf>
              <fill>
                <patternFill>
                  <fgColor rgb="FF92D050"/>
                  <bgColor rgb="FF92D050"/>
                </patternFill>
              </fill>
            </x14:dxf>
          </x14:cfRule>
          <x14:cfRule type="containsText" priority="265" operator="containsText" id="{C8E55AA8-CFA7-4E21-A1F8-F5C52D400BA7}">
            <xm:f>NOT(ISERROR(SEARCH($I$70,X56)))</xm:f>
            <xm:f>$I$70</xm:f>
            <x14:dxf>
              <fill>
                <patternFill>
                  <bgColor rgb="FF00B050"/>
                </patternFill>
              </fill>
            </x14:dxf>
          </x14:cfRule>
          <x14:cfRule type="containsText" priority="266" operator="containsText" id="{D7468D17-4B9C-4CAD-BABA-7642FBEA36D2}">
            <xm:f>NOT(ISERROR(SEARCH($I$73,X56)))</xm:f>
            <xm:f>$I$73</xm:f>
            <x14:dxf>
              <fill>
                <patternFill>
                  <bgColor rgb="FFFF0000"/>
                </patternFill>
              </fill>
            </x14:dxf>
          </x14:cfRule>
          <x14:cfRule type="containsText" priority="267" operator="containsText" id="{6C1AF2EC-D180-4E5F-9AE0-D794C7783DCF}">
            <xm:f>NOT(ISERROR(SEARCH($I$72,X56)))</xm:f>
            <xm:f>$I$72</xm:f>
            <x14:dxf>
              <fill>
                <patternFill>
                  <fgColor rgb="FFFFC000"/>
                  <bgColor rgb="FFFFC000"/>
                </patternFill>
              </fill>
            </x14:dxf>
          </x14:cfRule>
          <x14:cfRule type="containsText" priority="268" operator="containsText" id="{D65A7338-2C7F-4EEB-ABC4-8538A52077EF}">
            <xm:f>NOT(ISERROR(SEARCH($I$71,X56)))</xm:f>
            <xm:f>$I$71</xm:f>
            <x14:dxf>
              <fill>
                <patternFill>
                  <fgColor rgb="FFFFFF00"/>
                  <bgColor rgb="FFFFFF00"/>
                </patternFill>
              </fill>
            </x14:dxf>
          </x14:cfRule>
          <x14:cfRule type="containsText" priority="269" operator="containsText" id="{0B69BFFF-3B01-4ECA-B63E-53B9833C0D7B}">
            <xm:f>NOT(ISERROR(SEARCH($I$70,X56)))</xm:f>
            <xm:f>$I$70</xm:f>
            <x14:dxf>
              <fill>
                <patternFill>
                  <bgColor theme="0" tint="-0.14996795556505021"/>
                </patternFill>
              </fill>
            </x14:dxf>
          </x14:cfRule>
          <x14:cfRule type="cellIs" priority="270" operator="equal" id="{07F42826-10A8-4B05-A399-16C80AFE7343}">
            <xm:f>'C:\GESTION 2023\1. Pensamiento y Direccionamiento Estrategico\Planes integrados\Definitivos\[MAPA RIESGOS UAEOS 2023.xlsx]Tabla probabiidad'!#REF!</xm:f>
            <x14:dxf>
              <fill>
                <patternFill>
                  <fgColor theme="6"/>
                </patternFill>
              </fill>
            </x14:dxf>
          </x14:cfRule>
          <x14:cfRule type="cellIs" priority="271" operator="equal" id="{C22DF611-0E4F-445D-A8F2-072D4743505D}">
            <xm:f>'C:\GESTION 2023\1. Pensamiento y Direccionamiento Estrategico\Planes integrados\Definitivos\[MAPA RIESGOS UAEOS 2023.xlsx]Tabla probabiidad'!#REF!</xm:f>
            <x14:dxf>
              <fill>
                <patternFill>
                  <fgColor rgb="FF92D050"/>
                  <bgColor theme="6" tint="0.59996337778862885"/>
                </patternFill>
              </fill>
            </x14:dxf>
          </x14:cfRule>
          <xm:sqref>X56</xm:sqref>
        </x14:conditionalFormatting>
        <x14:conditionalFormatting xmlns:xm="http://schemas.microsoft.com/office/excel/2006/main">
          <x14:cfRule type="containsText" priority="256" operator="containsText" id="{498D19B4-1947-4A9D-9EC0-B6B1EB5282BC}">
            <xm:f>NOT(ISERROR(SEARCH($I$69,I55)))</xm:f>
            <xm:f>$I$69</xm:f>
            <x14:dxf>
              <fill>
                <patternFill>
                  <fgColor rgb="FF92D050"/>
                  <bgColor rgb="FF92D050"/>
                </patternFill>
              </fill>
            </x14:dxf>
          </x14:cfRule>
          <x14:cfRule type="containsText" priority="257" operator="containsText" id="{68494D19-76C2-4F78-BA36-D9D25D543C68}">
            <xm:f>NOT(ISERROR(SEARCH($I$70,I55)))</xm:f>
            <xm:f>$I$70</xm:f>
            <x14:dxf>
              <fill>
                <patternFill>
                  <bgColor rgb="FF00B050"/>
                </patternFill>
              </fill>
            </x14:dxf>
          </x14:cfRule>
          <x14:cfRule type="containsText" priority="258" operator="containsText" id="{3E040656-A419-4C05-8718-BBF661702655}">
            <xm:f>NOT(ISERROR(SEARCH($I$73,I55)))</xm:f>
            <xm:f>$I$73</xm:f>
            <x14:dxf>
              <fill>
                <patternFill>
                  <bgColor rgb="FFFF0000"/>
                </patternFill>
              </fill>
            </x14:dxf>
          </x14:cfRule>
          <x14:cfRule type="containsText" priority="259" operator="containsText" id="{A28A7E85-10CE-4CE7-8876-82944767FEB6}">
            <xm:f>NOT(ISERROR(SEARCH($I$72,I55)))</xm:f>
            <xm:f>$I$72</xm:f>
            <x14:dxf>
              <fill>
                <patternFill>
                  <fgColor rgb="FFFFC000"/>
                  <bgColor rgb="FFFFC000"/>
                </patternFill>
              </fill>
            </x14:dxf>
          </x14:cfRule>
          <x14:cfRule type="containsText" priority="260" operator="containsText" id="{1AA5894E-C6E9-4F2D-9D19-9F0CC5D4BEA8}">
            <xm:f>NOT(ISERROR(SEARCH($I$71,I55)))</xm:f>
            <xm:f>$I$71</xm:f>
            <x14:dxf>
              <fill>
                <patternFill>
                  <fgColor rgb="FFFFFF00"/>
                  <bgColor rgb="FFFFFF00"/>
                </patternFill>
              </fill>
            </x14:dxf>
          </x14:cfRule>
          <x14:cfRule type="containsText" priority="261" operator="containsText" id="{FD416FFE-0B13-4FB1-A8A0-4085B62FBA44}">
            <xm:f>NOT(ISERROR(SEARCH($I$70,I55)))</xm:f>
            <xm:f>$I$70</xm:f>
            <x14:dxf>
              <fill>
                <patternFill>
                  <bgColor theme="0" tint="-0.14996795556505021"/>
                </patternFill>
              </fill>
            </x14:dxf>
          </x14:cfRule>
          <x14:cfRule type="cellIs" priority="262" operator="equal" id="{8DEF8509-73E2-4E93-9171-AAFDA8247438}">
            <xm:f>'C:\GESTION 2023\1. Pensamiento y Direccionamiento Estrategico\Planes integrados\Definitivos\[MAPA RIESGOS UAEOS 2023.xlsx]Tabla probabiidad'!#REF!</xm:f>
            <x14:dxf>
              <fill>
                <patternFill>
                  <fgColor theme="6"/>
                </patternFill>
              </fill>
            </x14:dxf>
          </x14:cfRule>
          <x14:cfRule type="cellIs" priority="263" operator="equal" id="{F1C8B8B1-B11D-4E05-AEFB-A0E3132A6E9F}">
            <xm:f>'C:\GESTION 2023\1. Pensamiento y Direccionamiento Estrategico\Planes integrados\Definitivos\[MAPA RIESGOS UAEOS 2023.xlsx]Tabla probabiidad'!#REF!</xm:f>
            <x14:dxf>
              <fill>
                <patternFill>
                  <fgColor rgb="FF92D050"/>
                  <bgColor theme="6" tint="0.59996337778862885"/>
                </patternFill>
              </fill>
            </x14:dxf>
          </x14:cfRule>
          <xm:sqref>I55</xm:sqref>
        </x14:conditionalFormatting>
        <x14:conditionalFormatting xmlns:xm="http://schemas.microsoft.com/office/excel/2006/main">
          <x14:cfRule type="containsText" priority="248" operator="containsText" id="{A2FF4527-6A12-4C9F-8CCA-32FA0D4BAE8E}">
            <xm:f>NOT(ISERROR(SEARCH($I$69,X55)))</xm:f>
            <xm:f>$I$69</xm:f>
            <x14:dxf>
              <fill>
                <patternFill>
                  <fgColor rgb="FF92D050"/>
                  <bgColor rgb="FF92D050"/>
                </patternFill>
              </fill>
            </x14:dxf>
          </x14:cfRule>
          <x14:cfRule type="containsText" priority="249" operator="containsText" id="{813242E7-374C-44C2-83FC-2949084FAE72}">
            <xm:f>NOT(ISERROR(SEARCH($I$70,X55)))</xm:f>
            <xm:f>$I$70</xm:f>
            <x14:dxf>
              <fill>
                <patternFill>
                  <bgColor rgb="FF00B050"/>
                </patternFill>
              </fill>
            </x14:dxf>
          </x14:cfRule>
          <x14:cfRule type="containsText" priority="250" operator="containsText" id="{A1652CA3-F164-48E8-9F9B-8506223B582F}">
            <xm:f>NOT(ISERROR(SEARCH($I$73,X55)))</xm:f>
            <xm:f>$I$73</xm:f>
            <x14:dxf>
              <fill>
                <patternFill>
                  <bgColor rgb="FFFF0000"/>
                </patternFill>
              </fill>
            </x14:dxf>
          </x14:cfRule>
          <x14:cfRule type="containsText" priority="251" operator="containsText" id="{ADC6F124-3FE9-4241-8C24-C41E827A0F3E}">
            <xm:f>NOT(ISERROR(SEARCH($I$72,X55)))</xm:f>
            <xm:f>$I$72</xm:f>
            <x14:dxf>
              <fill>
                <patternFill>
                  <fgColor rgb="FFFFC000"/>
                  <bgColor rgb="FFFFC000"/>
                </patternFill>
              </fill>
            </x14:dxf>
          </x14:cfRule>
          <x14:cfRule type="containsText" priority="252" operator="containsText" id="{9B0C84AD-8C25-45B5-B5A5-052AA9A59601}">
            <xm:f>NOT(ISERROR(SEARCH($I$71,X55)))</xm:f>
            <xm:f>$I$71</xm:f>
            <x14:dxf>
              <fill>
                <patternFill>
                  <fgColor rgb="FFFFFF00"/>
                  <bgColor rgb="FFFFFF00"/>
                </patternFill>
              </fill>
            </x14:dxf>
          </x14:cfRule>
          <x14:cfRule type="containsText" priority="253" operator="containsText" id="{0ECC9260-ADD5-4B9C-9285-88C32DD8FEB9}">
            <xm:f>NOT(ISERROR(SEARCH($I$70,X55)))</xm:f>
            <xm:f>$I$70</xm:f>
            <x14:dxf>
              <fill>
                <patternFill>
                  <bgColor theme="0" tint="-0.14996795556505021"/>
                </patternFill>
              </fill>
            </x14:dxf>
          </x14:cfRule>
          <x14:cfRule type="cellIs" priority="254" operator="equal" id="{5B4618FA-9F4A-4044-8CC6-64AD7749F729}">
            <xm:f>'C:\GESTION 2023\1. Pensamiento y Direccionamiento Estrategico\Planes integrados\Definitivos\[MAPA RIESGOS UAEOS 2023.xlsx]Tabla probabiidad'!#REF!</xm:f>
            <x14:dxf>
              <fill>
                <patternFill>
                  <fgColor theme="6"/>
                </patternFill>
              </fill>
            </x14:dxf>
          </x14:cfRule>
          <x14:cfRule type="cellIs" priority="255" operator="equal" id="{61E1D5E8-E465-4F6A-9BB8-6FF25A877860}">
            <xm:f>'C:\GESTION 2023\1. Pensamiento y Direccionamiento Estrategico\Planes integrados\Definitivos\[MAPA RIESGOS UAEOS 2023.xlsx]Tabla probabiidad'!#REF!</xm:f>
            <x14:dxf>
              <fill>
                <patternFill>
                  <fgColor rgb="FF92D050"/>
                  <bgColor theme="6" tint="0.59996337778862885"/>
                </patternFill>
              </fill>
            </x14:dxf>
          </x14:cfRule>
          <xm:sqref>X55</xm:sqref>
        </x14:conditionalFormatting>
        <x14:conditionalFormatting xmlns:xm="http://schemas.microsoft.com/office/excel/2006/main">
          <x14:cfRule type="containsText" priority="243" operator="containsText" id="{901777D3-361C-40F2-93D6-7BFA6EB0F5DF}">
            <xm:f>NOT(ISERROR(SEARCH($K$73,Z53)))</xm:f>
            <xm:f>$K$73</xm:f>
            <x14:dxf>
              <fill>
                <patternFill>
                  <bgColor rgb="FFFF0000"/>
                </patternFill>
              </fill>
            </x14:dxf>
          </x14:cfRule>
          <x14:cfRule type="containsText" priority="244" operator="containsText" id="{A7CD939E-35D4-4BC5-97FB-9E6029821EB5}">
            <xm:f>NOT(ISERROR(SEARCH($K$72,Z53)))</xm:f>
            <xm:f>$K$72</xm:f>
            <x14:dxf>
              <fill>
                <patternFill>
                  <bgColor rgb="FFFFC000"/>
                </patternFill>
              </fill>
            </x14:dxf>
          </x14:cfRule>
          <x14:cfRule type="containsText" priority="245" operator="containsText" id="{DA5C9F00-9366-4088-A96D-1F5803CF7231}">
            <xm:f>NOT(ISERROR(SEARCH($K$71,Z53)))</xm:f>
            <xm:f>$K$71</xm:f>
            <x14:dxf>
              <fill>
                <patternFill>
                  <bgColor rgb="FFFFFF00"/>
                </patternFill>
              </fill>
            </x14:dxf>
          </x14:cfRule>
          <x14:cfRule type="containsText" priority="246" operator="containsText" id="{D23DA1E4-BC64-48CB-BFCC-3EB2D079204A}">
            <xm:f>NOT(ISERROR(SEARCH($K$70,Z53)))</xm:f>
            <xm:f>$K$70</xm:f>
            <x14:dxf>
              <fill>
                <patternFill>
                  <bgColor rgb="FF00B050"/>
                </patternFill>
              </fill>
            </x14:dxf>
          </x14:cfRule>
          <x14:cfRule type="containsText" priority="247" operator="containsText" id="{AF8BF51A-3E28-4DB5-8699-27F09056AA68}">
            <xm:f>NOT(ISERROR(SEARCH($K$69,Z53)))</xm:f>
            <xm:f>$K$69</xm:f>
            <x14:dxf>
              <fill>
                <patternFill>
                  <bgColor rgb="FF92D050"/>
                </patternFill>
              </fill>
            </x14:dxf>
          </x14:cfRule>
          <xm:sqref>Z53:Z58</xm:sqref>
        </x14:conditionalFormatting>
        <x14:conditionalFormatting xmlns:xm="http://schemas.microsoft.com/office/excel/2006/main">
          <x14:cfRule type="containsText" priority="239" operator="containsText" id="{EC622CA4-BC3B-4973-8F69-36869CA55134}">
            <xm:f>NOT(ISERROR(SEARCH($M$72,AB53)))</xm:f>
            <xm:f>$M$72</xm:f>
            <x14:dxf>
              <fill>
                <patternFill>
                  <bgColor rgb="FFFF0000"/>
                </patternFill>
              </fill>
            </x14:dxf>
          </x14:cfRule>
          <x14:cfRule type="containsText" priority="240" operator="containsText" id="{6A097752-DCB9-479B-AFA3-465166E0AD95}">
            <xm:f>NOT(ISERROR(SEARCH($M$71,AB53)))</xm:f>
            <xm:f>$M$71</xm:f>
            <x14:dxf>
              <fill>
                <patternFill>
                  <bgColor rgb="FFFFC000"/>
                </patternFill>
              </fill>
            </x14:dxf>
          </x14:cfRule>
          <x14:cfRule type="containsText" priority="241" operator="containsText" id="{3F0FCF0C-DFC5-4941-9F71-0502E73DF548}">
            <xm:f>NOT(ISERROR(SEARCH($M$70,AB53)))</xm:f>
            <xm:f>$M$70</xm:f>
            <x14:dxf>
              <fill>
                <patternFill>
                  <bgColor rgb="FFFFFF00"/>
                </patternFill>
              </fill>
            </x14:dxf>
          </x14:cfRule>
          <x14:cfRule type="containsText" priority="242" operator="containsText" id="{65F9EDDA-8A2C-4539-A943-C92A46C6BABE}">
            <xm:f>NOT(ISERROR(SEARCH($M$69,AB53)))</xm:f>
            <xm:f>$M$69</xm:f>
            <x14:dxf>
              <fill>
                <patternFill>
                  <bgColor rgb="FF92D050"/>
                </patternFill>
              </fill>
            </x14:dxf>
          </x14:cfRule>
          <xm:sqref>AB53:AB56</xm:sqref>
        </x14:conditionalFormatting>
        <x14:conditionalFormatting xmlns:xm="http://schemas.microsoft.com/office/excel/2006/main">
          <x14:cfRule type="containsText" priority="231" operator="containsText" id="{BDA4875E-AC51-42AD-812B-B1AA228EC6FA}">
            <xm:f>NOT(ISERROR(SEARCH($I$69,I59)))</xm:f>
            <xm:f>$I$69</xm:f>
            <x14:dxf>
              <fill>
                <patternFill>
                  <fgColor rgb="FF92D050"/>
                  <bgColor rgb="FF92D050"/>
                </patternFill>
              </fill>
            </x14:dxf>
          </x14:cfRule>
          <x14:cfRule type="containsText" priority="232" operator="containsText" id="{9265E866-BF71-440A-B711-123A24323D04}">
            <xm:f>NOT(ISERROR(SEARCH($I$70,I59)))</xm:f>
            <xm:f>$I$70</xm:f>
            <x14:dxf>
              <fill>
                <patternFill>
                  <bgColor rgb="FF00B050"/>
                </patternFill>
              </fill>
            </x14:dxf>
          </x14:cfRule>
          <x14:cfRule type="containsText" priority="233" operator="containsText" id="{73209322-6E10-4672-91B9-45FEB8B76BB3}">
            <xm:f>NOT(ISERROR(SEARCH($I$73,I59)))</xm:f>
            <xm:f>$I$73</xm:f>
            <x14:dxf>
              <fill>
                <patternFill>
                  <bgColor rgb="FFFF0000"/>
                </patternFill>
              </fill>
            </x14:dxf>
          </x14:cfRule>
          <x14:cfRule type="containsText" priority="234" operator="containsText" id="{9E228D6A-8213-4C19-AD7B-A0C519A3962E}">
            <xm:f>NOT(ISERROR(SEARCH($I$72,I59)))</xm:f>
            <xm:f>$I$72</xm:f>
            <x14:dxf>
              <fill>
                <patternFill>
                  <fgColor rgb="FFFFC000"/>
                  <bgColor rgb="FFFFC000"/>
                </patternFill>
              </fill>
            </x14:dxf>
          </x14:cfRule>
          <x14:cfRule type="containsText" priority="235" operator="containsText" id="{77398FC3-EF81-4A7A-A599-6DEF60BDF3A0}">
            <xm:f>NOT(ISERROR(SEARCH($I$71,I59)))</xm:f>
            <xm:f>$I$71</xm:f>
            <x14:dxf>
              <fill>
                <patternFill>
                  <fgColor rgb="FFFFFF00"/>
                  <bgColor rgb="FFFFFF00"/>
                </patternFill>
              </fill>
            </x14:dxf>
          </x14:cfRule>
          <x14:cfRule type="containsText" priority="236" operator="containsText" id="{3C9C36FF-39B5-4722-A8F7-F26C44986EDE}">
            <xm:f>NOT(ISERROR(SEARCH($I$70,I59)))</xm:f>
            <xm:f>$I$70</xm:f>
            <x14:dxf>
              <fill>
                <patternFill>
                  <bgColor theme="0" tint="-0.14996795556505021"/>
                </patternFill>
              </fill>
            </x14:dxf>
          </x14:cfRule>
          <x14:cfRule type="cellIs" priority="237" operator="equal" id="{3318B0A7-8194-4C6E-B071-7801613BE4B2}">
            <xm:f>'C:\GESTION 2023\1. Pensamiento y Direccionamiento Estrategico\Planes integrados\Definitivos\[MAPA RIESGOS UAEOS 2023.xlsx]Tabla probabiidad'!#REF!</xm:f>
            <x14:dxf>
              <fill>
                <patternFill>
                  <fgColor theme="6"/>
                </patternFill>
              </fill>
            </x14:dxf>
          </x14:cfRule>
          <x14:cfRule type="cellIs" priority="238" operator="equal" id="{C7961480-211C-464E-8330-B63762463FC8}">
            <xm:f>'C:\GESTION 2023\1. Pensamiento y Direccionamiento Estrategico\Planes integrados\Definitivos\[MAPA RIESGOS UAEOS 2023.xlsx]Tabla probabiidad'!#REF!</xm:f>
            <x14:dxf>
              <fill>
                <patternFill>
                  <fgColor rgb="FF92D050"/>
                  <bgColor theme="6" tint="0.59996337778862885"/>
                </patternFill>
              </fill>
            </x14:dxf>
          </x14:cfRule>
          <xm:sqref>I59:I60</xm:sqref>
        </x14:conditionalFormatting>
        <x14:conditionalFormatting xmlns:xm="http://schemas.microsoft.com/office/excel/2006/main">
          <x14:cfRule type="containsText" priority="223" operator="containsText" id="{B105A26A-4678-4D6B-9403-1C9DC4A48522}">
            <xm:f>NOT(ISERROR(SEARCH($I$69,I57)))</xm:f>
            <xm:f>$I$69</xm:f>
            <x14:dxf>
              <fill>
                <patternFill>
                  <fgColor rgb="FF92D050"/>
                  <bgColor rgb="FF92D050"/>
                </patternFill>
              </fill>
            </x14:dxf>
          </x14:cfRule>
          <x14:cfRule type="containsText" priority="224" operator="containsText" id="{13A641C2-966C-4A65-853B-18FA66CF6F32}">
            <xm:f>NOT(ISERROR(SEARCH($I$70,I57)))</xm:f>
            <xm:f>$I$70</xm:f>
            <x14:dxf>
              <fill>
                <patternFill>
                  <bgColor rgb="FF00B050"/>
                </patternFill>
              </fill>
            </x14:dxf>
          </x14:cfRule>
          <x14:cfRule type="containsText" priority="225" operator="containsText" id="{E2A8CDFE-6E10-4EF2-9B8B-077F98E791B4}">
            <xm:f>NOT(ISERROR(SEARCH($I$73,I57)))</xm:f>
            <xm:f>$I$73</xm:f>
            <x14:dxf>
              <fill>
                <patternFill>
                  <bgColor rgb="FFFF0000"/>
                </patternFill>
              </fill>
            </x14:dxf>
          </x14:cfRule>
          <x14:cfRule type="containsText" priority="226" operator="containsText" id="{6A95520B-F9AB-4C40-928B-8E39DCF8B15C}">
            <xm:f>NOT(ISERROR(SEARCH($I$72,I57)))</xm:f>
            <xm:f>$I$72</xm:f>
            <x14:dxf>
              <fill>
                <patternFill>
                  <fgColor rgb="FFFFC000"/>
                  <bgColor rgb="FFFFC000"/>
                </patternFill>
              </fill>
            </x14:dxf>
          </x14:cfRule>
          <x14:cfRule type="containsText" priority="227" operator="containsText" id="{F01FE30B-3623-4B87-945C-E17884DE6DC8}">
            <xm:f>NOT(ISERROR(SEARCH($I$71,I57)))</xm:f>
            <xm:f>$I$71</xm:f>
            <x14:dxf>
              <fill>
                <patternFill>
                  <fgColor rgb="FFFFFF00"/>
                  <bgColor rgb="FFFFFF00"/>
                </patternFill>
              </fill>
            </x14:dxf>
          </x14:cfRule>
          <x14:cfRule type="containsText" priority="228" operator="containsText" id="{74493CAC-2E05-4C4E-AE94-03F67FA4602A}">
            <xm:f>NOT(ISERROR(SEARCH($I$70,I57)))</xm:f>
            <xm:f>$I$70</xm:f>
            <x14:dxf>
              <fill>
                <patternFill>
                  <bgColor theme="0" tint="-0.14996795556505021"/>
                </patternFill>
              </fill>
            </x14:dxf>
          </x14:cfRule>
          <x14:cfRule type="cellIs" priority="229" operator="equal" id="{41A69EC6-B0AA-4BE1-B380-1A4FA661F207}">
            <xm:f>'C:\GESTION 2023\1. Pensamiento y Direccionamiento Estrategico\Planes integrados\Definitivos\[MAPA RIESGOS UAEOS 2023.xlsx]Tabla probabiidad'!#REF!</xm:f>
            <x14:dxf>
              <fill>
                <patternFill>
                  <fgColor theme="6"/>
                </patternFill>
              </fill>
            </x14:dxf>
          </x14:cfRule>
          <x14:cfRule type="cellIs" priority="230" operator="equal" id="{73705D30-EE31-45AF-8230-C646EFACA142}">
            <xm:f>'C:\GESTION 2023\1. Pensamiento y Direccionamiento Estrategico\Planes integrados\Definitivos\[MAPA RIESGOS UAEOS 2023.xlsx]Tabla probabiidad'!#REF!</xm:f>
            <x14:dxf>
              <fill>
                <patternFill>
                  <fgColor rgb="FF92D050"/>
                  <bgColor theme="6" tint="0.59996337778862885"/>
                </patternFill>
              </fill>
            </x14:dxf>
          </x14:cfRule>
          <xm:sqref>I57</xm:sqref>
        </x14:conditionalFormatting>
        <x14:conditionalFormatting xmlns:xm="http://schemas.microsoft.com/office/excel/2006/main">
          <x14:cfRule type="containsText" priority="218" operator="containsText" id="{6029D474-9CFC-4C6B-8608-B8360D96A3B3}">
            <xm:f>NOT(ISERROR(SEARCH($K$73,K59)))</xm:f>
            <xm:f>$K$73</xm:f>
            <x14:dxf>
              <fill>
                <patternFill>
                  <bgColor rgb="FFFF0000"/>
                </patternFill>
              </fill>
            </x14:dxf>
          </x14:cfRule>
          <x14:cfRule type="containsText" priority="219" operator="containsText" id="{DB1C5457-5454-4DE7-8452-04668897255F}">
            <xm:f>NOT(ISERROR(SEARCH($K$72,K59)))</xm:f>
            <xm:f>$K$72</xm:f>
            <x14:dxf>
              <fill>
                <patternFill>
                  <bgColor rgb="FFFFC000"/>
                </patternFill>
              </fill>
            </x14:dxf>
          </x14:cfRule>
          <x14:cfRule type="containsText" priority="220" operator="containsText" id="{66C298CC-3239-4F32-ABF9-80FF35F546A4}">
            <xm:f>NOT(ISERROR(SEARCH($K$71,K59)))</xm:f>
            <xm:f>$K$71</xm:f>
            <x14:dxf>
              <fill>
                <patternFill>
                  <bgColor rgb="FFFFFF00"/>
                </patternFill>
              </fill>
            </x14:dxf>
          </x14:cfRule>
          <x14:cfRule type="containsText" priority="221" operator="containsText" id="{0F0C164F-E310-4F9A-B959-60E0ACCB94B2}">
            <xm:f>NOT(ISERROR(SEARCH($K$70,K59)))</xm:f>
            <xm:f>$K$70</xm:f>
            <x14:dxf>
              <fill>
                <patternFill>
                  <bgColor rgb="FF00B050"/>
                </patternFill>
              </fill>
            </x14:dxf>
          </x14:cfRule>
          <x14:cfRule type="containsText" priority="222" operator="containsText" id="{85E6532D-81C9-4C8D-81CF-45F78BFBCD81}">
            <xm:f>NOT(ISERROR(SEARCH($K$69,K59)))</xm:f>
            <xm:f>$K$69</xm:f>
            <x14:dxf>
              <fill>
                <patternFill>
                  <bgColor rgb="FF92D050"/>
                </patternFill>
              </fill>
            </x14:dxf>
          </x14:cfRule>
          <xm:sqref>K59</xm:sqref>
        </x14:conditionalFormatting>
        <x14:conditionalFormatting xmlns:xm="http://schemas.microsoft.com/office/excel/2006/main">
          <x14:cfRule type="containsText" priority="213" operator="containsText" id="{61CF4F4A-90A4-45E1-A46D-709EEDD756AF}">
            <xm:f>NOT(ISERROR(SEARCH($K$73,K57)))</xm:f>
            <xm:f>$K$73</xm:f>
            <x14:dxf>
              <fill>
                <patternFill>
                  <bgColor rgb="FFFF0000"/>
                </patternFill>
              </fill>
            </x14:dxf>
          </x14:cfRule>
          <x14:cfRule type="containsText" priority="214" operator="containsText" id="{27C50FC0-D071-4E10-9F85-538105604BA4}">
            <xm:f>NOT(ISERROR(SEARCH($K$72,K57)))</xm:f>
            <xm:f>$K$72</xm:f>
            <x14:dxf>
              <fill>
                <patternFill>
                  <bgColor rgb="FFFFC000"/>
                </patternFill>
              </fill>
            </x14:dxf>
          </x14:cfRule>
          <x14:cfRule type="containsText" priority="215" operator="containsText" id="{B3EFC639-1626-4342-BEEF-5DFED8D3AE5F}">
            <xm:f>NOT(ISERROR(SEARCH($K$71,K57)))</xm:f>
            <xm:f>$K$71</xm:f>
            <x14:dxf>
              <fill>
                <patternFill>
                  <bgColor rgb="FFFFFF00"/>
                </patternFill>
              </fill>
            </x14:dxf>
          </x14:cfRule>
          <x14:cfRule type="containsText" priority="216" operator="containsText" id="{2164AAD4-6BCB-4A6F-AD3A-D28209305EC2}">
            <xm:f>NOT(ISERROR(SEARCH($K$70,K57)))</xm:f>
            <xm:f>$K$70</xm:f>
            <x14:dxf>
              <fill>
                <patternFill>
                  <bgColor rgb="FF00B050"/>
                </patternFill>
              </fill>
            </x14:dxf>
          </x14:cfRule>
          <x14:cfRule type="containsText" priority="217" operator="containsText" id="{108873E1-CFCC-4A64-85B6-2A4B2F02BF7D}">
            <xm:f>NOT(ISERROR(SEARCH($K$69,K57)))</xm:f>
            <xm:f>$K$69</xm:f>
            <x14:dxf>
              <fill>
                <patternFill>
                  <bgColor rgb="FF92D050"/>
                </patternFill>
              </fill>
            </x14:dxf>
          </x14:cfRule>
          <xm:sqref>K57</xm:sqref>
        </x14:conditionalFormatting>
        <x14:conditionalFormatting xmlns:xm="http://schemas.microsoft.com/office/excel/2006/main">
          <x14:cfRule type="containsText" priority="208" operator="containsText" id="{ECDCB497-D78C-49E4-AB9A-E6F4B0E971BE}">
            <xm:f>NOT(ISERROR(SEARCH($K$73,K60)))</xm:f>
            <xm:f>$K$73</xm:f>
            <x14:dxf>
              <fill>
                <patternFill>
                  <bgColor rgb="FFFF0000"/>
                </patternFill>
              </fill>
            </x14:dxf>
          </x14:cfRule>
          <x14:cfRule type="containsText" priority="209" operator="containsText" id="{DEC61D65-2528-487A-84E2-55D00A266AFB}">
            <xm:f>NOT(ISERROR(SEARCH($K$72,K60)))</xm:f>
            <xm:f>$K$72</xm:f>
            <x14:dxf>
              <fill>
                <patternFill>
                  <bgColor rgb="FFFFC000"/>
                </patternFill>
              </fill>
            </x14:dxf>
          </x14:cfRule>
          <x14:cfRule type="containsText" priority="210" operator="containsText" id="{C9FB5453-DB6E-4473-9740-69A5EE431C75}">
            <xm:f>NOT(ISERROR(SEARCH($K$71,K60)))</xm:f>
            <xm:f>$K$71</xm:f>
            <x14:dxf>
              <fill>
                <patternFill>
                  <bgColor rgb="FFFFFF00"/>
                </patternFill>
              </fill>
            </x14:dxf>
          </x14:cfRule>
          <x14:cfRule type="containsText" priority="211" operator="containsText" id="{DEA8D58B-9817-4202-83B5-B6F488608D88}">
            <xm:f>NOT(ISERROR(SEARCH($K$70,K60)))</xm:f>
            <xm:f>$K$70</xm:f>
            <x14:dxf>
              <fill>
                <patternFill>
                  <bgColor rgb="FF00B050"/>
                </patternFill>
              </fill>
            </x14:dxf>
          </x14:cfRule>
          <x14:cfRule type="containsText" priority="212" operator="containsText" id="{178FCD11-D404-4244-BF6F-5AFC347E43D1}">
            <xm:f>NOT(ISERROR(SEARCH($K$69,K60)))</xm:f>
            <xm:f>$K$69</xm:f>
            <x14:dxf>
              <fill>
                <patternFill>
                  <bgColor rgb="FF92D050"/>
                </patternFill>
              </fill>
            </x14:dxf>
          </x14:cfRule>
          <xm:sqref>K60</xm:sqref>
        </x14:conditionalFormatting>
        <x14:conditionalFormatting xmlns:xm="http://schemas.microsoft.com/office/excel/2006/main">
          <x14:cfRule type="containsText" priority="204" operator="containsText" id="{E82FD30B-801C-47B1-89A1-5CD6A2B96050}">
            <xm:f>NOT(ISERROR(SEARCH($M$72,M57)))</xm:f>
            <xm:f>$M$72</xm:f>
            <x14:dxf>
              <fill>
                <patternFill>
                  <bgColor rgb="FFFF0000"/>
                </patternFill>
              </fill>
            </x14:dxf>
          </x14:cfRule>
          <x14:cfRule type="containsText" priority="205" operator="containsText" id="{76086729-C255-4C81-B327-4E2996BBCED2}">
            <xm:f>NOT(ISERROR(SEARCH($M$71,M57)))</xm:f>
            <xm:f>$M$71</xm:f>
            <x14:dxf>
              <fill>
                <patternFill>
                  <bgColor rgb="FFFFC000"/>
                </patternFill>
              </fill>
            </x14:dxf>
          </x14:cfRule>
          <x14:cfRule type="containsText" priority="206" operator="containsText" id="{EE71C9E0-A5E9-4C7D-9EB9-90B33FC4877E}">
            <xm:f>NOT(ISERROR(SEARCH($M$70,M57)))</xm:f>
            <xm:f>$M$70</xm:f>
            <x14:dxf>
              <fill>
                <patternFill>
                  <bgColor rgb="FFFFFF00"/>
                </patternFill>
              </fill>
            </x14:dxf>
          </x14:cfRule>
          <x14:cfRule type="containsText" priority="207" operator="containsText" id="{77F58C29-09F2-4E44-B25F-5F47CB7450D7}">
            <xm:f>NOT(ISERROR(SEARCH($M$69,M57)))</xm:f>
            <xm:f>$M$69</xm:f>
            <x14:dxf>
              <fill>
                <patternFill>
                  <bgColor rgb="FF92D050"/>
                </patternFill>
              </fill>
            </x14:dxf>
          </x14:cfRule>
          <xm:sqref>M57</xm:sqref>
        </x14:conditionalFormatting>
        <x14:conditionalFormatting xmlns:xm="http://schemas.microsoft.com/office/excel/2006/main">
          <x14:cfRule type="containsText" priority="200" operator="containsText" id="{2354CE1C-B194-44B1-A7AC-DF193E5E7DA2}">
            <xm:f>NOT(ISERROR(SEARCH($M$72,M59)))</xm:f>
            <xm:f>$M$72</xm:f>
            <x14:dxf>
              <fill>
                <patternFill>
                  <bgColor rgb="FFFF0000"/>
                </patternFill>
              </fill>
            </x14:dxf>
          </x14:cfRule>
          <x14:cfRule type="containsText" priority="201" operator="containsText" id="{95A2B356-1593-497E-841D-D60812733825}">
            <xm:f>NOT(ISERROR(SEARCH($M$71,M59)))</xm:f>
            <xm:f>$M$71</xm:f>
            <x14:dxf>
              <fill>
                <patternFill>
                  <bgColor rgb="FFFFC000"/>
                </patternFill>
              </fill>
            </x14:dxf>
          </x14:cfRule>
          <x14:cfRule type="containsText" priority="202" operator="containsText" id="{EACFD44F-36FE-4120-8526-87A0F2E6EC06}">
            <xm:f>NOT(ISERROR(SEARCH($M$70,M59)))</xm:f>
            <xm:f>$M$70</xm:f>
            <x14:dxf>
              <fill>
                <patternFill>
                  <bgColor rgb="FFFFFF00"/>
                </patternFill>
              </fill>
            </x14:dxf>
          </x14:cfRule>
          <x14:cfRule type="containsText" priority="203" operator="containsText" id="{9432745D-FB58-4FB4-8A5E-E70A4F558984}">
            <xm:f>NOT(ISERROR(SEARCH($M$69,M59)))</xm:f>
            <xm:f>$M$69</xm:f>
            <x14:dxf>
              <fill>
                <patternFill>
                  <bgColor rgb="FF92D050"/>
                </patternFill>
              </fill>
            </x14:dxf>
          </x14:cfRule>
          <xm:sqref>M59:M60</xm:sqref>
        </x14:conditionalFormatting>
        <x14:conditionalFormatting xmlns:xm="http://schemas.microsoft.com/office/excel/2006/main">
          <x14:cfRule type="containsText" priority="196" operator="containsText" id="{16B8CD9B-846C-4B0A-88A5-52D1054FCF30}">
            <xm:f>NOT(ISERROR(SEARCH($M$72,AB57)))</xm:f>
            <xm:f>$M$72</xm:f>
            <x14:dxf>
              <fill>
                <patternFill>
                  <bgColor rgb="FFFF0000"/>
                </patternFill>
              </fill>
            </x14:dxf>
          </x14:cfRule>
          <x14:cfRule type="containsText" priority="197" operator="containsText" id="{0B29DD6B-932B-48AC-B566-D4552538EF3A}">
            <xm:f>NOT(ISERROR(SEARCH($M$71,AB57)))</xm:f>
            <xm:f>$M$71</xm:f>
            <x14:dxf>
              <fill>
                <patternFill>
                  <bgColor rgb="FFFFC000"/>
                </patternFill>
              </fill>
            </x14:dxf>
          </x14:cfRule>
          <x14:cfRule type="containsText" priority="198" operator="containsText" id="{E98FD7F5-154F-445C-B1B4-22594158B0AD}">
            <xm:f>NOT(ISERROR(SEARCH($M$70,AB57)))</xm:f>
            <xm:f>$M$70</xm:f>
            <x14:dxf>
              <fill>
                <patternFill>
                  <bgColor rgb="FFFFFF00"/>
                </patternFill>
              </fill>
            </x14:dxf>
          </x14:cfRule>
          <x14:cfRule type="containsText" priority="199" operator="containsText" id="{D2D47AAF-E7BD-4025-AFED-42759BE0D590}">
            <xm:f>NOT(ISERROR(SEARCH($M$69,AB57)))</xm:f>
            <xm:f>$M$69</xm:f>
            <x14:dxf>
              <fill>
                <patternFill>
                  <bgColor rgb="FF92D050"/>
                </patternFill>
              </fill>
            </x14:dxf>
          </x14:cfRule>
          <xm:sqref>AB57</xm:sqref>
        </x14:conditionalFormatting>
        <x14:conditionalFormatting xmlns:xm="http://schemas.microsoft.com/office/excel/2006/main">
          <x14:cfRule type="containsText" priority="192" operator="containsText" id="{C71AF491-5656-40F0-8D63-342D6778C0C5}">
            <xm:f>NOT(ISERROR(SEARCH($M$72,AB59)))</xm:f>
            <xm:f>$M$72</xm:f>
            <x14:dxf>
              <fill>
                <patternFill>
                  <bgColor rgb="FFFF0000"/>
                </patternFill>
              </fill>
            </x14:dxf>
          </x14:cfRule>
          <x14:cfRule type="containsText" priority="193" operator="containsText" id="{9A4BCBE5-F185-4836-A163-AAD3C2832923}">
            <xm:f>NOT(ISERROR(SEARCH($M$71,AB59)))</xm:f>
            <xm:f>$M$71</xm:f>
            <x14:dxf>
              <fill>
                <patternFill>
                  <bgColor rgb="FFFFC000"/>
                </patternFill>
              </fill>
            </x14:dxf>
          </x14:cfRule>
          <x14:cfRule type="containsText" priority="194" operator="containsText" id="{E76F245E-5394-4AF0-B77F-EFD3610599A1}">
            <xm:f>NOT(ISERROR(SEARCH($M$70,AB59)))</xm:f>
            <xm:f>$M$70</xm:f>
            <x14:dxf>
              <fill>
                <patternFill>
                  <bgColor rgb="FFFFFF00"/>
                </patternFill>
              </fill>
            </x14:dxf>
          </x14:cfRule>
          <x14:cfRule type="containsText" priority="195" operator="containsText" id="{028A38BA-A261-4AD5-8D1C-D8C7A295EEE9}">
            <xm:f>NOT(ISERROR(SEARCH($M$69,AB59)))</xm:f>
            <xm:f>$M$69</xm:f>
            <x14:dxf>
              <fill>
                <patternFill>
                  <bgColor rgb="FF92D050"/>
                </patternFill>
              </fill>
            </x14:dxf>
          </x14:cfRule>
          <xm:sqref>AB59:AB61</xm:sqref>
        </x14:conditionalFormatting>
        <x14:conditionalFormatting xmlns:xm="http://schemas.microsoft.com/office/excel/2006/main">
          <x14:cfRule type="containsText" priority="184" operator="containsText" id="{B4685D6A-35C6-4FAC-9419-CEE551DF1FCA}">
            <xm:f>NOT(ISERROR(SEARCH($I$69,I61)))</xm:f>
            <xm:f>$I$69</xm:f>
            <x14:dxf>
              <fill>
                <patternFill>
                  <fgColor rgb="FF92D050"/>
                  <bgColor rgb="FF92D050"/>
                </patternFill>
              </fill>
            </x14:dxf>
          </x14:cfRule>
          <x14:cfRule type="containsText" priority="185" operator="containsText" id="{9ECC2C79-5C69-42B1-8ABF-53D8B20F757B}">
            <xm:f>NOT(ISERROR(SEARCH($I$70,I61)))</xm:f>
            <xm:f>$I$70</xm:f>
            <x14:dxf>
              <fill>
                <patternFill>
                  <bgColor rgb="FF00B050"/>
                </patternFill>
              </fill>
            </x14:dxf>
          </x14:cfRule>
          <x14:cfRule type="containsText" priority="186" operator="containsText" id="{288F5069-FE65-4F88-BA2F-723A0FA56296}">
            <xm:f>NOT(ISERROR(SEARCH($I$73,I61)))</xm:f>
            <xm:f>$I$73</xm:f>
            <x14:dxf>
              <fill>
                <patternFill>
                  <bgColor rgb="FFFF0000"/>
                </patternFill>
              </fill>
            </x14:dxf>
          </x14:cfRule>
          <x14:cfRule type="containsText" priority="187" operator="containsText" id="{DB9CC997-A032-4341-8EB9-7F737785994B}">
            <xm:f>NOT(ISERROR(SEARCH($I$72,I61)))</xm:f>
            <xm:f>$I$72</xm:f>
            <x14:dxf>
              <fill>
                <patternFill>
                  <fgColor rgb="FFFFC000"/>
                  <bgColor rgb="FFFFC000"/>
                </patternFill>
              </fill>
            </x14:dxf>
          </x14:cfRule>
          <x14:cfRule type="containsText" priority="188" operator="containsText" id="{BE09EC2B-A408-4039-B89F-B94A00AB5456}">
            <xm:f>NOT(ISERROR(SEARCH($I$71,I61)))</xm:f>
            <xm:f>$I$71</xm:f>
            <x14:dxf>
              <fill>
                <patternFill>
                  <fgColor rgb="FFFFFF00"/>
                  <bgColor rgb="FFFFFF00"/>
                </patternFill>
              </fill>
            </x14:dxf>
          </x14:cfRule>
          <x14:cfRule type="containsText" priority="189" operator="containsText" id="{EE2AC5DA-19B2-4441-91DB-61880ACF1C5D}">
            <xm:f>NOT(ISERROR(SEARCH($I$70,I61)))</xm:f>
            <xm:f>$I$70</xm:f>
            <x14:dxf>
              <fill>
                <patternFill>
                  <bgColor theme="0" tint="-0.14996795556505021"/>
                </patternFill>
              </fill>
            </x14:dxf>
          </x14:cfRule>
          <x14:cfRule type="cellIs" priority="190" operator="equal" id="{046E55B9-9EC1-4B1F-A2FF-86337A81105D}">
            <xm:f>'C:\GESTION 2023\1. Pensamiento y Direccionamiento Estrategico\Planes integrados\Definitivos\[MAPA RIESGOS UAEOS 2023.xlsx]Tabla probabiidad'!#REF!</xm:f>
            <x14:dxf>
              <fill>
                <patternFill>
                  <fgColor theme="6"/>
                </patternFill>
              </fill>
            </x14:dxf>
          </x14:cfRule>
          <x14:cfRule type="cellIs" priority="191" operator="equal" id="{734CBF2C-C292-47E2-89D6-2CD336F4827A}">
            <xm:f>'C:\GESTION 2023\1. Pensamiento y Direccionamiento Estrategico\Planes integrados\Definitivos\[MAPA RIESGOS UAEOS 2023.xlsx]Tabla probabiidad'!#REF!</xm:f>
            <x14:dxf>
              <fill>
                <patternFill>
                  <fgColor rgb="FF92D050"/>
                  <bgColor theme="6" tint="0.59996337778862885"/>
                </patternFill>
              </fill>
            </x14:dxf>
          </x14:cfRule>
          <xm:sqref>I61:I63</xm:sqref>
        </x14:conditionalFormatting>
        <x14:conditionalFormatting xmlns:xm="http://schemas.microsoft.com/office/excel/2006/main">
          <x14:cfRule type="containsText" priority="179" operator="containsText" id="{4E7B3E90-C1F9-4D15-A0F4-D9060B9832A6}">
            <xm:f>NOT(ISERROR(SEARCH($K$73,K61)))</xm:f>
            <xm:f>$K$73</xm:f>
            <x14:dxf>
              <fill>
                <patternFill>
                  <bgColor rgb="FFFF0000"/>
                </patternFill>
              </fill>
            </x14:dxf>
          </x14:cfRule>
          <x14:cfRule type="containsText" priority="180" operator="containsText" id="{E51E551C-DD54-4C06-AEAB-FA4A5A56C240}">
            <xm:f>NOT(ISERROR(SEARCH($K$72,K61)))</xm:f>
            <xm:f>$K$72</xm:f>
            <x14:dxf>
              <fill>
                <patternFill>
                  <bgColor rgb="FFFFC000"/>
                </patternFill>
              </fill>
            </x14:dxf>
          </x14:cfRule>
          <x14:cfRule type="containsText" priority="181" operator="containsText" id="{EAB21975-31A5-46DF-BA74-67DE25BE09E8}">
            <xm:f>NOT(ISERROR(SEARCH($K$71,K61)))</xm:f>
            <xm:f>$K$71</xm:f>
            <x14:dxf>
              <fill>
                <patternFill>
                  <bgColor rgb="FFFFFF00"/>
                </patternFill>
              </fill>
            </x14:dxf>
          </x14:cfRule>
          <x14:cfRule type="containsText" priority="182" operator="containsText" id="{C47F3568-98E0-4C61-B383-7B912BD35F4B}">
            <xm:f>NOT(ISERROR(SEARCH($K$70,K61)))</xm:f>
            <xm:f>$K$70</xm:f>
            <x14:dxf>
              <fill>
                <patternFill>
                  <bgColor rgb="FF00B050"/>
                </patternFill>
              </fill>
            </x14:dxf>
          </x14:cfRule>
          <x14:cfRule type="containsText" priority="183" operator="containsText" id="{57492CC2-A8C7-42E5-B126-D456B39AB24D}">
            <xm:f>NOT(ISERROR(SEARCH($K$69,K61)))</xm:f>
            <xm:f>$K$69</xm:f>
            <x14:dxf>
              <fill>
                <patternFill>
                  <bgColor rgb="FF92D050"/>
                </patternFill>
              </fill>
            </x14:dxf>
          </x14:cfRule>
          <xm:sqref>K61</xm:sqref>
        </x14:conditionalFormatting>
        <x14:conditionalFormatting xmlns:xm="http://schemas.microsoft.com/office/excel/2006/main">
          <x14:cfRule type="containsText" priority="174" operator="containsText" id="{8681C8AF-7B01-4371-9823-43DBF4AB7605}">
            <xm:f>NOT(ISERROR(SEARCH($K$73,K62)))</xm:f>
            <xm:f>$K$73</xm:f>
            <x14:dxf>
              <fill>
                <patternFill>
                  <bgColor rgb="FFFF0000"/>
                </patternFill>
              </fill>
            </x14:dxf>
          </x14:cfRule>
          <x14:cfRule type="containsText" priority="175" operator="containsText" id="{463AF013-CDDF-4949-AF0C-5CD5FD7ECC5B}">
            <xm:f>NOT(ISERROR(SEARCH($K$72,K62)))</xm:f>
            <xm:f>$K$72</xm:f>
            <x14:dxf>
              <fill>
                <patternFill>
                  <bgColor rgb="FFFFC000"/>
                </patternFill>
              </fill>
            </x14:dxf>
          </x14:cfRule>
          <x14:cfRule type="containsText" priority="176" operator="containsText" id="{F3DDE5A1-68A4-4A17-90CC-B5852C8BF794}">
            <xm:f>NOT(ISERROR(SEARCH($K$71,K62)))</xm:f>
            <xm:f>$K$71</xm:f>
            <x14:dxf>
              <fill>
                <patternFill>
                  <bgColor rgb="FFFFFF00"/>
                </patternFill>
              </fill>
            </x14:dxf>
          </x14:cfRule>
          <x14:cfRule type="containsText" priority="177" operator="containsText" id="{B1AADA6B-2AF7-4285-B9F0-001460D35B97}">
            <xm:f>NOT(ISERROR(SEARCH($K$70,K62)))</xm:f>
            <xm:f>$K$70</xm:f>
            <x14:dxf>
              <fill>
                <patternFill>
                  <bgColor rgb="FF00B050"/>
                </patternFill>
              </fill>
            </x14:dxf>
          </x14:cfRule>
          <x14:cfRule type="containsText" priority="178" operator="containsText" id="{4AC4D031-9248-4FEF-AE80-D91B4AFB6BD4}">
            <xm:f>NOT(ISERROR(SEARCH($K$69,K62)))</xm:f>
            <xm:f>$K$69</xm:f>
            <x14:dxf>
              <fill>
                <patternFill>
                  <bgColor rgb="FF92D050"/>
                </patternFill>
              </fill>
            </x14:dxf>
          </x14:cfRule>
          <xm:sqref>K62</xm:sqref>
        </x14:conditionalFormatting>
        <x14:conditionalFormatting xmlns:xm="http://schemas.microsoft.com/office/excel/2006/main">
          <x14:cfRule type="containsText" priority="169" operator="containsText" id="{C33C8A6B-EEA9-4D77-A4D3-EA1D8E4FCA16}">
            <xm:f>NOT(ISERROR(SEARCH($K$73,K63)))</xm:f>
            <xm:f>$K$73</xm:f>
            <x14:dxf>
              <fill>
                <patternFill>
                  <bgColor rgb="FFFF0000"/>
                </patternFill>
              </fill>
            </x14:dxf>
          </x14:cfRule>
          <x14:cfRule type="containsText" priority="170" operator="containsText" id="{047DDFB2-5469-4D4C-AFD4-8042ED1F133F}">
            <xm:f>NOT(ISERROR(SEARCH($K$72,K63)))</xm:f>
            <xm:f>$K$72</xm:f>
            <x14:dxf>
              <fill>
                <patternFill>
                  <bgColor rgb="FFFFC000"/>
                </patternFill>
              </fill>
            </x14:dxf>
          </x14:cfRule>
          <x14:cfRule type="containsText" priority="171" operator="containsText" id="{B65A5489-FE4F-4DE1-9DB7-B4E9B29FF4D4}">
            <xm:f>NOT(ISERROR(SEARCH($K$71,K63)))</xm:f>
            <xm:f>$K$71</xm:f>
            <x14:dxf>
              <fill>
                <patternFill>
                  <bgColor rgb="FFFFFF00"/>
                </patternFill>
              </fill>
            </x14:dxf>
          </x14:cfRule>
          <x14:cfRule type="containsText" priority="172" operator="containsText" id="{4DEC0363-AE2A-4A99-9BC1-1A396BB6A3AF}">
            <xm:f>NOT(ISERROR(SEARCH($K$70,K63)))</xm:f>
            <xm:f>$K$70</xm:f>
            <x14:dxf>
              <fill>
                <patternFill>
                  <bgColor rgb="FF00B050"/>
                </patternFill>
              </fill>
            </x14:dxf>
          </x14:cfRule>
          <x14:cfRule type="containsText" priority="173" operator="containsText" id="{67B3EA95-18CB-4985-B2F6-EF8BC23EE3F0}">
            <xm:f>NOT(ISERROR(SEARCH($K$69,K63)))</xm:f>
            <xm:f>$K$69</xm:f>
            <x14:dxf>
              <fill>
                <patternFill>
                  <bgColor rgb="FF92D050"/>
                </patternFill>
              </fill>
            </x14:dxf>
          </x14:cfRule>
          <xm:sqref>K63</xm:sqref>
        </x14:conditionalFormatting>
        <x14:conditionalFormatting xmlns:xm="http://schemas.microsoft.com/office/excel/2006/main">
          <x14:cfRule type="containsText" priority="165" operator="containsText" id="{BD49427C-4F43-4F75-8E8F-3DB28DA6EBAF}">
            <xm:f>NOT(ISERROR(SEARCH($M$72,M61)))</xm:f>
            <xm:f>$M$72</xm:f>
            <x14:dxf>
              <fill>
                <patternFill>
                  <bgColor rgb="FFFF0000"/>
                </patternFill>
              </fill>
            </x14:dxf>
          </x14:cfRule>
          <x14:cfRule type="containsText" priority="166" operator="containsText" id="{CEA84DBE-F42F-4D9A-8B73-DEDA904BC6AC}">
            <xm:f>NOT(ISERROR(SEARCH($M$71,M61)))</xm:f>
            <xm:f>$M$71</xm:f>
            <x14:dxf>
              <fill>
                <patternFill>
                  <bgColor rgb="FFFFC000"/>
                </patternFill>
              </fill>
            </x14:dxf>
          </x14:cfRule>
          <x14:cfRule type="containsText" priority="167" operator="containsText" id="{D81E30F0-2D5D-4093-B977-E17BBC2E978F}">
            <xm:f>NOT(ISERROR(SEARCH($M$70,M61)))</xm:f>
            <xm:f>$M$70</xm:f>
            <x14:dxf>
              <fill>
                <patternFill>
                  <bgColor rgb="FFFFFF00"/>
                </patternFill>
              </fill>
            </x14:dxf>
          </x14:cfRule>
          <x14:cfRule type="containsText" priority="168" operator="containsText" id="{2A0A3B34-1314-4FF7-8A1E-65D524F05081}">
            <xm:f>NOT(ISERROR(SEARCH($M$69,M61)))</xm:f>
            <xm:f>$M$69</xm:f>
            <x14:dxf>
              <fill>
                <patternFill>
                  <bgColor rgb="FF92D050"/>
                </patternFill>
              </fill>
            </x14:dxf>
          </x14:cfRule>
          <xm:sqref>M61</xm:sqref>
        </x14:conditionalFormatting>
        <x14:conditionalFormatting xmlns:xm="http://schemas.microsoft.com/office/excel/2006/main">
          <x14:cfRule type="containsText" priority="161" operator="containsText" id="{8A2B28CD-C5B3-4D0B-AE7D-18EF534EA7D6}">
            <xm:f>NOT(ISERROR(SEARCH($M$72,M62)))</xm:f>
            <xm:f>$M$72</xm:f>
            <x14:dxf>
              <fill>
                <patternFill>
                  <bgColor rgb="FFFF0000"/>
                </patternFill>
              </fill>
            </x14:dxf>
          </x14:cfRule>
          <x14:cfRule type="containsText" priority="162" operator="containsText" id="{74755E42-350F-4516-A192-BF5DD0EC12A5}">
            <xm:f>NOT(ISERROR(SEARCH($M$71,M62)))</xm:f>
            <xm:f>$M$71</xm:f>
            <x14:dxf>
              <fill>
                <patternFill>
                  <bgColor rgb="FFFFC000"/>
                </patternFill>
              </fill>
            </x14:dxf>
          </x14:cfRule>
          <x14:cfRule type="containsText" priority="163" operator="containsText" id="{7CE318C1-3B44-4060-8544-B3DF841175CF}">
            <xm:f>NOT(ISERROR(SEARCH($M$70,M62)))</xm:f>
            <xm:f>$M$70</xm:f>
            <x14:dxf>
              <fill>
                <patternFill>
                  <bgColor rgb="FFFFFF00"/>
                </patternFill>
              </fill>
            </x14:dxf>
          </x14:cfRule>
          <x14:cfRule type="containsText" priority="164" operator="containsText" id="{69499713-BF9B-4A4B-A97E-CF65CAFD1FC0}">
            <xm:f>NOT(ISERROR(SEARCH($M$69,M62)))</xm:f>
            <xm:f>$M$69</xm:f>
            <x14:dxf>
              <fill>
                <patternFill>
                  <bgColor rgb="FF92D050"/>
                </patternFill>
              </fill>
            </x14:dxf>
          </x14:cfRule>
          <xm:sqref>M62:M63</xm:sqref>
        </x14:conditionalFormatting>
        <x14:conditionalFormatting xmlns:xm="http://schemas.microsoft.com/office/excel/2006/main">
          <x14:cfRule type="containsText" priority="153" operator="containsText" id="{EABAAF82-2F48-45A5-95EE-626B8836FAD7}">
            <xm:f>NOT(ISERROR(SEARCH($I$69,I40)))</xm:f>
            <xm:f>$I$69</xm:f>
            <x14:dxf>
              <fill>
                <patternFill>
                  <fgColor rgb="FF92D050"/>
                  <bgColor rgb="FF92D050"/>
                </patternFill>
              </fill>
            </x14:dxf>
          </x14:cfRule>
          <x14:cfRule type="containsText" priority="154" operator="containsText" id="{5AAB5CB0-AAB1-48F0-9A2C-AA73284ADC7F}">
            <xm:f>NOT(ISERROR(SEARCH($I$70,I40)))</xm:f>
            <xm:f>$I$70</xm:f>
            <x14:dxf>
              <fill>
                <patternFill>
                  <bgColor rgb="FF00B050"/>
                </patternFill>
              </fill>
            </x14:dxf>
          </x14:cfRule>
          <x14:cfRule type="containsText" priority="155" operator="containsText" id="{DD2C7062-8D3E-42D2-9AFF-F5312C8C8D22}">
            <xm:f>NOT(ISERROR(SEARCH($I$73,I40)))</xm:f>
            <xm:f>$I$73</xm:f>
            <x14:dxf>
              <fill>
                <patternFill>
                  <bgColor rgb="FFFF0000"/>
                </patternFill>
              </fill>
            </x14:dxf>
          </x14:cfRule>
          <x14:cfRule type="containsText" priority="156" operator="containsText" id="{F9C6E11C-E0A5-497F-AD59-88F9EFC433C0}">
            <xm:f>NOT(ISERROR(SEARCH($I$72,I40)))</xm:f>
            <xm:f>$I$72</xm:f>
            <x14:dxf>
              <fill>
                <patternFill>
                  <fgColor rgb="FFFFC000"/>
                  <bgColor rgb="FFFFC000"/>
                </patternFill>
              </fill>
            </x14:dxf>
          </x14:cfRule>
          <x14:cfRule type="containsText" priority="157" operator="containsText" id="{9238BC51-EDDB-4803-8518-6148B97D85C0}">
            <xm:f>NOT(ISERROR(SEARCH($I$71,I40)))</xm:f>
            <xm:f>$I$71</xm:f>
            <x14:dxf>
              <fill>
                <patternFill>
                  <fgColor rgb="FFFFFF00"/>
                  <bgColor rgb="FFFFFF00"/>
                </patternFill>
              </fill>
            </x14:dxf>
          </x14:cfRule>
          <x14:cfRule type="containsText" priority="158" operator="containsText" id="{9A7633BF-51FD-4807-89C1-C3D67ACB22C8}">
            <xm:f>NOT(ISERROR(SEARCH($I$70,I40)))</xm:f>
            <xm:f>$I$70</xm:f>
            <x14:dxf>
              <fill>
                <patternFill>
                  <bgColor theme="0" tint="-0.14996795556505021"/>
                </patternFill>
              </fill>
            </x14:dxf>
          </x14:cfRule>
          <x14:cfRule type="cellIs" priority="159" operator="equal" id="{649A1B16-F91D-4DF7-85D0-45C4BC9D4A41}">
            <xm:f>'C:\GESTION 2023\1. Pensamiento y Direccionamiento Estrategico\Planes integrados\Definitivos\[MAPA RIESGOS UAEOS 2023.xlsx]Tabla probabiidad'!#REF!</xm:f>
            <x14:dxf>
              <fill>
                <patternFill>
                  <fgColor theme="6"/>
                </patternFill>
              </fill>
            </x14:dxf>
          </x14:cfRule>
          <x14:cfRule type="cellIs" priority="160" operator="equal" id="{81ABE1CE-B5CF-431F-85B0-5BB955A53BAE}">
            <xm:f>'C:\GESTION 2023\1. Pensamiento y Direccionamiento Estrategico\Planes integrados\Definitivos\[MAPA RIESGOS UAEOS 2023.xlsx]Tabla probabiidad'!#REF!</xm:f>
            <x14:dxf>
              <fill>
                <patternFill>
                  <fgColor rgb="FF92D050"/>
                  <bgColor theme="6" tint="0.59996337778862885"/>
                </patternFill>
              </fill>
            </x14:dxf>
          </x14:cfRule>
          <xm:sqref>I40</xm:sqref>
        </x14:conditionalFormatting>
        <x14:conditionalFormatting xmlns:xm="http://schemas.microsoft.com/office/excel/2006/main">
          <x14:cfRule type="containsText" priority="145" operator="containsText" id="{1094E6D5-7779-431E-8A0D-DFF21DCAB900}">
            <xm:f>NOT(ISERROR(SEARCH($I$69,I41)))</xm:f>
            <xm:f>$I$69</xm:f>
            <x14:dxf>
              <fill>
                <patternFill>
                  <fgColor rgb="FF92D050"/>
                  <bgColor rgb="FF92D050"/>
                </patternFill>
              </fill>
            </x14:dxf>
          </x14:cfRule>
          <x14:cfRule type="containsText" priority="146" operator="containsText" id="{E16BDB52-6C3C-4E05-A115-57707960DCC8}">
            <xm:f>NOT(ISERROR(SEARCH($I$70,I41)))</xm:f>
            <xm:f>$I$70</xm:f>
            <x14:dxf>
              <fill>
                <patternFill>
                  <bgColor rgb="FF00B050"/>
                </patternFill>
              </fill>
            </x14:dxf>
          </x14:cfRule>
          <x14:cfRule type="containsText" priority="147" operator="containsText" id="{85B16AF0-1AF5-4327-B5D5-4EDC81B16E03}">
            <xm:f>NOT(ISERROR(SEARCH($I$73,I41)))</xm:f>
            <xm:f>$I$73</xm:f>
            <x14:dxf>
              <fill>
                <patternFill>
                  <bgColor rgb="FFFF0000"/>
                </patternFill>
              </fill>
            </x14:dxf>
          </x14:cfRule>
          <x14:cfRule type="containsText" priority="148" operator="containsText" id="{C9652E61-098F-4F50-B23D-166C4FC870A1}">
            <xm:f>NOT(ISERROR(SEARCH($I$72,I41)))</xm:f>
            <xm:f>$I$72</xm:f>
            <x14:dxf>
              <fill>
                <patternFill>
                  <fgColor rgb="FFFFC000"/>
                  <bgColor rgb="FFFFC000"/>
                </patternFill>
              </fill>
            </x14:dxf>
          </x14:cfRule>
          <x14:cfRule type="containsText" priority="149" operator="containsText" id="{A48588A2-01EE-4C17-B920-9720596BAC29}">
            <xm:f>NOT(ISERROR(SEARCH($I$71,I41)))</xm:f>
            <xm:f>$I$71</xm:f>
            <x14:dxf>
              <fill>
                <patternFill>
                  <fgColor rgb="FFFFFF00"/>
                  <bgColor rgb="FFFFFF00"/>
                </patternFill>
              </fill>
            </x14:dxf>
          </x14:cfRule>
          <x14:cfRule type="containsText" priority="150" operator="containsText" id="{942651FA-7D6E-471B-8AA3-BC17C3521535}">
            <xm:f>NOT(ISERROR(SEARCH($I$70,I41)))</xm:f>
            <xm:f>$I$70</xm:f>
            <x14:dxf>
              <fill>
                <patternFill>
                  <bgColor theme="0" tint="-0.14996795556505021"/>
                </patternFill>
              </fill>
            </x14:dxf>
          </x14:cfRule>
          <x14:cfRule type="cellIs" priority="151" operator="equal" id="{F9BA44BE-888F-4E0A-B6CB-23ED7A0F367B}">
            <xm:f>'C:\GESTION 2023\1. Pensamiento y Direccionamiento Estrategico\Planes integrados\Definitivos\[MAPA RIESGOS UAEOS 2023.xlsx]Tabla probabiidad'!#REF!</xm:f>
            <x14:dxf>
              <fill>
                <patternFill>
                  <fgColor theme="6"/>
                </patternFill>
              </fill>
            </x14:dxf>
          </x14:cfRule>
          <x14:cfRule type="cellIs" priority="152" operator="equal" id="{AB1D4C05-A9C1-45BC-A911-CA77568F65C0}">
            <xm:f>'C:\GESTION 2023\1. Pensamiento y Direccionamiento Estrategico\Planes integrados\Definitivos\[MAPA RIESGOS UAEOS 2023.xlsx]Tabla probabiidad'!#REF!</xm:f>
            <x14:dxf>
              <fill>
                <patternFill>
                  <fgColor rgb="FF92D050"/>
                  <bgColor theme="6" tint="0.59996337778862885"/>
                </patternFill>
              </fill>
            </x14:dxf>
          </x14:cfRule>
          <xm:sqref>I41</xm:sqref>
        </x14:conditionalFormatting>
        <x14:conditionalFormatting xmlns:xm="http://schemas.microsoft.com/office/excel/2006/main">
          <x14:cfRule type="containsText" priority="137" operator="containsText" id="{D2BF34D8-75AA-4A31-A8AC-EBBC0151191D}">
            <xm:f>NOT(ISERROR(SEARCH($I$69,I42)))</xm:f>
            <xm:f>$I$69</xm:f>
            <x14:dxf>
              <fill>
                <patternFill>
                  <fgColor rgb="FF92D050"/>
                  <bgColor rgb="FF92D050"/>
                </patternFill>
              </fill>
            </x14:dxf>
          </x14:cfRule>
          <x14:cfRule type="containsText" priority="138" operator="containsText" id="{B8A04A03-5947-41CD-B363-F8F524553072}">
            <xm:f>NOT(ISERROR(SEARCH($I$70,I42)))</xm:f>
            <xm:f>$I$70</xm:f>
            <x14:dxf>
              <fill>
                <patternFill>
                  <bgColor rgb="FF00B050"/>
                </patternFill>
              </fill>
            </x14:dxf>
          </x14:cfRule>
          <x14:cfRule type="containsText" priority="139" operator="containsText" id="{1A1B39EC-DC65-4C37-94FC-10E0756598E6}">
            <xm:f>NOT(ISERROR(SEARCH($I$73,I42)))</xm:f>
            <xm:f>$I$73</xm:f>
            <x14:dxf>
              <fill>
                <patternFill>
                  <bgColor rgb="FFFF0000"/>
                </patternFill>
              </fill>
            </x14:dxf>
          </x14:cfRule>
          <x14:cfRule type="containsText" priority="140" operator="containsText" id="{4415671E-7F69-402F-8B5E-325068AF4C54}">
            <xm:f>NOT(ISERROR(SEARCH($I$72,I42)))</xm:f>
            <xm:f>$I$72</xm:f>
            <x14:dxf>
              <fill>
                <patternFill>
                  <fgColor rgb="FFFFC000"/>
                  <bgColor rgb="FFFFC000"/>
                </patternFill>
              </fill>
            </x14:dxf>
          </x14:cfRule>
          <x14:cfRule type="containsText" priority="141" operator="containsText" id="{21E6F4CA-F82A-4584-BA90-503F4D537C4D}">
            <xm:f>NOT(ISERROR(SEARCH($I$71,I42)))</xm:f>
            <xm:f>$I$71</xm:f>
            <x14:dxf>
              <fill>
                <patternFill>
                  <fgColor rgb="FFFFFF00"/>
                  <bgColor rgb="FFFFFF00"/>
                </patternFill>
              </fill>
            </x14:dxf>
          </x14:cfRule>
          <x14:cfRule type="containsText" priority="142" operator="containsText" id="{E381E29E-9F26-451E-86AA-13E35665031B}">
            <xm:f>NOT(ISERROR(SEARCH($I$70,I42)))</xm:f>
            <xm:f>$I$70</xm:f>
            <x14:dxf>
              <fill>
                <patternFill>
                  <bgColor theme="0" tint="-0.14996795556505021"/>
                </patternFill>
              </fill>
            </x14:dxf>
          </x14:cfRule>
          <x14:cfRule type="cellIs" priority="143" operator="equal" id="{C975E6A8-4F50-47BF-AACD-56C567A40CF6}">
            <xm:f>'C:\GESTION 2023\1. Pensamiento y Direccionamiento Estrategico\Planes integrados\Definitivos\[MAPA RIESGOS UAEOS 2023.xlsx]Tabla probabiidad'!#REF!</xm:f>
            <x14:dxf>
              <fill>
                <patternFill>
                  <fgColor theme="6"/>
                </patternFill>
              </fill>
            </x14:dxf>
          </x14:cfRule>
          <x14:cfRule type="cellIs" priority="144" operator="equal" id="{5BA6358A-293F-4DFD-B8A7-E967E35A64A1}">
            <xm:f>'C:\GESTION 2023\1. Pensamiento y Direccionamiento Estrategico\Planes integrados\Definitivos\[MAPA RIESGOS UAEOS 2023.xlsx]Tabla probabiidad'!#REF!</xm:f>
            <x14:dxf>
              <fill>
                <patternFill>
                  <fgColor rgb="FF92D050"/>
                  <bgColor theme="6" tint="0.59996337778862885"/>
                </patternFill>
              </fill>
            </x14:dxf>
          </x14:cfRule>
          <xm:sqref>I42:I43</xm:sqref>
        </x14:conditionalFormatting>
        <x14:conditionalFormatting xmlns:xm="http://schemas.microsoft.com/office/excel/2006/main">
          <x14:cfRule type="containsText" priority="132" operator="containsText" id="{39EE7462-7300-4C5D-A4F1-A4E29FBB995E}">
            <xm:f>NOT(ISERROR(SEARCH($K$73,K40)))</xm:f>
            <xm:f>$K$73</xm:f>
            <x14:dxf>
              <fill>
                <patternFill>
                  <bgColor rgb="FFFF0000"/>
                </patternFill>
              </fill>
            </x14:dxf>
          </x14:cfRule>
          <x14:cfRule type="containsText" priority="133" operator="containsText" id="{DC2C8003-226C-41F6-99D3-BA1CB9498D63}">
            <xm:f>NOT(ISERROR(SEARCH($K$72,K40)))</xm:f>
            <xm:f>$K$72</xm:f>
            <x14:dxf>
              <fill>
                <patternFill>
                  <bgColor rgb="FFFFC000"/>
                </patternFill>
              </fill>
            </x14:dxf>
          </x14:cfRule>
          <x14:cfRule type="containsText" priority="134" operator="containsText" id="{94318A74-093C-4A6D-8BFC-15EFF19C57D1}">
            <xm:f>NOT(ISERROR(SEARCH($K$71,K40)))</xm:f>
            <xm:f>$K$71</xm:f>
            <x14:dxf>
              <fill>
                <patternFill>
                  <bgColor rgb="FFFFFF00"/>
                </patternFill>
              </fill>
            </x14:dxf>
          </x14:cfRule>
          <x14:cfRule type="containsText" priority="135" operator="containsText" id="{4D2E2919-71ED-4888-9E45-B752B4833F1A}">
            <xm:f>NOT(ISERROR(SEARCH($K$70,K40)))</xm:f>
            <xm:f>$K$70</xm:f>
            <x14:dxf>
              <fill>
                <patternFill>
                  <bgColor rgb="FF00B050"/>
                </patternFill>
              </fill>
            </x14:dxf>
          </x14:cfRule>
          <x14:cfRule type="containsText" priority="136" operator="containsText" id="{E2E0882E-3778-4DA3-BE5C-86464D4F52CE}">
            <xm:f>NOT(ISERROR(SEARCH($K$69,K40)))</xm:f>
            <xm:f>$K$69</xm:f>
            <x14:dxf>
              <fill>
                <patternFill>
                  <bgColor rgb="FF92D050"/>
                </patternFill>
              </fill>
            </x14:dxf>
          </x14:cfRule>
          <xm:sqref>K40:K41</xm:sqref>
        </x14:conditionalFormatting>
        <x14:conditionalFormatting xmlns:xm="http://schemas.microsoft.com/office/excel/2006/main">
          <x14:cfRule type="containsText" priority="127" operator="containsText" id="{6473694D-2B0D-430D-8376-8A0C07217890}">
            <xm:f>NOT(ISERROR(SEARCH($K$73,K42)))</xm:f>
            <xm:f>$K$73</xm:f>
            <x14:dxf>
              <fill>
                <patternFill>
                  <bgColor rgb="FFFF0000"/>
                </patternFill>
              </fill>
            </x14:dxf>
          </x14:cfRule>
          <x14:cfRule type="containsText" priority="128" operator="containsText" id="{F59E52CE-3580-4F03-B64B-B019C063874C}">
            <xm:f>NOT(ISERROR(SEARCH($K$72,K42)))</xm:f>
            <xm:f>$K$72</xm:f>
            <x14:dxf>
              <fill>
                <patternFill>
                  <bgColor rgb="FFFFC000"/>
                </patternFill>
              </fill>
            </x14:dxf>
          </x14:cfRule>
          <x14:cfRule type="containsText" priority="129" operator="containsText" id="{C14E24AD-D7F2-4F8A-9D60-A03905D3B531}">
            <xm:f>NOT(ISERROR(SEARCH($K$71,K42)))</xm:f>
            <xm:f>$K$71</xm:f>
            <x14:dxf>
              <fill>
                <patternFill>
                  <bgColor rgb="FFFFFF00"/>
                </patternFill>
              </fill>
            </x14:dxf>
          </x14:cfRule>
          <x14:cfRule type="containsText" priority="130" operator="containsText" id="{06944AB2-5232-4246-9997-EA68E08EF7D8}">
            <xm:f>NOT(ISERROR(SEARCH($K$70,K42)))</xm:f>
            <xm:f>$K$70</xm:f>
            <x14:dxf>
              <fill>
                <patternFill>
                  <bgColor rgb="FF00B050"/>
                </patternFill>
              </fill>
            </x14:dxf>
          </x14:cfRule>
          <x14:cfRule type="containsText" priority="131" operator="containsText" id="{F57EC534-423C-4A5C-80CA-EB636C7131DA}">
            <xm:f>NOT(ISERROR(SEARCH($K$69,K42)))</xm:f>
            <xm:f>$K$69</xm:f>
            <x14:dxf>
              <fill>
                <patternFill>
                  <bgColor rgb="FF92D050"/>
                </patternFill>
              </fill>
            </x14:dxf>
          </x14:cfRule>
          <xm:sqref>K42:K43</xm:sqref>
        </x14:conditionalFormatting>
        <x14:conditionalFormatting xmlns:xm="http://schemas.microsoft.com/office/excel/2006/main">
          <x14:cfRule type="containsText" priority="123" operator="containsText" id="{F889FE1F-1949-4ABC-A414-6C407B139443}">
            <xm:f>NOT(ISERROR(SEARCH($M$72,M40)))</xm:f>
            <xm:f>$M$72</xm:f>
            <x14:dxf>
              <fill>
                <patternFill>
                  <bgColor rgb="FFFF0000"/>
                </patternFill>
              </fill>
            </x14:dxf>
          </x14:cfRule>
          <x14:cfRule type="containsText" priority="124" operator="containsText" id="{09DBE70E-CFAA-4CB8-BE3B-F8E9EFB50131}">
            <xm:f>NOT(ISERROR(SEARCH($M$71,M40)))</xm:f>
            <xm:f>$M$71</xm:f>
            <x14:dxf>
              <fill>
                <patternFill>
                  <bgColor rgb="FFFFC000"/>
                </patternFill>
              </fill>
            </x14:dxf>
          </x14:cfRule>
          <x14:cfRule type="containsText" priority="125" operator="containsText" id="{D64EC13E-C5C5-4D67-8DD4-29FE3C2C68B3}">
            <xm:f>NOT(ISERROR(SEARCH($M$70,M40)))</xm:f>
            <xm:f>$M$70</xm:f>
            <x14:dxf>
              <fill>
                <patternFill>
                  <bgColor rgb="FFFFFF00"/>
                </patternFill>
              </fill>
            </x14:dxf>
          </x14:cfRule>
          <x14:cfRule type="containsText" priority="126" operator="containsText" id="{8E2A84FC-280E-4172-B417-CB9DF0351597}">
            <xm:f>NOT(ISERROR(SEARCH($M$69,M40)))</xm:f>
            <xm:f>$M$69</xm:f>
            <x14:dxf>
              <fill>
                <patternFill>
                  <bgColor rgb="FF92D050"/>
                </patternFill>
              </fill>
            </x14:dxf>
          </x14:cfRule>
          <xm:sqref>M40</xm:sqref>
        </x14:conditionalFormatting>
        <x14:conditionalFormatting xmlns:xm="http://schemas.microsoft.com/office/excel/2006/main">
          <x14:cfRule type="containsText" priority="119" operator="containsText" id="{8B613BF3-D677-4B85-91C2-ADDEF32CF05A}">
            <xm:f>NOT(ISERROR(SEARCH($M$72,M41)))</xm:f>
            <xm:f>$M$72</xm:f>
            <x14:dxf>
              <fill>
                <patternFill>
                  <bgColor rgb="FFFF0000"/>
                </patternFill>
              </fill>
            </x14:dxf>
          </x14:cfRule>
          <x14:cfRule type="containsText" priority="120" operator="containsText" id="{C0A7AF54-19FB-4BE9-A3A4-132D7C68F389}">
            <xm:f>NOT(ISERROR(SEARCH($M$71,M41)))</xm:f>
            <xm:f>$M$71</xm:f>
            <x14:dxf>
              <fill>
                <patternFill>
                  <bgColor rgb="FFFFC000"/>
                </patternFill>
              </fill>
            </x14:dxf>
          </x14:cfRule>
          <x14:cfRule type="containsText" priority="121" operator="containsText" id="{002245B3-42DF-46C3-ADEB-B0ADC9AE004E}">
            <xm:f>NOT(ISERROR(SEARCH($M$70,M41)))</xm:f>
            <xm:f>$M$70</xm:f>
            <x14:dxf>
              <fill>
                <patternFill>
                  <bgColor rgb="FFFFFF00"/>
                </patternFill>
              </fill>
            </x14:dxf>
          </x14:cfRule>
          <x14:cfRule type="containsText" priority="122" operator="containsText" id="{881F2BFB-B122-42A1-AFBA-E5957550A00A}">
            <xm:f>NOT(ISERROR(SEARCH($M$69,M41)))</xm:f>
            <xm:f>$M$69</xm:f>
            <x14:dxf>
              <fill>
                <patternFill>
                  <bgColor rgb="FF92D050"/>
                </patternFill>
              </fill>
            </x14:dxf>
          </x14:cfRule>
          <xm:sqref>M41:M42</xm:sqref>
        </x14:conditionalFormatting>
        <x14:conditionalFormatting xmlns:xm="http://schemas.microsoft.com/office/excel/2006/main">
          <x14:cfRule type="containsText" priority="111" operator="containsText" id="{48C61E18-FDD3-4626-B405-AB9A90A6B6D3}">
            <xm:f>NOT(ISERROR(SEARCH($I$69,X40)))</xm:f>
            <xm:f>$I$69</xm:f>
            <x14:dxf>
              <fill>
                <patternFill>
                  <fgColor rgb="FF92D050"/>
                  <bgColor rgb="FF92D050"/>
                </patternFill>
              </fill>
            </x14:dxf>
          </x14:cfRule>
          <x14:cfRule type="containsText" priority="112" operator="containsText" id="{C203F853-07F7-4F39-BEA3-8FCDC514BA9B}">
            <xm:f>NOT(ISERROR(SEARCH($I$70,X40)))</xm:f>
            <xm:f>$I$70</xm:f>
            <x14:dxf>
              <fill>
                <patternFill>
                  <bgColor rgb="FF00B050"/>
                </patternFill>
              </fill>
            </x14:dxf>
          </x14:cfRule>
          <x14:cfRule type="containsText" priority="113" operator="containsText" id="{36389A76-8F4E-4B8A-825E-1FDF92BF0D26}">
            <xm:f>NOT(ISERROR(SEARCH($I$73,X40)))</xm:f>
            <xm:f>$I$73</xm:f>
            <x14:dxf>
              <fill>
                <patternFill>
                  <bgColor rgb="FFFF0000"/>
                </patternFill>
              </fill>
            </x14:dxf>
          </x14:cfRule>
          <x14:cfRule type="containsText" priority="114" operator="containsText" id="{D10F377D-1FA3-4A6B-9F29-447332BDB4F9}">
            <xm:f>NOT(ISERROR(SEARCH($I$72,X40)))</xm:f>
            <xm:f>$I$72</xm:f>
            <x14:dxf>
              <fill>
                <patternFill>
                  <fgColor rgb="FFFFC000"/>
                  <bgColor rgb="FFFFC000"/>
                </patternFill>
              </fill>
            </x14:dxf>
          </x14:cfRule>
          <x14:cfRule type="containsText" priority="115" operator="containsText" id="{C698D326-D731-4F57-A75B-B34D688111D7}">
            <xm:f>NOT(ISERROR(SEARCH($I$71,X40)))</xm:f>
            <xm:f>$I$71</xm:f>
            <x14:dxf>
              <fill>
                <patternFill>
                  <fgColor rgb="FFFFFF00"/>
                  <bgColor rgb="FFFFFF00"/>
                </patternFill>
              </fill>
            </x14:dxf>
          </x14:cfRule>
          <x14:cfRule type="containsText" priority="116" operator="containsText" id="{92676230-6B95-4114-8659-D6BBAC7300A6}">
            <xm:f>NOT(ISERROR(SEARCH($I$70,X40)))</xm:f>
            <xm:f>$I$70</xm:f>
            <x14:dxf>
              <fill>
                <patternFill>
                  <bgColor theme="0" tint="-0.14996795556505021"/>
                </patternFill>
              </fill>
            </x14:dxf>
          </x14:cfRule>
          <x14:cfRule type="cellIs" priority="117" operator="equal" id="{44288C9C-A850-4C60-B332-C87BD876720E}">
            <xm:f>'C:\GESTION 2023\1. Pensamiento y Direccionamiento Estrategico\Planes integrados\Definitivos\[MAPA RIESGOS UAEOS 2023.xlsx]Tabla probabiidad'!#REF!</xm:f>
            <x14:dxf>
              <fill>
                <patternFill>
                  <fgColor theme="6"/>
                </patternFill>
              </fill>
            </x14:dxf>
          </x14:cfRule>
          <x14:cfRule type="cellIs" priority="118" operator="equal" id="{C6CB70F5-C958-4E3C-9BC7-0CB389A1FFE6}">
            <xm:f>'C:\GESTION 2023\1. Pensamiento y Direccionamiento Estrategico\Planes integrados\Definitivos\[MAPA RIESGOS UAEOS 2023.xlsx]Tabla probabiidad'!#REF!</xm:f>
            <x14:dxf>
              <fill>
                <patternFill>
                  <fgColor rgb="FF92D050"/>
                  <bgColor theme="6" tint="0.59996337778862885"/>
                </patternFill>
              </fill>
            </x14:dxf>
          </x14:cfRule>
          <xm:sqref>X40</xm:sqref>
        </x14:conditionalFormatting>
        <x14:conditionalFormatting xmlns:xm="http://schemas.microsoft.com/office/excel/2006/main">
          <x14:cfRule type="containsText" priority="103" operator="containsText" id="{73E7140A-1621-4693-A123-77F5CDECD2DA}">
            <xm:f>NOT(ISERROR(SEARCH($I$69,X41)))</xm:f>
            <xm:f>$I$69</xm:f>
            <x14:dxf>
              <fill>
                <patternFill>
                  <fgColor rgb="FF92D050"/>
                  <bgColor rgb="FF92D050"/>
                </patternFill>
              </fill>
            </x14:dxf>
          </x14:cfRule>
          <x14:cfRule type="containsText" priority="104" operator="containsText" id="{31595456-15B0-45CB-8918-BE448F03F5DD}">
            <xm:f>NOT(ISERROR(SEARCH($I$70,X41)))</xm:f>
            <xm:f>$I$70</xm:f>
            <x14:dxf>
              <fill>
                <patternFill>
                  <bgColor rgb="FF00B050"/>
                </patternFill>
              </fill>
            </x14:dxf>
          </x14:cfRule>
          <x14:cfRule type="containsText" priority="105" operator="containsText" id="{267DAABE-6198-4E9C-A413-FFCDE5BEBAC1}">
            <xm:f>NOT(ISERROR(SEARCH($I$73,X41)))</xm:f>
            <xm:f>$I$73</xm:f>
            <x14:dxf>
              <fill>
                <patternFill>
                  <bgColor rgb="FFFF0000"/>
                </patternFill>
              </fill>
            </x14:dxf>
          </x14:cfRule>
          <x14:cfRule type="containsText" priority="106" operator="containsText" id="{38109EF2-DEC5-4BB6-9628-21C0E72E573F}">
            <xm:f>NOT(ISERROR(SEARCH($I$72,X41)))</xm:f>
            <xm:f>$I$72</xm:f>
            <x14:dxf>
              <fill>
                <patternFill>
                  <fgColor rgb="FFFFC000"/>
                  <bgColor rgb="FFFFC000"/>
                </patternFill>
              </fill>
            </x14:dxf>
          </x14:cfRule>
          <x14:cfRule type="containsText" priority="107" operator="containsText" id="{DF350BB4-687D-4539-B63E-2D0F1098C068}">
            <xm:f>NOT(ISERROR(SEARCH($I$71,X41)))</xm:f>
            <xm:f>$I$71</xm:f>
            <x14:dxf>
              <fill>
                <patternFill>
                  <fgColor rgb="FFFFFF00"/>
                  <bgColor rgb="FFFFFF00"/>
                </patternFill>
              </fill>
            </x14:dxf>
          </x14:cfRule>
          <x14:cfRule type="containsText" priority="108" operator="containsText" id="{07B4C856-6CFF-4F41-BB0A-D92861EDEB2C}">
            <xm:f>NOT(ISERROR(SEARCH($I$70,X41)))</xm:f>
            <xm:f>$I$70</xm:f>
            <x14:dxf>
              <fill>
                <patternFill>
                  <bgColor theme="0" tint="-0.14996795556505021"/>
                </patternFill>
              </fill>
            </x14:dxf>
          </x14:cfRule>
          <x14:cfRule type="cellIs" priority="109" operator="equal" id="{C69680CD-C945-4FB3-AC49-E7C8992B691C}">
            <xm:f>'C:\GESTION 2023\1. Pensamiento y Direccionamiento Estrategico\Planes integrados\Definitivos\[MAPA RIESGOS UAEOS 2023.xlsx]Tabla probabiidad'!#REF!</xm:f>
            <x14:dxf>
              <fill>
                <patternFill>
                  <fgColor theme="6"/>
                </patternFill>
              </fill>
            </x14:dxf>
          </x14:cfRule>
          <x14:cfRule type="cellIs" priority="110" operator="equal" id="{B041E5B4-C3F6-442F-8DB8-903EBB3DEB93}">
            <xm:f>'C:\GESTION 2023\1. Pensamiento y Direccionamiento Estrategico\Planes integrados\Definitivos\[MAPA RIESGOS UAEOS 2023.xlsx]Tabla probabiidad'!#REF!</xm:f>
            <x14:dxf>
              <fill>
                <patternFill>
                  <fgColor rgb="FF92D050"/>
                  <bgColor theme="6" tint="0.59996337778862885"/>
                </patternFill>
              </fill>
            </x14:dxf>
          </x14:cfRule>
          <xm:sqref>X41</xm:sqref>
        </x14:conditionalFormatting>
        <x14:conditionalFormatting xmlns:xm="http://schemas.microsoft.com/office/excel/2006/main">
          <x14:cfRule type="containsText" priority="98" operator="containsText" id="{BDCC7A4A-49C2-43A3-B8F2-AE58DF0B7E42}">
            <xm:f>NOT(ISERROR(SEARCH($K$73,Z40)))</xm:f>
            <xm:f>$K$73</xm:f>
            <x14:dxf>
              <fill>
                <patternFill>
                  <bgColor rgb="FFFF0000"/>
                </patternFill>
              </fill>
            </x14:dxf>
          </x14:cfRule>
          <x14:cfRule type="containsText" priority="99" operator="containsText" id="{C4369B2A-03B0-4DF2-9CB3-2E203771C1C7}">
            <xm:f>NOT(ISERROR(SEARCH($K$72,Z40)))</xm:f>
            <xm:f>$K$72</xm:f>
            <x14:dxf>
              <fill>
                <patternFill>
                  <bgColor rgb="FFFFC000"/>
                </patternFill>
              </fill>
            </x14:dxf>
          </x14:cfRule>
          <x14:cfRule type="containsText" priority="100" operator="containsText" id="{C236F9BF-4D8D-45F2-B5BD-CFB803BE539A}">
            <xm:f>NOT(ISERROR(SEARCH($K$71,Z40)))</xm:f>
            <xm:f>$K$71</xm:f>
            <x14:dxf>
              <fill>
                <patternFill>
                  <bgColor rgb="FFFFFF00"/>
                </patternFill>
              </fill>
            </x14:dxf>
          </x14:cfRule>
          <x14:cfRule type="containsText" priority="101" operator="containsText" id="{609D8CAB-D7B9-47C5-994B-94248FB2BFA0}">
            <xm:f>NOT(ISERROR(SEARCH($K$70,Z40)))</xm:f>
            <xm:f>$K$70</xm:f>
            <x14:dxf>
              <fill>
                <patternFill>
                  <bgColor rgb="FF00B050"/>
                </patternFill>
              </fill>
            </x14:dxf>
          </x14:cfRule>
          <x14:cfRule type="containsText" priority="102" operator="containsText" id="{0E06A8A4-6E68-41E5-9E7C-4459445A75FB}">
            <xm:f>NOT(ISERROR(SEARCH($K$69,Z40)))</xm:f>
            <xm:f>$K$69</xm:f>
            <x14:dxf>
              <fill>
                <patternFill>
                  <bgColor rgb="FF92D050"/>
                </patternFill>
              </fill>
            </x14:dxf>
          </x14:cfRule>
          <xm:sqref>Z40:Z41</xm:sqref>
        </x14:conditionalFormatting>
        <x14:conditionalFormatting xmlns:xm="http://schemas.microsoft.com/office/excel/2006/main">
          <x14:cfRule type="containsText" priority="93" operator="containsText" id="{4921F56A-EBCA-40C8-80BF-1E6CE8C9A7B1}">
            <xm:f>NOT(ISERROR(SEARCH($K$73,Z42)))</xm:f>
            <xm:f>$K$73</xm:f>
            <x14:dxf>
              <fill>
                <patternFill>
                  <bgColor rgb="FFFF0000"/>
                </patternFill>
              </fill>
            </x14:dxf>
          </x14:cfRule>
          <x14:cfRule type="containsText" priority="94" operator="containsText" id="{BA751BBC-48CF-4774-9802-C54CD896DAAA}">
            <xm:f>NOT(ISERROR(SEARCH($K$72,Z42)))</xm:f>
            <xm:f>$K$72</xm:f>
            <x14:dxf>
              <fill>
                <patternFill>
                  <bgColor rgb="FFFFC000"/>
                </patternFill>
              </fill>
            </x14:dxf>
          </x14:cfRule>
          <x14:cfRule type="containsText" priority="95" operator="containsText" id="{E27E440E-1BD2-4773-AE9B-DEF339C0169A}">
            <xm:f>NOT(ISERROR(SEARCH($K$71,Z42)))</xm:f>
            <xm:f>$K$71</xm:f>
            <x14:dxf>
              <fill>
                <patternFill>
                  <bgColor rgb="FFFFFF00"/>
                </patternFill>
              </fill>
            </x14:dxf>
          </x14:cfRule>
          <x14:cfRule type="containsText" priority="96" operator="containsText" id="{2A879C57-1D12-44C4-A77C-451AEC4362AB}">
            <xm:f>NOT(ISERROR(SEARCH($K$70,Z42)))</xm:f>
            <xm:f>$K$70</xm:f>
            <x14:dxf>
              <fill>
                <patternFill>
                  <bgColor rgb="FF00B050"/>
                </patternFill>
              </fill>
            </x14:dxf>
          </x14:cfRule>
          <x14:cfRule type="containsText" priority="97" operator="containsText" id="{BC649B2A-5480-4E5E-9354-EE29FC72E8E1}">
            <xm:f>NOT(ISERROR(SEARCH($K$69,Z42)))</xm:f>
            <xm:f>$K$69</xm:f>
            <x14:dxf>
              <fill>
                <patternFill>
                  <bgColor rgb="FF92D050"/>
                </patternFill>
              </fill>
            </x14:dxf>
          </x14:cfRule>
          <xm:sqref>Z42:Z43</xm:sqref>
        </x14:conditionalFormatting>
        <x14:conditionalFormatting xmlns:xm="http://schemas.microsoft.com/office/excel/2006/main">
          <x14:cfRule type="containsText" priority="85" operator="containsText" id="{B857710A-4065-441B-90E7-672C94FE3119}">
            <xm:f>NOT(ISERROR(SEARCH($I$69,X42)))</xm:f>
            <xm:f>$I$69</xm:f>
            <x14:dxf>
              <fill>
                <patternFill>
                  <fgColor rgb="FF92D050"/>
                  <bgColor rgb="FF92D050"/>
                </patternFill>
              </fill>
            </x14:dxf>
          </x14:cfRule>
          <x14:cfRule type="containsText" priority="86" operator="containsText" id="{1DEF747D-8532-4EC5-AE1C-9122CFB2797B}">
            <xm:f>NOT(ISERROR(SEARCH($I$70,X42)))</xm:f>
            <xm:f>$I$70</xm:f>
            <x14:dxf>
              <fill>
                <patternFill>
                  <bgColor rgb="FF00B050"/>
                </patternFill>
              </fill>
            </x14:dxf>
          </x14:cfRule>
          <x14:cfRule type="containsText" priority="87" operator="containsText" id="{8CDCCCDD-3D08-46FB-AD56-4741FFD7554F}">
            <xm:f>NOT(ISERROR(SEARCH($I$73,X42)))</xm:f>
            <xm:f>$I$73</xm:f>
            <x14:dxf>
              <fill>
                <patternFill>
                  <bgColor rgb="FFFF0000"/>
                </patternFill>
              </fill>
            </x14:dxf>
          </x14:cfRule>
          <x14:cfRule type="containsText" priority="88" operator="containsText" id="{F64DD8AF-F3A7-45CB-A3C6-18D6A07C8781}">
            <xm:f>NOT(ISERROR(SEARCH($I$72,X42)))</xm:f>
            <xm:f>$I$72</xm:f>
            <x14:dxf>
              <fill>
                <patternFill>
                  <fgColor rgb="FFFFC000"/>
                  <bgColor rgb="FFFFC000"/>
                </patternFill>
              </fill>
            </x14:dxf>
          </x14:cfRule>
          <x14:cfRule type="containsText" priority="89" operator="containsText" id="{9DB00413-6823-4506-8FB6-DED9DF02D489}">
            <xm:f>NOT(ISERROR(SEARCH($I$71,X42)))</xm:f>
            <xm:f>$I$71</xm:f>
            <x14:dxf>
              <fill>
                <patternFill>
                  <fgColor rgb="FFFFFF00"/>
                  <bgColor rgb="FFFFFF00"/>
                </patternFill>
              </fill>
            </x14:dxf>
          </x14:cfRule>
          <x14:cfRule type="containsText" priority="90" operator="containsText" id="{6DC080F4-451F-42D7-8084-3072F07042C4}">
            <xm:f>NOT(ISERROR(SEARCH($I$70,X42)))</xm:f>
            <xm:f>$I$70</xm:f>
            <x14:dxf>
              <fill>
                <patternFill>
                  <bgColor theme="0" tint="-0.14996795556505021"/>
                </patternFill>
              </fill>
            </x14:dxf>
          </x14:cfRule>
          <x14:cfRule type="cellIs" priority="91" operator="equal" id="{0BDDEBDA-F8A5-417B-BFB6-45AF035917BB}">
            <xm:f>'C:\GESTION 2023\1. Pensamiento y Direccionamiento Estrategico\Planes integrados\Definitivos\[MAPA RIESGOS UAEOS 2023.xlsx]Tabla probabiidad'!#REF!</xm:f>
            <x14:dxf>
              <fill>
                <patternFill>
                  <fgColor theme="6"/>
                </patternFill>
              </fill>
            </x14:dxf>
          </x14:cfRule>
          <x14:cfRule type="cellIs" priority="92" operator="equal" id="{C32FD1A6-8559-4E05-9261-69D932E9A1ED}">
            <xm:f>'C:\GESTION 2023\1. Pensamiento y Direccionamiento Estrategico\Planes integrados\Definitivos\[MAPA RIESGOS UAEOS 2023.xlsx]Tabla probabiidad'!#REF!</xm:f>
            <x14:dxf>
              <fill>
                <patternFill>
                  <fgColor rgb="FF92D050"/>
                  <bgColor theme="6" tint="0.59996337778862885"/>
                </patternFill>
              </fill>
            </x14:dxf>
          </x14:cfRule>
          <xm:sqref>X42:X43</xm:sqref>
        </x14:conditionalFormatting>
        <x14:conditionalFormatting xmlns:xm="http://schemas.microsoft.com/office/excel/2006/main">
          <x14:cfRule type="containsText" priority="81" operator="containsText" id="{B2060794-E4CE-4A7F-9063-DBE4AD574300}">
            <xm:f>NOT(ISERROR(SEARCH($M$72,AB40)))</xm:f>
            <xm:f>$M$72</xm:f>
            <x14:dxf>
              <fill>
                <patternFill>
                  <bgColor rgb="FFFF0000"/>
                </patternFill>
              </fill>
            </x14:dxf>
          </x14:cfRule>
          <x14:cfRule type="containsText" priority="82" operator="containsText" id="{B70EB602-8532-4C07-A3A7-8B938E464606}">
            <xm:f>NOT(ISERROR(SEARCH($M$71,AB40)))</xm:f>
            <xm:f>$M$71</xm:f>
            <x14:dxf>
              <fill>
                <patternFill>
                  <bgColor rgb="FFFFC000"/>
                </patternFill>
              </fill>
            </x14:dxf>
          </x14:cfRule>
          <x14:cfRule type="containsText" priority="83" operator="containsText" id="{DD166D36-21CE-4FB0-BE8C-4A6F55FCC85C}">
            <xm:f>NOT(ISERROR(SEARCH($M$70,AB40)))</xm:f>
            <xm:f>$M$70</xm:f>
            <x14:dxf>
              <fill>
                <patternFill>
                  <bgColor rgb="FFFFFF00"/>
                </patternFill>
              </fill>
            </x14:dxf>
          </x14:cfRule>
          <x14:cfRule type="containsText" priority="84" operator="containsText" id="{155F5393-4174-47D7-8654-13D9E1195757}">
            <xm:f>NOT(ISERROR(SEARCH($M$69,AB40)))</xm:f>
            <xm:f>$M$69</xm:f>
            <x14:dxf>
              <fill>
                <patternFill>
                  <bgColor rgb="FF92D050"/>
                </patternFill>
              </fill>
            </x14:dxf>
          </x14:cfRule>
          <xm:sqref>AB40:AB43</xm:sqref>
        </x14:conditionalFormatting>
        <x14:conditionalFormatting xmlns:xm="http://schemas.microsoft.com/office/excel/2006/main">
          <x14:cfRule type="containsText" priority="1194" operator="containsText" id="{867762B7-0CF8-45E0-9787-B65094917136}">
            <xm:f>NOT(ISERROR(SEARCH($I$69,I66)))</xm:f>
            <xm:f>$I$69</xm:f>
            <x14:dxf>
              <fill>
                <patternFill>
                  <fgColor rgb="FF92D050"/>
                  <bgColor rgb="FF92D050"/>
                </patternFill>
              </fill>
            </x14:dxf>
          </x14:cfRule>
          <x14:cfRule type="containsText" priority="1195" operator="containsText" id="{03FD7BE7-06F7-44BC-8351-C5F4E6EB207B}">
            <xm:f>NOT(ISERROR(SEARCH($I$73,I66)))</xm:f>
            <xm:f>$I$73</xm:f>
            <x14:dxf>
              <fill>
                <patternFill>
                  <bgColor rgb="FFFF0000"/>
                </patternFill>
              </fill>
            </x14:dxf>
          </x14:cfRule>
          <x14:cfRule type="containsText" priority="1196" operator="containsText" id="{D78B6587-64C1-4F92-A50F-1FAD633EDBA1}">
            <xm:f>NOT(ISERROR(SEARCH($I$72,I66)))</xm:f>
            <xm:f>$I$72</xm:f>
            <x14:dxf>
              <fill>
                <patternFill>
                  <fgColor rgb="FFFFFF00"/>
                  <bgColor rgb="FFFFFF00"/>
                </patternFill>
              </fill>
            </x14:dxf>
          </x14:cfRule>
          <x14:cfRule type="containsText" priority="1197" operator="containsText" id="{EB395AAE-8117-400B-988E-E7B131937203}">
            <xm:f>NOT(ISERROR(SEARCH($I$71,I66)))</xm:f>
            <xm:f>$I$71</xm:f>
            <x14:dxf>
              <fill>
                <patternFill>
                  <fgColor rgb="FFFFC000"/>
                  <bgColor rgb="FFFFC000"/>
                </patternFill>
              </fill>
            </x14:dxf>
          </x14:cfRule>
          <x14:cfRule type="containsText" priority="1198" operator="containsText" id="{B3FA63BE-4055-4D45-99B9-2415FD939DDB}">
            <xm:f>NOT(ISERROR(SEARCH($I$70,I66)))</xm:f>
            <xm:f>$I$70</xm:f>
            <x14:dxf>
              <fill>
                <patternFill>
                  <bgColor theme="0" tint="-0.14996795556505021"/>
                </patternFill>
              </fill>
            </x14:dxf>
          </x14:cfRule>
          <x14:cfRule type="cellIs" priority="1199" operator="equal" id="{CBD72E17-F3C7-42F9-A1B2-9E24F3442413}">
            <xm:f>'C:\GESTION 2023\1. Pensamiento y Direccionamiento Estrategico\Planes integrados\Definitivos\[MAPA RIESGOS UAEOS 2023.xlsx]Tabla probabiidad'!#REF!</xm:f>
            <x14:dxf>
              <fill>
                <patternFill>
                  <fgColor theme="6"/>
                </patternFill>
              </fill>
            </x14:dxf>
          </x14:cfRule>
          <x14:cfRule type="cellIs" priority="1200" operator="equal" id="{BEB5337D-721C-48D5-B935-AD06473DC0C0}">
            <xm:f>'C:\GESTION 2023\1. Pensamiento y Direccionamiento Estrategico\Planes integrados\Definitivos\[MAPA RIESGOS UAEOS 2023.xlsx]Tabla probabiidad'!#REF!</xm:f>
            <x14:dxf>
              <fill>
                <patternFill>
                  <fgColor rgb="FF92D050"/>
                  <bgColor theme="6" tint="0.59996337778862885"/>
                </patternFill>
              </fill>
            </x14:dxf>
          </x14:cfRule>
          <xm:sqref>I66</xm:sqref>
        </x14:conditionalFormatting>
        <x14:conditionalFormatting xmlns:xm="http://schemas.microsoft.com/office/excel/2006/main">
          <x14:cfRule type="containsText" priority="77" operator="containsText" id="{54020E30-4EE3-4DB4-ABDC-EA5485FB7456}">
            <xm:f>NOT(ISERROR(SEARCH($M$72,AB63)))</xm:f>
            <xm:f>$M$72</xm:f>
            <x14:dxf>
              <fill>
                <patternFill>
                  <bgColor rgb="FFFF0000"/>
                </patternFill>
              </fill>
            </x14:dxf>
          </x14:cfRule>
          <x14:cfRule type="containsText" priority="78" operator="containsText" id="{42DAD8F6-895F-44C5-B5A5-240D71B43812}">
            <xm:f>NOT(ISERROR(SEARCH($M$71,AB63)))</xm:f>
            <xm:f>$M$71</xm:f>
            <x14:dxf>
              <fill>
                <patternFill>
                  <bgColor rgb="FFFFC000"/>
                </patternFill>
              </fill>
            </x14:dxf>
          </x14:cfRule>
          <x14:cfRule type="containsText" priority="79" operator="containsText" id="{F3B539FC-F7D2-45A5-AC80-C147D1A596E6}">
            <xm:f>NOT(ISERROR(SEARCH($M$70,AB63)))</xm:f>
            <xm:f>$M$70</xm:f>
            <x14:dxf>
              <fill>
                <patternFill>
                  <bgColor rgb="FFFFFF00"/>
                </patternFill>
              </fill>
            </x14:dxf>
          </x14:cfRule>
          <x14:cfRule type="containsText" priority="80" operator="containsText" id="{597AB12F-BB35-4DB6-BF90-F4FB88899F66}">
            <xm:f>NOT(ISERROR(SEARCH($M$69,AB63)))</xm:f>
            <xm:f>$M$69</xm:f>
            <x14:dxf>
              <fill>
                <patternFill>
                  <bgColor rgb="FF92D050"/>
                </patternFill>
              </fill>
            </x14:dxf>
          </x14:cfRule>
          <xm:sqref>AB63</xm:sqref>
        </x14:conditionalFormatting>
        <x14:conditionalFormatting xmlns:xm="http://schemas.microsoft.com/office/excel/2006/main">
          <x14:cfRule type="containsText" priority="73" operator="containsText" id="{D4D378D7-6896-4AAF-A82F-A3201779C8CA}">
            <xm:f>NOT(ISERROR(SEARCH($M$72,AB62)))</xm:f>
            <xm:f>$M$72</xm:f>
            <x14:dxf>
              <fill>
                <patternFill>
                  <bgColor rgb="FFFF0000"/>
                </patternFill>
              </fill>
            </x14:dxf>
          </x14:cfRule>
          <x14:cfRule type="containsText" priority="74" operator="containsText" id="{CC5F7B3E-E903-410C-90CA-DD25A127639A}">
            <xm:f>NOT(ISERROR(SEARCH($M$71,AB62)))</xm:f>
            <xm:f>$M$71</xm:f>
            <x14:dxf>
              <fill>
                <patternFill>
                  <bgColor rgb="FFFFC000"/>
                </patternFill>
              </fill>
            </x14:dxf>
          </x14:cfRule>
          <x14:cfRule type="containsText" priority="75" operator="containsText" id="{3105B2E4-E8B4-497A-8372-7A2E6829F847}">
            <xm:f>NOT(ISERROR(SEARCH($M$70,AB62)))</xm:f>
            <xm:f>$M$70</xm:f>
            <x14:dxf>
              <fill>
                <patternFill>
                  <bgColor rgb="FFFFFF00"/>
                </patternFill>
              </fill>
            </x14:dxf>
          </x14:cfRule>
          <x14:cfRule type="containsText" priority="76" operator="containsText" id="{B1381872-A3BC-49D0-9E44-7413DB46BD41}">
            <xm:f>NOT(ISERROR(SEARCH($M$69,AB62)))</xm:f>
            <xm:f>$M$69</xm:f>
            <x14:dxf>
              <fill>
                <patternFill>
                  <bgColor rgb="FF92D050"/>
                </patternFill>
              </fill>
            </x14:dxf>
          </x14:cfRule>
          <xm:sqref>AB62</xm:sqref>
        </x14:conditionalFormatting>
        <x14:conditionalFormatting xmlns:xm="http://schemas.microsoft.com/office/excel/2006/main">
          <x14:cfRule type="containsText" priority="69" operator="containsText" id="{E72E260C-A841-453D-9051-3F5EC9841FBE}">
            <xm:f>NOT(ISERROR(SEARCH($M$72,AB16)))</xm:f>
            <xm:f>$M$72</xm:f>
            <x14:dxf>
              <fill>
                <patternFill>
                  <bgColor rgb="FFFF0000"/>
                </patternFill>
              </fill>
            </x14:dxf>
          </x14:cfRule>
          <x14:cfRule type="containsText" priority="70" operator="containsText" id="{474D60AF-0CD9-4A2C-872D-E5662CD02879}">
            <xm:f>NOT(ISERROR(SEARCH($M$71,AB16)))</xm:f>
            <xm:f>$M$71</xm:f>
            <x14:dxf>
              <fill>
                <patternFill>
                  <bgColor rgb="FFFFC000"/>
                </patternFill>
              </fill>
            </x14:dxf>
          </x14:cfRule>
          <x14:cfRule type="containsText" priority="71" operator="containsText" id="{12C9ACD4-7088-42D7-9D49-F01E03071F31}">
            <xm:f>NOT(ISERROR(SEARCH($M$70,AB16)))</xm:f>
            <xm:f>$M$70</xm:f>
            <x14:dxf>
              <fill>
                <patternFill>
                  <bgColor rgb="FFFFFF00"/>
                </patternFill>
              </fill>
            </x14:dxf>
          </x14:cfRule>
          <x14:cfRule type="containsText" priority="72" operator="containsText" id="{47D46486-CA0F-477C-AF7A-69C59C66CD79}">
            <xm:f>NOT(ISERROR(SEARCH($M$69,AB16)))</xm:f>
            <xm:f>$M$69</xm:f>
            <x14:dxf>
              <fill>
                <patternFill>
                  <bgColor rgb="FF92D050"/>
                </patternFill>
              </fill>
            </x14:dxf>
          </x14:cfRule>
          <xm:sqref>AB16</xm:sqref>
        </x14:conditionalFormatting>
        <x14:conditionalFormatting xmlns:xm="http://schemas.microsoft.com/office/excel/2006/main">
          <x14:cfRule type="containsText" priority="65" operator="containsText" id="{EFF5938A-C7E0-460D-945E-0340220697A2}">
            <xm:f>NOT(ISERROR(SEARCH($M$72,AB15)))</xm:f>
            <xm:f>$M$72</xm:f>
            <x14:dxf>
              <fill>
                <patternFill>
                  <bgColor rgb="FFFF0000"/>
                </patternFill>
              </fill>
            </x14:dxf>
          </x14:cfRule>
          <x14:cfRule type="containsText" priority="66" operator="containsText" id="{BA1EB9F9-4257-4DE2-890A-1A5B7E3AC99D}">
            <xm:f>NOT(ISERROR(SEARCH($M$71,AB15)))</xm:f>
            <xm:f>$M$71</xm:f>
            <x14:dxf>
              <fill>
                <patternFill>
                  <bgColor rgb="FFFFC000"/>
                </patternFill>
              </fill>
            </x14:dxf>
          </x14:cfRule>
          <x14:cfRule type="containsText" priority="67" operator="containsText" id="{A4FBC99F-3C54-4B70-907D-F206537F054B}">
            <xm:f>NOT(ISERROR(SEARCH($M$70,AB15)))</xm:f>
            <xm:f>$M$70</xm:f>
            <x14:dxf>
              <fill>
                <patternFill>
                  <bgColor rgb="FFFFFF00"/>
                </patternFill>
              </fill>
            </x14:dxf>
          </x14:cfRule>
          <x14:cfRule type="containsText" priority="68" operator="containsText" id="{809D7471-E715-451C-918D-EAFFF3B378D7}">
            <xm:f>NOT(ISERROR(SEARCH($M$69,AB15)))</xm:f>
            <xm:f>$M$69</xm:f>
            <x14:dxf>
              <fill>
                <patternFill>
                  <bgColor rgb="FF92D050"/>
                </patternFill>
              </fill>
            </x14:dxf>
          </x14:cfRule>
          <xm:sqref>AB15</xm:sqref>
        </x14:conditionalFormatting>
        <x14:conditionalFormatting xmlns:xm="http://schemas.microsoft.com/office/excel/2006/main">
          <x14:cfRule type="containsText" priority="61" operator="containsText" id="{B36DFDD3-0C6C-45FA-A79F-5BD6848DF21A}">
            <xm:f>NOT(ISERROR(SEARCH($M$72,AB13)))</xm:f>
            <xm:f>$M$72</xm:f>
            <x14:dxf>
              <fill>
                <patternFill>
                  <bgColor rgb="FFFF0000"/>
                </patternFill>
              </fill>
            </x14:dxf>
          </x14:cfRule>
          <x14:cfRule type="containsText" priority="62" operator="containsText" id="{5518985F-4332-4441-BCFA-CDDACFEF7551}">
            <xm:f>NOT(ISERROR(SEARCH($M$71,AB13)))</xm:f>
            <xm:f>$M$71</xm:f>
            <x14:dxf>
              <fill>
                <patternFill>
                  <bgColor rgb="FFFFC000"/>
                </patternFill>
              </fill>
            </x14:dxf>
          </x14:cfRule>
          <x14:cfRule type="containsText" priority="63" operator="containsText" id="{01C89545-3CD8-4808-82A6-FAD813A46458}">
            <xm:f>NOT(ISERROR(SEARCH($M$70,AB13)))</xm:f>
            <xm:f>$M$70</xm:f>
            <x14:dxf>
              <fill>
                <patternFill>
                  <bgColor rgb="FFFFFF00"/>
                </patternFill>
              </fill>
            </x14:dxf>
          </x14:cfRule>
          <x14:cfRule type="containsText" priority="64" operator="containsText" id="{64E29A7C-3F15-44F9-BFE4-DDA575293B65}">
            <xm:f>NOT(ISERROR(SEARCH($M$69,AB13)))</xm:f>
            <xm:f>$M$69</xm:f>
            <x14:dxf>
              <fill>
                <patternFill>
                  <bgColor rgb="FF92D050"/>
                </patternFill>
              </fill>
            </x14:dxf>
          </x14:cfRule>
          <xm:sqref>AB13</xm:sqref>
        </x14:conditionalFormatting>
        <x14:conditionalFormatting xmlns:xm="http://schemas.microsoft.com/office/excel/2006/main">
          <x14:cfRule type="containsText" priority="57" operator="containsText" id="{0D72979A-F85B-45B8-AE49-61D8A02433AF}">
            <xm:f>NOT(ISERROR(SEARCH($M$72,AB10)))</xm:f>
            <xm:f>$M$72</xm:f>
            <x14:dxf>
              <fill>
                <patternFill>
                  <bgColor rgb="FFFF0000"/>
                </patternFill>
              </fill>
            </x14:dxf>
          </x14:cfRule>
          <x14:cfRule type="containsText" priority="58" operator="containsText" id="{4F615DB0-75E8-4100-B504-023CB3EEEC71}">
            <xm:f>NOT(ISERROR(SEARCH($M$71,AB10)))</xm:f>
            <xm:f>$M$71</xm:f>
            <x14:dxf>
              <fill>
                <patternFill>
                  <bgColor rgb="FFFFC000"/>
                </patternFill>
              </fill>
            </x14:dxf>
          </x14:cfRule>
          <x14:cfRule type="containsText" priority="59" operator="containsText" id="{05F30701-5DC1-49FD-9205-14C4E4034412}">
            <xm:f>NOT(ISERROR(SEARCH($M$70,AB10)))</xm:f>
            <xm:f>$M$70</xm:f>
            <x14:dxf>
              <fill>
                <patternFill>
                  <bgColor rgb="FFFFFF00"/>
                </patternFill>
              </fill>
            </x14:dxf>
          </x14:cfRule>
          <x14:cfRule type="containsText" priority="60" operator="containsText" id="{BE27DFFA-02FE-44B0-9619-60776D77E5E5}">
            <xm:f>NOT(ISERROR(SEARCH($M$69,AB10)))</xm:f>
            <xm:f>$M$69</xm:f>
            <x14:dxf>
              <fill>
                <patternFill>
                  <bgColor rgb="FF92D050"/>
                </patternFill>
              </fill>
            </x14:dxf>
          </x14:cfRule>
          <xm:sqref>AB10:AB12</xm:sqref>
        </x14:conditionalFormatting>
        <x14:conditionalFormatting xmlns:xm="http://schemas.microsoft.com/office/excel/2006/main">
          <x14:cfRule type="containsText" priority="53" operator="containsText" id="{C24D0B66-0EC6-4F43-BA43-B0BD28BB61AA}">
            <xm:f>NOT(ISERROR(SEARCH($M$72,AB17)))</xm:f>
            <xm:f>$M$72</xm:f>
            <x14:dxf>
              <fill>
                <patternFill>
                  <bgColor rgb="FFFF0000"/>
                </patternFill>
              </fill>
            </x14:dxf>
          </x14:cfRule>
          <x14:cfRule type="containsText" priority="54" operator="containsText" id="{B9E59026-B006-4D50-A67E-ABF052C5FA6B}">
            <xm:f>NOT(ISERROR(SEARCH($M$71,AB17)))</xm:f>
            <xm:f>$M$71</xm:f>
            <x14:dxf>
              <fill>
                <patternFill>
                  <bgColor rgb="FFFFC000"/>
                </patternFill>
              </fill>
            </x14:dxf>
          </x14:cfRule>
          <x14:cfRule type="containsText" priority="55" operator="containsText" id="{FC482E7B-0B4E-4913-8D9D-8161525093DC}">
            <xm:f>NOT(ISERROR(SEARCH($M$70,AB17)))</xm:f>
            <xm:f>$M$70</xm:f>
            <x14:dxf>
              <fill>
                <patternFill>
                  <bgColor rgb="FFFFFF00"/>
                </patternFill>
              </fill>
            </x14:dxf>
          </x14:cfRule>
          <x14:cfRule type="containsText" priority="56" operator="containsText" id="{F0D86B32-1CF6-4362-92A7-9F7003FD17B5}">
            <xm:f>NOT(ISERROR(SEARCH($M$69,AB17)))</xm:f>
            <xm:f>$M$69</xm:f>
            <x14:dxf>
              <fill>
                <patternFill>
                  <bgColor rgb="FF92D050"/>
                </patternFill>
              </fill>
            </x14:dxf>
          </x14:cfRule>
          <xm:sqref>AB17</xm:sqref>
        </x14:conditionalFormatting>
        <x14:conditionalFormatting xmlns:xm="http://schemas.microsoft.com/office/excel/2006/main">
          <x14:cfRule type="containsText" priority="49" operator="containsText" id="{E2CE8FDD-CBE6-4E83-BAA3-881E734B286D}">
            <xm:f>NOT(ISERROR(SEARCH($M$72,AB18)))</xm:f>
            <xm:f>$M$72</xm:f>
            <x14:dxf>
              <fill>
                <patternFill>
                  <bgColor rgb="FFFF0000"/>
                </patternFill>
              </fill>
            </x14:dxf>
          </x14:cfRule>
          <x14:cfRule type="containsText" priority="50" operator="containsText" id="{ADEE8C76-CE19-4976-A0A3-E3D186FD8F57}">
            <xm:f>NOT(ISERROR(SEARCH($M$71,AB18)))</xm:f>
            <xm:f>$M$71</xm:f>
            <x14:dxf>
              <fill>
                <patternFill>
                  <bgColor rgb="FFFFC000"/>
                </patternFill>
              </fill>
            </x14:dxf>
          </x14:cfRule>
          <x14:cfRule type="containsText" priority="51" operator="containsText" id="{FAB620F6-01F3-4491-A234-F70F57111A25}">
            <xm:f>NOT(ISERROR(SEARCH($M$70,AB18)))</xm:f>
            <xm:f>$M$70</xm:f>
            <x14:dxf>
              <fill>
                <patternFill>
                  <bgColor rgb="FFFFFF00"/>
                </patternFill>
              </fill>
            </x14:dxf>
          </x14:cfRule>
          <x14:cfRule type="containsText" priority="52" operator="containsText" id="{C63229B6-18A6-4CD3-AE4C-2619CAFB1959}">
            <xm:f>NOT(ISERROR(SEARCH($M$69,AB18)))</xm:f>
            <xm:f>$M$69</xm:f>
            <x14:dxf>
              <fill>
                <patternFill>
                  <bgColor rgb="FF92D050"/>
                </patternFill>
              </fill>
            </x14:dxf>
          </x14:cfRule>
          <xm:sqref>AB18:AB19</xm:sqref>
        </x14:conditionalFormatting>
        <x14:conditionalFormatting xmlns:xm="http://schemas.microsoft.com/office/excel/2006/main">
          <x14:cfRule type="containsText" priority="45" operator="containsText" id="{7EAEB75E-C3ED-45DB-8446-F5D4FC09F297}">
            <xm:f>NOT(ISERROR(SEARCH($M$72,M43)))</xm:f>
            <xm:f>$M$72</xm:f>
            <x14:dxf>
              <fill>
                <patternFill>
                  <bgColor rgb="FFFF0000"/>
                </patternFill>
              </fill>
            </x14:dxf>
          </x14:cfRule>
          <x14:cfRule type="containsText" priority="46" operator="containsText" id="{E51B5ED0-F1E8-40DC-8215-8EF03692A063}">
            <xm:f>NOT(ISERROR(SEARCH($M$71,M43)))</xm:f>
            <xm:f>$M$71</xm:f>
            <x14:dxf>
              <fill>
                <patternFill>
                  <bgColor rgb="FFFFC000"/>
                </patternFill>
              </fill>
            </x14:dxf>
          </x14:cfRule>
          <x14:cfRule type="containsText" priority="47" operator="containsText" id="{DE15A118-17C8-428D-B2D9-630D2139A315}">
            <xm:f>NOT(ISERROR(SEARCH($M$70,M43)))</xm:f>
            <xm:f>$M$70</xm:f>
            <x14:dxf>
              <fill>
                <patternFill>
                  <bgColor rgb="FFFFFF00"/>
                </patternFill>
              </fill>
            </x14:dxf>
          </x14:cfRule>
          <x14:cfRule type="containsText" priority="48" operator="containsText" id="{8AA11D62-1F1C-476F-BDA7-03B32899C47C}">
            <xm:f>NOT(ISERROR(SEARCH($M$69,M43)))</xm:f>
            <xm:f>$M$69</xm:f>
            <x14:dxf>
              <fill>
                <patternFill>
                  <bgColor rgb="FF92D050"/>
                </patternFill>
              </fill>
            </x14:dxf>
          </x14:cfRule>
          <xm:sqref>M43</xm:sqref>
        </x14:conditionalFormatting>
        <x14:conditionalFormatting xmlns:xm="http://schemas.microsoft.com/office/excel/2006/main">
          <x14:cfRule type="containsText" priority="40" operator="containsText" id="{EBB74A25-3F48-47FC-A447-6EB426AE3E7C}">
            <xm:f>NOT(ISERROR(SEARCH($K$73,Z51)))</xm:f>
            <xm:f>$K$73</xm:f>
            <x14:dxf>
              <fill>
                <patternFill>
                  <bgColor rgb="FFFF0000"/>
                </patternFill>
              </fill>
            </x14:dxf>
          </x14:cfRule>
          <x14:cfRule type="containsText" priority="41" operator="containsText" id="{0B1549B3-AAF3-4C94-963C-15472CF9142F}">
            <xm:f>NOT(ISERROR(SEARCH($K$72,Z51)))</xm:f>
            <xm:f>$K$72</xm:f>
            <x14:dxf>
              <fill>
                <patternFill>
                  <bgColor rgb="FFFFC000"/>
                </patternFill>
              </fill>
            </x14:dxf>
          </x14:cfRule>
          <x14:cfRule type="containsText" priority="42" operator="containsText" id="{8496AD86-7951-44DE-9DEC-B80594246A46}">
            <xm:f>NOT(ISERROR(SEARCH($K$71,Z51)))</xm:f>
            <xm:f>$K$71</xm:f>
            <x14:dxf>
              <fill>
                <patternFill>
                  <bgColor rgb="FFFFFF00"/>
                </patternFill>
              </fill>
            </x14:dxf>
          </x14:cfRule>
          <x14:cfRule type="containsText" priority="43" operator="containsText" id="{DD9D2787-D738-43EF-A91C-A84A2410DCA8}">
            <xm:f>NOT(ISERROR(SEARCH($K$70,Z51)))</xm:f>
            <xm:f>$K$70</xm:f>
            <x14:dxf>
              <fill>
                <patternFill>
                  <bgColor rgb="FF00B050"/>
                </patternFill>
              </fill>
            </x14:dxf>
          </x14:cfRule>
          <x14:cfRule type="containsText" priority="44" operator="containsText" id="{B1CC16F5-1BE0-421C-9DA8-40F80A351388}">
            <xm:f>NOT(ISERROR(SEARCH($K$69,Z51)))</xm:f>
            <xm:f>$K$69</xm:f>
            <x14:dxf>
              <fill>
                <patternFill>
                  <bgColor rgb="FF92D050"/>
                </patternFill>
              </fill>
            </x14:dxf>
          </x14:cfRule>
          <xm:sqref>Z51</xm:sqref>
        </x14:conditionalFormatting>
        <x14:conditionalFormatting xmlns:xm="http://schemas.microsoft.com/office/excel/2006/main">
          <x14:cfRule type="containsText" priority="35" operator="containsText" id="{D127E3BE-E018-407A-BA3E-790F067A7720}">
            <xm:f>NOT(ISERROR(SEARCH($K$73,Z48)))</xm:f>
            <xm:f>$K$73</xm:f>
            <x14:dxf>
              <fill>
                <patternFill>
                  <bgColor rgb="FFFF0000"/>
                </patternFill>
              </fill>
            </x14:dxf>
          </x14:cfRule>
          <x14:cfRule type="containsText" priority="36" operator="containsText" id="{3AD36D38-BFFE-4990-A6AC-9CC05BB70749}">
            <xm:f>NOT(ISERROR(SEARCH($K$72,Z48)))</xm:f>
            <xm:f>$K$72</xm:f>
            <x14:dxf>
              <fill>
                <patternFill>
                  <bgColor rgb="FFFFC000"/>
                </patternFill>
              </fill>
            </x14:dxf>
          </x14:cfRule>
          <x14:cfRule type="containsText" priority="37" operator="containsText" id="{3A0D584F-C0DB-4716-9DF6-82AF24E722BF}">
            <xm:f>NOT(ISERROR(SEARCH($K$71,Z48)))</xm:f>
            <xm:f>$K$71</xm:f>
            <x14:dxf>
              <fill>
                <patternFill>
                  <bgColor rgb="FFFFFF00"/>
                </patternFill>
              </fill>
            </x14:dxf>
          </x14:cfRule>
          <x14:cfRule type="containsText" priority="38" operator="containsText" id="{C6470B54-D70C-43F3-BD88-3FD45036C759}">
            <xm:f>NOT(ISERROR(SEARCH($K$70,Z48)))</xm:f>
            <xm:f>$K$70</xm:f>
            <x14:dxf>
              <fill>
                <patternFill>
                  <bgColor rgb="FF00B050"/>
                </patternFill>
              </fill>
            </x14:dxf>
          </x14:cfRule>
          <x14:cfRule type="containsText" priority="39" operator="containsText" id="{60C9A802-065A-430B-8456-15A5A86BEF14}">
            <xm:f>NOT(ISERROR(SEARCH($K$69,Z48)))</xm:f>
            <xm:f>$K$69</xm:f>
            <x14:dxf>
              <fill>
                <patternFill>
                  <bgColor rgb="FF92D050"/>
                </patternFill>
              </fill>
            </x14:dxf>
          </x14:cfRule>
          <xm:sqref>Z48</xm:sqref>
        </x14:conditionalFormatting>
        <x14:conditionalFormatting xmlns:xm="http://schemas.microsoft.com/office/excel/2006/main">
          <x14:cfRule type="containsText" priority="30" operator="containsText" id="{BBDDE65E-2CDE-41A4-88E1-852A57F1CA02}">
            <xm:f>NOT(ISERROR(SEARCH($K$73,Z50)))</xm:f>
            <xm:f>$K$73</xm:f>
            <x14:dxf>
              <fill>
                <patternFill>
                  <bgColor rgb="FFFF0000"/>
                </patternFill>
              </fill>
            </x14:dxf>
          </x14:cfRule>
          <x14:cfRule type="containsText" priority="31" operator="containsText" id="{3220A3D8-A4B8-46AC-A8B7-22FF5A7A46CD}">
            <xm:f>NOT(ISERROR(SEARCH($K$72,Z50)))</xm:f>
            <xm:f>$K$72</xm:f>
            <x14:dxf>
              <fill>
                <patternFill>
                  <bgColor rgb="FFFFC000"/>
                </patternFill>
              </fill>
            </x14:dxf>
          </x14:cfRule>
          <x14:cfRule type="containsText" priority="32" operator="containsText" id="{FD167D1D-1AF4-456F-9439-FD5F4670F21F}">
            <xm:f>NOT(ISERROR(SEARCH($K$71,Z50)))</xm:f>
            <xm:f>$K$71</xm:f>
            <x14:dxf>
              <fill>
                <patternFill>
                  <bgColor rgb="FFFFFF00"/>
                </patternFill>
              </fill>
            </x14:dxf>
          </x14:cfRule>
          <x14:cfRule type="containsText" priority="33" operator="containsText" id="{5C72D4A0-13A6-4E38-AA9E-F5BF9D0B840A}">
            <xm:f>NOT(ISERROR(SEARCH($K$70,Z50)))</xm:f>
            <xm:f>$K$70</xm:f>
            <x14:dxf>
              <fill>
                <patternFill>
                  <bgColor rgb="FF00B050"/>
                </patternFill>
              </fill>
            </x14:dxf>
          </x14:cfRule>
          <x14:cfRule type="containsText" priority="34" operator="containsText" id="{65CF5C3F-44DD-402F-95EB-556C5A8E500B}">
            <xm:f>NOT(ISERROR(SEARCH($K$69,Z50)))</xm:f>
            <xm:f>$K$69</xm:f>
            <x14:dxf>
              <fill>
                <patternFill>
                  <bgColor rgb="FF92D050"/>
                </patternFill>
              </fill>
            </x14:dxf>
          </x14:cfRule>
          <xm:sqref>Z50</xm:sqref>
        </x14:conditionalFormatting>
        <x14:conditionalFormatting xmlns:xm="http://schemas.microsoft.com/office/excel/2006/main">
          <x14:cfRule type="containsText" priority="22" operator="containsText" id="{EC850495-E914-4BE1-9EC0-CA6635AF52D4}">
            <xm:f>NOT(ISERROR(SEARCH($I$69,X59)))</xm:f>
            <xm:f>$I$69</xm:f>
            <x14:dxf>
              <fill>
                <patternFill>
                  <fgColor rgb="FF92D050"/>
                  <bgColor rgb="FF92D050"/>
                </patternFill>
              </fill>
            </x14:dxf>
          </x14:cfRule>
          <x14:cfRule type="containsText" priority="23" operator="containsText" id="{EDD05C7D-8B8B-4C74-8E94-171EDC779B54}">
            <xm:f>NOT(ISERROR(SEARCH($I$70,X59)))</xm:f>
            <xm:f>$I$70</xm:f>
            <x14:dxf>
              <fill>
                <patternFill>
                  <bgColor rgb="FF00B050"/>
                </patternFill>
              </fill>
            </x14:dxf>
          </x14:cfRule>
          <x14:cfRule type="containsText" priority="24" operator="containsText" id="{B21717C6-EF1B-4B09-BEE3-ADF3859C5637}">
            <xm:f>NOT(ISERROR(SEARCH($I$73,X59)))</xm:f>
            <xm:f>$I$73</xm:f>
            <x14:dxf>
              <fill>
                <patternFill>
                  <bgColor rgb="FFFF0000"/>
                </patternFill>
              </fill>
            </x14:dxf>
          </x14:cfRule>
          <x14:cfRule type="containsText" priority="25" operator="containsText" id="{643C9D15-9AC7-46D6-A0F5-469B50D9A068}">
            <xm:f>NOT(ISERROR(SEARCH($I$72,X59)))</xm:f>
            <xm:f>$I$72</xm:f>
            <x14:dxf>
              <fill>
                <patternFill>
                  <fgColor rgb="FFFFC000"/>
                  <bgColor rgb="FFFFC000"/>
                </patternFill>
              </fill>
            </x14:dxf>
          </x14:cfRule>
          <x14:cfRule type="containsText" priority="26" operator="containsText" id="{FAB4F813-6F8B-4BC7-A5F8-4E68DB233E2C}">
            <xm:f>NOT(ISERROR(SEARCH($I$71,X59)))</xm:f>
            <xm:f>$I$71</xm:f>
            <x14:dxf>
              <fill>
                <patternFill>
                  <fgColor rgb="FFFFFF00"/>
                  <bgColor rgb="FFFFFF00"/>
                </patternFill>
              </fill>
            </x14:dxf>
          </x14:cfRule>
          <x14:cfRule type="containsText" priority="27" operator="containsText" id="{03BB931F-703C-4DF9-A663-70B65712610C}">
            <xm:f>NOT(ISERROR(SEARCH($I$70,X59)))</xm:f>
            <xm:f>$I$70</xm:f>
            <x14:dxf>
              <fill>
                <patternFill>
                  <bgColor theme="0" tint="-0.14996795556505021"/>
                </patternFill>
              </fill>
            </x14:dxf>
          </x14:cfRule>
          <x14:cfRule type="cellIs" priority="28" operator="equal" id="{13C08780-98AD-4ECE-9309-FE1E1C728D2E}">
            <xm:f>'C:\GESTION 2023\1. Pensamiento y Direccionamiento Estrategico\Planes integrados\Definitivos\[MAPA RIESGOS UAEOS 2023.xlsx]Tabla probabiidad'!#REF!</xm:f>
            <x14:dxf>
              <fill>
                <patternFill>
                  <fgColor theme="6"/>
                </patternFill>
              </fill>
            </x14:dxf>
          </x14:cfRule>
          <x14:cfRule type="cellIs" priority="29" operator="equal" id="{B8DB6428-0516-412D-AE11-3303961925BC}">
            <xm:f>'C:\GESTION 2023\1. Pensamiento y Direccionamiento Estrategico\Planes integrados\Definitivos\[MAPA RIESGOS UAEOS 2023.xlsx]Tabla probabiidad'!#REF!</xm:f>
            <x14:dxf>
              <fill>
                <patternFill>
                  <fgColor rgb="FF92D050"/>
                  <bgColor theme="6" tint="0.59996337778862885"/>
                </patternFill>
              </fill>
            </x14:dxf>
          </x14:cfRule>
          <xm:sqref>X59:X63</xm:sqref>
        </x14:conditionalFormatting>
        <x14:conditionalFormatting xmlns:xm="http://schemas.microsoft.com/office/excel/2006/main">
          <x14:cfRule type="containsText" priority="14" operator="containsText" id="{4B5D0225-B15F-410A-9FF8-99167DA71565}">
            <xm:f>NOT(ISERROR(SEARCH($I$69,X57)))</xm:f>
            <xm:f>$I$69</xm:f>
            <x14:dxf>
              <fill>
                <patternFill>
                  <fgColor rgb="FF92D050"/>
                  <bgColor rgb="FF92D050"/>
                </patternFill>
              </fill>
            </x14:dxf>
          </x14:cfRule>
          <x14:cfRule type="containsText" priority="15" operator="containsText" id="{7DDC8D1C-283F-4D9C-93A2-FA2DF6B8E493}">
            <xm:f>NOT(ISERROR(SEARCH($I$70,X57)))</xm:f>
            <xm:f>$I$70</xm:f>
            <x14:dxf>
              <fill>
                <patternFill>
                  <bgColor rgb="FF00B050"/>
                </patternFill>
              </fill>
            </x14:dxf>
          </x14:cfRule>
          <x14:cfRule type="containsText" priority="16" operator="containsText" id="{71660E0C-07EE-4808-8EF3-5BA7FEA936FE}">
            <xm:f>NOT(ISERROR(SEARCH($I$73,X57)))</xm:f>
            <xm:f>$I$73</xm:f>
            <x14:dxf>
              <fill>
                <patternFill>
                  <bgColor rgb="FFFF0000"/>
                </patternFill>
              </fill>
            </x14:dxf>
          </x14:cfRule>
          <x14:cfRule type="containsText" priority="17" operator="containsText" id="{610CDD2A-74BE-473B-8CDA-598EC4AC3EA6}">
            <xm:f>NOT(ISERROR(SEARCH($I$72,X57)))</xm:f>
            <xm:f>$I$72</xm:f>
            <x14:dxf>
              <fill>
                <patternFill>
                  <fgColor rgb="FFFFC000"/>
                  <bgColor rgb="FFFFC000"/>
                </patternFill>
              </fill>
            </x14:dxf>
          </x14:cfRule>
          <x14:cfRule type="containsText" priority="18" operator="containsText" id="{AD3563FF-1C5D-47EC-95C0-6AF1E499D258}">
            <xm:f>NOT(ISERROR(SEARCH($I$71,X57)))</xm:f>
            <xm:f>$I$71</xm:f>
            <x14:dxf>
              <fill>
                <patternFill>
                  <fgColor rgb="FFFFFF00"/>
                  <bgColor rgb="FFFFFF00"/>
                </patternFill>
              </fill>
            </x14:dxf>
          </x14:cfRule>
          <x14:cfRule type="containsText" priority="19" operator="containsText" id="{D39E6A65-9004-4D19-B18B-E7548F312B7F}">
            <xm:f>NOT(ISERROR(SEARCH($I$70,X57)))</xm:f>
            <xm:f>$I$70</xm:f>
            <x14:dxf>
              <fill>
                <patternFill>
                  <bgColor theme="0" tint="-0.14996795556505021"/>
                </patternFill>
              </fill>
            </x14:dxf>
          </x14:cfRule>
          <x14:cfRule type="cellIs" priority="20" operator="equal" id="{027B3BFF-570B-4E28-8519-A9655A3DBDCD}">
            <xm:f>'C:\GESTION 2023\1. Pensamiento y Direccionamiento Estrategico\Planes integrados\Definitivos\[MAPA RIESGOS UAEOS 2023.xlsx]Tabla probabiidad'!#REF!</xm:f>
            <x14:dxf>
              <fill>
                <patternFill>
                  <fgColor theme="6"/>
                </patternFill>
              </fill>
            </x14:dxf>
          </x14:cfRule>
          <x14:cfRule type="cellIs" priority="21" operator="equal" id="{B53ACFBA-6A05-4405-9135-C983CA6F02E7}">
            <xm:f>'C:\GESTION 2023\1. Pensamiento y Direccionamiento Estrategico\Planes integrados\Definitivos\[MAPA RIESGOS UAEOS 2023.xlsx]Tabla probabiidad'!#REF!</xm:f>
            <x14:dxf>
              <fill>
                <patternFill>
                  <fgColor rgb="FF92D050"/>
                  <bgColor theme="6" tint="0.59996337778862885"/>
                </patternFill>
              </fill>
            </x14:dxf>
          </x14:cfRule>
          <xm:sqref>X57</xm:sqref>
        </x14:conditionalFormatting>
        <x14:conditionalFormatting xmlns:xm="http://schemas.microsoft.com/office/excel/2006/main">
          <x14:cfRule type="containsText" priority="9" operator="containsText" id="{FA80E16B-8A2D-401A-A044-9058FF0BE5F3}">
            <xm:f>NOT(ISERROR(SEARCH($K$73,Z59)))</xm:f>
            <xm:f>$K$73</xm:f>
            <x14:dxf>
              <fill>
                <patternFill>
                  <bgColor rgb="FFFF0000"/>
                </patternFill>
              </fill>
            </x14:dxf>
          </x14:cfRule>
          <x14:cfRule type="containsText" priority="10" operator="containsText" id="{30EDFA11-831B-47BC-B017-916279678B53}">
            <xm:f>NOT(ISERROR(SEARCH($K$72,Z59)))</xm:f>
            <xm:f>$K$72</xm:f>
            <x14:dxf>
              <fill>
                <patternFill>
                  <bgColor rgb="FFFFC000"/>
                </patternFill>
              </fill>
            </x14:dxf>
          </x14:cfRule>
          <x14:cfRule type="containsText" priority="11" operator="containsText" id="{4B1FD037-03E6-4BC9-9ACC-E3FA4EF158A2}">
            <xm:f>NOT(ISERROR(SEARCH($K$71,Z59)))</xm:f>
            <xm:f>$K$71</xm:f>
            <x14:dxf>
              <fill>
                <patternFill>
                  <bgColor rgb="FFFFFF00"/>
                </patternFill>
              </fill>
            </x14:dxf>
          </x14:cfRule>
          <x14:cfRule type="containsText" priority="12" operator="containsText" id="{895D91C5-9693-45C2-850F-EA897DEB64FA}">
            <xm:f>NOT(ISERROR(SEARCH($K$70,Z59)))</xm:f>
            <xm:f>$K$70</xm:f>
            <x14:dxf>
              <fill>
                <patternFill>
                  <bgColor rgb="FF00B050"/>
                </patternFill>
              </fill>
            </x14:dxf>
          </x14:cfRule>
          <x14:cfRule type="containsText" priority="13" operator="containsText" id="{A8E369B8-56D9-4F4F-AC12-071D17CD2349}">
            <xm:f>NOT(ISERROR(SEARCH($K$69,Z59)))</xm:f>
            <xm:f>$K$69</xm:f>
            <x14:dxf>
              <fill>
                <patternFill>
                  <bgColor rgb="FF92D050"/>
                </patternFill>
              </fill>
            </x14:dxf>
          </x14:cfRule>
          <xm:sqref>Z59:Z63</xm:sqref>
        </x14:conditionalFormatting>
        <x14:conditionalFormatting xmlns:xm="http://schemas.microsoft.com/office/excel/2006/main">
          <x14:cfRule type="containsText" priority="1" operator="containsText" id="{D03CF191-CB31-4FB2-B1C7-48A8E79121B7}">
            <xm:f>NOT(ISERROR(SEARCH($I$69,X58)))</xm:f>
            <xm:f>$I$69</xm:f>
            <x14:dxf>
              <fill>
                <patternFill>
                  <fgColor rgb="FF92D050"/>
                  <bgColor rgb="FF92D050"/>
                </patternFill>
              </fill>
            </x14:dxf>
          </x14:cfRule>
          <x14:cfRule type="containsText" priority="2" operator="containsText" id="{2D685993-3007-44C1-8C02-6E968B447BDD}">
            <xm:f>NOT(ISERROR(SEARCH($I$70,X58)))</xm:f>
            <xm:f>$I$70</xm:f>
            <x14:dxf>
              <fill>
                <patternFill>
                  <bgColor rgb="FF00B050"/>
                </patternFill>
              </fill>
            </x14:dxf>
          </x14:cfRule>
          <x14:cfRule type="containsText" priority="3" operator="containsText" id="{4FB10640-5D9F-4FB5-93F0-A51C0DFB14DD}">
            <xm:f>NOT(ISERROR(SEARCH($I$73,X58)))</xm:f>
            <xm:f>$I$73</xm:f>
            <x14:dxf>
              <fill>
                <patternFill>
                  <bgColor rgb="FFFF0000"/>
                </patternFill>
              </fill>
            </x14:dxf>
          </x14:cfRule>
          <x14:cfRule type="containsText" priority="4" operator="containsText" id="{88DA6232-4A47-48CF-BBFA-2DA69DAB373C}">
            <xm:f>NOT(ISERROR(SEARCH($I$72,X58)))</xm:f>
            <xm:f>$I$72</xm:f>
            <x14:dxf>
              <fill>
                <patternFill>
                  <fgColor rgb="FFFFC000"/>
                  <bgColor rgb="FFFFC000"/>
                </patternFill>
              </fill>
            </x14:dxf>
          </x14:cfRule>
          <x14:cfRule type="containsText" priority="5" operator="containsText" id="{CD3244AC-5DAE-49D4-8865-B30E14186C88}">
            <xm:f>NOT(ISERROR(SEARCH($I$71,X58)))</xm:f>
            <xm:f>$I$71</xm:f>
            <x14:dxf>
              <fill>
                <patternFill>
                  <fgColor rgb="FFFFFF00"/>
                  <bgColor rgb="FFFFFF00"/>
                </patternFill>
              </fill>
            </x14:dxf>
          </x14:cfRule>
          <x14:cfRule type="containsText" priority="6" operator="containsText" id="{B929CAD5-8AC9-4BB8-9B4B-2B0B10CF5F45}">
            <xm:f>NOT(ISERROR(SEARCH($I$70,X58)))</xm:f>
            <xm:f>$I$70</xm:f>
            <x14:dxf>
              <fill>
                <patternFill>
                  <bgColor theme="0" tint="-0.14996795556505021"/>
                </patternFill>
              </fill>
            </x14:dxf>
          </x14:cfRule>
          <x14:cfRule type="cellIs" priority="7" operator="equal" id="{FB581B9B-7935-4794-B30D-4010961DC362}">
            <xm:f>'C:\GESTION 2023\1. Pensamiento y Direccionamiento Estrategico\Planes integrados\Definitivos\[MAPA RIESGOS UAEOS 2023.xlsx]Tabla probabiidad'!#REF!</xm:f>
            <x14:dxf>
              <fill>
                <patternFill>
                  <fgColor theme="6"/>
                </patternFill>
              </fill>
            </x14:dxf>
          </x14:cfRule>
          <x14:cfRule type="cellIs" priority="8" operator="equal" id="{95EABBE2-091F-44B9-B227-DF525C7F9E01}">
            <xm:f>'C:\GESTION 2023\1. Pensamiento y Direccionamiento Estrategico\Planes integrados\Definitivos\[MAPA RIESGOS UAEOS 2023.xlsx]Tabla probabiidad'!#REF!</xm:f>
            <x14:dxf>
              <fill>
                <patternFill>
                  <fgColor rgb="FF92D050"/>
                  <bgColor theme="6" tint="0.59996337778862885"/>
                </patternFill>
              </fill>
            </x14:dxf>
          </x14:cfRule>
          <xm:sqref>X58</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C52A5545-A1C3-448C-8F19-4D809588E5A8}">
          <x14:formula1>
            <xm:f>'Z:\GESTION 2023\1. Pensamiento y Direccionamiento Estrategico\Planes integrados\Definitivos\[MAPA RIESGOS UAEOS 2023.xlsx]Clasificacion riesgo'!#REF!</xm:f>
          </x14:formula1>
          <xm:sqref>G59:G63 G50:G51 G53:G57 G10:G15 G17 G40:G48 G19:G38</xm:sqref>
        </x14:dataValidation>
        <x14:dataValidation type="list" allowBlank="1" showInputMessage="1" showErrorMessage="1" xr:uid="{0FEA880D-845B-4CE6-841F-6544C8D9F8B5}">
          <x14:formula1>
            <xm:f>'E:\UAEOS\TRABAJO EN CASA\MAPAS DE RIESGOS\RIESGOS 2021\MAPAS DE RIESGOS DE PROCESO 2021\MAPAS DE RIESGOS GUIA 2021\[MAPA_RIESGOS_G_OCI_UAEOS.xlsx]Atributos controles'!#REF!</xm:f>
          </x14:formula1>
          <xm:sqref>U61:W63 R61:S63</xm:sqref>
        </x14:dataValidation>
        <x14:dataValidation type="list" allowBlank="1" showInputMessage="1" showErrorMessage="1" xr:uid="{5561DB64-F895-4D38-BAE2-B06FF94D7CF0}">
          <x14:formula1>
            <xm:f>'E:\UAEOS\TRABAJO EN CASA\MAPAS DE RIESGOS\RIESGOS 2021\MAPAS DE RIESGOS DE PROCESO 2021\MAPAS DE RIESGOS GUIA 2021\[MAPA_RIESGOS_G_MEJORAMIENTO_UAEOS_2021.xlsx]Atributos controles'!#REF!</xm:f>
          </x14:formula1>
          <xm:sqref>U57:W60 R57:S60</xm:sqref>
        </x14:dataValidation>
        <x14:dataValidation type="list" allowBlank="1" showInputMessage="1" showErrorMessage="1" xr:uid="{E6396BA5-CA35-422D-AC7A-4BBD9349F590}">
          <x14:formula1>
            <xm:f>'E:\UAEOS\TRABAJO EN CASA\MAPAS DE RIESGOS\RIESGOS 2021\MAPAS DE RIESGOS DE PROCESO 2021\MAPAS DE RIESGOS GUIA 2021\[MAPA_RIESGOS_G_CONTRACTUAL  JURIDICA_UAEOS_2021.xlsx]Atributos controles'!#REF!</xm:f>
          </x14:formula1>
          <xm:sqref>R48:S56 U48:W56</xm:sqref>
        </x14:dataValidation>
        <x14:dataValidation type="list" allowBlank="1" showInputMessage="1" showErrorMessage="1" xr:uid="{D4946B06-7A0F-49ED-924C-E9FBA00A34D6}">
          <x14:formula1>
            <xm:f>'E:\UAEOS\TRABAJO EN CASA\MAPAS DE RIESGOS\RIESGOS 2021\MAPAS DE RIESGOS DE PROCESO 2021\MAPAS DE RIESGOS GUIA 2021\[MAPA_RIESGOS_G_INFORMATICA_UAEOS_2021.xlsx]Atributos controles'!#REF!</xm:f>
          </x14:formula1>
          <xm:sqref>U44:W47 R44:S47</xm:sqref>
        </x14:dataValidation>
        <x14:dataValidation type="list" allowBlank="1" showInputMessage="1" showErrorMessage="1" xr:uid="{D43D8FDE-DF2F-4F84-BEC1-A73EEBB352B6}">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7C3B2463-72D4-433F-880C-F7A45A7CA528}">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B0B25C4-7666-4F3B-8731-1A552D846400}">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FF0F3FDA-0F93-4F62-8C26-7184B5CE997F}">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B6A86809-1DD9-4E55-A0C0-5901B99BEFCB}">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C3FEC7B2-ACA1-4643-A306-9DDB2CA748EC}">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CF9F388B-B3DD-4019-BA6D-F58172887F09}">
          <x14:formula1>
            <xm:f>'Z:\GESTION 2023\1. Pensamiento y Direccionamiento Estrategico\Planes integrados\Definitivos\[MAPA RIESGOS UAEOS 2023.xlsx]Atributos controles'!#REF!</xm:f>
          </x14:formula1>
          <xm:sqref>U10:W11 R10:S11</xm:sqref>
        </x14:dataValidation>
        <x14:dataValidation type="list" allowBlank="1" showInputMessage="1" showErrorMessage="1" xr:uid="{5ED14350-F4A9-4E2F-BF4E-9B517E8B7047}">
          <x14:formula1>
            <xm:f>'Z:\GESTION 2023\1. Pensamiento y Direccionamiento Estrategico\Planes integrados\Definitivos\[MAPA RIESGOS UAEOS 2023.xlsx]Tabla probabiidad'!#REF!</xm:f>
          </x14:formula1>
          <xm:sqref>I10:I13 I17 X50:X51 I50:I51 I53:I57 I65:I66 I59:I63 I40:I48 X40:X48 X53:X65 X10:X38 I19:I38</xm:sqref>
        </x14:dataValidation>
        <x14:dataValidation type="list" allowBlank="1" showInputMessage="1" showErrorMessage="1" xr:uid="{D115D621-70B3-45C2-B7B9-D7952B335A51}">
          <x14:formula1>
            <xm:f>'Z:\GESTION 2023\1. Pensamiento y Direccionamiento Estrategico\Planes integrados\Definitivos\[MAPA RIESGOS UAEOS 2023.xlsx]Clasificacion riesgo'!#REF!</xm:f>
          </x14:formula1>
          <xm:sqref>G65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84EE-226E-4D1A-AA54-FCCE757B2DC1}">
  <sheetPr>
    <tabColor rgb="FF0070C0"/>
  </sheetPr>
  <dimension ref="A1:AP59"/>
  <sheetViews>
    <sheetView zoomScaleNormal="100" workbookViewId="0">
      <selection activeCell="P5" sqref="P5"/>
    </sheetView>
  </sheetViews>
  <sheetFormatPr baseColWidth="10" defaultColWidth="11.42578125" defaultRowHeight="16.5" x14ac:dyDescent="0.3"/>
  <cols>
    <col min="1" max="1" width="4" style="269" bestFit="1" customWidth="1"/>
    <col min="2" max="2" width="18.42578125" style="269" customWidth="1"/>
    <col min="3" max="3" width="20.42578125" style="269" customWidth="1"/>
    <col min="4" max="4" width="17.85546875" style="269" customWidth="1"/>
    <col min="5" max="5" width="22.5703125" style="2" customWidth="1"/>
    <col min="6" max="6" width="18.42578125" style="270" customWidth="1"/>
    <col min="7" max="7" width="13.42578125" style="2" customWidth="1"/>
    <col min="8" max="8" width="9" style="2" customWidth="1"/>
    <col min="9" max="9" width="13.42578125" style="2" customWidth="1"/>
    <col min="10" max="10" width="7" style="2" customWidth="1"/>
    <col min="11" max="11" width="14.85546875" style="2" customWidth="1"/>
    <col min="12" max="12" width="7.85546875" style="2" customWidth="1"/>
    <col min="13" max="13" width="45.42578125" style="2" customWidth="1"/>
    <col min="14" max="14" width="7.140625" style="2" bestFit="1" customWidth="1"/>
    <col min="15" max="15" width="7.42578125" style="2" customWidth="1"/>
    <col min="16" max="16" width="6.85546875" style="2" customWidth="1"/>
    <col min="17" max="18" width="5" style="2" customWidth="1"/>
    <col min="19" max="19" width="7.140625" style="2" customWidth="1"/>
    <col min="20" max="20" width="6.5703125" style="2" customWidth="1"/>
    <col min="21" max="21" width="6.42578125" style="2" customWidth="1"/>
    <col min="22" max="22" width="8.85546875" style="2" customWidth="1"/>
    <col min="23" max="23" width="6.42578125" style="2" customWidth="1"/>
    <col min="24" max="24" width="8.85546875" style="2" customWidth="1"/>
    <col min="25" max="25" width="6.85546875" style="2" customWidth="1"/>
    <col min="26" max="26" width="9.5703125" style="2" customWidth="1"/>
    <col min="27" max="27" width="7.42578125" style="2" customWidth="1"/>
    <col min="28" max="28" width="43.85546875" style="2" customWidth="1"/>
    <col min="29" max="29" width="48" style="2" customWidth="1"/>
    <col min="30" max="30" width="18.85546875" style="2" customWidth="1"/>
    <col min="31" max="31" width="19.42578125" style="2" customWidth="1"/>
    <col min="32" max="32" width="18.42578125" style="270" customWidth="1"/>
    <col min="33" max="33" width="18.42578125" style="2" customWidth="1"/>
    <col min="34" max="34" width="21" style="2" customWidth="1"/>
    <col min="35" max="16384" width="11.42578125" style="2"/>
  </cols>
  <sheetData>
    <row r="1" spans="1:42" x14ac:dyDescent="0.3">
      <c r="A1" s="755" t="s">
        <v>761</v>
      </c>
      <c r="B1" s="755"/>
      <c r="C1" s="755"/>
      <c r="D1" s="755"/>
      <c r="E1" s="755"/>
      <c r="F1" s="755"/>
      <c r="G1" s="755"/>
      <c r="H1" s="755"/>
      <c r="I1" s="755"/>
      <c r="J1" s="755"/>
      <c r="K1" s="755"/>
      <c r="L1" s="755"/>
    </row>
    <row r="2" spans="1:42" x14ac:dyDescent="0.3">
      <c r="A2" s="755"/>
      <c r="B2" s="755"/>
      <c r="C2" s="755"/>
      <c r="D2" s="755"/>
      <c r="E2" s="755"/>
      <c r="F2" s="755"/>
      <c r="G2" s="755"/>
      <c r="H2" s="755"/>
      <c r="I2" s="755"/>
      <c r="J2" s="755"/>
      <c r="K2" s="755"/>
      <c r="L2" s="755"/>
    </row>
    <row r="3" spans="1:42" x14ac:dyDescent="0.3">
      <c r="A3" s="795"/>
      <c r="B3" s="795"/>
      <c r="C3" s="795"/>
      <c r="D3" s="795"/>
      <c r="E3" s="795"/>
      <c r="F3" s="795"/>
      <c r="G3" s="795"/>
      <c r="H3" s="795"/>
      <c r="I3" s="795"/>
      <c r="J3" s="795"/>
      <c r="K3" s="795"/>
      <c r="L3" s="795"/>
    </row>
    <row r="4" spans="1:42" x14ac:dyDescent="0.3">
      <c r="A4" s="386" t="s">
        <v>321</v>
      </c>
      <c r="B4" s="387"/>
      <c r="C4" s="271" t="s">
        <v>762</v>
      </c>
      <c r="D4" s="272"/>
      <c r="E4" s="272"/>
      <c r="F4" s="273"/>
      <c r="G4" s="273"/>
      <c r="H4" s="273"/>
      <c r="I4" s="273"/>
      <c r="J4" s="273"/>
      <c r="K4" s="273"/>
      <c r="L4" s="275"/>
      <c r="M4" s="118"/>
      <c r="N4" s="118"/>
      <c r="O4" s="118"/>
      <c r="P4" s="118"/>
      <c r="Q4" s="118"/>
      <c r="R4" s="118"/>
      <c r="S4" s="118"/>
      <c r="T4" s="118"/>
      <c r="U4" s="118"/>
      <c r="V4" s="118"/>
      <c r="W4" s="118"/>
      <c r="X4" s="118"/>
      <c r="Y4" s="118"/>
      <c r="Z4" s="118"/>
      <c r="AA4" s="118"/>
      <c r="AB4" s="118"/>
      <c r="AC4" s="118"/>
      <c r="AD4" s="118"/>
      <c r="AE4" s="118"/>
      <c r="AF4" s="266"/>
      <c r="AG4" s="118"/>
      <c r="AH4" s="118"/>
    </row>
    <row r="5" spans="1:42" ht="29.1" customHeight="1" x14ac:dyDescent="0.3">
      <c r="A5" s="686" t="s">
        <v>323</v>
      </c>
      <c r="B5" s="688"/>
      <c r="C5" s="689" t="s">
        <v>763</v>
      </c>
      <c r="D5" s="690"/>
      <c r="E5" s="690"/>
      <c r="F5" s="690"/>
      <c r="G5" s="690"/>
      <c r="H5" s="690"/>
      <c r="I5" s="690"/>
      <c r="J5" s="690"/>
      <c r="K5" s="690"/>
      <c r="L5" s="691"/>
      <c r="M5" s="118"/>
      <c r="N5" s="118"/>
      <c r="O5" s="118"/>
      <c r="P5" s="118"/>
      <c r="Q5" s="118"/>
      <c r="R5" s="118"/>
      <c r="S5" s="118"/>
      <c r="T5" s="118"/>
      <c r="U5" s="118"/>
      <c r="V5" s="118"/>
      <c r="W5" s="118"/>
      <c r="X5" s="118"/>
      <c r="Y5" s="118"/>
      <c r="Z5" s="118"/>
      <c r="AA5" s="118"/>
      <c r="AB5" s="118"/>
      <c r="AC5" s="118"/>
      <c r="AD5" s="118"/>
      <c r="AE5" s="118"/>
      <c r="AF5" s="266"/>
      <c r="AG5" s="118"/>
      <c r="AH5" s="118"/>
    </row>
    <row r="6" spans="1:42" ht="32.25" customHeight="1" x14ac:dyDescent="0.3">
      <c r="A6" s="686" t="s">
        <v>325</v>
      </c>
      <c r="B6" s="688"/>
      <c r="C6" s="689" t="s">
        <v>764</v>
      </c>
      <c r="D6" s="690"/>
      <c r="E6" s="690"/>
      <c r="F6" s="690"/>
      <c r="G6" s="690"/>
      <c r="H6" s="690"/>
      <c r="I6" s="690"/>
      <c r="J6" s="690"/>
      <c r="K6" s="690"/>
      <c r="L6" s="691"/>
      <c r="M6" s="118"/>
      <c r="N6" s="118"/>
      <c r="O6" s="118"/>
      <c r="P6" s="118"/>
      <c r="Q6" s="118"/>
      <c r="R6" s="118"/>
      <c r="S6" s="118"/>
      <c r="T6" s="118"/>
      <c r="U6" s="118"/>
      <c r="V6" s="118"/>
      <c r="W6" s="118"/>
      <c r="X6" s="118"/>
      <c r="Y6" s="118"/>
      <c r="Z6" s="118"/>
      <c r="AA6" s="118"/>
      <c r="AB6" s="118"/>
      <c r="AC6" s="118"/>
      <c r="AD6" s="118"/>
      <c r="AE6" s="118"/>
      <c r="AF6" s="266"/>
      <c r="AG6" s="118"/>
      <c r="AH6" s="118"/>
    </row>
    <row r="7" spans="1:42" ht="16.5" customHeight="1" x14ac:dyDescent="0.3">
      <c r="A7" s="702" t="s">
        <v>332</v>
      </c>
      <c r="B7" s="704" t="s">
        <v>765</v>
      </c>
      <c r="C7" s="698" t="s">
        <v>766</v>
      </c>
      <c r="D7" s="698" t="s">
        <v>357</v>
      </c>
      <c r="E7" s="705" t="s">
        <v>767</v>
      </c>
      <c r="F7" s="706" t="s">
        <v>768</v>
      </c>
      <c r="G7" s="707" t="s">
        <v>339</v>
      </c>
      <c r="H7" s="697" t="s">
        <v>340</v>
      </c>
      <c r="I7" s="726" t="s">
        <v>341</v>
      </c>
      <c r="J7" s="697" t="s">
        <v>340</v>
      </c>
      <c r="K7" s="698" t="s">
        <v>342</v>
      </c>
      <c r="L7" s="700" t="s">
        <v>343</v>
      </c>
      <c r="M7" s="699" t="s">
        <v>769</v>
      </c>
      <c r="N7" s="699" t="s">
        <v>345</v>
      </c>
      <c r="O7" s="699"/>
      <c r="P7" s="719" t="s">
        <v>346</v>
      </c>
      <c r="Q7" s="720"/>
      <c r="R7" s="720"/>
      <c r="S7" s="720"/>
      <c r="T7" s="720"/>
      <c r="U7" s="721"/>
      <c r="V7" s="722" t="s">
        <v>770</v>
      </c>
      <c r="W7" s="765"/>
      <c r="X7" s="722" t="s">
        <v>771</v>
      </c>
      <c r="Y7" s="765"/>
      <c r="Z7" s="718" t="s">
        <v>349</v>
      </c>
      <c r="AA7" s="700" t="s">
        <v>350</v>
      </c>
      <c r="AB7" s="699" t="s">
        <v>772</v>
      </c>
      <c r="AC7" s="699" t="s">
        <v>331</v>
      </c>
      <c r="AD7" s="699" t="s">
        <v>13</v>
      </c>
      <c r="AE7" s="699" t="s">
        <v>351</v>
      </c>
      <c r="AF7" s="699" t="s">
        <v>352</v>
      </c>
      <c r="AG7" s="699" t="s">
        <v>353</v>
      </c>
      <c r="AH7" s="699" t="s">
        <v>354</v>
      </c>
    </row>
    <row r="8" spans="1:42" s="281" customFormat="1" ht="78.75" customHeight="1" x14ac:dyDescent="0.25">
      <c r="A8" s="703"/>
      <c r="B8" s="704"/>
      <c r="C8" s="699"/>
      <c r="D8" s="699"/>
      <c r="E8" s="704"/>
      <c r="F8" s="698"/>
      <c r="G8" s="698"/>
      <c r="H8" s="694"/>
      <c r="I8" s="694"/>
      <c r="J8" s="694"/>
      <c r="K8" s="699"/>
      <c r="L8" s="701"/>
      <c r="M8" s="699"/>
      <c r="N8" s="278" t="s">
        <v>356</v>
      </c>
      <c r="O8" s="278" t="s">
        <v>333</v>
      </c>
      <c r="P8" s="279" t="s">
        <v>357</v>
      </c>
      <c r="Q8" s="279" t="s">
        <v>358</v>
      </c>
      <c r="R8" s="279" t="s">
        <v>359</v>
      </c>
      <c r="S8" s="279" t="s">
        <v>360</v>
      </c>
      <c r="T8" s="279" t="s">
        <v>361</v>
      </c>
      <c r="U8" s="279" t="s">
        <v>362</v>
      </c>
      <c r="V8" s="723"/>
      <c r="W8" s="766"/>
      <c r="X8" s="723"/>
      <c r="Y8" s="766"/>
      <c r="Z8" s="718"/>
      <c r="AA8" s="701"/>
      <c r="AB8" s="699"/>
      <c r="AC8" s="699"/>
      <c r="AD8" s="699"/>
      <c r="AE8" s="699"/>
      <c r="AF8" s="699"/>
      <c r="AG8" s="699"/>
      <c r="AH8" s="699"/>
      <c r="AI8" s="280"/>
      <c r="AJ8" s="280"/>
      <c r="AK8" s="280"/>
      <c r="AL8" s="280"/>
      <c r="AM8" s="280"/>
      <c r="AN8" s="280"/>
      <c r="AO8" s="280"/>
      <c r="AP8" s="280"/>
    </row>
    <row r="9" spans="1:42" s="301" customFormat="1" ht="117.6" customHeight="1" x14ac:dyDescent="0.25">
      <c r="A9" s="708">
        <v>1</v>
      </c>
      <c r="B9" s="716" t="s">
        <v>773</v>
      </c>
      <c r="C9" s="787" t="s">
        <v>774</v>
      </c>
      <c r="D9" s="714" t="s">
        <v>775</v>
      </c>
      <c r="E9" s="714" t="s">
        <v>776</v>
      </c>
      <c r="F9" s="298" t="s">
        <v>777</v>
      </c>
      <c r="G9" s="761" t="s">
        <v>369</v>
      </c>
      <c r="H9" s="733">
        <f t="shared" ref="H9" si="0">IF(G9="MUY BAJA",20%,IF(G9="BAJA",40%,IF(G9="MEDIA",60%,IF(G9="ALTA",80%,IF(G9="MUY ALTA",100%,IF(G9="",""))))))</f>
        <v>0.2</v>
      </c>
      <c r="I9" s="780" t="s">
        <v>400</v>
      </c>
      <c r="J9" s="733">
        <f>IF(I9="LEVE",20%,IF(I9="MENOR",40%,IF(I9="MODERADO",60%,IF(I9="MAYOR",80%,IF(I9="CATASTROFICO",100%,IF(G9="",""))))))</f>
        <v>0.8</v>
      </c>
      <c r="K9" s="781" t="s">
        <v>401</v>
      </c>
      <c r="L9" s="290" t="s">
        <v>778</v>
      </c>
      <c r="M9" s="298" t="s">
        <v>779</v>
      </c>
      <c r="N9" s="298" t="s">
        <v>373</v>
      </c>
      <c r="O9" s="290" t="s">
        <v>373</v>
      </c>
      <c r="P9" s="293" t="s">
        <v>374</v>
      </c>
      <c r="Q9" s="293" t="s">
        <v>658</v>
      </c>
      <c r="R9" s="313">
        <f>[18]ValoraciónControles!F14</f>
        <v>0.5</v>
      </c>
      <c r="S9" s="293" t="s">
        <v>581</v>
      </c>
      <c r="T9" s="293" t="s">
        <v>377</v>
      </c>
      <c r="U9" s="293" t="s">
        <v>378</v>
      </c>
      <c r="V9" s="784" t="s">
        <v>369</v>
      </c>
      <c r="W9" s="287">
        <v>0.1</v>
      </c>
      <c r="X9" s="767" t="s">
        <v>400</v>
      </c>
      <c r="Y9" s="287">
        <f>IF(X9="LEVE",20%,IF(X9="MENOR",40%,IF(X9="MODERADO",60%,IF(X9="MAYOR",80%,IF(X9="CATASTROFICO",100%,IF(X9="",""))))))</f>
        <v>0.8</v>
      </c>
      <c r="Z9" s="770" t="s">
        <v>401</v>
      </c>
      <c r="AA9" s="296" t="s">
        <v>379</v>
      </c>
      <c r="AB9" s="291" t="s">
        <v>780</v>
      </c>
      <c r="AC9" s="291" t="s">
        <v>781</v>
      </c>
      <c r="AD9" s="298" t="s">
        <v>622</v>
      </c>
      <c r="AE9" s="377">
        <v>44774</v>
      </c>
      <c r="AF9" s="378" t="s">
        <v>71</v>
      </c>
      <c r="AG9" s="300"/>
      <c r="AH9" s="290"/>
    </row>
    <row r="10" spans="1:42" ht="114.75" x14ac:dyDescent="0.3">
      <c r="A10" s="779"/>
      <c r="B10" s="741"/>
      <c r="C10" s="788"/>
      <c r="D10" s="760"/>
      <c r="E10" s="760"/>
      <c r="F10" s="714" t="s">
        <v>782</v>
      </c>
      <c r="G10" s="762"/>
      <c r="H10" s="764"/>
      <c r="I10" s="777"/>
      <c r="J10" s="764"/>
      <c r="K10" s="782"/>
      <c r="L10" s="290" t="s">
        <v>783</v>
      </c>
      <c r="M10" s="305" t="s">
        <v>784</v>
      </c>
      <c r="N10" s="290" t="s">
        <v>373</v>
      </c>
      <c r="O10" s="290" t="s">
        <v>373</v>
      </c>
      <c r="P10" s="293" t="s">
        <v>374</v>
      </c>
      <c r="Q10" s="293" t="s">
        <v>375</v>
      </c>
      <c r="R10" s="313">
        <f>[18]ValoraciónControles!F29</f>
        <v>0.4</v>
      </c>
      <c r="S10" s="293" t="s">
        <v>376</v>
      </c>
      <c r="T10" s="293" t="s">
        <v>377</v>
      </c>
      <c r="U10" s="293" t="s">
        <v>403</v>
      </c>
      <c r="V10" s="785"/>
      <c r="W10" s="287">
        <v>0.04</v>
      </c>
      <c r="X10" s="768"/>
      <c r="Y10" s="287">
        <v>0.8</v>
      </c>
      <c r="Z10" s="771"/>
      <c r="AA10" s="296" t="s">
        <v>379</v>
      </c>
      <c r="AB10" s="291" t="s">
        <v>785</v>
      </c>
      <c r="AC10" s="291" t="s">
        <v>786</v>
      </c>
      <c r="AD10" s="298" t="s">
        <v>787</v>
      </c>
      <c r="AE10" s="377">
        <v>44774</v>
      </c>
      <c r="AF10" s="378" t="s">
        <v>71</v>
      </c>
      <c r="AG10" s="290"/>
      <c r="AH10" s="290"/>
    </row>
    <row r="11" spans="1:42" ht="104.45" customHeight="1" x14ac:dyDescent="0.3">
      <c r="A11" s="779"/>
      <c r="B11" s="741"/>
      <c r="C11" s="788"/>
      <c r="D11" s="760"/>
      <c r="E11" s="760"/>
      <c r="F11" s="715"/>
      <c r="G11" s="762"/>
      <c r="H11" s="764"/>
      <c r="I11" s="777"/>
      <c r="J11" s="764"/>
      <c r="K11" s="782"/>
      <c r="L11" s="290" t="s">
        <v>788</v>
      </c>
      <c r="M11" s="305" t="s">
        <v>789</v>
      </c>
      <c r="N11" s="290" t="s">
        <v>373</v>
      </c>
      <c r="O11" s="290" t="s">
        <v>373</v>
      </c>
      <c r="P11" s="293" t="s">
        <v>374</v>
      </c>
      <c r="Q11" s="293" t="s">
        <v>375</v>
      </c>
      <c r="R11" s="313">
        <v>0.4</v>
      </c>
      <c r="S11" s="293" t="s">
        <v>581</v>
      </c>
      <c r="T11" s="293" t="s">
        <v>377</v>
      </c>
      <c r="U11" s="293" t="s">
        <v>790</v>
      </c>
      <c r="V11" s="785"/>
      <c r="W11" s="287">
        <v>1.6E-2</v>
      </c>
      <c r="X11" s="768"/>
      <c r="Y11" s="287">
        <v>0.8</v>
      </c>
      <c r="Z11" s="771"/>
      <c r="AA11" s="296" t="s">
        <v>379</v>
      </c>
      <c r="AB11" s="291" t="s">
        <v>791</v>
      </c>
      <c r="AC11" s="291" t="s">
        <v>792</v>
      </c>
      <c r="AD11" s="298" t="s">
        <v>622</v>
      </c>
      <c r="AE11" s="377">
        <v>44774</v>
      </c>
      <c r="AF11" s="298" t="s">
        <v>793</v>
      </c>
      <c r="AG11" s="290"/>
      <c r="AH11" s="290"/>
    </row>
    <row r="12" spans="1:42" ht="127.5" x14ac:dyDescent="0.3">
      <c r="A12" s="779"/>
      <c r="B12" s="741"/>
      <c r="C12" s="788"/>
      <c r="D12" s="760"/>
      <c r="E12" s="760"/>
      <c r="F12" s="298" t="s">
        <v>794</v>
      </c>
      <c r="G12" s="762"/>
      <c r="H12" s="764"/>
      <c r="I12" s="777"/>
      <c r="J12" s="764"/>
      <c r="K12" s="782"/>
      <c r="L12" s="290" t="s">
        <v>795</v>
      </c>
      <c r="M12" s="305" t="s">
        <v>796</v>
      </c>
      <c r="N12" s="290" t="s">
        <v>373</v>
      </c>
      <c r="O12" s="290" t="s">
        <v>373</v>
      </c>
      <c r="P12" s="293" t="s">
        <v>374</v>
      </c>
      <c r="Q12" s="293" t="s">
        <v>375</v>
      </c>
      <c r="R12" s="313">
        <f>[18]ValoraciónControles!F44</f>
        <v>0.4</v>
      </c>
      <c r="S12" s="293" t="s">
        <v>376</v>
      </c>
      <c r="T12" s="293" t="s">
        <v>377</v>
      </c>
      <c r="U12" s="293" t="s">
        <v>403</v>
      </c>
      <c r="V12" s="785"/>
      <c r="W12" s="267">
        <v>8.0000000000000002E-3</v>
      </c>
      <c r="X12" s="768"/>
      <c r="Y12" s="287">
        <v>0.8</v>
      </c>
      <c r="Z12" s="771"/>
      <c r="AA12" s="296" t="s">
        <v>379</v>
      </c>
      <c r="AB12" s="291" t="s">
        <v>797</v>
      </c>
      <c r="AC12" s="291" t="s">
        <v>798</v>
      </c>
      <c r="AD12" s="298" t="s">
        <v>660</v>
      </c>
      <c r="AE12" s="377">
        <v>44774</v>
      </c>
      <c r="AF12" s="378" t="s">
        <v>793</v>
      </c>
      <c r="AG12" s="290"/>
      <c r="AH12" s="290"/>
    </row>
    <row r="13" spans="1:42" ht="140.25" x14ac:dyDescent="0.3">
      <c r="A13" s="779"/>
      <c r="B13" s="741"/>
      <c r="C13" s="788"/>
      <c r="D13" s="760"/>
      <c r="E13" s="760"/>
      <c r="F13" s="379" t="s">
        <v>799</v>
      </c>
      <c r="G13" s="762"/>
      <c r="H13" s="764"/>
      <c r="I13" s="777"/>
      <c r="J13" s="764"/>
      <c r="K13" s="782"/>
      <c r="L13" s="300" t="s">
        <v>800</v>
      </c>
      <c r="M13" s="320" t="s">
        <v>801</v>
      </c>
      <c r="N13" s="320" t="s">
        <v>373</v>
      </c>
      <c r="O13" s="300" t="s">
        <v>373</v>
      </c>
      <c r="P13" s="293" t="s">
        <v>374</v>
      </c>
      <c r="Q13" s="293" t="s">
        <v>375</v>
      </c>
      <c r="R13" s="313">
        <f>[18]ValoraciónControles!F59</f>
        <v>0.4</v>
      </c>
      <c r="S13" s="293" t="s">
        <v>376</v>
      </c>
      <c r="T13" s="293" t="s">
        <v>377</v>
      </c>
      <c r="U13" s="293" t="s">
        <v>378</v>
      </c>
      <c r="V13" s="785"/>
      <c r="W13" s="287">
        <v>4.0000000000000001E-3</v>
      </c>
      <c r="X13" s="768"/>
      <c r="Y13" s="287">
        <v>0.8</v>
      </c>
      <c r="Z13" s="771"/>
      <c r="AA13" s="296" t="s">
        <v>379</v>
      </c>
      <c r="AB13" s="291" t="s">
        <v>802</v>
      </c>
      <c r="AC13" s="291" t="s">
        <v>803</v>
      </c>
      <c r="AD13" s="298" t="s">
        <v>804</v>
      </c>
      <c r="AE13" s="377">
        <v>44774</v>
      </c>
      <c r="AF13" s="378" t="s">
        <v>793</v>
      </c>
      <c r="AG13" s="300"/>
      <c r="AH13" s="300"/>
    </row>
    <row r="14" spans="1:42" ht="76.5" x14ac:dyDescent="0.3">
      <c r="A14" s="709"/>
      <c r="B14" s="717"/>
      <c r="C14" s="789"/>
      <c r="D14" s="715"/>
      <c r="E14" s="715"/>
      <c r="F14" s="379" t="s">
        <v>805</v>
      </c>
      <c r="G14" s="763"/>
      <c r="H14" s="734"/>
      <c r="I14" s="778"/>
      <c r="J14" s="734"/>
      <c r="K14" s="783"/>
      <c r="L14" s="300" t="s">
        <v>806</v>
      </c>
      <c r="M14" s="320" t="s">
        <v>807</v>
      </c>
      <c r="N14" s="300" t="s">
        <v>373</v>
      </c>
      <c r="O14" s="300" t="s">
        <v>373</v>
      </c>
      <c r="P14" s="293" t="s">
        <v>374</v>
      </c>
      <c r="Q14" s="293" t="s">
        <v>375</v>
      </c>
      <c r="R14" s="268">
        <v>0.4</v>
      </c>
      <c r="S14" s="293" t="s">
        <v>376</v>
      </c>
      <c r="T14" s="293" t="s">
        <v>377</v>
      </c>
      <c r="U14" s="293" t="s">
        <v>378</v>
      </c>
      <c r="V14" s="786"/>
      <c r="W14" s="287">
        <v>0</v>
      </c>
      <c r="X14" s="769"/>
      <c r="Y14" s="287">
        <v>0.8</v>
      </c>
      <c r="Z14" s="772"/>
      <c r="AA14" s="296" t="s">
        <v>379</v>
      </c>
      <c r="AB14" s="291" t="s">
        <v>808</v>
      </c>
      <c r="AC14" s="291" t="s">
        <v>809</v>
      </c>
      <c r="AD14" s="298" t="s">
        <v>644</v>
      </c>
      <c r="AE14" s="377">
        <v>44774</v>
      </c>
      <c r="AF14" s="298" t="s">
        <v>71</v>
      </c>
      <c r="AG14" s="300"/>
      <c r="AH14" s="300"/>
    </row>
    <row r="15" spans="1:42" ht="114.75" x14ac:dyDescent="0.3">
      <c r="A15" s="708">
        <v>2</v>
      </c>
      <c r="B15" s="716" t="s">
        <v>810</v>
      </c>
      <c r="C15" s="716" t="s">
        <v>811</v>
      </c>
      <c r="D15" s="714" t="s">
        <v>775</v>
      </c>
      <c r="E15" s="714" t="s">
        <v>812</v>
      </c>
      <c r="F15" s="379" t="s">
        <v>813</v>
      </c>
      <c r="G15" s="776" t="s">
        <v>388</v>
      </c>
      <c r="H15" s="733">
        <f t="shared" ref="H15" si="1">IF(G15="MUY BAJA",20%,IF(G15="BAJA",40%,IF(G15="MEDIA",60%,IF(G15="ALTA",80%,IF(G15="MUY ALTA",100%,IF(G15="",""))))))</f>
        <v>0.4</v>
      </c>
      <c r="I15" s="790" t="s">
        <v>389</v>
      </c>
      <c r="J15" s="733">
        <f t="shared" ref="J15" si="2">IF(I15="LEVE",20%,IF(I15="MENOR",40%,IF(I15="MODERADO",60%,IF(I15="MAYOR",80%,IF(I15="CATASTROFICO",100%,IF(G15="",""))))))</f>
        <v>0.6</v>
      </c>
      <c r="K15" s="773" t="s">
        <v>389</v>
      </c>
      <c r="L15" s="290" t="s">
        <v>783</v>
      </c>
      <c r="M15" s="305" t="s">
        <v>814</v>
      </c>
      <c r="N15" s="300" t="s">
        <v>373</v>
      </c>
      <c r="O15" s="300" t="s">
        <v>373</v>
      </c>
      <c r="P15" s="293" t="s">
        <v>374</v>
      </c>
      <c r="Q15" s="293" t="s">
        <v>658</v>
      </c>
      <c r="R15" s="325">
        <v>0.5</v>
      </c>
      <c r="S15" s="293" t="s">
        <v>376</v>
      </c>
      <c r="T15" s="293" t="s">
        <v>377</v>
      </c>
      <c r="U15" s="293" t="s">
        <v>378</v>
      </c>
      <c r="V15" s="776" t="s">
        <v>369</v>
      </c>
      <c r="W15" s="332">
        <v>0.2</v>
      </c>
      <c r="X15" s="776" t="s">
        <v>389</v>
      </c>
      <c r="Y15" s="287">
        <f t="shared" ref="Y15" si="3">IF(X15="LEVE",20%,IF(X15="MENOR",40%,IF(X15="MODERADO",60%,IF(X15="MAYOR",80%,IF(X15="CATASTROFICO",100%,IF(X15="",""))))))</f>
        <v>0.6</v>
      </c>
      <c r="Z15" s="770" t="s">
        <v>389</v>
      </c>
      <c r="AA15" s="296" t="s">
        <v>379</v>
      </c>
      <c r="AB15" s="291" t="s">
        <v>785</v>
      </c>
      <c r="AC15" s="291" t="s">
        <v>786</v>
      </c>
      <c r="AD15" s="298" t="s">
        <v>787</v>
      </c>
      <c r="AE15" s="377">
        <v>44774</v>
      </c>
      <c r="AF15" s="298" t="s">
        <v>815</v>
      </c>
      <c r="AG15" s="300"/>
      <c r="AH15" s="300"/>
    </row>
    <row r="16" spans="1:42" ht="140.25" x14ac:dyDescent="0.3">
      <c r="A16" s="779"/>
      <c r="B16" s="741"/>
      <c r="C16" s="741"/>
      <c r="D16" s="760"/>
      <c r="E16" s="760"/>
      <c r="F16" s="298" t="s">
        <v>816</v>
      </c>
      <c r="G16" s="777"/>
      <c r="H16" s="764"/>
      <c r="I16" s="791"/>
      <c r="J16" s="764"/>
      <c r="K16" s="774"/>
      <c r="L16" s="269" t="s">
        <v>817</v>
      </c>
      <c r="M16" s="300" t="s">
        <v>818</v>
      </c>
      <c r="N16" s="300" t="s">
        <v>373</v>
      </c>
      <c r="O16" s="300" t="s">
        <v>373</v>
      </c>
      <c r="P16" s="293" t="s">
        <v>374</v>
      </c>
      <c r="Q16" s="293" t="s">
        <v>375</v>
      </c>
      <c r="R16" s="268">
        <v>0.4</v>
      </c>
      <c r="S16" s="293" t="s">
        <v>581</v>
      </c>
      <c r="T16" s="293" t="s">
        <v>377</v>
      </c>
      <c r="U16" s="293" t="s">
        <v>403</v>
      </c>
      <c r="V16" s="777"/>
      <c r="W16" s="332">
        <v>0.2</v>
      </c>
      <c r="X16" s="777"/>
      <c r="Y16" s="287">
        <v>0.6</v>
      </c>
      <c r="Z16" s="771"/>
      <c r="AA16" s="296" t="s">
        <v>379</v>
      </c>
      <c r="AB16" s="291" t="s">
        <v>819</v>
      </c>
      <c r="AC16" s="291" t="s">
        <v>820</v>
      </c>
      <c r="AD16" s="298" t="s">
        <v>622</v>
      </c>
      <c r="AE16" s="377">
        <v>44774</v>
      </c>
      <c r="AF16" s="298" t="s">
        <v>821</v>
      </c>
      <c r="AG16" s="300"/>
      <c r="AH16" s="300"/>
    </row>
    <row r="17" spans="1:34" ht="48.95" customHeight="1" x14ac:dyDescent="0.3">
      <c r="A17" s="779"/>
      <c r="B17" s="741"/>
      <c r="C17" s="741"/>
      <c r="D17" s="760"/>
      <c r="E17" s="760"/>
      <c r="F17" s="298" t="s">
        <v>822</v>
      </c>
      <c r="G17" s="777"/>
      <c r="H17" s="764"/>
      <c r="I17" s="791"/>
      <c r="J17" s="764"/>
      <c r="K17" s="774"/>
      <c r="L17" s="300" t="s">
        <v>783</v>
      </c>
      <c r="M17" s="300" t="s">
        <v>823</v>
      </c>
      <c r="N17" s="300" t="s">
        <v>373</v>
      </c>
      <c r="O17" s="300" t="s">
        <v>373</v>
      </c>
      <c r="P17" s="293" t="s">
        <v>374</v>
      </c>
      <c r="Q17" s="293" t="s">
        <v>375</v>
      </c>
      <c r="R17" s="325">
        <v>0.4</v>
      </c>
      <c r="S17" s="293" t="s">
        <v>376</v>
      </c>
      <c r="T17" s="293" t="s">
        <v>377</v>
      </c>
      <c r="U17" s="293" t="s">
        <v>403</v>
      </c>
      <c r="V17" s="777"/>
      <c r="W17" s="332">
        <v>0.12</v>
      </c>
      <c r="X17" s="777"/>
      <c r="Y17" s="287">
        <v>0.6</v>
      </c>
      <c r="Z17" s="771"/>
      <c r="AA17" s="296" t="s">
        <v>379</v>
      </c>
      <c r="AB17" s="291" t="s">
        <v>824</v>
      </c>
      <c r="AC17" s="291" t="s">
        <v>825</v>
      </c>
      <c r="AD17" s="298" t="s">
        <v>826</v>
      </c>
      <c r="AE17" s="377">
        <v>44774</v>
      </c>
      <c r="AF17" s="298" t="s">
        <v>827</v>
      </c>
      <c r="AG17" s="300"/>
      <c r="AH17" s="300"/>
    </row>
    <row r="18" spans="1:34" ht="86.25" x14ac:dyDescent="0.3">
      <c r="A18" s="779"/>
      <c r="B18" s="741"/>
      <c r="C18" s="741"/>
      <c r="D18" s="760"/>
      <c r="E18" s="760"/>
      <c r="F18" s="298" t="s">
        <v>828</v>
      </c>
      <c r="G18" s="777"/>
      <c r="H18" s="764"/>
      <c r="I18" s="791"/>
      <c r="J18" s="764"/>
      <c r="K18" s="774"/>
      <c r="L18" s="300" t="s">
        <v>817</v>
      </c>
      <c r="M18" s="300" t="s">
        <v>818</v>
      </c>
      <c r="N18" s="300" t="s">
        <v>373</v>
      </c>
      <c r="O18" s="300" t="s">
        <v>373</v>
      </c>
      <c r="P18" s="293" t="s">
        <v>374</v>
      </c>
      <c r="Q18" s="293" t="s">
        <v>375</v>
      </c>
      <c r="R18" s="325">
        <v>0.4</v>
      </c>
      <c r="S18" s="293" t="s">
        <v>581</v>
      </c>
      <c r="T18" s="293" t="s">
        <v>377</v>
      </c>
      <c r="U18" s="293" t="s">
        <v>403</v>
      </c>
      <c r="V18" s="777"/>
      <c r="W18" s="332">
        <v>7.1999999999999995E-2</v>
      </c>
      <c r="X18" s="777"/>
      <c r="Y18" s="287">
        <v>0.6</v>
      </c>
      <c r="Z18" s="771"/>
      <c r="AA18" s="296" t="s">
        <v>379</v>
      </c>
      <c r="AB18" s="291" t="s">
        <v>829</v>
      </c>
      <c r="AC18" s="291" t="s">
        <v>830</v>
      </c>
      <c r="AD18" s="298" t="s">
        <v>831</v>
      </c>
      <c r="AE18" s="377">
        <v>44774</v>
      </c>
      <c r="AF18" s="298" t="s">
        <v>71</v>
      </c>
      <c r="AG18" s="300"/>
      <c r="AH18" s="300"/>
    </row>
    <row r="19" spans="1:34" ht="51.95" customHeight="1" x14ac:dyDescent="0.3">
      <c r="A19" s="779"/>
      <c r="B19" s="741"/>
      <c r="C19" s="741"/>
      <c r="D19" s="760"/>
      <c r="E19" s="760"/>
      <c r="F19" s="284" t="s">
        <v>832</v>
      </c>
      <c r="G19" s="777"/>
      <c r="H19" s="764"/>
      <c r="I19" s="791"/>
      <c r="J19" s="764"/>
      <c r="K19" s="774"/>
      <c r="L19" s="300" t="s">
        <v>778</v>
      </c>
      <c r="M19" s="380" t="s">
        <v>833</v>
      </c>
      <c r="N19" s="300" t="s">
        <v>373</v>
      </c>
      <c r="O19" s="300" t="s">
        <v>373</v>
      </c>
      <c r="P19" s="293" t="s">
        <v>374</v>
      </c>
      <c r="Q19" s="293" t="s">
        <v>658</v>
      </c>
      <c r="R19" s="325">
        <v>0.5</v>
      </c>
      <c r="S19" s="293" t="s">
        <v>581</v>
      </c>
      <c r="T19" s="293" t="s">
        <v>377</v>
      </c>
      <c r="U19" s="293" t="s">
        <v>403</v>
      </c>
      <c r="V19" s="777"/>
      <c r="W19" s="381">
        <v>7.1639999999999996E-4</v>
      </c>
      <c r="X19" s="777"/>
      <c r="Y19" s="287">
        <v>0.6</v>
      </c>
      <c r="Z19" s="771"/>
      <c r="AA19" s="296" t="s">
        <v>379</v>
      </c>
      <c r="AB19" s="291" t="s">
        <v>834</v>
      </c>
      <c r="AC19" s="291" t="s">
        <v>835</v>
      </c>
      <c r="AD19" s="298" t="s">
        <v>622</v>
      </c>
      <c r="AE19" s="377">
        <v>44774</v>
      </c>
      <c r="AF19" s="298" t="s">
        <v>793</v>
      </c>
      <c r="AG19" s="300"/>
      <c r="AH19" s="300"/>
    </row>
    <row r="20" spans="1:34" ht="86.25" x14ac:dyDescent="0.3">
      <c r="A20" s="779"/>
      <c r="B20" s="741"/>
      <c r="C20" s="741"/>
      <c r="D20" s="760"/>
      <c r="E20" s="760"/>
      <c r="F20" s="714" t="s">
        <v>836</v>
      </c>
      <c r="G20" s="777"/>
      <c r="H20" s="764"/>
      <c r="I20" s="791"/>
      <c r="J20" s="764"/>
      <c r="K20" s="774"/>
      <c r="L20" s="300" t="s">
        <v>837</v>
      </c>
      <c r="M20" s="300" t="s">
        <v>838</v>
      </c>
      <c r="N20" s="300" t="s">
        <v>373</v>
      </c>
      <c r="O20" s="300" t="s">
        <v>373</v>
      </c>
      <c r="P20" s="293" t="s">
        <v>374</v>
      </c>
      <c r="Q20" s="293" t="s">
        <v>658</v>
      </c>
      <c r="R20" s="325">
        <v>0.5</v>
      </c>
      <c r="S20" s="293" t="s">
        <v>581</v>
      </c>
      <c r="T20" s="293" t="s">
        <v>377</v>
      </c>
      <c r="U20" s="293" t="s">
        <v>403</v>
      </c>
      <c r="V20" s="777"/>
      <c r="W20" s="332">
        <v>0</v>
      </c>
      <c r="X20" s="777"/>
      <c r="Y20" s="287">
        <v>0.6</v>
      </c>
      <c r="Z20" s="771"/>
      <c r="AA20" s="296" t="s">
        <v>379</v>
      </c>
      <c r="AB20" s="291" t="s">
        <v>839</v>
      </c>
      <c r="AC20" s="291" t="s">
        <v>840</v>
      </c>
      <c r="AD20" s="298" t="s">
        <v>841</v>
      </c>
      <c r="AE20" s="377">
        <v>44774</v>
      </c>
      <c r="AF20" s="298" t="s">
        <v>71</v>
      </c>
      <c r="AG20" s="300"/>
      <c r="AH20" s="300"/>
    </row>
    <row r="21" spans="1:34" ht="114.75" x14ac:dyDescent="0.3">
      <c r="A21" s="709"/>
      <c r="B21" s="717"/>
      <c r="C21" s="717"/>
      <c r="D21" s="715"/>
      <c r="E21" s="715"/>
      <c r="F21" s="715"/>
      <c r="G21" s="778"/>
      <c r="H21" s="734"/>
      <c r="I21" s="792"/>
      <c r="J21" s="734"/>
      <c r="K21" s="775"/>
      <c r="L21" s="300" t="s">
        <v>806</v>
      </c>
      <c r="M21" s="300" t="s">
        <v>807</v>
      </c>
      <c r="N21" s="300" t="s">
        <v>373</v>
      </c>
      <c r="O21" s="300" t="s">
        <v>373</v>
      </c>
      <c r="P21" s="293" t="s">
        <v>374</v>
      </c>
      <c r="Q21" s="293" t="s">
        <v>375</v>
      </c>
      <c r="R21" s="325">
        <v>0.4</v>
      </c>
      <c r="S21" s="293" t="s">
        <v>581</v>
      </c>
      <c r="T21" s="293" t="s">
        <v>377</v>
      </c>
      <c r="U21" s="293" t="s">
        <v>403</v>
      </c>
      <c r="V21" s="778"/>
      <c r="W21" s="332">
        <v>0</v>
      </c>
      <c r="X21" s="778"/>
      <c r="Y21" s="287">
        <v>0.6</v>
      </c>
      <c r="Z21" s="772"/>
      <c r="AA21" s="296" t="s">
        <v>379</v>
      </c>
      <c r="AB21" s="291" t="s">
        <v>842</v>
      </c>
      <c r="AC21" s="291" t="s">
        <v>843</v>
      </c>
      <c r="AD21" s="298" t="s">
        <v>644</v>
      </c>
      <c r="AE21" s="377">
        <v>44774</v>
      </c>
      <c r="AF21" s="298" t="s">
        <v>71</v>
      </c>
      <c r="AG21" s="300"/>
      <c r="AH21" s="300"/>
    </row>
    <row r="22" spans="1:34" ht="114.75" x14ac:dyDescent="0.3">
      <c r="A22" s="708">
        <v>3</v>
      </c>
      <c r="B22" s="716" t="s">
        <v>810</v>
      </c>
      <c r="C22" s="716" t="s">
        <v>844</v>
      </c>
      <c r="D22" s="714" t="s">
        <v>775</v>
      </c>
      <c r="E22" s="714" t="s">
        <v>845</v>
      </c>
      <c r="F22" s="379" t="s">
        <v>813</v>
      </c>
      <c r="G22" s="776" t="s">
        <v>388</v>
      </c>
      <c r="H22" s="733">
        <f t="shared" ref="H22" si="4">IF(G22="MUY BAJA",20%,IF(G22="BAJA",40%,IF(G22="MEDIA",60%,IF(G22="ALTA",80%,IF(G22="MUY ALTA",100%,IF(G22="",""))))))</f>
        <v>0.4</v>
      </c>
      <c r="I22" s="790" t="s">
        <v>389</v>
      </c>
      <c r="J22" s="733">
        <f t="shared" ref="J22" si="5">IF(I22="LEVE",20%,IF(I22="MENOR",40%,IF(I22="MODERADO",60%,IF(I22="MAYOR",80%,IF(I22="CATASTROFICO",100%,IF(G22="",""))))))</f>
        <v>0.6</v>
      </c>
      <c r="K22" s="773" t="s">
        <v>389</v>
      </c>
      <c r="L22" s="290" t="s">
        <v>783</v>
      </c>
      <c r="M22" s="305" t="s">
        <v>814</v>
      </c>
      <c r="N22" s="300" t="s">
        <v>373</v>
      </c>
      <c r="O22" s="300" t="s">
        <v>373</v>
      </c>
      <c r="P22" s="293" t="s">
        <v>374</v>
      </c>
      <c r="Q22" s="293" t="s">
        <v>658</v>
      </c>
      <c r="R22" s="268">
        <v>0.5</v>
      </c>
      <c r="S22" s="293" t="s">
        <v>581</v>
      </c>
      <c r="T22" s="293" t="s">
        <v>377</v>
      </c>
      <c r="U22" s="293" t="s">
        <v>403</v>
      </c>
      <c r="V22" s="776" t="s">
        <v>369</v>
      </c>
      <c r="W22" s="332">
        <v>0.2</v>
      </c>
      <c r="X22" s="776" t="s">
        <v>389</v>
      </c>
      <c r="Y22" s="287">
        <f t="shared" ref="Y22" si="6">IF(X22="LEVE",20%,IF(X22="MENOR",40%,IF(X22="MODERADO",60%,IF(X22="MAYOR",80%,IF(X22="CATASTROFICO",100%,IF(X22="",""))))))</f>
        <v>0.6</v>
      </c>
      <c r="Z22" s="770" t="s">
        <v>389</v>
      </c>
      <c r="AA22" s="296" t="s">
        <v>379</v>
      </c>
      <c r="AB22" s="291" t="s">
        <v>785</v>
      </c>
      <c r="AC22" s="291" t="s">
        <v>786</v>
      </c>
      <c r="AD22" s="298" t="s">
        <v>787</v>
      </c>
      <c r="AE22" s="377">
        <v>44774</v>
      </c>
      <c r="AF22" s="298" t="s">
        <v>71</v>
      </c>
      <c r="AG22" s="300"/>
      <c r="AH22" s="300"/>
    </row>
    <row r="23" spans="1:34" ht="140.25" x14ac:dyDescent="0.3">
      <c r="A23" s="779"/>
      <c r="B23" s="741"/>
      <c r="C23" s="741"/>
      <c r="D23" s="760"/>
      <c r="E23" s="760"/>
      <c r="F23" s="298" t="s">
        <v>816</v>
      </c>
      <c r="G23" s="777"/>
      <c r="H23" s="764"/>
      <c r="I23" s="791"/>
      <c r="J23" s="764"/>
      <c r="K23" s="774"/>
      <c r="L23" s="269" t="s">
        <v>817</v>
      </c>
      <c r="M23" s="300" t="s">
        <v>818</v>
      </c>
      <c r="N23" s="300" t="s">
        <v>373</v>
      </c>
      <c r="O23" s="300" t="s">
        <v>373</v>
      </c>
      <c r="P23" s="293" t="s">
        <v>374</v>
      </c>
      <c r="Q23" s="293" t="s">
        <v>658</v>
      </c>
      <c r="R23" s="325">
        <v>0.5</v>
      </c>
      <c r="S23" s="293" t="s">
        <v>581</v>
      </c>
      <c r="T23" s="293" t="s">
        <v>377</v>
      </c>
      <c r="U23" s="293" t="s">
        <v>403</v>
      </c>
      <c r="V23" s="777"/>
      <c r="W23" s="332">
        <v>0.2</v>
      </c>
      <c r="X23" s="777"/>
      <c r="Y23" s="287">
        <v>0.6</v>
      </c>
      <c r="Z23" s="771"/>
      <c r="AA23" s="296" t="s">
        <v>379</v>
      </c>
      <c r="AB23" s="291" t="s">
        <v>819</v>
      </c>
      <c r="AC23" s="291" t="s">
        <v>820</v>
      </c>
      <c r="AD23" s="298" t="s">
        <v>622</v>
      </c>
      <c r="AE23" s="377">
        <v>44774</v>
      </c>
      <c r="AF23" s="298" t="s">
        <v>821</v>
      </c>
      <c r="AG23" s="300"/>
      <c r="AH23" s="300"/>
    </row>
    <row r="24" spans="1:34" ht="86.25" x14ac:dyDescent="0.3">
      <c r="A24" s="779"/>
      <c r="B24" s="741"/>
      <c r="C24" s="741"/>
      <c r="D24" s="760"/>
      <c r="E24" s="760"/>
      <c r="F24" s="298" t="s">
        <v>822</v>
      </c>
      <c r="G24" s="777"/>
      <c r="H24" s="764"/>
      <c r="I24" s="791"/>
      <c r="J24" s="764"/>
      <c r="K24" s="774"/>
      <c r="L24" s="300" t="s">
        <v>783</v>
      </c>
      <c r="M24" s="300" t="s">
        <v>823</v>
      </c>
      <c r="N24" s="300" t="s">
        <v>373</v>
      </c>
      <c r="O24" s="300" t="s">
        <v>373</v>
      </c>
      <c r="P24" s="293" t="s">
        <v>374</v>
      </c>
      <c r="Q24" s="293" t="s">
        <v>375</v>
      </c>
      <c r="R24" s="325">
        <v>0.4</v>
      </c>
      <c r="S24" s="293" t="s">
        <v>581</v>
      </c>
      <c r="T24" s="293" t="s">
        <v>377</v>
      </c>
      <c r="U24" s="293" t="s">
        <v>403</v>
      </c>
      <c r="V24" s="777"/>
      <c r="W24" s="332">
        <v>0.12</v>
      </c>
      <c r="X24" s="777"/>
      <c r="Y24" s="287">
        <v>0.6</v>
      </c>
      <c r="Z24" s="771"/>
      <c r="AA24" s="296" t="s">
        <v>379</v>
      </c>
      <c r="AB24" s="291" t="s">
        <v>824</v>
      </c>
      <c r="AC24" s="291" t="s">
        <v>825</v>
      </c>
      <c r="AD24" s="298" t="s">
        <v>826</v>
      </c>
      <c r="AE24" s="377">
        <v>44774</v>
      </c>
      <c r="AF24" s="298" t="s">
        <v>827</v>
      </c>
      <c r="AG24" s="300"/>
      <c r="AH24" s="300"/>
    </row>
    <row r="25" spans="1:34" ht="86.25" x14ac:dyDescent="0.3">
      <c r="A25" s="779"/>
      <c r="B25" s="741"/>
      <c r="C25" s="741"/>
      <c r="D25" s="760"/>
      <c r="E25" s="760"/>
      <c r="F25" s="298" t="s">
        <v>828</v>
      </c>
      <c r="G25" s="777"/>
      <c r="H25" s="764"/>
      <c r="I25" s="791"/>
      <c r="J25" s="764"/>
      <c r="K25" s="774"/>
      <c r="L25" s="300" t="s">
        <v>817</v>
      </c>
      <c r="M25" s="300" t="s">
        <v>818</v>
      </c>
      <c r="N25" s="300" t="s">
        <v>373</v>
      </c>
      <c r="O25" s="300" t="s">
        <v>373</v>
      </c>
      <c r="P25" s="293" t="s">
        <v>374</v>
      </c>
      <c r="Q25" s="293" t="s">
        <v>375</v>
      </c>
      <c r="R25" s="325">
        <v>0.4</v>
      </c>
      <c r="S25" s="293" t="s">
        <v>581</v>
      </c>
      <c r="T25" s="293" t="s">
        <v>377</v>
      </c>
      <c r="U25" s="293" t="s">
        <v>403</v>
      </c>
      <c r="V25" s="777"/>
      <c r="W25" s="382">
        <v>7.1999999999999995E-2</v>
      </c>
      <c r="X25" s="777"/>
      <c r="Y25" s="287">
        <v>0.6</v>
      </c>
      <c r="Z25" s="771"/>
      <c r="AA25" s="296" t="s">
        <v>379</v>
      </c>
      <c r="AB25" s="291" t="s">
        <v>829</v>
      </c>
      <c r="AC25" s="291" t="s">
        <v>830</v>
      </c>
      <c r="AD25" s="298" t="s">
        <v>831</v>
      </c>
      <c r="AE25" s="377">
        <v>44774</v>
      </c>
      <c r="AF25" s="298" t="s">
        <v>71</v>
      </c>
      <c r="AG25" s="300"/>
      <c r="AH25" s="300"/>
    </row>
    <row r="26" spans="1:34" ht="86.25" x14ac:dyDescent="0.3">
      <c r="A26" s="779"/>
      <c r="B26" s="741"/>
      <c r="C26" s="741"/>
      <c r="D26" s="760"/>
      <c r="E26" s="760"/>
      <c r="F26" s="284" t="s">
        <v>832</v>
      </c>
      <c r="G26" s="777"/>
      <c r="H26" s="764"/>
      <c r="I26" s="791"/>
      <c r="J26" s="764"/>
      <c r="K26" s="774"/>
      <c r="L26" s="300" t="s">
        <v>778</v>
      </c>
      <c r="M26" s="380" t="s">
        <v>833</v>
      </c>
      <c r="N26" s="300" t="s">
        <v>373</v>
      </c>
      <c r="O26" s="300" t="s">
        <v>373</v>
      </c>
      <c r="P26" s="293" t="s">
        <v>374</v>
      </c>
      <c r="Q26" s="293" t="s">
        <v>375</v>
      </c>
      <c r="R26" s="325">
        <v>0.4</v>
      </c>
      <c r="S26" s="293" t="s">
        <v>581</v>
      </c>
      <c r="T26" s="293" t="s">
        <v>377</v>
      </c>
      <c r="U26" s="293" t="s">
        <v>403</v>
      </c>
      <c r="V26" s="777"/>
      <c r="W26" s="332">
        <v>7.1710000000000003E-4</v>
      </c>
      <c r="X26" s="777"/>
      <c r="Y26" s="287">
        <v>0.6</v>
      </c>
      <c r="Z26" s="771"/>
      <c r="AA26" s="296" t="s">
        <v>379</v>
      </c>
      <c r="AB26" s="291" t="s">
        <v>834</v>
      </c>
      <c r="AC26" s="291" t="s">
        <v>835</v>
      </c>
      <c r="AD26" s="298" t="s">
        <v>622</v>
      </c>
      <c r="AE26" s="377">
        <v>44774</v>
      </c>
      <c r="AF26" s="298" t="s">
        <v>793</v>
      </c>
      <c r="AG26" s="300"/>
      <c r="AH26" s="300"/>
    </row>
    <row r="27" spans="1:34" ht="86.25" x14ac:dyDescent="0.3">
      <c r="A27" s="779"/>
      <c r="B27" s="741"/>
      <c r="C27" s="741"/>
      <c r="D27" s="760"/>
      <c r="E27" s="760"/>
      <c r="F27" s="714" t="s">
        <v>836</v>
      </c>
      <c r="G27" s="777"/>
      <c r="H27" s="764"/>
      <c r="I27" s="791"/>
      <c r="J27" s="764"/>
      <c r="K27" s="774"/>
      <c r="L27" s="300" t="s">
        <v>846</v>
      </c>
      <c r="M27" s="300" t="s">
        <v>838</v>
      </c>
      <c r="N27" s="300" t="s">
        <v>373</v>
      </c>
      <c r="O27" s="300" t="s">
        <v>373</v>
      </c>
      <c r="P27" s="293" t="s">
        <v>374</v>
      </c>
      <c r="Q27" s="293" t="s">
        <v>658</v>
      </c>
      <c r="R27" s="325">
        <v>0.5</v>
      </c>
      <c r="S27" s="293" t="s">
        <v>581</v>
      </c>
      <c r="T27" s="293" t="s">
        <v>377</v>
      </c>
      <c r="U27" s="293" t="s">
        <v>403</v>
      </c>
      <c r="V27" s="777"/>
      <c r="W27" s="332">
        <v>0</v>
      </c>
      <c r="X27" s="777"/>
      <c r="Y27" s="287">
        <v>0.6</v>
      </c>
      <c r="Z27" s="771"/>
      <c r="AA27" s="296" t="s">
        <v>379</v>
      </c>
      <c r="AB27" s="291" t="s">
        <v>847</v>
      </c>
      <c r="AC27" s="291" t="s">
        <v>840</v>
      </c>
      <c r="AD27" s="298" t="s">
        <v>841</v>
      </c>
      <c r="AE27" s="377">
        <v>44774</v>
      </c>
      <c r="AF27" s="298" t="s">
        <v>71</v>
      </c>
      <c r="AG27" s="300"/>
      <c r="AH27" s="300"/>
    </row>
    <row r="28" spans="1:34" ht="114.75" x14ac:dyDescent="0.3">
      <c r="A28" s="709"/>
      <c r="B28" s="717"/>
      <c r="C28" s="717"/>
      <c r="D28" s="715"/>
      <c r="E28" s="715"/>
      <c r="F28" s="715"/>
      <c r="G28" s="778"/>
      <c r="H28" s="734"/>
      <c r="I28" s="792"/>
      <c r="J28" s="734"/>
      <c r="K28" s="775"/>
      <c r="L28" s="300" t="s">
        <v>848</v>
      </c>
      <c r="M28" s="300" t="s">
        <v>807</v>
      </c>
      <c r="N28" s="300" t="s">
        <v>373</v>
      </c>
      <c r="O28" s="300" t="s">
        <v>373</v>
      </c>
      <c r="P28" s="293" t="s">
        <v>374</v>
      </c>
      <c r="Q28" s="293" t="s">
        <v>375</v>
      </c>
      <c r="R28" s="325">
        <v>0.4</v>
      </c>
      <c r="S28" s="293" t="s">
        <v>581</v>
      </c>
      <c r="T28" s="293" t="s">
        <v>377</v>
      </c>
      <c r="U28" s="293" t="s">
        <v>403</v>
      </c>
      <c r="V28" s="778"/>
      <c r="W28" s="332">
        <v>0</v>
      </c>
      <c r="X28" s="778"/>
      <c r="Y28" s="287">
        <v>0.6</v>
      </c>
      <c r="Z28" s="772"/>
      <c r="AA28" s="296" t="s">
        <v>379</v>
      </c>
      <c r="AB28" s="291" t="s">
        <v>849</v>
      </c>
      <c r="AC28" s="291" t="s">
        <v>843</v>
      </c>
      <c r="AD28" s="298" t="s">
        <v>644</v>
      </c>
      <c r="AE28" s="377">
        <v>44774</v>
      </c>
      <c r="AF28" s="298" t="s">
        <v>71</v>
      </c>
      <c r="AG28" s="300"/>
      <c r="AH28" s="300"/>
    </row>
    <row r="29" spans="1:34" ht="127.5" x14ac:dyDescent="0.3">
      <c r="A29" s="708">
        <v>4</v>
      </c>
      <c r="B29" s="716" t="s">
        <v>810</v>
      </c>
      <c r="C29" s="716" t="s">
        <v>850</v>
      </c>
      <c r="D29" s="714" t="s">
        <v>775</v>
      </c>
      <c r="E29" s="714" t="s">
        <v>851</v>
      </c>
      <c r="F29" s="379" t="s">
        <v>794</v>
      </c>
      <c r="G29" s="776" t="s">
        <v>399</v>
      </c>
      <c r="H29" s="733">
        <f t="shared" ref="H29" si="7">IF(G29="MUY BAJA",20%,IF(G29="BAJA",40%,IF(G29="MEDIA",60%,IF(G29="ALTA",80%,IF(G29="MUY ALTA",100%,IF(G29="",""))))))</f>
        <v>0.6</v>
      </c>
      <c r="I29" s="793" t="s">
        <v>478</v>
      </c>
      <c r="J29" s="733">
        <f t="shared" ref="J29" si="8">IF(I29="LEVE",20%,IF(I29="MENOR",40%,IF(I29="MODERADO",60%,IF(I29="MAYOR",80%,IF(I29="CATASTROFICO",100%,IF(G29="",""))))))</f>
        <v>0.4</v>
      </c>
      <c r="K29" s="773" t="s">
        <v>389</v>
      </c>
      <c r="L29" s="300" t="s">
        <v>795</v>
      </c>
      <c r="M29" s="300" t="s">
        <v>796</v>
      </c>
      <c r="N29" s="300" t="s">
        <v>373</v>
      </c>
      <c r="O29" s="300" t="s">
        <v>373</v>
      </c>
      <c r="P29" s="293" t="s">
        <v>374</v>
      </c>
      <c r="Q29" s="293" t="s">
        <v>658</v>
      </c>
      <c r="R29" s="268">
        <v>0.5</v>
      </c>
      <c r="S29" s="293" t="s">
        <v>581</v>
      </c>
      <c r="T29" s="293" t="s">
        <v>377</v>
      </c>
      <c r="U29" s="293" t="s">
        <v>403</v>
      </c>
      <c r="V29" s="776" t="s">
        <v>388</v>
      </c>
      <c r="W29" s="332">
        <v>0.6</v>
      </c>
      <c r="X29" s="383" t="s">
        <v>478</v>
      </c>
      <c r="Y29" s="287">
        <f t="shared" ref="Y29:Y33" si="9">IF(X29="LEVE",20%,IF(X29="MENOR",40%,IF(X29="MODERADO",60%,IF(X29="MAYOR",80%,IF(X29="CATASTROFICO",100%,IF(X29="",""))))))</f>
        <v>0.4</v>
      </c>
      <c r="Z29" s="770" t="s">
        <v>389</v>
      </c>
      <c r="AA29" s="296" t="s">
        <v>379</v>
      </c>
      <c r="AB29" s="291" t="s">
        <v>852</v>
      </c>
      <c r="AC29" s="291" t="s">
        <v>798</v>
      </c>
      <c r="AD29" s="298" t="s">
        <v>660</v>
      </c>
      <c r="AE29" s="377">
        <v>44774</v>
      </c>
      <c r="AF29" s="378" t="s">
        <v>793</v>
      </c>
      <c r="AG29" s="300"/>
      <c r="AH29" s="300"/>
    </row>
    <row r="30" spans="1:34" ht="102" x14ac:dyDescent="0.3">
      <c r="A30" s="779"/>
      <c r="B30" s="741"/>
      <c r="C30" s="741"/>
      <c r="D30" s="760"/>
      <c r="E30" s="760"/>
      <c r="F30" s="298" t="s">
        <v>853</v>
      </c>
      <c r="G30" s="777"/>
      <c r="H30" s="764"/>
      <c r="I30" s="794"/>
      <c r="J30" s="764"/>
      <c r="K30" s="774"/>
      <c r="L30" s="269" t="s">
        <v>788</v>
      </c>
      <c r="M30" s="300" t="s">
        <v>789</v>
      </c>
      <c r="N30" s="300" t="s">
        <v>373</v>
      </c>
      <c r="O30" s="300" t="s">
        <v>373</v>
      </c>
      <c r="P30" s="293" t="s">
        <v>374</v>
      </c>
      <c r="Q30" s="293" t="s">
        <v>375</v>
      </c>
      <c r="R30" s="268">
        <v>0.4</v>
      </c>
      <c r="S30" s="293" t="s">
        <v>581</v>
      </c>
      <c r="T30" s="293" t="s">
        <v>377</v>
      </c>
      <c r="U30" s="293" t="s">
        <v>403</v>
      </c>
      <c r="V30" s="777"/>
      <c r="W30" s="332">
        <v>0.3</v>
      </c>
      <c r="X30" s="383" t="s">
        <v>478</v>
      </c>
      <c r="Y30" s="287">
        <f t="shared" si="9"/>
        <v>0.4</v>
      </c>
      <c r="Z30" s="771"/>
      <c r="AA30" s="296" t="s">
        <v>379</v>
      </c>
      <c r="AB30" s="291" t="s">
        <v>854</v>
      </c>
      <c r="AC30" s="291" t="s">
        <v>792</v>
      </c>
      <c r="AD30" s="298" t="s">
        <v>622</v>
      </c>
      <c r="AE30" s="377">
        <v>44774</v>
      </c>
      <c r="AF30" s="298" t="s">
        <v>793</v>
      </c>
      <c r="AG30" s="300"/>
      <c r="AH30" s="300"/>
    </row>
    <row r="31" spans="1:34" ht="127.5" x14ac:dyDescent="0.3">
      <c r="A31" s="779"/>
      <c r="B31" s="741"/>
      <c r="C31" s="741"/>
      <c r="D31" s="760"/>
      <c r="E31" s="760"/>
      <c r="F31" s="298" t="s">
        <v>855</v>
      </c>
      <c r="G31" s="777"/>
      <c r="H31" s="764"/>
      <c r="I31" s="794"/>
      <c r="J31" s="764"/>
      <c r="K31" s="774"/>
      <c r="L31" s="300" t="s">
        <v>795</v>
      </c>
      <c r="M31" s="300" t="s">
        <v>796</v>
      </c>
      <c r="N31" s="300" t="s">
        <v>373</v>
      </c>
      <c r="O31" s="300" t="s">
        <v>373</v>
      </c>
      <c r="P31" s="293" t="s">
        <v>374</v>
      </c>
      <c r="Q31" s="293" t="s">
        <v>375</v>
      </c>
      <c r="R31" s="325">
        <v>0.4</v>
      </c>
      <c r="S31" s="293" t="s">
        <v>581</v>
      </c>
      <c r="T31" s="293" t="s">
        <v>377</v>
      </c>
      <c r="U31" s="293" t="s">
        <v>403</v>
      </c>
      <c r="V31" s="777"/>
      <c r="W31" s="332">
        <v>0.18</v>
      </c>
      <c r="X31" s="383" t="s">
        <v>478</v>
      </c>
      <c r="Y31" s="287">
        <f t="shared" si="9"/>
        <v>0.4</v>
      </c>
      <c r="Z31" s="771"/>
      <c r="AA31" s="296" t="s">
        <v>379</v>
      </c>
      <c r="AB31" s="291" t="s">
        <v>852</v>
      </c>
      <c r="AC31" s="291" t="s">
        <v>798</v>
      </c>
      <c r="AD31" s="298" t="s">
        <v>660</v>
      </c>
      <c r="AE31" s="377">
        <v>44774</v>
      </c>
      <c r="AF31" s="378" t="s">
        <v>793</v>
      </c>
      <c r="AG31" s="300"/>
      <c r="AH31" s="300"/>
    </row>
    <row r="32" spans="1:34" ht="102" x14ac:dyDescent="0.3">
      <c r="A32" s="779"/>
      <c r="B32" s="741"/>
      <c r="C32" s="741"/>
      <c r="D32" s="760"/>
      <c r="E32" s="760"/>
      <c r="F32" s="298" t="s">
        <v>856</v>
      </c>
      <c r="G32" s="777"/>
      <c r="H32" s="764"/>
      <c r="I32" s="794"/>
      <c r="J32" s="764"/>
      <c r="K32" s="774"/>
      <c r="L32" s="269" t="s">
        <v>788</v>
      </c>
      <c r="M32" s="300" t="s">
        <v>789</v>
      </c>
      <c r="N32" s="300" t="s">
        <v>373</v>
      </c>
      <c r="O32" s="300" t="s">
        <v>373</v>
      </c>
      <c r="P32" s="293" t="s">
        <v>374</v>
      </c>
      <c r="Q32" s="293" t="s">
        <v>658</v>
      </c>
      <c r="R32" s="325">
        <v>0.5</v>
      </c>
      <c r="S32" s="293" t="s">
        <v>581</v>
      </c>
      <c r="T32" s="293" t="s">
        <v>377</v>
      </c>
      <c r="U32" s="293" t="s">
        <v>403</v>
      </c>
      <c r="V32" s="778"/>
      <c r="W32" s="332">
        <v>0.09</v>
      </c>
      <c r="X32" s="383" t="s">
        <v>478</v>
      </c>
      <c r="Y32" s="287">
        <f t="shared" si="9"/>
        <v>0.4</v>
      </c>
      <c r="Z32" s="772"/>
      <c r="AA32" s="296" t="s">
        <v>379</v>
      </c>
      <c r="AB32" s="291" t="s">
        <v>854</v>
      </c>
      <c r="AC32" s="291" t="s">
        <v>792</v>
      </c>
      <c r="AD32" s="298" t="s">
        <v>622</v>
      </c>
      <c r="AE32" s="377">
        <v>44774</v>
      </c>
      <c r="AF32" s="298" t="s">
        <v>793</v>
      </c>
      <c r="AG32" s="300"/>
      <c r="AH32" s="300"/>
    </row>
    <row r="33" spans="1:34" ht="86.25" x14ac:dyDescent="0.3">
      <c r="A33" s="708">
        <v>5</v>
      </c>
      <c r="B33" s="716" t="s">
        <v>810</v>
      </c>
      <c r="C33" s="716" t="s">
        <v>857</v>
      </c>
      <c r="D33" s="714" t="s">
        <v>775</v>
      </c>
      <c r="E33" s="714" t="s">
        <v>858</v>
      </c>
      <c r="F33" s="379" t="s">
        <v>859</v>
      </c>
      <c r="G33" s="776" t="s">
        <v>399</v>
      </c>
      <c r="H33" s="733">
        <f t="shared" ref="H33" si="10">IF(G33="MUY BAJA",20%,IF(G33="BAJA",40%,IF(G33="MEDIA",60%,IF(G33="ALTA",80%,IF(G33="MUY ALTA",100%,IF(G33="",""))))))</f>
        <v>0.6</v>
      </c>
      <c r="I33" s="793" t="s">
        <v>389</v>
      </c>
      <c r="J33" s="733">
        <f t="shared" ref="J33" si="11">IF(I33="LEVE",20%,IF(I33="MENOR",40%,IF(I33="MODERADO",60%,IF(I33="MAYOR",80%,IF(I33="CATASTROFICO",100%,IF(G33="",""))))))</f>
        <v>0.6</v>
      </c>
      <c r="K33" s="773" t="s">
        <v>389</v>
      </c>
      <c r="L33" s="300" t="s">
        <v>860</v>
      </c>
      <c r="M33" s="300" t="s">
        <v>861</v>
      </c>
      <c r="N33" s="300" t="s">
        <v>373</v>
      </c>
      <c r="O33" s="300" t="s">
        <v>373</v>
      </c>
      <c r="P33" s="293" t="s">
        <v>374</v>
      </c>
      <c r="Q33" s="293" t="s">
        <v>658</v>
      </c>
      <c r="R33" s="268">
        <v>0.5</v>
      </c>
      <c r="S33" s="293" t="s">
        <v>581</v>
      </c>
      <c r="T33" s="293" t="s">
        <v>377</v>
      </c>
      <c r="U33" s="293" t="s">
        <v>403</v>
      </c>
      <c r="V33" s="776" t="s">
        <v>388</v>
      </c>
      <c r="W33" s="332">
        <v>0.6</v>
      </c>
      <c r="X33" s="776" t="s">
        <v>389</v>
      </c>
      <c r="Y33" s="287">
        <f t="shared" si="9"/>
        <v>0.6</v>
      </c>
      <c r="Z33" s="770" t="s">
        <v>389</v>
      </c>
      <c r="AA33" s="296" t="s">
        <v>379</v>
      </c>
      <c r="AB33" s="291" t="s">
        <v>862</v>
      </c>
      <c r="AC33" s="291" t="s">
        <v>863</v>
      </c>
      <c r="AD33" s="298" t="s">
        <v>622</v>
      </c>
      <c r="AE33" s="377">
        <v>44774</v>
      </c>
      <c r="AF33" s="298" t="s">
        <v>793</v>
      </c>
      <c r="AG33" s="300"/>
      <c r="AH33" s="300"/>
    </row>
    <row r="34" spans="1:34" ht="102" x14ac:dyDescent="0.3">
      <c r="A34" s="779"/>
      <c r="B34" s="741"/>
      <c r="C34" s="741"/>
      <c r="D34" s="760"/>
      <c r="E34" s="760"/>
      <c r="F34" s="298" t="s">
        <v>853</v>
      </c>
      <c r="G34" s="777"/>
      <c r="H34" s="764"/>
      <c r="I34" s="794"/>
      <c r="J34" s="764"/>
      <c r="K34" s="774"/>
      <c r="L34" s="269" t="s">
        <v>864</v>
      </c>
      <c r="M34" s="300" t="s">
        <v>865</v>
      </c>
      <c r="N34" s="300" t="s">
        <v>373</v>
      </c>
      <c r="O34" s="300" t="s">
        <v>373</v>
      </c>
      <c r="P34" s="293" t="s">
        <v>374</v>
      </c>
      <c r="Q34" s="293" t="s">
        <v>375</v>
      </c>
      <c r="R34" s="268">
        <v>0.4</v>
      </c>
      <c r="S34" s="293" t="s">
        <v>376</v>
      </c>
      <c r="T34" s="293" t="s">
        <v>377</v>
      </c>
      <c r="U34" s="293" t="s">
        <v>403</v>
      </c>
      <c r="V34" s="777"/>
      <c r="W34" s="332">
        <v>0.3</v>
      </c>
      <c r="X34" s="777"/>
      <c r="Y34" s="287">
        <v>0.6</v>
      </c>
      <c r="Z34" s="771"/>
      <c r="AA34" s="296" t="s">
        <v>379</v>
      </c>
      <c r="AB34" s="291" t="s">
        <v>854</v>
      </c>
      <c r="AC34" s="291" t="s">
        <v>792</v>
      </c>
      <c r="AD34" s="298" t="s">
        <v>622</v>
      </c>
      <c r="AE34" s="377">
        <v>44774</v>
      </c>
      <c r="AF34" s="298" t="s">
        <v>793</v>
      </c>
      <c r="AG34" s="300"/>
      <c r="AH34" s="300"/>
    </row>
    <row r="35" spans="1:34" ht="86.25" x14ac:dyDescent="0.3">
      <c r="A35" s="779"/>
      <c r="B35" s="741"/>
      <c r="C35" s="741"/>
      <c r="D35" s="760"/>
      <c r="E35" s="760"/>
      <c r="F35" s="298" t="s">
        <v>866</v>
      </c>
      <c r="G35" s="777"/>
      <c r="H35" s="764"/>
      <c r="I35" s="794"/>
      <c r="J35" s="764"/>
      <c r="K35" s="774"/>
      <c r="L35" s="300" t="s">
        <v>867</v>
      </c>
      <c r="M35" s="300" t="s">
        <v>868</v>
      </c>
      <c r="N35" s="300" t="s">
        <v>373</v>
      </c>
      <c r="O35" s="300" t="s">
        <v>373</v>
      </c>
      <c r="P35" s="293" t="s">
        <v>374</v>
      </c>
      <c r="Q35" s="293" t="s">
        <v>658</v>
      </c>
      <c r="R35" s="325">
        <v>0.5</v>
      </c>
      <c r="S35" s="293" t="s">
        <v>376</v>
      </c>
      <c r="T35" s="293" t="s">
        <v>377</v>
      </c>
      <c r="U35" s="293" t="s">
        <v>403</v>
      </c>
      <c r="V35" s="777"/>
      <c r="W35" s="332">
        <v>0.15</v>
      </c>
      <c r="X35" s="777"/>
      <c r="Y35" s="287">
        <v>0.6</v>
      </c>
      <c r="Z35" s="771"/>
      <c r="AA35" s="296" t="s">
        <v>379</v>
      </c>
      <c r="AB35" s="291" t="s">
        <v>869</v>
      </c>
      <c r="AC35" s="291" t="s">
        <v>870</v>
      </c>
      <c r="AD35" s="298" t="s">
        <v>871</v>
      </c>
      <c r="AE35" s="377">
        <v>44774</v>
      </c>
      <c r="AF35" s="298"/>
      <c r="AG35" s="300"/>
      <c r="AH35" s="300"/>
    </row>
    <row r="36" spans="1:34" ht="57" customHeight="1" x14ac:dyDescent="0.3">
      <c r="A36" s="779"/>
      <c r="B36" s="741"/>
      <c r="C36" s="741"/>
      <c r="D36" s="760"/>
      <c r="E36" s="760"/>
      <c r="F36" s="298" t="s">
        <v>856</v>
      </c>
      <c r="G36" s="777"/>
      <c r="H36" s="764"/>
      <c r="I36" s="794"/>
      <c r="J36" s="764"/>
      <c r="K36" s="774"/>
      <c r="L36" s="269" t="s">
        <v>872</v>
      </c>
      <c r="M36" s="300" t="s">
        <v>873</v>
      </c>
      <c r="N36" s="300" t="s">
        <v>373</v>
      </c>
      <c r="O36" s="300" t="s">
        <v>373</v>
      </c>
      <c r="P36" s="293" t="s">
        <v>374</v>
      </c>
      <c r="Q36" s="293" t="s">
        <v>658</v>
      </c>
      <c r="R36" s="325">
        <v>0.5</v>
      </c>
      <c r="S36" s="293" t="s">
        <v>581</v>
      </c>
      <c r="T36" s="293" t="s">
        <v>377</v>
      </c>
      <c r="U36" s="293" t="s">
        <v>403</v>
      </c>
      <c r="V36" s="778"/>
      <c r="W36" s="332">
        <v>7.4999999999999997E-2</v>
      </c>
      <c r="X36" s="778"/>
      <c r="Y36" s="287">
        <v>0.6</v>
      </c>
      <c r="Z36" s="772"/>
      <c r="AA36" s="296" t="s">
        <v>379</v>
      </c>
      <c r="AB36" s="291" t="s">
        <v>874</v>
      </c>
      <c r="AC36" s="291" t="s">
        <v>875</v>
      </c>
      <c r="AD36" s="298" t="s">
        <v>622</v>
      </c>
      <c r="AE36" s="377">
        <v>44774</v>
      </c>
      <c r="AF36" s="298" t="s">
        <v>71</v>
      </c>
      <c r="AG36" s="300"/>
      <c r="AH36" s="300"/>
    </row>
    <row r="37" spans="1:34" x14ac:dyDescent="0.3">
      <c r="W37" s="384"/>
    </row>
    <row r="38" spans="1:34" x14ac:dyDescent="0.3">
      <c r="W38" s="384"/>
    </row>
    <row r="39" spans="1:34" x14ac:dyDescent="0.3">
      <c r="W39" s="384"/>
    </row>
    <row r="40" spans="1:34" x14ac:dyDescent="0.3">
      <c r="W40" s="384"/>
    </row>
    <row r="41" spans="1:34" x14ac:dyDescent="0.3">
      <c r="W41" s="384"/>
    </row>
    <row r="42" spans="1:34" x14ac:dyDescent="0.3">
      <c r="W42" s="384"/>
    </row>
    <row r="43" spans="1:34" x14ac:dyDescent="0.3">
      <c r="W43" s="384"/>
    </row>
    <row r="54" spans="7:26" ht="33" x14ac:dyDescent="0.3">
      <c r="G54" s="753" t="s">
        <v>753</v>
      </c>
      <c r="H54" s="753"/>
      <c r="I54" s="754" t="s">
        <v>754</v>
      </c>
      <c r="J54" s="754"/>
      <c r="K54" s="359" t="s">
        <v>876</v>
      </c>
      <c r="M54" s="385" t="s">
        <v>877</v>
      </c>
      <c r="V54" s="118"/>
      <c r="W54" s="384"/>
      <c r="X54" s="383"/>
      <c r="Z54" s="335"/>
    </row>
    <row r="55" spans="7:26" x14ac:dyDescent="0.3">
      <c r="G55" s="361" t="s">
        <v>369</v>
      </c>
      <c r="H55" s="362">
        <v>0.2</v>
      </c>
      <c r="I55" s="363" t="s">
        <v>455</v>
      </c>
      <c r="J55" s="362">
        <v>0.2</v>
      </c>
      <c r="K55" s="364" t="s">
        <v>440</v>
      </c>
      <c r="M55" s="151" t="s">
        <v>379</v>
      </c>
      <c r="W55" s="384"/>
    </row>
    <row r="56" spans="7:26" x14ac:dyDescent="0.3">
      <c r="G56" s="365" t="s">
        <v>388</v>
      </c>
      <c r="H56" s="362">
        <v>0.4</v>
      </c>
      <c r="I56" s="366" t="s">
        <v>478</v>
      </c>
      <c r="J56" s="362">
        <v>0.4</v>
      </c>
      <c r="K56" s="367" t="s">
        <v>389</v>
      </c>
      <c r="M56" s="151" t="s">
        <v>757</v>
      </c>
      <c r="W56" s="384"/>
    </row>
    <row r="57" spans="7:26" x14ac:dyDescent="0.3">
      <c r="G57" s="369" t="s">
        <v>399</v>
      </c>
      <c r="H57" s="362">
        <v>0.6</v>
      </c>
      <c r="I57" s="370" t="s">
        <v>389</v>
      </c>
      <c r="J57" s="362">
        <v>0.6</v>
      </c>
      <c r="K57" s="371" t="s">
        <v>401</v>
      </c>
      <c r="M57" s="151" t="s">
        <v>760</v>
      </c>
      <c r="W57" s="384"/>
    </row>
    <row r="58" spans="7:26" x14ac:dyDescent="0.3">
      <c r="G58" s="372" t="s">
        <v>463</v>
      </c>
      <c r="H58" s="362">
        <v>0.8</v>
      </c>
      <c r="I58" s="373" t="s">
        <v>400</v>
      </c>
      <c r="J58" s="362">
        <v>0.8</v>
      </c>
      <c r="K58" s="374" t="s">
        <v>371</v>
      </c>
      <c r="W58" s="384"/>
    </row>
    <row r="59" spans="7:26" x14ac:dyDescent="0.3">
      <c r="G59" s="375" t="s">
        <v>759</v>
      </c>
      <c r="H59" s="362">
        <v>1</v>
      </c>
      <c r="I59" s="376" t="s">
        <v>370</v>
      </c>
      <c r="J59" s="362">
        <v>1</v>
      </c>
      <c r="K59" s="151"/>
      <c r="W59" s="384"/>
    </row>
  </sheetData>
  <mergeCells count="100">
    <mergeCell ref="A1:L3"/>
    <mergeCell ref="K33:K36"/>
    <mergeCell ref="V33:V36"/>
    <mergeCell ref="X33:X36"/>
    <mergeCell ref="Z33:Z36"/>
    <mergeCell ref="K29:K32"/>
    <mergeCell ref="V29:V32"/>
    <mergeCell ref="F27:F28"/>
    <mergeCell ref="A29:A32"/>
    <mergeCell ref="B29:B32"/>
    <mergeCell ref="C29:C32"/>
    <mergeCell ref="D29:D32"/>
    <mergeCell ref="E29:E32"/>
    <mergeCell ref="I22:I28"/>
    <mergeCell ref="J22:J28"/>
    <mergeCell ref="K22:K28"/>
    <mergeCell ref="G54:H54"/>
    <mergeCell ref="I54:J54"/>
    <mergeCell ref="Z29:Z32"/>
    <mergeCell ref="A33:A36"/>
    <mergeCell ref="B33:B36"/>
    <mergeCell ref="C33:C36"/>
    <mergeCell ref="D33:D36"/>
    <mergeCell ref="E33:E36"/>
    <mergeCell ref="G33:G36"/>
    <mergeCell ref="H33:H36"/>
    <mergeCell ref="I33:I36"/>
    <mergeCell ref="J33:J36"/>
    <mergeCell ref="G29:G32"/>
    <mergeCell ref="H29:H32"/>
    <mergeCell ref="I29:I32"/>
    <mergeCell ref="J29:J32"/>
    <mergeCell ref="V22:V28"/>
    <mergeCell ref="X22:X28"/>
    <mergeCell ref="Z22:Z28"/>
    <mergeCell ref="X15:X21"/>
    <mergeCell ref="Z15:Z21"/>
    <mergeCell ref="F20:F21"/>
    <mergeCell ref="A22:A28"/>
    <mergeCell ref="B22:B28"/>
    <mergeCell ref="C22:C28"/>
    <mergeCell ref="D22:D28"/>
    <mergeCell ref="E22:E28"/>
    <mergeCell ref="G22:G28"/>
    <mergeCell ref="H22:H28"/>
    <mergeCell ref="G15:G21"/>
    <mergeCell ref="H15:H21"/>
    <mergeCell ref="I15:I21"/>
    <mergeCell ref="J15:J21"/>
    <mergeCell ref="K15:K21"/>
    <mergeCell ref="V15:V21"/>
    <mergeCell ref="F10:F11"/>
    <mergeCell ref="A15:A21"/>
    <mergeCell ref="B15:B21"/>
    <mergeCell ref="C15:C21"/>
    <mergeCell ref="D15:D21"/>
    <mergeCell ref="E15:E21"/>
    <mergeCell ref="I9:I14"/>
    <mergeCell ref="J9:J14"/>
    <mergeCell ref="K9:K14"/>
    <mergeCell ref="V9:V14"/>
    <mergeCell ref="A9:A14"/>
    <mergeCell ref="B9:B14"/>
    <mergeCell ref="C9:C14"/>
    <mergeCell ref="X9:X14"/>
    <mergeCell ref="Z9:Z14"/>
    <mergeCell ref="AF7:AF8"/>
    <mergeCell ref="AG7:AG8"/>
    <mergeCell ref="AH7:AH8"/>
    <mergeCell ref="AA7:AA8"/>
    <mergeCell ref="AB7:AB8"/>
    <mergeCell ref="AC7:AC8"/>
    <mergeCell ref="AD7:AD8"/>
    <mergeCell ref="AE7:AE8"/>
    <mergeCell ref="D9:D14"/>
    <mergeCell ref="E9:E14"/>
    <mergeCell ref="G9:G14"/>
    <mergeCell ref="H9:H14"/>
    <mergeCell ref="Z7:Z8"/>
    <mergeCell ref="L7:L8"/>
    <mergeCell ref="M7:M8"/>
    <mergeCell ref="N7:O7"/>
    <mergeCell ref="P7:U7"/>
    <mergeCell ref="V7:W8"/>
    <mergeCell ref="X7:Y8"/>
    <mergeCell ref="F7:F8"/>
    <mergeCell ref="G7:G8"/>
    <mergeCell ref="H7:H8"/>
    <mergeCell ref="I7:I8"/>
    <mergeCell ref="J7:J8"/>
    <mergeCell ref="K7:K8"/>
    <mergeCell ref="A5:B5"/>
    <mergeCell ref="C5:L5"/>
    <mergeCell ref="A6:B6"/>
    <mergeCell ref="C6:L6"/>
    <mergeCell ref="A7:A8"/>
    <mergeCell ref="B7:B8"/>
    <mergeCell ref="C7:C8"/>
    <mergeCell ref="D7:D8"/>
    <mergeCell ref="E7:E8"/>
  </mergeCells>
  <dataValidations count="5">
    <dataValidation type="list" allowBlank="1" showInputMessage="1" showErrorMessage="1" sqref="X54 I15:I36 I9 X9 X15 X22 X29:X33" xr:uid="{78CC85C6-FE5C-4804-892D-818B593D4CF5}">
      <formula1>$I$55:$I$59</formula1>
    </dataValidation>
    <dataValidation type="list" allowBlank="1" showInputMessage="1" showErrorMessage="1" sqref="Z54 K9 Z33 Z22 Z29 Z9 Z15" xr:uid="{07F6F5A6-B6A5-4DE7-9249-783659FACCF1}">
      <formula1>$K$55:$K$58</formula1>
    </dataValidation>
    <dataValidation type="list" allowBlank="1" showInputMessage="1" showErrorMessage="1" sqref="G9:G15 G29 G22 G33 V9 V15 V22 V29 V33" xr:uid="{30490ABE-8D6A-4F6C-B19F-95C8761D6813}">
      <formula1>$G$55:$G$59</formula1>
    </dataValidation>
    <dataValidation type="list" allowBlank="1" showInputMessage="1" showErrorMessage="1" sqref="AA9:AA36" xr:uid="{3216961A-5BEC-470C-AA87-153D6D823ED5}">
      <formula1>$M$55:$M$57</formula1>
    </dataValidation>
    <dataValidation type="list" allowBlank="1" showInputMessage="1" showErrorMessage="1" sqref="P9:Q36 S9:U36" xr:uid="{5EF646CE-BE5B-4471-9B64-F2D2DECA9CAB}">
      <formula1>#REF!</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1290814-4061-46FB-AC96-906DE54EDE88}">
            <xm:f>NOT(ISERROR(SEARCH($I$58,I9)))</xm:f>
            <xm:f>$I$58</xm:f>
            <x14:dxf>
              <fill>
                <patternFill>
                  <bgColor rgb="FFFF0000"/>
                </patternFill>
              </fill>
            </x14:dxf>
          </x14:cfRule>
          <x14:cfRule type="containsText" priority="2" operator="containsText" id="{F2964B22-D229-458A-9766-124200FDDCDD}">
            <xm:f>NOT(ISERROR(SEARCH($I$57,I9)))</xm:f>
            <xm:f>$I$57</xm:f>
            <x14:dxf>
              <fill>
                <patternFill>
                  <bgColor rgb="FFFFC000"/>
                </patternFill>
              </fill>
            </x14:dxf>
          </x14:cfRule>
          <x14:cfRule type="containsText" priority="3" operator="containsText" id="{431AC001-652B-4674-B4DC-A4CF86A938E3}">
            <xm:f>NOT(ISERROR(SEARCH($I$56,I9)))</xm:f>
            <xm:f>$I$56</xm:f>
            <x14:dxf>
              <fill>
                <patternFill>
                  <bgColor rgb="FFFFFF00"/>
                </patternFill>
              </fill>
            </x14:dxf>
          </x14:cfRule>
          <x14:cfRule type="containsText" priority="4" operator="containsText" id="{74329E6D-4275-4077-8049-20FEC5300A01}">
            <xm:f>NOT(ISERROR(SEARCH($I$55,I9)))</xm:f>
            <xm:f>$I$55</xm:f>
            <x14:dxf>
              <fill>
                <patternFill>
                  <bgColor rgb="FF92D050"/>
                </patternFill>
              </fill>
            </x14:dxf>
          </x14:cfRule>
          <xm:sqref>X54 I15 X9 I22 I29 I33 X15 X22 X29:X33</xm:sqref>
        </x14:conditionalFormatting>
        <x14:conditionalFormatting xmlns:xm="http://schemas.microsoft.com/office/excel/2006/main">
          <x14:cfRule type="containsText" priority="5" operator="containsText" id="{D6E7A645-A36D-48C2-AA95-5C2F5930687D}">
            <xm:f>NOT(ISERROR(SEARCH($K$58,K9)))</xm:f>
            <xm:f>$K$58</xm:f>
            <x14:dxf>
              <fill>
                <patternFill>
                  <bgColor rgb="FFFF0000"/>
                </patternFill>
              </fill>
            </x14:dxf>
          </x14:cfRule>
          <x14:cfRule type="containsText" priority="6" operator="containsText" id="{BE5B7F87-F4F0-4BDB-97D4-B0BB60777501}">
            <xm:f>NOT(ISERROR(SEARCH($K$57,K9)))</xm:f>
            <xm:f>$K$57</xm:f>
            <x14:dxf>
              <fill>
                <patternFill>
                  <bgColor rgb="FFFFC000"/>
                </patternFill>
              </fill>
            </x14:dxf>
          </x14:cfRule>
          <x14:cfRule type="containsText" priority="7" operator="containsText" id="{4598C995-346C-49C1-932C-97CBD873FE12}">
            <xm:f>NOT(ISERROR(SEARCH($K$56,K9)))</xm:f>
            <xm:f>$K$56</xm:f>
            <x14:dxf>
              <fill>
                <patternFill>
                  <bgColor rgb="FFFFFF00"/>
                </patternFill>
              </fill>
            </x14:dxf>
          </x14:cfRule>
          <x14:cfRule type="containsText" priority="8" operator="containsText" id="{267CD196-B443-4D92-AEE4-F1D26420293D}">
            <xm:f>NOT(ISERROR(SEARCH($K$55,K9)))</xm:f>
            <xm:f>$K$55</xm:f>
            <x14:dxf>
              <fill>
                <patternFill>
                  <bgColor rgb="FF92D050"/>
                </patternFill>
              </fill>
            </x14:dxf>
          </x14:cfRule>
          <xm:sqref>Z54 K9 Z9 Z22 Z29 Z33 Z15</xm:sqref>
        </x14:conditionalFormatting>
        <x14:conditionalFormatting xmlns:xm="http://schemas.microsoft.com/office/excel/2006/main">
          <x14:cfRule type="containsText" priority="9" operator="containsText" id="{EF0DF31F-6010-48CE-8825-D48567749FA5}">
            <xm:f>NOT(ISERROR(SEARCH($I$59,I9)))</xm:f>
            <xm:f>$I$59</xm:f>
            <x14:dxf>
              <fill>
                <patternFill>
                  <bgColor rgb="FFFF0000"/>
                </patternFill>
              </fill>
            </x14:dxf>
          </x14:cfRule>
          <x14:cfRule type="containsText" priority="10" operator="containsText" id="{62A991EF-E3B7-4273-AAD6-2E83009DCAA5}">
            <xm:f>NOT(ISERROR(SEARCH($I$58,I9)))</xm:f>
            <xm:f>$I$58</xm:f>
            <x14:dxf>
              <fill>
                <patternFill>
                  <bgColor rgb="FFFFC000"/>
                </patternFill>
              </fill>
            </x14:dxf>
          </x14:cfRule>
          <x14:cfRule type="containsText" priority="11" operator="containsText" id="{72BCD18B-518B-463B-923F-2D1F835FD2ED}">
            <xm:f>NOT(ISERROR(SEARCH($I$57,I9)))</xm:f>
            <xm:f>$I$57</xm:f>
            <x14:dxf>
              <fill>
                <patternFill>
                  <bgColor rgb="FFFFFF00"/>
                </patternFill>
              </fill>
            </x14:dxf>
          </x14:cfRule>
          <x14:cfRule type="containsText" priority="12" operator="containsText" id="{53252538-B9F8-4A95-8E6A-08A4C048D074}">
            <xm:f>NOT(ISERROR(SEARCH($I$56,I9)))</xm:f>
            <xm:f>$I$56</xm:f>
            <x14:dxf>
              <fill>
                <patternFill>
                  <bgColor rgb="FF00B050"/>
                </patternFill>
              </fill>
            </x14:dxf>
          </x14:cfRule>
          <x14:cfRule type="containsText" priority="13" operator="containsText" id="{39A3ADDC-A1A1-4FD7-B8D7-039B8217D197}">
            <xm:f>NOT(ISERROR(SEARCH($I$55,I9)))</xm:f>
            <xm:f>$I$55</xm:f>
            <x14:dxf>
              <fill>
                <patternFill>
                  <bgColor rgb="FF92D050"/>
                </patternFill>
              </fill>
            </x14:dxf>
          </x14:cfRule>
          <xm:sqref>I9</xm:sqref>
        </x14:conditionalFormatting>
        <x14:conditionalFormatting xmlns:xm="http://schemas.microsoft.com/office/excel/2006/main">
          <x14:cfRule type="containsText" priority="14" operator="containsText" id="{2CF19D13-6971-410B-AB67-AF6DDEEBF653}">
            <xm:f>NOT(ISERROR(SEARCH($G$59,G9)))</xm:f>
            <xm:f>$G$59</xm:f>
            <x14:dxf>
              <fill>
                <patternFill>
                  <bgColor rgb="FFFF0000"/>
                </patternFill>
              </fill>
            </x14:dxf>
          </x14:cfRule>
          <x14:cfRule type="containsText" priority="15" operator="containsText" id="{0D20E4E5-8CA7-498F-8DF8-94D026CBCCBD}">
            <xm:f>NOT(ISERROR(SEARCH($G$58,G9)))</xm:f>
            <xm:f>$G$58</xm:f>
            <x14:dxf>
              <fill>
                <patternFill>
                  <bgColor rgb="FFFFC000"/>
                </patternFill>
              </fill>
            </x14:dxf>
          </x14:cfRule>
          <x14:cfRule type="containsText" priority="16" operator="containsText" id="{FC3242CE-F59A-4762-92EC-2BE7FA51A6F4}">
            <xm:f>NOT(ISERROR(SEARCH($G$57,G9)))</xm:f>
            <xm:f>$G$57</xm:f>
            <x14:dxf>
              <fill>
                <patternFill>
                  <bgColor rgb="FFFFFF00"/>
                </patternFill>
              </fill>
            </x14:dxf>
          </x14:cfRule>
          <x14:cfRule type="containsText" priority="17" operator="containsText" id="{8435D839-FD53-43C1-9349-BF19C4B590A3}">
            <xm:f>NOT(ISERROR(SEARCH($G$56,G9)))</xm:f>
            <xm:f>$G$56</xm:f>
            <x14:dxf>
              <fill>
                <patternFill>
                  <bgColor rgb="FF00B050"/>
                </patternFill>
              </fill>
            </x14:dxf>
          </x14:cfRule>
          <x14:cfRule type="containsText" priority="18" operator="containsText" id="{0BDF2FC9-08B2-4E78-AE64-654D3CA0C103}">
            <xm:f>NOT(ISERROR(SEARCH($G$55,G9)))</xm:f>
            <xm:f>$G$55</xm:f>
            <x14:dxf>
              <fill>
                <patternFill>
                  <bgColor rgb="FFADDB7B"/>
                </patternFill>
              </fill>
            </x14:dxf>
          </x14:cfRule>
          <xm:sqref>G9 V9 V15 V22 V29 V33</xm:sqref>
        </x14:conditionalFormatting>
        <x14:conditionalFormatting xmlns:xm="http://schemas.microsoft.com/office/excel/2006/main">
          <x14:cfRule type="containsText" priority="19" operator="containsText" id="{3B7AFC04-C152-482A-BF10-CF91F761A001}">
            <xm:f>NOT(ISERROR(SEARCH($G$59,G15)))</xm:f>
            <xm:f>$G$59</xm:f>
            <x14:dxf>
              <fill>
                <patternFill>
                  <bgColor rgb="FFFF0000"/>
                </patternFill>
              </fill>
            </x14:dxf>
          </x14:cfRule>
          <x14:cfRule type="containsText" priority="20" operator="containsText" id="{F8F63EC9-511E-4D3C-9409-0D61FD9DEF19}">
            <xm:f>NOT(ISERROR(SEARCH($G$58,G15)))</xm:f>
            <xm:f>$G$58</xm:f>
            <x14:dxf>
              <fill>
                <patternFill>
                  <bgColor rgb="FFFFC000"/>
                </patternFill>
              </fill>
            </x14:dxf>
          </x14:cfRule>
          <x14:cfRule type="containsText" priority="21" operator="containsText" id="{5CC95BF6-4C9E-475B-8CA0-7F51E8706E27}">
            <xm:f>NOT(ISERROR(SEARCH($G$57,G15)))</xm:f>
            <xm:f>$G$57</xm:f>
            <x14:dxf>
              <fill>
                <patternFill>
                  <bgColor rgb="FFFFFF00"/>
                </patternFill>
              </fill>
            </x14:dxf>
          </x14:cfRule>
          <x14:cfRule type="containsText" priority="22" operator="containsText" id="{81B4EBA2-DEBC-400E-BE57-67116A492F25}">
            <xm:f>NOT(ISERROR(SEARCH($G$56,G15)))</xm:f>
            <xm:f>$G$56</xm:f>
            <x14:dxf>
              <fill>
                <patternFill>
                  <bgColor rgb="FF00B050"/>
                </patternFill>
              </fill>
            </x14:dxf>
          </x14:cfRule>
          <x14:cfRule type="containsText" priority="23" operator="containsText" id="{4DDFB4A0-7011-409A-9AFB-7BF5A4E49DEE}">
            <xm:f>NOT(ISERROR(SEARCH($G$55,G15)))</xm:f>
            <xm:f>$G$55</xm:f>
            <x14:dxf>
              <fill>
                <patternFill>
                  <bgColor rgb="FF92D050"/>
                </patternFill>
              </fill>
            </x14:dxf>
          </x14:cfRule>
          <xm:sqref>G15 G22 G29 G33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PAAC</vt:lpstr>
      <vt:lpstr>Componente 1 Riesgos</vt:lpstr>
      <vt:lpstr>Componente 2 Racionalizac</vt:lpstr>
      <vt:lpstr>Componente 3  Rendición</vt:lpstr>
      <vt:lpstr>Componente 4  Atención al Ciuda</vt:lpstr>
      <vt:lpstr>Componente 5  Transparencia </vt:lpstr>
      <vt:lpstr>Integridad- Gestión de Conflict</vt:lpstr>
      <vt:lpstr>Avance PAyAC</vt:lpstr>
      <vt:lpstr>MAPA RIESGOS UAEOS</vt:lpstr>
      <vt:lpstr>MAPA RIESGOS SEGURIDAD</vt:lpstr>
      <vt:lpstr>'MAPA RIESGOS UAEOS'!Área_de_impresión</vt:lpstr>
      <vt:lpstr>MAPA_DE_RIESGOS_DE_SEGURIDAD_DIGITAL</vt:lpstr>
      <vt:lpstr>'MAPA RIESGOS UAEOS'!Títulos_a_imprimir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Chávez</dc:creator>
  <cp:keywords/>
  <dc:description/>
  <cp:lastModifiedBy>Nelson Piñeros</cp:lastModifiedBy>
  <cp:revision/>
  <dcterms:created xsi:type="dcterms:W3CDTF">2021-11-10T20:36:13Z</dcterms:created>
  <dcterms:modified xsi:type="dcterms:W3CDTF">2023-05-26T14:56:21Z</dcterms:modified>
  <cp:category/>
  <cp:contentStatus/>
</cp:coreProperties>
</file>