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MIS DOCUMENTOS EQUIPO\PLANEACION\RIESGOS\MAPA DE RIESGOS 2019\MAPA RIESGOS CORRUPCION 2019\"/>
    </mc:Choice>
  </mc:AlternateContent>
  <bookViews>
    <workbookView xWindow="0" yWindow="-15" windowWidth="25410" windowHeight="10605" tabRatio="800" firstSheet="5" activeTab="5"/>
  </bookViews>
  <sheets>
    <sheet name="MATRIZ DEFINICIÓN RIESGO" sheetId="20" state="hidden" r:id="rId1"/>
    <sheet name="IDENTIFICACIÓN DEL RIESGO" sheetId="21" state="hidden" r:id="rId2"/>
    <sheet name="ANALISIS DE RIESGOS - PROBABILI" sheetId="34" state="hidden" r:id="rId3"/>
    <sheet name="CRITERIO PARA CALIFICAR IMPACTO" sheetId="27" state="hidden" r:id="rId4"/>
    <sheet name="EVALUACIÓN CONTROLES" sheetId="36" state="hidden" r:id="rId5"/>
    <sheet name="MAPA RIESGO CORRUPCIÓN" sheetId="37" r:id="rId6"/>
    <sheet name="MAPA DE CALOR" sheetId="30" state="hidden" r:id="rId7"/>
    <sheet name="RESUMEN MRC" sheetId="33" state="hidden" r:id="rId8"/>
    <sheet name="VERIFICACION SEGUIMIENTOS" sheetId="32" state="hidden" r:id="rId9"/>
    <sheet name="califica riesgo" sheetId="24" state="hidden" r:id="rId10"/>
    <sheet name="Plan anticorrupción " sheetId="19" state="hidden" r:id="rId11"/>
  </sheets>
  <definedNames>
    <definedName name="_xlnm._FilterDatabase" localSheetId="7" hidden="1">'RESUMEN MRC'!$B$3:$N$61</definedName>
    <definedName name="A_Obj1" localSheetId="7">OFFSET(#REF!,0,0,COUNTA(#REF!)-1,1)</definedName>
    <definedName name="A_Obj1">OFFSET(#REF!,0,0,COUNTA(#REF!)-1,1)</definedName>
    <definedName name="A_Obj2" localSheetId="7">OFFSET(#REF!,0,0,COUNTA(#REF!)-1,1)</definedName>
    <definedName name="A_Obj2">OFFSET(#REF!,0,0,COUNTA(#REF!)-1,1)</definedName>
    <definedName name="A_Obj3" localSheetId="7">OFFSET(#REF!,0,0,COUNTA(#REF!)-1,1)</definedName>
    <definedName name="A_Obj3">OFFSET(#REF!,0,0,COUNTA(#REF!)-1,1)</definedName>
    <definedName name="A_Obj4" localSheetId="7">OFFSET(#REF!,0,0,COUNTA(#REF!)-1,1)</definedName>
    <definedName name="A_Obj4">OFFSET(#REF!,0,0,COUNTA(#REF!)-1,1)</definedName>
    <definedName name="Acc_1" localSheetId="7">#REF!</definedName>
    <definedName name="Acc_1">#REF!</definedName>
    <definedName name="Acc_2" localSheetId="7">#REF!</definedName>
    <definedName name="Acc_2">#REF!</definedName>
    <definedName name="Acc_3" localSheetId="7">#REF!</definedName>
    <definedName name="Acc_3">#REF!</definedName>
    <definedName name="Acc_4" localSheetId="7">#REF!</definedName>
    <definedName name="Acc_4">#REF!</definedName>
    <definedName name="Acc_5" localSheetId="7">#REF!</definedName>
    <definedName name="Acc_5">#REF!</definedName>
    <definedName name="Acc_6" localSheetId="7">#REF!</definedName>
    <definedName name="Acc_6">#REF!</definedName>
    <definedName name="Acc_7" localSheetId="7">#REF!</definedName>
    <definedName name="Acc_7">#REF!</definedName>
    <definedName name="Acc_8" localSheetId="7">#REF!</definedName>
    <definedName name="Acc_8">#REF!</definedName>
    <definedName name="Acc_9" localSheetId="7">#REF!</definedName>
    <definedName name="Acc_9">#REF!</definedName>
    <definedName name="_xlnm.Print_Area" localSheetId="7">'RESUMEN MRC'!$B$3:$N$61</definedName>
    <definedName name="Departamentos" localSheetId="7">#REF!</definedName>
    <definedName name="Departamentos">#REF!</definedName>
    <definedName name="Fuentes" localSheetId="7">#REF!</definedName>
    <definedName name="Fuentes">#REF!</definedName>
    <definedName name="Indicadores" localSheetId="7">#REF!</definedName>
    <definedName name="Indicadores">#REF!</definedName>
    <definedName name="Objetivos" localSheetId="7">OFFSET(#REF!,0,0,COUNTA(#REF!)-1,1)</definedName>
    <definedName name="Objetivos">OFFSET(#REF!,0,0,COUNTA(#REF!)-1,1)</definedName>
  </definedNames>
  <calcPr calcId="152511"/>
</workbook>
</file>

<file path=xl/calcChain.xml><?xml version="1.0" encoding="utf-8"?>
<calcChain xmlns="http://schemas.openxmlformats.org/spreadsheetml/2006/main">
  <c r="Q6" i="33" l="1"/>
  <c r="Z6" i="33"/>
  <c r="V83" i="33"/>
  <c r="AB6" i="33" l="1"/>
  <c r="AA6" i="33"/>
  <c r="P6" i="33"/>
  <c r="AC6" i="33" l="1"/>
  <c r="S6" i="33"/>
  <c r="R6" i="33"/>
  <c r="T6" i="33" l="1"/>
  <c r="V105" i="33"/>
  <c r="U105" i="33"/>
  <c r="T105" i="33"/>
  <c r="S105" i="33"/>
  <c r="Q91" i="33"/>
  <c r="Q90" i="33"/>
  <c r="AA72" i="33"/>
  <c r="Z73" i="33" s="1"/>
  <c r="Z78" i="33" s="1"/>
  <c r="U83" i="33"/>
  <c r="T83" i="33"/>
  <c r="S83" i="33"/>
  <c r="X73" i="33" l="1"/>
  <c r="X78" i="33" s="1"/>
  <c r="AA73" i="33"/>
  <c r="Y73" i="33"/>
  <c r="Y78" i="33" s="1"/>
  <c r="E135" i="36"/>
  <c r="C135" i="36"/>
  <c r="B129" i="36"/>
  <c r="D123" i="36"/>
  <c r="D122" i="36"/>
  <c r="D121" i="36"/>
  <c r="D120" i="36"/>
  <c r="D119" i="36"/>
  <c r="D118" i="36"/>
  <c r="D124" i="36" s="1"/>
  <c r="F123" i="36" s="1"/>
  <c r="A135" i="36" s="1"/>
  <c r="D117" i="36"/>
  <c r="E108" i="36"/>
  <c r="C108" i="36"/>
  <c r="B102" i="36"/>
  <c r="D96" i="36"/>
  <c r="D95" i="36"/>
  <c r="D94" i="36"/>
  <c r="D93" i="36"/>
  <c r="D92" i="36"/>
  <c r="D91" i="36"/>
  <c r="D90" i="36"/>
  <c r="E82" i="36"/>
  <c r="C82" i="36"/>
  <c r="B76" i="36"/>
  <c r="D70" i="36"/>
  <c r="D69" i="36"/>
  <c r="D68" i="36"/>
  <c r="D67" i="36"/>
  <c r="D66" i="36"/>
  <c r="D65" i="36"/>
  <c r="D64" i="36"/>
  <c r="E50" i="36"/>
  <c r="C50" i="36"/>
  <c r="B44" i="36"/>
  <c r="D38" i="36"/>
  <c r="D37" i="36"/>
  <c r="D36" i="36"/>
  <c r="D35" i="36"/>
  <c r="D34" i="36"/>
  <c r="D33" i="36"/>
  <c r="D32" i="36"/>
  <c r="E24" i="36"/>
  <c r="C24" i="36"/>
  <c r="B18" i="36"/>
  <c r="D12" i="36"/>
  <c r="D11" i="36"/>
  <c r="D10" i="36"/>
  <c r="D9" i="36"/>
  <c r="D8" i="36"/>
  <c r="D7" i="36"/>
  <c r="D6" i="36"/>
  <c r="D97" i="36" l="1"/>
  <c r="F96" i="36" s="1"/>
  <c r="A108" i="36" s="1"/>
  <c r="D71" i="36"/>
  <c r="F70" i="36" s="1"/>
  <c r="A82" i="36" s="1"/>
  <c r="D39" i="36"/>
  <c r="F38" i="36" s="1"/>
  <c r="A50" i="36" s="1"/>
  <c r="D13" i="36"/>
  <c r="F12" i="36" s="1"/>
  <c r="A24" i="36" s="1"/>
  <c r="D8" i="21" l="1"/>
  <c r="D7" i="21"/>
  <c r="D6" i="21"/>
  <c r="D5" i="21"/>
  <c r="D4" i="21"/>
  <c r="D3" i="21"/>
  <c r="B16" i="34"/>
  <c r="B15" i="34"/>
  <c r="B14" i="34"/>
  <c r="B13" i="34"/>
  <c r="B12" i="34"/>
  <c r="B11" i="34"/>
  <c r="E221" i="27" l="1"/>
  <c r="D221" i="27"/>
  <c r="B198" i="27"/>
  <c r="E181" i="27"/>
  <c r="D181" i="27"/>
  <c r="B158" i="27"/>
  <c r="E143" i="27"/>
  <c r="D143" i="27"/>
  <c r="B120" i="27"/>
  <c r="E104" i="27"/>
  <c r="D104" i="27"/>
  <c r="B81" i="27"/>
  <c r="B42" i="27"/>
  <c r="B3" i="27"/>
  <c r="M16" i="34"/>
  <c r="N16" i="34" s="1"/>
  <c r="L16" i="34"/>
  <c r="M15" i="34"/>
  <c r="N15" i="34" s="1"/>
  <c r="L15" i="34"/>
  <c r="N14" i="34"/>
  <c r="M14" i="34"/>
  <c r="L14" i="34"/>
  <c r="M13" i="34"/>
  <c r="N13" i="34" s="1"/>
  <c r="L13" i="34"/>
  <c r="N12" i="34"/>
  <c r="M12" i="34"/>
  <c r="L12" i="34"/>
  <c r="M11" i="34"/>
  <c r="N11" i="34" s="1"/>
  <c r="L11" i="34"/>
  <c r="M10" i="34"/>
  <c r="N10" i="34" s="1"/>
  <c r="L10" i="34"/>
  <c r="M9" i="34"/>
  <c r="N9" i="34" s="1"/>
  <c r="L9" i="34"/>
  <c r="M8" i="34"/>
  <c r="N8" i="34" s="1"/>
  <c r="L8" i="34"/>
  <c r="M7" i="34"/>
  <c r="N7" i="34" s="1"/>
  <c r="L7" i="34"/>
  <c r="M6" i="34"/>
  <c r="N6" i="34" s="1"/>
  <c r="L6" i="34"/>
  <c r="M5" i="34"/>
  <c r="N5" i="34" s="1"/>
  <c r="L5" i="34"/>
  <c r="B10" i="34"/>
  <c r="B9" i="34"/>
  <c r="B8" i="34"/>
  <c r="B7" i="34"/>
  <c r="B6" i="34"/>
  <c r="B5" i="34"/>
  <c r="E26" i="27" l="1"/>
  <c r="D26" i="27"/>
  <c r="H45" i="20" l="1"/>
  <c r="H44" i="20"/>
  <c r="H43" i="20"/>
  <c r="H42" i="20"/>
  <c r="H41" i="20"/>
  <c r="H40" i="20"/>
  <c r="H39" i="20"/>
  <c r="H38" i="20"/>
  <c r="H37" i="20"/>
  <c r="H36" i="20"/>
  <c r="H35" i="20"/>
  <c r="H34" i="20"/>
  <c r="H33" i="20"/>
  <c r="H32" i="20"/>
  <c r="H31" i="20"/>
  <c r="H30" i="20"/>
  <c r="H29" i="20"/>
  <c r="I29" i="20" s="1"/>
  <c r="H28" i="20"/>
  <c r="I28" i="20" s="1"/>
  <c r="H9" i="20"/>
  <c r="I9" i="20" s="1"/>
  <c r="H8" i="20"/>
  <c r="I8" i="20" s="1"/>
  <c r="H7" i="20"/>
  <c r="I7" i="20" s="1"/>
  <c r="H6" i="20"/>
  <c r="I6" i="20" s="1"/>
  <c r="H5" i="20"/>
  <c r="I5" i="20" s="1"/>
  <c r="H4" i="20"/>
  <c r="I4" i="20" s="1"/>
  <c r="E65" i="27" l="1"/>
  <c r="D65" i="27"/>
</calcChain>
</file>

<file path=xl/comments1.xml><?xml version="1.0" encoding="utf-8"?>
<comments xmlns="http://schemas.openxmlformats.org/spreadsheetml/2006/main">
  <authors>
    <author>Jorge Ismael Muñoz Rodriguez</author>
  </authors>
  <commentList>
    <comment ref="B3" authorId="0" shapeId="0">
      <text>
        <r>
          <rPr>
            <b/>
            <sz val="6"/>
            <color indexed="81"/>
            <rFont val="Tahoma"/>
            <family val="2"/>
          </rPr>
          <t>Jorge Ismael Muñoz Rodriguez:</t>
        </r>
        <r>
          <rPr>
            <sz val="6"/>
            <color indexed="81"/>
            <rFont val="Tahoma"/>
            <family val="2"/>
          </rPr>
          <t xml:space="preserve">
</t>
        </r>
        <r>
          <rPr>
            <b/>
            <sz val="6"/>
            <color indexed="81"/>
            <rFont val="Tahoma"/>
            <family val="2"/>
          </rPr>
          <t xml:space="preserve">Definición: </t>
        </r>
        <r>
          <rPr>
            <sz val="6"/>
            <color indexed="81"/>
            <rFont val="Tahoma"/>
            <family val="2"/>
          </rPr>
          <t>posibilidad de que por acción u omisión, se use el poder para desviar la gestión de lo público hacia un beneficio privado.</t>
        </r>
      </text>
    </comment>
    <comment ref="C3" authorId="0" shapeId="0">
      <text>
        <r>
          <rPr>
            <b/>
            <sz val="6"/>
            <color indexed="81"/>
            <rFont val="Tahoma"/>
            <family val="2"/>
          </rPr>
          <t>Jorge Ismael Muñoz Rodriguez:</t>
        </r>
        <r>
          <rPr>
            <sz val="6"/>
            <color indexed="81"/>
            <rFont val="Tahoma"/>
            <family val="2"/>
          </rPr>
          <t xml:space="preserve">
En la descripción de los riesgos de corrupción deben concurrir TODOS los componentes de su definición: Acción u omisión + uso del poder + desviación de la gestión de lo público + el beneficio privado. 
</t>
        </r>
        <r>
          <rPr>
            <b/>
            <sz val="6"/>
            <color indexed="81"/>
            <rFont val="Tahoma"/>
            <family val="2"/>
          </rPr>
          <t xml:space="preserve">Definición: </t>
        </r>
        <r>
          <rPr>
            <sz val="6"/>
            <color indexed="81"/>
            <rFont val="Tahoma"/>
            <family val="2"/>
          </rPr>
          <t>posibilidad de que por acción u omisión, se use el poder para desviar la gestión de lo público hacia un beneficio privado.</t>
        </r>
      </text>
    </comment>
  </commentList>
</comments>
</file>

<file path=xl/comments2.xml><?xml version="1.0" encoding="utf-8"?>
<comments xmlns="http://schemas.openxmlformats.org/spreadsheetml/2006/main">
  <authors>
    <author>Jorge Ismael Muñoz Rodriguez</author>
  </authors>
  <commentList>
    <comment ref="A1" authorId="0" shapeId="0">
      <text>
        <r>
          <rPr>
            <b/>
            <sz val="9"/>
            <color indexed="81"/>
            <rFont val="Tahoma"/>
            <family val="2"/>
          </rPr>
          <t xml:space="preserve">Jorge Ismael Muñoz Rodriguez: </t>
        </r>
        <r>
          <rPr>
            <sz val="9"/>
            <color indexed="81"/>
            <rFont val="Tahoma"/>
            <family val="2"/>
          </rPr>
          <t>Las preguntas claves para la identificación del riesgo permiten determinar:
¿QUÉ PUEDE SUCEDER? Identificar la afectación del cumplimiento del objetivo estratégico o del proceso según sea el caso.
¿CÓMO PUEDE SUCEDER? Establecer las causas a partir de los factores determinados en el contexto.
¿CUÁNDO PUEDE SUCEDER? Determinar de acuerdo con el desarrollo del proceso.
¿QUÉ CONSECUENCIAS TENDRÍA SU MATERIALIZACIÓN? Determinar los posibles efectos por la materialización del riesgo.</t>
        </r>
      </text>
    </comment>
    <comment ref="F2" authorId="0" shapeId="0">
      <text>
        <r>
          <rPr>
            <b/>
            <sz val="9"/>
            <color indexed="81"/>
            <rFont val="Tahoma"/>
            <family val="2"/>
          </rPr>
          <t>Jorge Ismael Muñoz Rodriguez:</t>
        </r>
        <r>
          <rPr>
            <sz val="9"/>
            <color indexed="81"/>
            <rFont val="Tahoma"/>
            <family val="2"/>
          </rPr>
          <t xml:space="preserve">
Resultado de un evento que afecta los objetivos.
</t>
        </r>
      </text>
    </comment>
  </commentList>
</comments>
</file>

<file path=xl/comments3.xml><?xml version="1.0" encoding="utf-8"?>
<comments xmlns="http://schemas.openxmlformats.org/spreadsheetml/2006/main">
  <authors>
    <author>Jorge Ismael Muñoz Rodriguez</author>
  </authors>
  <commentList>
    <comment ref="B4" authorId="0" shapeId="0">
      <text>
        <r>
          <rPr>
            <b/>
            <sz val="9"/>
            <color indexed="81"/>
            <rFont val="Tahoma"/>
            <family val="2"/>
          </rPr>
          <t>Jorge Ismael Muñoz Rodriguez:</t>
        </r>
        <r>
          <rPr>
            <sz val="9"/>
            <color indexed="81"/>
            <rFont val="Tahoma"/>
            <family val="2"/>
          </rPr>
          <t xml:space="preserve">
Para los riesgos de corrupción, el análisis de impacto se realizará teniendo en cuenta solamente los niveles de "moderad", "mayor" y "catastrofico". </t>
        </r>
      </text>
    </comment>
    <comment ref="D5" authorId="0" shapeId="0">
      <text>
        <r>
          <rPr>
            <b/>
            <sz val="9"/>
            <color indexed="81"/>
            <rFont val="Tahoma"/>
            <family val="2"/>
          </rPr>
          <t>Jorge Ismael Muñoz Rodriguez:</t>
        </r>
        <r>
          <rPr>
            <sz val="9"/>
            <color indexed="81"/>
            <rFont val="Tahoma"/>
            <family val="2"/>
          </rPr>
          <t xml:space="preserve">
Elija su respuesta y marque con una "X".</t>
        </r>
      </text>
    </comment>
    <comment ref="B22" authorId="0" shapeId="0">
      <text>
        <r>
          <rPr>
            <b/>
            <sz val="9"/>
            <color indexed="81"/>
            <rFont val="Tahoma"/>
            <family val="2"/>
          </rPr>
          <t>Jorge Ismael Muñoz Rodriguez:</t>
        </r>
        <r>
          <rPr>
            <sz val="9"/>
            <color indexed="81"/>
            <rFont val="Tahoma"/>
            <family val="2"/>
          </rPr>
          <t xml:space="preserve">
Si la respuesta a ésta pregunta es afirmativa, el riesgo se considera catastrofico.</t>
        </r>
      </text>
    </comment>
  </commentList>
</comments>
</file>

<file path=xl/comments4.xml><?xml version="1.0" encoding="utf-8"?>
<comments xmlns="http://schemas.openxmlformats.org/spreadsheetml/2006/main">
  <authors>
    <author>Jorge Ismael Muñoz Rodriguez</author>
  </authors>
  <commentList>
    <comment ref="E11" authorId="0" shapeId="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37" authorId="0" shapeId="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69" authorId="0" shapeId="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95" authorId="0" shapeId="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122" authorId="0" shapeId="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List>
</comments>
</file>

<file path=xl/comments5.xml><?xml version="1.0" encoding="utf-8"?>
<comments xmlns="http://schemas.openxmlformats.org/spreadsheetml/2006/main">
  <authors>
    <author>Jorge Ismael Muñoz Rodriguez</author>
  </authors>
  <commentList>
    <comment ref="B5" authorId="0" shapeId="0">
      <text>
        <r>
          <rPr>
            <b/>
            <sz val="9"/>
            <color indexed="81"/>
            <rFont val="Tahoma"/>
            <family val="2"/>
          </rPr>
          <t xml:space="preserve">Jorge Ismael Muñoz Rodriguez:
</t>
        </r>
        <r>
          <rPr>
            <sz val="9"/>
            <color indexed="81"/>
            <rFont val="Tahoma"/>
            <family val="2"/>
          </rPr>
          <t xml:space="preserve">
</t>
        </r>
        <r>
          <rPr>
            <b/>
            <i/>
            <u/>
            <sz val="9"/>
            <color indexed="81"/>
            <rFont val="Tahoma"/>
            <family val="2"/>
          </rPr>
          <t>RIESGO DE CORRUPCIÓN:</t>
        </r>
        <r>
          <rPr>
            <sz val="9"/>
            <color indexed="81"/>
            <rFont val="Tahoma"/>
            <family val="2"/>
          </rPr>
          <t xml:space="preserve"> Es la posibilidad de que, por acción u omisión, se use el poder para desviar la gestión de lo público hacia un beneficio privado. “Esto implica que las prácticas corruptas son realizadas por actores públicos y/o privados con poder e incidencia en la toma de decisiones y la administración de los bienes públicos” (Conpes N° 167 de 2013).
En la descripción de los riesgos de corrupción deben concurrir TODOS los componentes de su definición:
</t>
        </r>
        <r>
          <rPr>
            <b/>
            <sz val="9"/>
            <color indexed="81"/>
            <rFont val="Tahoma"/>
            <family val="2"/>
          </rPr>
          <t>Acción u omisión</t>
        </r>
        <r>
          <rPr>
            <sz val="9"/>
            <color indexed="81"/>
            <rFont val="Tahoma"/>
            <family val="2"/>
          </rPr>
          <t xml:space="preserve"> + </t>
        </r>
        <r>
          <rPr>
            <b/>
            <sz val="9"/>
            <color indexed="81"/>
            <rFont val="Tahoma"/>
            <family val="2"/>
          </rPr>
          <t>uso del poder</t>
        </r>
        <r>
          <rPr>
            <sz val="9"/>
            <color indexed="81"/>
            <rFont val="Tahoma"/>
            <family val="2"/>
          </rPr>
          <t xml:space="preserve"> + </t>
        </r>
        <r>
          <rPr>
            <b/>
            <sz val="9"/>
            <color indexed="81"/>
            <rFont val="Tahoma"/>
            <family val="2"/>
          </rPr>
          <t>desviación de la gestión de lo público</t>
        </r>
        <r>
          <rPr>
            <sz val="9"/>
            <color indexed="81"/>
            <rFont val="Tahoma"/>
            <family val="2"/>
          </rPr>
          <t xml:space="preserve"> + </t>
        </r>
        <r>
          <rPr>
            <b/>
            <sz val="9"/>
            <color indexed="81"/>
            <rFont val="Tahoma"/>
            <family val="2"/>
          </rPr>
          <t>el beneficio privado</t>
        </r>
        <r>
          <rPr>
            <sz val="9"/>
            <color indexed="81"/>
            <rFont val="Tahoma"/>
            <family val="2"/>
          </rPr>
          <t>.</t>
        </r>
      </text>
    </comment>
    <comment ref="C5" authorId="0" shapeId="0">
      <text>
        <r>
          <rPr>
            <b/>
            <sz val="9"/>
            <color indexed="81"/>
            <rFont val="Tahoma"/>
            <family val="2"/>
          </rPr>
          <t xml:space="preserve">Jorge Ismael Muñoz Rodriguez:
</t>
        </r>
        <r>
          <rPr>
            <sz val="9"/>
            <color indexed="81"/>
            <rFont val="Tahoma"/>
            <family val="2"/>
          </rPr>
          <t xml:space="preserve">
Todos aquellos factores internos y externos que solos o en combinación con otros, pueden producir la materialización de un riesgo.</t>
        </r>
      </text>
    </comment>
    <comment ref="D5" authorId="0" shapeId="0">
      <text>
        <r>
          <rPr>
            <b/>
            <sz val="9"/>
            <color indexed="81"/>
            <rFont val="Tahoma"/>
            <family val="2"/>
          </rPr>
          <t xml:space="preserve">Jorge Ismael Muñoz Rodriguez:
</t>
        </r>
        <r>
          <rPr>
            <sz val="9"/>
            <color indexed="81"/>
            <rFont val="Tahoma"/>
            <family val="2"/>
          </rPr>
          <t xml:space="preserve">Los efectos o situaciones resultantes de la materialización del riesgo que impactan en el proceso, la entidad, sus grupos de valor y demás partes interesadas.
</t>
        </r>
      </text>
    </comment>
    <comment ref="I76" authorId="0" shapeId="0">
      <text>
        <r>
          <rPr>
            <b/>
            <sz val="9"/>
            <color indexed="81"/>
            <rFont val="Tahoma"/>
            <family val="2"/>
          </rPr>
          <t>Jorge Ismael Muñoz Rodriguez:</t>
        </r>
        <r>
          <rPr>
            <sz val="9"/>
            <color indexed="81"/>
            <rFont val="Tahoma"/>
            <family val="2"/>
          </rPr>
          <t xml:space="preserve">
PREVENIR las causas que generan el riesgo: VERIFICAR, VALIDAR, CONCILIAR, COMPARAR, REVISAR, COTEJAR</t>
        </r>
      </text>
    </comment>
  </commentList>
</comments>
</file>

<file path=xl/comments6.xml><?xml version="1.0" encoding="utf-8"?>
<comments xmlns="http://schemas.openxmlformats.org/spreadsheetml/2006/main">
  <authors>
    <author>Rosa Valentina Aceros Garcia</author>
    <author>Martha Ligia Ortega Santamaria</author>
  </authors>
  <commentList>
    <comment ref="B3" authorId="0" shapeId="0">
      <text>
        <r>
          <rPr>
            <b/>
            <sz val="9"/>
            <color indexed="81"/>
            <rFont val="Tahoma"/>
            <family val="2"/>
          </rPr>
          <t>Precise los objetivos que la entidad desea lograr en la vigencia y Enuncie una a una las actividades que se realizarán  al logro de cada objetivo planteado.</t>
        </r>
      </text>
    </comment>
    <comment ref="A16" authorId="1" shapeId="0">
      <text>
        <r>
          <rPr>
            <b/>
            <sz val="9"/>
            <color indexed="81"/>
            <rFont val="Tahoma"/>
            <family val="2"/>
          </rPr>
          <t>Martha Ligia Ortega Santamaria:</t>
        </r>
        <r>
          <rPr>
            <sz val="9"/>
            <color indexed="81"/>
            <rFont val="Tahoma"/>
            <family val="2"/>
          </rPr>
          <t xml:space="preserve">
</t>
        </r>
      </text>
    </comment>
  </commentList>
</comments>
</file>

<file path=xl/sharedStrings.xml><?xml version="1.0" encoding="utf-8"?>
<sst xmlns="http://schemas.openxmlformats.org/spreadsheetml/2006/main" count="1869" uniqueCount="617">
  <si>
    <t xml:space="preserve">Responsable </t>
  </si>
  <si>
    <t>1.1</t>
  </si>
  <si>
    <t>1.2</t>
  </si>
  <si>
    <t>1.3</t>
  </si>
  <si>
    <t>2.1</t>
  </si>
  <si>
    <t>2.2</t>
  </si>
  <si>
    <t>2.3</t>
  </si>
  <si>
    <t>"Actividad 1.1"</t>
  </si>
  <si>
    <t>"Actividad 1.2"</t>
  </si>
  <si>
    <t>"Actividad 1.3"</t>
  </si>
  <si>
    <t>Fecha programada</t>
  </si>
  <si>
    <t>Subcomponente</t>
  </si>
  <si>
    <t xml:space="preserve">Plan Anticorrupción y de Atención al Ciudadano                                                                                                                                                                                   </t>
  </si>
  <si>
    <t>"Actividad 2.1"</t>
  </si>
  <si>
    <t>"Actividad 2.2"</t>
  </si>
  <si>
    <t>"Actividad 2.3"</t>
  </si>
  <si>
    <t>3.1</t>
  </si>
  <si>
    <t>"Actividad 3.1"</t>
  </si>
  <si>
    <t>3.2</t>
  </si>
  <si>
    <t>"Actividad 3.2"</t>
  </si>
  <si>
    <t>3.3</t>
  </si>
  <si>
    <t>"Actividad 3.3"</t>
  </si>
  <si>
    <t>4.1</t>
  </si>
  <si>
    <t>"Actividad 4.1"</t>
  </si>
  <si>
    <t>4.2</t>
  </si>
  <si>
    <t>"Actividad 4.2"</t>
  </si>
  <si>
    <t>4.3</t>
  </si>
  <si>
    <t>"Actividad 4.3"</t>
  </si>
  <si>
    <t>"Actividad 5.1"</t>
  </si>
  <si>
    <t>"Actividad 5.2"</t>
  </si>
  <si>
    <t>4…</t>
  </si>
  <si>
    <t>"Actividad 4..."</t>
  </si>
  <si>
    <t>2…</t>
  </si>
  <si>
    <t>"Actividad 2..."</t>
  </si>
  <si>
    <t>1…</t>
  </si>
  <si>
    <t>"Actividad 1..."</t>
  </si>
  <si>
    <t xml:space="preserve"> Actividades</t>
  </si>
  <si>
    <t>5.1.</t>
  </si>
  <si>
    <t>5.2.</t>
  </si>
  <si>
    <t>5.3.</t>
  </si>
  <si>
    <t>"Actividad 5.."</t>
  </si>
  <si>
    <r>
      <rPr>
        <b/>
        <sz val="14"/>
        <color theme="1"/>
        <rFont val="Calibri"/>
        <family val="2"/>
        <scheme val="minor"/>
      </rPr>
      <t xml:space="preserve">Subcomponente /proceso 1                                          </t>
    </r>
    <r>
      <rPr>
        <sz val="14"/>
        <color theme="1"/>
        <rFont val="Calibri"/>
        <family val="2"/>
        <scheme val="minor"/>
      </rPr>
      <t xml:space="preserve"> Política de Administración de Riesgos de Corrupción</t>
    </r>
  </si>
  <si>
    <r>
      <rPr>
        <b/>
        <sz val="14"/>
        <color theme="1"/>
        <rFont val="Calibri"/>
        <family val="2"/>
        <scheme val="minor"/>
      </rPr>
      <t xml:space="preserve">Subcomponente /proceso 3                                            </t>
    </r>
    <r>
      <rPr>
        <sz val="14"/>
        <color theme="1"/>
        <rFont val="Calibri"/>
        <family val="2"/>
        <scheme val="minor"/>
      </rPr>
      <t xml:space="preserve"> Consulta y divulgación </t>
    </r>
  </si>
  <si>
    <r>
      <rPr>
        <b/>
        <sz val="14"/>
        <color theme="1"/>
        <rFont val="Calibri"/>
        <family val="2"/>
        <scheme val="minor"/>
      </rPr>
      <t>Subcomponente/proceso 5</t>
    </r>
    <r>
      <rPr>
        <sz val="14"/>
        <color theme="1"/>
        <rFont val="Calibri"/>
        <family val="2"/>
        <scheme val="minor"/>
      </rPr>
      <t xml:space="preserve"> Seguimiento</t>
    </r>
  </si>
  <si>
    <r>
      <rPr>
        <b/>
        <sz val="14"/>
        <color theme="1"/>
        <rFont val="Calibri"/>
        <family val="2"/>
        <scheme val="minor"/>
      </rPr>
      <t xml:space="preserve">Subcomponente/proceso  2                                                                    </t>
    </r>
    <r>
      <rPr>
        <sz val="14"/>
        <color theme="1"/>
        <rFont val="Calibri"/>
        <family val="2"/>
        <scheme val="minor"/>
      </rPr>
      <t xml:space="preserve">  Construcción del Mapa de Riesgos de Corrupción</t>
    </r>
  </si>
  <si>
    <r>
      <rPr>
        <b/>
        <sz val="14"/>
        <color theme="1"/>
        <rFont val="Calibri"/>
        <family val="2"/>
        <scheme val="minor"/>
      </rPr>
      <t>Subcomponente /proceso 4</t>
    </r>
    <r>
      <rPr>
        <sz val="14"/>
        <color theme="1"/>
        <rFont val="Calibri"/>
        <family val="2"/>
        <scheme val="minor"/>
      </rPr>
      <t xml:space="preserve">                                           Monitoreo o revisión</t>
    </r>
  </si>
  <si>
    <t>Componente 1: Gestión del Riesgo de Corrupción  -Mapa de Riesgos de Corrupción</t>
  </si>
  <si>
    <t>Meta o producto</t>
  </si>
  <si>
    <t>La Política de Administración de Riesgos se puede adoptar a través de manuales o guías. Para estos efectos, se
deben tener en cuenta entre otros:
 (i) objetivos que se espera lograr, 
(ii) estrategias para establecer cómo se va a desarrollar la política; 
(iii) acciones que se van a desarrollar contemplando el tiempo, los recursos, los responsables y el talento humano requerido;
(iv) seguimiento y evaluación a la implementación y efectividad de las políticas</t>
  </si>
  <si>
    <t>Deberá surtirse en todas las etapas de construcción del Mapa de Riesgos de Corrupción en el marco de un proceso participativo que involucre actores internos y externos de la entidad. 
Concluido este proceso de participación deberá procederse a su divulgación</t>
  </si>
  <si>
    <t>Los líderes de los procesos en conjunto con sus equipos deben monitorear y revisar periódicamente el documento del  Mapa de Riesgos de Corrupción y si es del caso ajustarlo haciendo públicos los cambios.
Su importancia radica en la necesidad de monitorear permanentemente la gestión del riesgo y la efectividad de los controles establecidos. Teniendo en cuenta que la corrupción es —por sus propias características— una actividad
difícil de detectar.
En esta fase se debe:
• Garantizar que los controles son eficaces y eficientes.
• Obtener información adicional que permita mejorar la valoración del riesgo.
• Analizar y aprender lecciones a partir de los eventos, los cambios, las tendencias, los éxitos y los
fracasos.
• Detectar cambios en el contexto interno y externo.
• Identificar riesgos emergentes</t>
  </si>
  <si>
    <t>La Oficina de Control Interno o quien haga sus veces, debe adelantar seguimiento al Mapa de Riesgos de Corrupción. En este sentido es necesario que en sus procesos de auditoría interna analice las causas, los riesgos de corrupción y la efectividad de los controles incorporados en el Mapa de Riesgos de Corrupción.</t>
  </si>
  <si>
    <t>qué dice la estrategia</t>
  </si>
  <si>
    <t>qué dice la guía de riesgos</t>
  </si>
  <si>
    <t xml:space="preserve">✓ Primer seguimiento: Con corte al 30 de abril. En esa medida, la publicación deberá surtirse dentro de los diez (10) primeros días del mes de mayo.
✓ Segundo seguimiento: Con corte al 31 de agosto. La publicación deberá surtirse dentro de los diez (10) primeros días del mes de septiembre.
✓ Tercer seguimiento: Con corte al 31 de diciembre. La publicación deberá surtirse dentro de los diez (10) primeros días hábiles del mes de enero.
</t>
  </si>
  <si>
    <t>El Mapa de Riesgos de Corrupción:
✓ Debe elaborarse anualmente.
✓ Debe publicarse a más tardar el 31 de enero de cada año. - ste año plazo a 31 marzo
✓ A la Oficina de Planeación o quien haga sus veces le corresponde liderar su
elaboración y consolidación.
✓ Debe ser elaborado por cada responsable de las áreas y/o de los procesos, junto con su equipo.</t>
  </si>
  <si>
    <t xml:space="preserve">Acción y Omisión </t>
  </si>
  <si>
    <t xml:space="preserve">Uso del poder </t>
  </si>
  <si>
    <t xml:space="preserve">Desviar la gestión de lo público </t>
  </si>
  <si>
    <t>Riesgo</t>
  </si>
  <si>
    <t>Impacto</t>
  </si>
  <si>
    <t>2.1. Identificación de Riesgos de Corrupción
Tiene como principal objetivo conocer las fuentes de los riesgos de corrupción, sus causas y sus consecuencias.
2.2. Valoración del Riesgo de Corrupción
a) Análisis del Riesgo de Corrupción: 
• Probabilidad. Es la oportunidad de ocurrencia de un evento de riesgo. Se mide según la frecuencia
• Impacto. Son las consecuencias o efectos que puede generar la materialización del riesgo de
corrupción en la entidad13.
b) Evaluación del Riesgo de Corrupción: Su objetivo es comparar los resultados del análisis de riesgos con los controles establecidos, para determinar la zona de riesgo final.
2.3. Matriz de Riesgos de Corrupción
Una vez desarrollado el proceso de construcción del Mapa de Riesgos de Corrupción, se elabora la matriz de Riesgos de Corrupción de la entidad. Este documento se debe publicar en su página web</t>
  </si>
  <si>
    <t>Identificación del riesgo</t>
  </si>
  <si>
    <t>Casi seguro</t>
  </si>
  <si>
    <t>Probable</t>
  </si>
  <si>
    <t>Posible</t>
  </si>
  <si>
    <t>Improbable</t>
  </si>
  <si>
    <t>Nivel</t>
  </si>
  <si>
    <t>13 ¿Dar lugar a procesos fiscales?</t>
  </si>
  <si>
    <t>12 ¿Dar lugar a procesos disciplinarios?</t>
  </si>
  <si>
    <t>11 ¿Dar lugar a procesos sancionatorios?</t>
  </si>
  <si>
    <t>10 ¿Generar intervención de los órganos de control, de la Fiscalía, u otro ente?</t>
  </si>
  <si>
    <t>Castrófico</t>
  </si>
  <si>
    <t xml:space="preserve">12-18 </t>
  </si>
  <si>
    <t>Mayor</t>
  </si>
  <si>
    <t xml:space="preserve">Moderado </t>
  </si>
  <si>
    <t>1-5</t>
  </si>
  <si>
    <t>NO</t>
  </si>
  <si>
    <t>SI</t>
  </si>
  <si>
    <t>Si el riesgo de corrupción se materializa podría...</t>
  </si>
  <si>
    <t xml:space="preserve">Descripción </t>
  </si>
  <si>
    <t xml:space="preserve">Respuestas </t>
  </si>
  <si>
    <t>Respuesta</t>
  </si>
  <si>
    <t>Nº Pregunta</t>
  </si>
  <si>
    <t>Calificación de Riesgo de Corrupción Impacto</t>
  </si>
  <si>
    <t>Formato para determinar el Impacto</t>
  </si>
  <si>
    <t>Tabla 12: Matriz del Mapa de Riesgos de Corrupción</t>
  </si>
  <si>
    <t>Consulta /Divulgación</t>
  </si>
  <si>
    <t>Probabilidad</t>
  </si>
  <si>
    <t>Acciones Asociadas al Control</t>
  </si>
  <si>
    <t>Procesos/Objetivo</t>
  </si>
  <si>
    <t>Valoración del Riesgo de Corrupción</t>
  </si>
  <si>
    <t>TOTAL</t>
  </si>
  <si>
    <t>Rara vez</t>
  </si>
  <si>
    <t>6-11</t>
  </si>
  <si>
    <t>Baja</t>
  </si>
  <si>
    <t>Moderada</t>
  </si>
  <si>
    <t>Alta</t>
  </si>
  <si>
    <t>Extrema</t>
  </si>
  <si>
    <t>PROBABILIDAD</t>
  </si>
  <si>
    <t>IMPACTO</t>
  </si>
  <si>
    <t>Moderado</t>
  </si>
  <si>
    <t>Catastrófico</t>
  </si>
  <si>
    <t>B</t>
  </si>
  <si>
    <t>M</t>
  </si>
  <si>
    <t>A</t>
  </si>
  <si>
    <t>E</t>
  </si>
  <si>
    <t>Casi Seguro</t>
  </si>
  <si>
    <t>CPR = COMUNICACIÓN Y PRENSA
GIN = GESTIÓN INFORMATICA
GEO = GESTIÓN DEL CONOCIMIENTO
GCO = GESTIÓN CONTRACTUAL
GJU = GESTIÓN JURIDICA
GHU = GESTIÓN HUMANA
GFI = GESTIÓN FINANCIERA
GAD = GESTIÓN ADMINISTRATIVA</t>
  </si>
  <si>
    <t>Riesgo:</t>
  </si>
  <si>
    <t>Gestión Administrativa</t>
  </si>
  <si>
    <t>14 ¿Dar lugar a procesos penales?</t>
  </si>
  <si>
    <t>Formato Revisión Caja Menor.
Formato Arqueos.
Formato Legalización Caja Menor.</t>
  </si>
  <si>
    <t>Formato Revisión Caja Menor.
Formato Arqueos.</t>
  </si>
  <si>
    <t>Entidad: ___UNIDAD ADMINISTRATIVA ESPECIAL DE ORGANIZACIONES SOLIDARIAS______</t>
  </si>
  <si>
    <t>Informes de supervisión</t>
  </si>
  <si>
    <t>Emisión y firma de documentos por parte de funcionarios no competentes y/o autorizados.</t>
  </si>
  <si>
    <t>Perder información por acceso de personas no autorizadas a los archivos e información misional.</t>
  </si>
  <si>
    <t>Solicitar prestada  documentacion con el animo de no ser devuelta y extraviarla.</t>
  </si>
  <si>
    <t>Adulteración de contenido o registro de la información en el aplicativo de gestión documental</t>
  </si>
  <si>
    <t>Gestión Documental</t>
  </si>
  <si>
    <t xml:space="preserve">Interés indebido por parte de un funcionaro o particular de sacar un provecho </t>
  </si>
  <si>
    <t>Procedimientos para el prestamo y consulta de documentos en archivos e gestión y archivo central.
FUID registro de prestamos, que permite el registro y seguimiento al cumplimiento adecuado del proceso.</t>
  </si>
  <si>
    <t>Gestión Contractual</t>
  </si>
  <si>
    <t>Intereses particulares económicos, favorecimiento a terceros</t>
  </si>
  <si>
    <t>Desconocimiento de la normatividad e intereses particulares indebidos</t>
  </si>
  <si>
    <t>Estudios previos o de factibilidad sin el lleno de los requisitos</t>
  </si>
  <si>
    <t>Violación a la normatividad aplicable, contrataciones irregulares</t>
  </si>
  <si>
    <t>Pliegos de condiciones direccionados y no objetivos.</t>
  </si>
  <si>
    <t>Efectos penales, fiscales y disciplinarios</t>
  </si>
  <si>
    <t>Intereses particulares y económicos, favorecimiento a terceros</t>
  </si>
  <si>
    <t>Informes de supervisión y recibos a satisfacción sin el cumplimiento de los requisitos y obligaciones contractuales</t>
  </si>
  <si>
    <t>Gestión Jurídica</t>
  </si>
  <si>
    <t xml:space="preserve">Que  no se tengan claros los tiempos y las etapas para llevar los procesos disciplinarios o judiciales. </t>
  </si>
  <si>
    <t>Dilatación de los procesos disciplinarios y/o judiciales con el propósito de obtener el vencimiento de términos o la prescripción del mismo.</t>
  </si>
  <si>
    <t>informes de comisión
Informe de Ejecución de contrato</t>
  </si>
  <si>
    <t>Intereses económicos, favorecimiento a terceros</t>
  </si>
  <si>
    <t>Gestión Humana</t>
  </si>
  <si>
    <t>Beneficiar irregularmente a un exfuncionario o exfuncionario, u omisión en la busqueda de la información que permita identificar claramente los factores salariales de cada año</t>
  </si>
  <si>
    <t>Expedición de certificaciones de bono pensional y/o laborales con falsedad ideológica</t>
  </si>
  <si>
    <t>Mayor carga pretacional del estado Colombiano</t>
  </si>
  <si>
    <t>Continuar con la aplicación e implementación de los controles existentes y monitoreo</t>
  </si>
  <si>
    <t>Copia de certificaciones y/o Oficio remisorio información.</t>
  </si>
  <si>
    <t>Apropiarse de los recursos del Estado Colombiano</t>
  </si>
  <si>
    <t xml:space="preserve"> Los funcionarios responsables de la caja menor se giren dineros a sus cuentas personales y/o otras cuentas.</t>
  </si>
  <si>
    <t>Continuar con la aplicación de los controles, y realizar seguimiento y monitoreo de los mismos.</t>
  </si>
  <si>
    <t>Procedimiento Manejo de Caja Menor.
Formatos aplicativo SIIF.
Formatos Arqueo</t>
  </si>
  <si>
    <t>Listado de usuarios
Copias de seguridad - Backups
Reportes Firewall
Registro de monitoreo de equipos</t>
  </si>
  <si>
    <t>Publicaciones página web.
Matriz seguimiento.</t>
  </si>
  <si>
    <t>Gestión Informática</t>
  </si>
  <si>
    <t>Sistemas de información susceptibles de manipulación o adulteración.</t>
  </si>
  <si>
    <t>Robo de información, adulteración de la información, violación de los pilares de seguridad de la información (confidencialidad, integralidad y disponibilidad)</t>
  </si>
  <si>
    <t>Gestión del Conocimiento</t>
  </si>
  <si>
    <t>Creación y Fortalecimiento</t>
  </si>
  <si>
    <t>Gestión del Control y la Evaluación</t>
  </si>
  <si>
    <t>Afectar los informes de auditoría para favorecer los intereses particulares de los Funcionarios</t>
  </si>
  <si>
    <t>Revisión de proyecto de informe de auditoría
Mesa técnica de informe de evaluación independiente</t>
  </si>
  <si>
    <t>Informe final de evaluación independiente</t>
  </si>
  <si>
    <t xml:space="preserve">No poner en conocimiento de la autoridad competente posibles actos de corrupción y/o faltas disciplinarias </t>
  </si>
  <si>
    <t>No intervención de organismos de control externos en procesos de corrupción</t>
  </si>
  <si>
    <t>Revisión de informes de evaluación independiente, en caso de identificar hallazgos que deban ser conocidos por una autoridad competente se realiza el informe inmediatamente</t>
  </si>
  <si>
    <t xml:space="preserve">Envío de forma inmediata de los hallazgos que deban ser conocidos por una autoridad competente </t>
  </si>
  <si>
    <t>Registro de envío a autoridad competente</t>
  </si>
  <si>
    <t>Gestión Financiera</t>
  </si>
  <si>
    <t xml:space="preserve">Comprobantes contables manuales sin  verificación </t>
  </si>
  <si>
    <t>Mapa de Riesgos de Corrupción 2017</t>
  </si>
  <si>
    <t>Revisión de la historía laboral del exfuncionario y/o funcionario, verificación de decretos salariales anuales, Coordinador de Gestión Humana, Fondo de Pensión, Ministerio de Hacienda y confirmación de la certificación por parte de Colpensiones.</t>
  </si>
  <si>
    <t>Procedimiento Manejo de Caja Menor Viaticos.
Reembolsos de Caja Menor.
Control Automatico Aplicativo SIIF.
Conciliación Bancaria
Arqueos de Caja Menor Viatico Oficina de Control Interno.</t>
  </si>
  <si>
    <t>Tráfico de influencias para referir una entidad acreditada a los Ciudadanos.</t>
  </si>
  <si>
    <t>Lider Proceso</t>
  </si>
  <si>
    <t>Fecha corte realización seguimiento</t>
  </si>
  <si>
    <t xml:space="preserve">Erika Johanna Moreno Rodriguez </t>
  </si>
  <si>
    <t>Carolina Bonilla</t>
  </si>
  <si>
    <t>Jacqueline Arbelaez Montes</t>
  </si>
  <si>
    <t xml:space="preserve">Alexandra Maria Borja Pinzon </t>
  </si>
  <si>
    <t xml:space="preserve">Sandra Tatiana Tavera </t>
  </si>
  <si>
    <t xml:space="preserve">Carmen Julia Lizarazo Mojica </t>
  </si>
  <si>
    <t>Magda Yamile Alfonso</t>
  </si>
  <si>
    <t>Nelson Piñeros Moreno</t>
  </si>
  <si>
    <t>1ER SEGUIMIENTO</t>
  </si>
  <si>
    <t>2DO. SEGUIMIENTO</t>
  </si>
  <si>
    <t>3ER. SEGUIMIENTO</t>
  </si>
  <si>
    <t>Menor</t>
  </si>
  <si>
    <t>Insignificante</t>
  </si>
  <si>
    <t>ZONA DE RIESGO</t>
  </si>
  <si>
    <t>Interés indebido por parte de un funcionaro o particular de sacar un provecho o afectar un proceso</t>
  </si>
  <si>
    <t>Interés indebido por parte de un funcionaro o particular de sacar un provecho o alterar una trazabilidad</t>
  </si>
  <si>
    <t>Procedimientos para la recepción, registro y radicación de correspodencia.
Registro de actividad del aplicativo TQMWEB. Modulo auditoria.</t>
  </si>
  <si>
    <t xml:space="preserve">Favorecer a servidores públicos sin los requisitos legales establecidos.
</t>
  </si>
  <si>
    <t xml:space="preserve">Suministrar tíquetes aereos a servidores públicos sin acto administrativo que confiera la comisión de servicios. </t>
  </si>
  <si>
    <t>Detrimento patrimonial.
Peculado por apropiación indebida</t>
  </si>
  <si>
    <t xml:space="preserve">Reiteración de las conductas que hubieran generado los hallazgos </t>
  </si>
  <si>
    <t>ofrecimiento de dadivas a los funcionarios de control interno para esconder información</t>
  </si>
  <si>
    <t>Revisión del informe de auditoría elaborado por el Profesional especializado de la Oficina de Control Interno, por parte del Jefe de la Oficina de Control Interno
Mesa técnica de informe de evaluación independidiente previa a la emisión formal del informe</t>
  </si>
  <si>
    <t>Realizar mejora a la interfaz de firma digital del SGDEA.
Parametrización de la nueva versión del aplicativo de GD - SGDEA.</t>
  </si>
  <si>
    <t>PROCESOS</t>
  </si>
  <si>
    <t>RESUMEN RIESGOS DE CORRUPCIÓN POR PROCESO</t>
  </si>
  <si>
    <t>RIESGO INHERENTE</t>
  </si>
  <si>
    <t>RIESGO RESIDUAL</t>
  </si>
  <si>
    <t>MAPA DE RIESGOS DE CORRUPCIÓN 2018</t>
  </si>
  <si>
    <t xml:space="preserve">
GFI = GESTIÓN FINANCIERA
GAD = GESTIÓN ADMINISTRATIVA
GDO = GESTIÓN DOCUMENTAL
GPP = GESTIÓN DE PROGRAMAS Y PROYECTOS
GME = GESTIÓN DEL MEJORAMIENTO
GCE = GESTIÓN DEL CONTROL Y LA EVALUACIÓN
CFO = CREACIÓN Y FORTALECIMIENTO
PDE = PENSAMIENTO Y DIRECCIONAMIENTO ESTRATEGICO
</t>
  </si>
  <si>
    <t>Mapa de Riesgos de Corrupción 2019</t>
  </si>
  <si>
    <t>MATRIZ DE IDENTIFICACIÓN DE RIESGO DE CORRUPCIÓN</t>
  </si>
  <si>
    <r>
      <rPr>
        <b/>
        <sz val="11"/>
        <color theme="1"/>
        <rFont val="Calibri"/>
        <family val="2"/>
        <scheme val="minor"/>
      </rPr>
      <t>NOTA:</t>
    </r>
    <r>
      <rPr>
        <sz val="11"/>
        <color theme="1"/>
        <rFont val="Calibri"/>
        <family val="2"/>
        <scheme val="minor"/>
      </rPr>
      <t xml:space="preserve"> El análisis del riesgo se realiza a partir del conocimiento de situaciones del entorno o contexto estratégico de la Unidad, tanto de carácter social, económico, cultural, de orden público, político, legal y/o cambios tecnológicos, así mismo las particularidades internas de la entidad como la asignación presupuestal, las competencias del personal, los procesos internos, entre otros.
Evitar iniciar con palabras negativas como: “No…”, “Que no…”, o con palabras que denoten un factor de riesgo (causa) tales como:
“ausencia de”, “falta de”, “poco(a)”,
“escaso(a)”, “insuficiente”, “deficiente”,
“debilidades en…”</t>
    </r>
  </si>
  <si>
    <t>15 ¿Generar pérdida de credibilidad del sector?</t>
  </si>
  <si>
    <t>19 ¿Generar daño ambiental?</t>
  </si>
  <si>
    <t>16 ¿Ocasionar lesiones físicas o pérdida de vidas humanas?</t>
  </si>
  <si>
    <t>17 ¿Afectar la imagen regional?</t>
  </si>
  <si>
    <t>18 ¿Afectar la imagen nacional?</t>
  </si>
  <si>
    <t>No.</t>
  </si>
  <si>
    <t>Responder afirmativamente de UNA a CINCO pregunta(s) genera un impacto moderado.</t>
  </si>
  <si>
    <t>Responder afirmativamente de SEIS a ONCE preguntas genera un impacto mayor.</t>
  </si>
  <si>
    <t>Responder afirmativamente de DOCE a DIECINUEVE preguntas genera un impacto catastrófico.</t>
  </si>
  <si>
    <t>MODERADO</t>
  </si>
  <si>
    <t>MAYOR</t>
  </si>
  <si>
    <t>Genera medianas consecuencias sobre la entidad</t>
  </si>
  <si>
    <t>Genera altas consecuencias sobre la entidad.</t>
  </si>
  <si>
    <t>Genera consecuencias desastrosas para la entidad</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</si>
  <si>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</si>
  <si>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</si>
  <si>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</si>
  <si>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</si>
  <si>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</si>
  <si>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</si>
  <si>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</si>
  <si>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</si>
  <si>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</si>
  <si>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Beneficio Privado / particular</t>
  </si>
  <si>
    <t xml:space="preserve">Interés indebido por parte de un particular de sacar un provecho </t>
  </si>
  <si>
    <t xml:space="preserve">Coaccionar a los funcionarios, contratistas o supervisores  de la Unidad </t>
  </si>
  <si>
    <t>Direccionamiento de la contratación para beneficio de un tercero, o que se disminuya la calidad de la supervisión para favorecer al contratista o cooperante</t>
  </si>
  <si>
    <t>MATRIZ: DE DEFINICIÓN DEL RIESGO DE CORRUPCIÓN</t>
  </si>
  <si>
    <t>Descripción del Riesgo</t>
  </si>
  <si>
    <t>Las preguntas claves para la identificación del riesgo permiten determinar:
¿QUÉ PUEDE SUCEDER? Identificar la afectación del cumplimiento del
objetivo estratégico o del proceso según sea el caso.
¿CÓMO PUEDE SUCEDER? Establecer las causas a partir de los factores
determinados en el contexto.
¿CUÁNDO PUEDE SUCEDER? Determinar de acuerdo con el desarrollo
del proceso.
¿QUÉ CONSECUENCIAS TENDRÍA SU MATERIALIZACIÓN? Determinar los
posibles efectos por la materialización del riesgo.</t>
  </si>
  <si>
    <t>FORMATO PARA CALIFICAR EL IMPACTO - RIESGOS DE CORRUPCIÓN</t>
  </si>
  <si>
    <t>CATASTORFICO</t>
  </si>
  <si>
    <t>VALORACIÓN DEL RIESGO</t>
  </si>
  <si>
    <t>RIESGO</t>
  </si>
  <si>
    <t>PROCESO</t>
  </si>
  <si>
    <t>OBJETIVO DEL PROCESO</t>
  </si>
  <si>
    <t>DESCRIPCIÓN</t>
  </si>
  <si>
    <t>MATRIZ DE PRIORIZACIÓN DE PROBABILIDAD</t>
  </si>
  <si>
    <t>P1</t>
  </si>
  <si>
    <t>P2</t>
  </si>
  <si>
    <t>P3</t>
  </si>
  <si>
    <t>P4</t>
  </si>
  <si>
    <t>P5</t>
  </si>
  <si>
    <t>P6</t>
  </si>
  <si>
    <r>
      <t xml:space="preserve">TOTAL </t>
    </r>
    <r>
      <rPr>
        <b/>
        <sz val="14"/>
        <color theme="1"/>
        <rFont val="Calibri"/>
        <family val="2"/>
        <scheme val="minor"/>
      </rPr>
      <t>*</t>
    </r>
  </si>
  <si>
    <r>
      <t xml:space="preserve">PROMEDIO </t>
    </r>
    <r>
      <rPr>
        <b/>
        <sz val="12"/>
        <color theme="1"/>
        <rFont val="Calibri"/>
        <family val="2"/>
        <scheme val="minor"/>
      </rPr>
      <t xml:space="preserve">( </t>
    </r>
    <r>
      <rPr>
        <b/>
        <sz val="12"/>
        <color theme="1"/>
        <rFont val="Arial"/>
        <family val="2"/>
      </rPr>
      <t>ˉ</t>
    </r>
    <r>
      <rPr>
        <b/>
        <sz val="12"/>
        <color theme="1"/>
        <rFont val="Calibri"/>
        <family val="2"/>
        <scheme val="minor"/>
      </rPr>
      <t>X</t>
    </r>
    <r>
      <rPr>
        <b/>
        <sz val="12"/>
        <color theme="1"/>
        <rFont val="Arial"/>
        <family val="2"/>
      </rPr>
      <t xml:space="preserve">ˉ </t>
    </r>
    <r>
      <rPr>
        <b/>
        <sz val="12"/>
        <color theme="1"/>
        <rFont val="Calibri"/>
        <family val="2"/>
        <scheme val="minor"/>
      </rPr>
      <t>)</t>
    </r>
    <r>
      <rPr>
        <b/>
        <sz val="11"/>
        <color theme="1"/>
        <rFont val="Calibri"/>
        <family val="2"/>
        <scheme val="minor"/>
      </rPr>
      <t xml:space="preserve"> </t>
    </r>
  </si>
  <si>
    <t>NIVEL DE PROBABILIDAD</t>
  </si>
  <si>
    <r>
      <rPr>
        <sz val="14"/>
        <color theme="1"/>
        <rFont val="Calibri"/>
        <family val="2"/>
        <scheme val="minor"/>
      </rPr>
      <t>•</t>
    </r>
    <r>
      <rPr>
        <sz val="11"/>
        <color theme="1"/>
        <rFont val="Calibri"/>
        <family val="2"/>
        <scheme val="minor"/>
      </rPr>
      <t xml:space="preserve"> En esta matriz se deben incluir todas las debilidades y amenazas identificadas en el establecimiento del contexto</t>
    </r>
  </si>
  <si>
    <r>
      <rPr>
        <b/>
        <sz val="14"/>
        <color theme="1"/>
        <rFont val="Calibri"/>
        <family val="2"/>
        <scheme val="minor"/>
      </rPr>
      <t>*</t>
    </r>
    <r>
      <rPr>
        <sz val="11"/>
        <color theme="1"/>
        <rFont val="Calibri"/>
        <family val="2"/>
        <scheme val="minor"/>
      </rPr>
      <t xml:space="preserve"> Cada integrante priorizará en orden de importancia de menor a mayor las causas utilizando una escala donde 1 es la de menor importancia y «N» la de mayor importancia dependiendo del número de causas.</t>
    </r>
  </si>
  <si>
    <r>
      <rPr>
        <b/>
        <sz val="14"/>
        <color theme="1"/>
        <rFont val="Calibri"/>
        <family val="2"/>
        <scheme val="minor"/>
      </rPr>
      <t>N.°</t>
    </r>
    <r>
      <rPr>
        <sz val="14"/>
        <color theme="1"/>
        <rFont val="Calibri"/>
        <family val="2"/>
        <scheme val="minor"/>
      </rPr>
      <t xml:space="preserve">: número consecutivo del riesgo - </t>
    </r>
    <r>
      <rPr>
        <b/>
        <sz val="14"/>
        <color theme="1"/>
        <rFont val="Calibri"/>
        <family val="2"/>
        <scheme val="minor"/>
      </rPr>
      <t>P1</t>
    </r>
    <r>
      <rPr>
        <sz val="14"/>
        <color theme="1"/>
        <rFont val="Calibri"/>
        <family val="2"/>
        <scheme val="minor"/>
      </rPr>
      <t>: participante 1</t>
    </r>
    <r>
      <rPr>
        <b/>
        <sz val="14"/>
        <color theme="1"/>
        <rFont val="Calibri"/>
        <family val="2"/>
        <scheme val="minor"/>
      </rPr>
      <t xml:space="preserve"> Pn</t>
    </r>
    <r>
      <rPr>
        <sz val="14"/>
        <color theme="1"/>
        <rFont val="Calibri"/>
        <family val="2"/>
        <scheme val="minor"/>
      </rPr>
      <t xml:space="preserve">… - </t>
    </r>
    <r>
      <rPr>
        <b/>
        <sz val="14"/>
        <color theme="1"/>
        <rFont val="Calibri"/>
        <family val="2"/>
        <scheme val="minor"/>
      </rPr>
      <t xml:space="preserve">Total: </t>
    </r>
    <r>
      <rPr>
        <sz val="14"/>
        <color theme="1"/>
        <rFont val="Calibri"/>
        <family val="2"/>
        <scheme val="minor"/>
      </rPr>
      <t xml:space="preserve">total puntaje - </t>
    </r>
    <r>
      <rPr>
        <b/>
        <sz val="14"/>
        <color theme="1"/>
        <rFont val="Calibri"/>
        <family val="2"/>
        <scheme val="minor"/>
      </rPr>
      <t>Promedio</t>
    </r>
    <r>
      <rPr>
        <sz val="14"/>
        <color theme="1"/>
        <rFont val="Calibri"/>
        <family val="2"/>
        <scheme val="minor"/>
      </rPr>
      <t>: promedio aritmetico.</t>
    </r>
  </si>
  <si>
    <t>TABLA 1 - CRITERIOS PARA CALIFICAR LA PROBABILIDAD</t>
  </si>
  <si>
    <t xml:space="preserve">NIVEL </t>
  </si>
  <si>
    <t xml:space="preserve">DESCRIPTOR </t>
  </si>
  <si>
    <t xml:space="preserve">DESCRIPCIÓN </t>
  </si>
  <si>
    <t>FRECUENCIA</t>
  </si>
  <si>
    <t>El evento puede ocurrir solo en circunstancias excepcionales.</t>
  </si>
  <si>
    <t xml:space="preserve">No se ha presentado en
los últimos 5 años. </t>
  </si>
  <si>
    <t>El evento puede ocurrir en algún momento</t>
  </si>
  <si>
    <t>Al menos 1 vez en los
últimos 5 años.</t>
  </si>
  <si>
    <t>Al menos 1 vez en los
últimos 2 años.</t>
  </si>
  <si>
    <t>Es viable que el evento ocurra en la mayoría de las circunstancias</t>
  </si>
  <si>
    <t>Al menos 1 vez en el
último año.</t>
  </si>
  <si>
    <t>Se espera que el evento ocurra en la mayoría de las circunstancias</t>
  </si>
  <si>
    <t>Más de 1 vez al año.</t>
  </si>
  <si>
    <t>TABLA 2 - IMPACTO</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</si>
  <si>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</si>
  <si>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</si>
  <si>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</si>
  <si>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</si>
  <si>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</si>
  <si>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TABLA 3 - EVALUACIÓN</t>
  </si>
  <si>
    <t>PRIORIDAD</t>
  </si>
  <si>
    <t>TRATAMIENTO</t>
  </si>
  <si>
    <t>B: 
Zona de Riesgo Baja</t>
  </si>
  <si>
    <t>Asumir el Riesgo</t>
  </si>
  <si>
    <t>M: 
Zona de Riesgo Moderada</t>
  </si>
  <si>
    <t>Asumir el riesgo, reducir el riesgo</t>
  </si>
  <si>
    <t>A: 
Zona de Riesgo Alta</t>
  </si>
  <si>
    <t>Reducir el riesgo, evitar, compartir o transferir</t>
  </si>
  <si>
    <t>E: 
Zona de Riesgo Extrema</t>
  </si>
  <si>
    <t>Raro</t>
  </si>
  <si>
    <t>TABLA 4 - HERRAMIENTAS Y SEGUIMIENTO</t>
  </si>
  <si>
    <t>PARAMETROS</t>
  </si>
  <si>
    <t>CRITERIOS</t>
  </si>
  <si>
    <t>TIPO DE CONTROL</t>
  </si>
  <si>
    <t>PUNTAJE</t>
  </si>
  <si>
    <t xml:space="preserve">Herramientas para ejercer el control
</t>
  </si>
  <si>
    <r>
      <t>Posee una herramienta para ejercer el control.</t>
    </r>
    <r>
      <rPr>
        <sz val="13"/>
        <color rgb="FF000000"/>
        <rFont val="Calibri"/>
        <family val="2"/>
      </rPr>
      <t xml:space="preserve"> </t>
    </r>
  </si>
  <si>
    <r>
      <t>Existen manuales, instructivos o procedimientos para el manejo de la herramienta</t>
    </r>
    <r>
      <rPr>
        <sz val="13"/>
        <color rgb="FF000000"/>
        <rFont val="Calibri"/>
        <family val="2"/>
      </rPr>
      <t xml:space="preserve"> </t>
    </r>
  </si>
  <si>
    <r>
      <t>En el tiempo que lleva la herramienta ha demostrado ser efectiva.</t>
    </r>
    <r>
      <rPr>
        <sz val="13"/>
        <color rgb="FF000000"/>
        <rFont val="Calibri"/>
        <family val="2"/>
      </rPr>
      <t xml:space="preserve"> </t>
    </r>
  </si>
  <si>
    <t>Seguimiento al control</t>
  </si>
  <si>
    <t>Están definidos los responsables de la ejecución del control y del seguimiento.</t>
  </si>
  <si>
    <t>La frecuencia de ejecución del control y seguimiento es adecuada.</t>
  </si>
  <si>
    <t>TABLA 5 - RANGOS DE CALIFICACIÓN DE LOS CONTROLES</t>
  </si>
  <si>
    <t>RANGOS DE CALIFICACIÓN DE LOS CONTROLES</t>
  </si>
  <si>
    <t>DEPENDIENDO SI EL CONTROL AFECTA PROBABILIDAD O IMPACTO DESPLAZA EN LA MATRIZ DE CALIFICACIÓN, EVALUACIÓN Y RESPUESTA A LOS RIESGOS</t>
  </si>
  <si>
    <t>CUADRANTES A DISMINUIR EN LA PROBABILIDAD</t>
  </si>
  <si>
    <t>CUADRANTES A DISMINUIR EN EL IMPACTO</t>
  </si>
  <si>
    <r>
      <t>Entre 0-50</t>
    </r>
    <r>
      <rPr>
        <sz val="12"/>
        <color rgb="FF000000"/>
        <rFont val="Calibri"/>
        <family val="2"/>
      </rPr>
      <t xml:space="preserve"> </t>
    </r>
  </si>
  <si>
    <r>
      <t>Entre 51-75</t>
    </r>
    <r>
      <rPr>
        <sz val="12"/>
        <color rgb="FF000000"/>
        <rFont val="Calibri"/>
        <family val="2"/>
      </rPr>
      <t xml:space="preserve"> </t>
    </r>
  </si>
  <si>
    <r>
      <t>Entre 76-100</t>
    </r>
    <r>
      <rPr>
        <sz val="12"/>
        <color rgb="FF000000"/>
        <rFont val="Calibri"/>
        <family val="2"/>
      </rPr>
      <t xml:space="preserve"> </t>
    </r>
  </si>
  <si>
    <t>CAUSA</t>
  </si>
  <si>
    <t>CONSECUENCIAS</t>
  </si>
  <si>
    <t>ANÁLISIS Y EVALUACIÓN DE LOS CONTROLES PARA LA MITIGACIÓN DE LOS RIESGOS.</t>
  </si>
  <si>
    <t>CRITERIO DE EVALUACIÓN</t>
  </si>
  <si>
    <t>ASPECTO A EVALUAR EN EL DISEÑO DEL CONTROL</t>
  </si>
  <si>
    <t>OPCIONES DE RESPUESTA</t>
  </si>
  <si>
    <t>PESO EN LA EVALUACIÓN DEL DISEÑO DEL CONTROL</t>
  </si>
  <si>
    <t>1. Responsable</t>
  </si>
  <si>
    <t>¿Existe un responsable asignado a la ejecución del control?</t>
  </si>
  <si>
    <t>Asignado</t>
  </si>
  <si>
    <t>¿El responsable tiene la autoridad y adecuada segregación de funciones en la ejecución del control?</t>
  </si>
  <si>
    <t>Adecuado</t>
  </si>
  <si>
    <t>2. Periodicidad</t>
  </si>
  <si>
    <t>¿La oportunidad en que se ejecuta el control ayuda a prevenir la mitigación del riesgo o a detectar la materialización del riesgo de manera oportuna?</t>
  </si>
  <si>
    <t>Inoportuna</t>
  </si>
  <si>
    <t>3. Propósito</t>
  </si>
  <si>
    <t>¿Las actividades que se desarrollan en el control realmente buscan por si sola prevenir o detectar las causas que pueden dar origen al riesgo, ejemplo Verificar, Validar Cotejar, Comparar, Revisar, etc.?</t>
  </si>
  <si>
    <t>Prevenir</t>
  </si>
  <si>
    <t>4. Cómo se realiza la actividad de control</t>
  </si>
  <si>
    <t>¿La fuente de información que se utiliza en el desarrollo del control es información confiable que permita mitigar el riesgo?.</t>
  </si>
  <si>
    <t>Confiable</t>
  </si>
  <si>
    <t>5. Qué pasa con las observaciones o
desviaciones</t>
  </si>
  <si>
    <t>¿Las observaciones, desviaciones o diferencias identificadas como resultados de la ejecución del control son investigadas y resueltas de manera oportuna?</t>
  </si>
  <si>
    <t>Se investigan y resuelven oportunamente</t>
  </si>
  <si>
    <t>RESULTADOS DE LA EVALUACIÓN DEL DISEÑO DEL CONTROL</t>
  </si>
  <si>
    <t>6. Evidencia de la ejecución del control</t>
  </si>
  <si>
    <t>¿Se deja evidencia o rastro de la ejecución del control, que permita a cualquier tercero con la evidencia, llegar a la misma conclusión?.</t>
  </si>
  <si>
    <t>Completa</t>
  </si>
  <si>
    <t>EVALUACIÓN RESULTADOS DISEÑO CONTROL</t>
  </si>
  <si>
    <t>2. EVALUACIÓN DE LA EJECUCIÓN DEL CONTROL POR PARTE DE CONTROL INTERNO</t>
  </si>
  <si>
    <t>RANGO CALIFICACIÓN DE LA EJECUCIÓN DEL CONTROL</t>
  </si>
  <si>
    <t>RESULTADO PESO DE LA EJECUCIÓNDEL CONTROL</t>
  </si>
  <si>
    <t>3. EVALUACIÓN DE LA SOLIDEZ INDIVIDUAL DEL CONTROL</t>
  </si>
  <si>
    <t xml:space="preserve">SOLIDEZ DEL CONJUNTO DE LOS CONTROLES . </t>
  </si>
  <si>
    <t>Controles ayudan a disminuir</t>
  </si>
  <si>
    <t># de culumnas a desplazar</t>
  </si>
  <si>
    <t>Directamente</t>
  </si>
  <si>
    <t>Indirectamente</t>
  </si>
  <si>
    <t>Oportuna</t>
  </si>
  <si>
    <t>DEBIL</t>
  </si>
  <si>
    <t>ENTRE 0 Y 85</t>
  </si>
  <si>
    <t>No Asignado</t>
  </si>
  <si>
    <t>ENTRE 86 Y 95</t>
  </si>
  <si>
    <t>FUERTE</t>
  </si>
  <si>
    <t>ENTRE 96 Y 100</t>
  </si>
  <si>
    <t>Inadecuado</t>
  </si>
  <si>
    <t>Detectar</t>
  </si>
  <si>
    <t>No es un control</t>
  </si>
  <si>
    <t>No confiable</t>
  </si>
  <si>
    <t>No se investigan y resuelven oportunamente</t>
  </si>
  <si>
    <t>Incompleta</t>
  </si>
  <si>
    <t>No Existe</t>
  </si>
  <si>
    <t>No Disminuye</t>
  </si>
  <si>
    <t>1. EVALUACIÓN DEL DISEÑO DEL CONTROL</t>
  </si>
  <si>
    <t xml:space="preserve">1. EVALUACIÓN DEL DISEÑO DEL CONTROL </t>
  </si>
  <si>
    <t>PROPOSITO</t>
  </si>
  <si>
    <t>PERIODICIDAD</t>
  </si>
  <si>
    <t>CONTROLES</t>
  </si>
  <si>
    <t>PROPOSITO DEL CONTROL</t>
  </si>
  <si>
    <t>PERIODICIDAD DEL CONTROL</t>
  </si>
  <si>
    <t>PREVENIR</t>
  </si>
  <si>
    <t>ANUAL</t>
  </si>
  <si>
    <t>DETECTAR</t>
  </si>
  <si>
    <t>SEMESTRAL</t>
  </si>
  <si>
    <t>TRIMESTRAL</t>
  </si>
  <si>
    <t>BIMESTRAL</t>
  </si>
  <si>
    <t>MENSUAL</t>
  </si>
  <si>
    <t>SEMANAL</t>
  </si>
  <si>
    <t>DIARIO</t>
  </si>
  <si>
    <t>CONTROL</t>
  </si>
  <si>
    <t>1 enero a diciembre 31 de 2019</t>
  </si>
  <si>
    <t>30/04/2019
31/08/2019
31/12/2019</t>
  </si>
  <si>
    <t>Semestral
10/07/2019
10/12/2019</t>
  </si>
  <si>
    <t>1 marzo  a diciembre 31 de 2019</t>
  </si>
  <si>
    <t>30/01/2019
a
31/12/2019</t>
  </si>
  <si>
    <t>1-ene-2019 - 31 -dic-2019</t>
  </si>
  <si>
    <t>REDUCIR</t>
  </si>
  <si>
    <t>Nivel de riesgo</t>
  </si>
  <si>
    <t>BAJO</t>
  </si>
  <si>
    <t>ALTO</t>
  </si>
  <si>
    <t>EXTREMO</t>
  </si>
  <si>
    <t>NIVEL DE RIESGO</t>
  </si>
  <si>
    <t>CATASTROFICO</t>
  </si>
  <si>
    <t>RARA VEZ</t>
  </si>
  <si>
    <t>IMPROBABLE</t>
  </si>
  <si>
    <t>POSIBLE</t>
  </si>
  <si>
    <t>PROBABLE</t>
  </si>
  <si>
    <t>CASI SEGURO</t>
  </si>
  <si>
    <t>NO ES UN CONTROL</t>
  </si>
  <si>
    <t>Fomento de las Organizaciones Solidarias</t>
  </si>
  <si>
    <t>Actividad de Control</t>
  </si>
  <si>
    <t>Soporte / Resgistro</t>
  </si>
  <si>
    <t>Doble instancia entre comité operativo y supervisor,</t>
  </si>
  <si>
    <t xml:space="preserve">Ausencia de revisión de facturas al momento de la legalización por parte de los funcionarios. </t>
  </si>
  <si>
    <t>Alteración de facturas y/o soportes para pagos por caja menor.</t>
  </si>
  <si>
    <t>Efectos disciplinarios, efectos fiscales y penales.</t>
  </si>
  <si>
    <t>Falta de control sobre el responsable del manejo de los recursos de caja menor.</t>
  </si>
  <si>
    <t>Manipulación recursos de caja menor de forma indebida.</t>
  </si>
  <si>
    <t>Revisión al momento de legalización de recursos de Caja Menor.</t>
  </si>
  <si>
    <t>Ajuste del periodo de presentación de informes por parte del supervisor, de manera que este los presente de manera mensual.</t>
  </si>
  <si>
    <t xml:space="preserve">Manual de archivo y correspondencia con el registro de firmas autorizadas.
</t>
  </si>
  <si>
    <t>Implementación del componente de firma digital al sistema de gestión documental.</t>
  </si>
  <si>
    <t>Revisión periodica Caja menor mensual Grupo de Gestión Financiera.</t>
  </si>
  <si>
    <t xml:space="preserve">FUID registro de prestamos, que permite el registro y seguimiento al cumplimiento adecuado del proceso.
</t>
  </si>
  <si>
    <t xml:space="preserve">Procedimientos para el prestamo y consulta de documentos en archivos de gestión y archivo central.
</t>
  </si>
  <si>
    <t>Elaboración de un protocolo para el acceso a zonas de archivo.</t>
  </si>
  <si>
    <t>Auditorías de evaluación independiente realizados a un muestreo de los contratos.</t>
  </si>
  <si>
    <t xml:space="preserve">Verificación por parte del grupo de almacén, de los elementos comprados.
</t>
  </si>
  <si>
    <t>Revisión por parte del funcionario que ostente la ordenación del gasto de los informes presentados por los supervisores de los contratos en los cuales se evidencie la correcta ejecución de los mismos.</t>
  </si>
  <si>
    <t xml:space="preserve">Revisar Registro de ingreso de bienes al almacen
</t>
  </si>
  <si>
    <t xml:space="preserve">Implementar auditorías de evaluación independiente </t>
  </si>
  <si>
    <t>Informes de evaluación indpendiente.</t>
  </si>
  <si>
    <t xml:space="preserve">
Revisión de los documentos proyectados por el apoderado en torno a la defensa de la entidad, por parte de otro profesional del área jurídica o por el jefe de la oficina asesora jurídica. 
</t>
  </si>
  <si>
    <t xml:space="preserve">Seguimiento a los procesos judiciales a través de la página electrónica de la rama judicial por un abogado distinto al apoderado, así como también, visitas presenciales a los diferentes despachos judiciales en los cuales se está tramitando los procesos en los que es parte la entidad. 
</t>
  </si>
  <si>
    <t>informes de comisión.</t>
  </si>
  <si>
    <t>Supervición contrato de suministro de Tíquetes.</t>
  </si>
  <si>
    <t xml:space="preserve">Expedición de Acto Administrativo debidamente firmado y numerado.
</t>
  </si>
  <si>
    <t>Arqueos de Caja Menor Viatico Oficina de Control Interno.</t>
  </si>
  <si>
    <t>Un acto administrativo que confiere la comisióm.</t>
  </si>
  <si>
    <t>MAPA DE RIESGOS DE CORRUPCIÓN POR PROCESOS 2019</t>
  </si>
  <si>
    <t>GÓDIGO</t>
  </si>
  <si>
    <t xml:space="preserve">Falta de controles o mecanismos de seguridad en los servicios y / o aplicaciones.  </t>
  </si>
  <si>
    <t>Cambio de contraseñas periodica de los usuarios de los sistemas de información con las politicas implementadas en las aplicaciones.</t>
  </si>
  <si>
    <t xml:space="preserve">Revisar  reportes de cambio de contraseñas. </t>
  </si>
  <si>
    <t>Evidencia consola de administración donde se tiene la politica implementada.</t>
  </si>
  <si>
    <t>Desactualización de los sistemas de información como son Bases de datos, servidores, componentes.</t>
  </si>
  <si>
    <t>No contar con la información oportuna por la que se puede presentar Indisponilidad  o afectación en los sistemas de información.</t>
  </si>
  <si>
    <t>Reporte cumplimiento de actualizaciones y parchado de los sistemas de información</t>
  </si>
  <si>
    <t>Plan Operativo de parchado y actualizaciones</t>
  </si>
  <si>
    <t>Reporte parchado por servidores, y bases de datos.</t>
  </si>
  <si>
    <t>No cumplimiento de los protocolos de seguridad a nivel de los usuarios de la entidad.</t>
  </si>
  <si>
    <t>Alteración en los sistemas de información.</t>
  </si>
  <si>
    <t>Cambio de claves  de forma periodica</t>
  </si>
  <si>
    <t>Reporte de cambio de contraseñas</t>
  </si>
  <si>
    <t>Evidencia cambio de contraseña en los sistemas de información.</t>
  </si>
  <si>
    <t xml:space="preserve">Aplicativo SIIF.
</t>
  </si>
  <si>
    <t>Definir lo perfiles adecuados a cada usuarios  ( mediante la aplicación a las restriccciones de aplicabilidad de perfiles emitida por el MHYCP).</t>
  </si>
  <si>
    <t xml:space="preserve"> - Reportes del sistema SIIF.
</t>
  </si>
  <si>
    <t>Se mantuvieron los perfiles definidos de acuerdo a las restricciones por parte del MHYCP.</t>
  </si>
  <si>
    <t>Profesional Especializado Grado 13.</t>
  </si>
  <si>
    <t>Reporte mensual</t>
  </si>
  <si>
    <t>Procedimiento Elaboración Estados Contables.</t>
  </si>
  <si>
    <t>Revisar el  procedimiento de elaboracion de estados contables para los cierres mensuales.</t>
  </si>
  <si>
    <t xml:space="preserve">
- Comprobantes de contabilidad fisicos con sus soportes.</t>
  </si>
  <si>
    <t>Se siguen realizando las actividades contenidas en el procedimiento de elaboracion de estados contables.</t>
  </si>
  <si>
    <t xml:space="preserve">Contratista con Funciones de contador </t>
  </si>
  <si>
    <t>Conciliacion Bancaria Mensual</t>
  </si>
  <si>
    <t>verificacion de movimientos de libro de tesoreria vs extractos bancarios.</t>
  </si>
  <si>
    <t>Conciliacion Bancaria mensual con sus respectivos soportes.</t>
  </si>
  <si>
    <t xml:space="preserve">Se continua con la elaboracion de conciliacion de bancaria mensual. </t>
  </si>
  <si>
    <t>Verficar soporte de los pagos con traspaso a pagaduria.</t>
  </si>
  <si>
    <t>QUINCENAL</t>
  </si>
  <si>
    <t>Verificar que los soportes de pago con trasspaso a pagaduria  tengan el sello de pagado.</t>
  </si>
  <si>
    <t>Soportes de pago.</t>
  </si>
  <si>
    <t>Se revisan soportes de pago con sello de pagado cada vez que hay ordenes de pago con traspaso a pagaduria.</t>
  </si>
  <si>
    <t>Profesional Especializado Grado 15.</t>
  </si>
  <si>
    <t xml:space="preserve">Soportes </t>
  </si>
  <si>
    <t>Comprobantes registrados y aprobados sin verificación del Coordinador Financiero.</t>
  </si>
  <si>
    <t xml:space="preserve">Efectos económicos, Financieros y tributarios.
</t>
  </si>
  <si>
    <t>No contar con los debidos soportes para realizar ajustes manuales.</t>
  </si>
  <si>
    <t>Efectos disciplinarios y Fiscales.</t>
  </si>
  <si>
    <t>Pagos con Traspaso a Pagaduria</t>
  </si>
  <si>
    <t>SIIF Nacion permite realizar pagos con traspaso a pagaduria.</t>
  </si>
  <si>
    <t>Efectos disciplinarios, economicos, penales y fiscales.</t>
  </si>
  <si>
    <t>si</t>
  </si>
  <si>
    <t>Verificar rubros generados Vs. Documentación de soporte de egresos anexada</t>
  </si>
  <si>
    <t>Cumplimiento de los plazos de tiempo definidos para legalización recursos de caja menor.</t>
  </si>
  <si>
    <t>Realizar la verificación de todos los soportes anexos a la caja menor de gastos generales</t>
  </si>
  <si>
    <t>Realizar cruce de información entre la documentación y lo registrado en SIIF</t>
  </si>
  <si>
    <t>Verificar que la legalización no supere los terminos definidos en la resolución de caja menor de gastos generales</t>
  </si>
  <si>
    <t xml:space="preserve">Reporte SIIF
</t>
  </si>
  <si>
    <t>Dar excesos de confianza sobre el manejo de los recursos al responsable de la Caja Menor.</t>
  </si>
  <si>
    <t>No adelantar arqueos de Caja menor.</t>
  </si>
  <si>
    <t>Realizar arqueos sorpresivos al funcionario de la caja menor por parte del jefe inmediato</t>
  </si>
  <si>
    <t xml:space="preserve">Realizar arqueos mensulaes a la caja menor de gastos generales por parte del grupo de gestión financiera
</t>
  </si>
  <si>
    <t>Realizar arqueos mensulaes a la caja menor de gastos generales por parte del coordinador del grupo de gestión administrativa</t>
  </si>
  <si>
    <t>Formato arqueo caja menor</t>
  </si>
  <si>
    <t>Sustracción de bienes devolutivos o de cunsumo de la unidad</t>
  </si>
  <si>
    <t>Satisfacción personal para cubrir necesidades propias</t>
  </si>
  <si>
    <t>Generación de un detrimento patrimonial, investigaciones disciplinarias, fiscales y penales.  Perdida del cargo.</t>
  </si>
  <si>
    <t>Realizar inventarios periodicos</t>
  </si>
  <si>
    <t>Mantener actualizados los inventarios</t>
  </si>
  <si>
    <t>Actas de inventario</t>
  </si>
  <si>
    <t>Servicio al Ciudadano</t>
  </si>
  <si>
    <t>Posibilidad de recibir o solicitar cualquier dádiva o beneficio a nombre propio o para terceros, en los procedimientos de gestión de peticiones y de acreditación.</t>
  </si>
  <si>
    <t>Presiones indebidas. Tráfico de influencias: (amiguismo, persona influyente).</t>
  </si>
  <si>
    <t>Demandas contra la Entidad; Investigaciones penales,
disciplinarias y fiscales.</t>
  </si>
  <si>
    <t>Pérdida de confianza en lo público y Detrimento patrimonial.</t>
  </si>
  <si>
    <t>Dar estricta aplicación y cumplimiento al procedimiento establecido de "Gestión de Peticiones y Acreditación", y a los tiempos establecidos para cada tipo de solicitud.</t>
  </si>
  <si>
    <t xml:space="preserve">Informar a traves de los diferentes canales de comunicación sobre la gratuidad de los servicios y tramite de la Unidad. </t>
  </si>
  <si>
    <t>Enviar recordatorio al interior de la Unidad de las implicaciones de incurrir en acciones que puedan materializar actos de corrupción</t>
  </si>
  <si>
    <t>Recordar a la ciudadanía la gratuidad de los trámites y servicios de la Unidad</t>
  </si>
  <si>
    <t>2 recordatorios al interior de la Unidad de las implicaciones de incurrir en acciones que puedan materializar actos de corrupción</t>
  </si>
  <si>
    <t>2 recordatorios a la ciudadanía la gratuidad de los trámites y servicios de la Unidad</t>
  </si>
  <si>
    <t xml:space="preserve"> Gestión Documental</t>
  </si>
  <si>
    <t>IMPACTOS RIESGOS DE CORRUPCIÓN 2019</t>
  </si>
  <si>
    <t>Pocas organizaciones idóneas para ejecutar procesos de gestión del conocimiento</t>
  </si>
  <si>
    <t xml:space="preserve">Concentración de la contratación de procesos de formación o de investigación, en un colectivo determinado o en una región determinada </t>
  </si>
  <si>
    <t xml:space="preserve">Difusión de las convocatorias efectuadas por el proceso de gestión contractual o direccionamiento estratégico. </t>
  </si>
  <si>
    <t>ACEPTAR EL RIESGO</t>
  </si>
  <si>
    <t>REDUCIR EL RIESGO</t>
  </si>
  <si>
    <t>EVITAR EL RIESGO</t>
  </si>
  <si>
    <t>COMPARTIR EL RIESGO</t>
  </si>
  <si>
    <t>TRATAMIENTO DEL RIESGO</t>
  </si>
  <si>
    <t xml:space="preserve">Verificar publicación que realice la oficina asesora juridica en la página institucional a través de modalidad que permita la convocatoria pública.. </t>
  </si>
  <si>
    <t>Publicación convocatoria pública con la modalidad de contratación en la página web de la Unidad.</t>
  </si>
  <si>
    <t xml:space="preserve">Coordinador Grupo de Educación e Investigación y Dirección de Investigación y Planeación
</t>
  </si>
  <si>
    <t>CAUSAS</t>
  </si>
  <si>
    <t>ANÁLISIS DEL RIESGO</t>
  </si>
  <si>
    <t>Circular para el supervisor.  resolución de funciones de supervisión, informes de supervisión</t>
  </si>
  <si>
    <t>Ajuste del periodo de presentación de informes por parte del supervisor, de manera que este los presente de manera mensual.
Informes de supervisión mensuales.</t>
  </si>
  <si>
    <t>Aplicación del Manual de contratación</t>
  </si>
  <si>
    <t>Reporte de verificación de la difusión de los procesos contractuales que involcuren procedimeintos del proceso de gestión del conocimiento relaizada</t>
  </si>
  <si>
    <t>ACCIONES</t>
  </si>
  <si>
    <t>RESPONSABLE</t>
  </si>
  <si>
    <t>INDICADOR</t>
  </si>
  <si>
    <t>MONITOREO Y REVISIÓN</t>
  </si>
  <si>
    <t>FECHA</t>
  </si>
  <si>
    <t xml:space="preserve">30/04/2019
</t>
  </si>
  <si>
    <t>OPCIÓN DE MANEJO O TRATAMIENTO DEL RIESGO</t>
  </si>
  <si>
    <t>Desconocimiento por parte de la ciudadania con respecto al trámite de Acreditación y las peticiones que puede gestionar la Unidad; y que son totalmente gratuitas.</t>
  </si>
  <si>
    <r>
      <rPr>
        <b/>
        <sz val="8"/>
        <rFont val="Arial"/>
        <family val="2"/>
      </rPr>
      <t xml:space="preserve">En el periodo corte a 30 de abril: 
</t>
    </r>
    <r>
      <rPr>
        <sz val="8"/>
        <rFont val="Arial"/>
        <family val="2"/>
      </rPr>
      <t xml:space="preserve">
En el mes de junio se enviará el primer recordatorio, correspondiente al primer semestre</t>
    </r>
  </si>
  <si>
    <t>Período de Ejecución</t>
  </si>
  <si>
    <t>Se adelanto inventario de bienes devolutivos y de consumo,  correspondiente al primer semestre de 2019.</t>
  </si>
  <si>
    <t xml:space="preserve">Coordinador Grupo de Gestión Administrativa
</t>
  </si>
  <si>
    <t>Mensualmente en cada reembolso se realiza la revisión de la documentación de las gastos sufragados con recursos de la caja menor. A la fecha se han realizado 6 reembolsos.</t>
  </si>
  <si>
    <t>En cada una de las legalizaciones se verifica el cumplimiento de requisitos minimos de legalización, el cual se convierte en un punto de control por parte de la encargada de la caja menor de gastos generales</t>
  </si>
  <si>
    <t>En cada uno de los reembolsos, el grupo de gestión financiera verifica cada uno de los requisitos, hace recomendaciones y se procede a reembolsar la caja menor</t>
  </si>
  <si>
    <t>Director Técnico de Desarrollo de Organizaciones Solidarias</t>
  </si>
  <si>
    <t>(Número de convenios o contratos con informes mensuales / Número de convenios o contratos supervisados) * 100</t>
  </si>
  <si>
    <t>Se han realizado auto arqueos, uno mensual. Los arqueos sorpresivos por parte del Coordinador de Grupo de Gestión Administrativa se van a realizar en el segundo semestre de manera sorpresiva.</t>
  </si>
  <si>
    <t>Coordinador Grupo de Gestión Administrativa.</t>
  </si>
  <si>
    <t>N/A</t>
  </si>
  <si>
    <t>Suplantación de firmas que podrían reconocer beneficios a un tercero en detrimento tanto económico como reputacional de la entidad. Teniendo como tal consecuencias disciplinarias, fiscales, penales y civiles.</t>
  </si>
  <si>
    <t>Pérdida de imagen y credibilidad a nivel institucional. Acciones penales, civiles, disciplinarias y fiscales para la entidad y/o los funcionarios implicados. Daño reputacional y afectación a terceros.</t>
  </si>
  <si>
    <t>Implicaciones penales, jurídicas, disciplinarias y fiscales para la entidad y/o los funcionarios implicados. Afectación negativa de la imagen institucional. Perjuicios a terceros.</t>
  </si>
  <si>
    <r>
      <t xml:space="preserve">Verificar la implementación de la periodocidad mensual en los informes de supervisión.
11% - De 25 OPS (Contratos) que iniciaron en el mes de febrero, se realizarón 50 informes mensuales. Total Informes Mensuales realizados por 27 OPS : 52, </t>
    </r>
    <r>
      <rPr>
        <b/>
        <sz val="8"/>
        <rFont val="Arial"/>
        <family val="2"/>
      </rPr>
      <t>A 30 DE ABRIL/19</t>
    </r>
    <r>
      <rPr>
        <sz val="8"/>
        <rFont val="Arial"/>
        <family val="2"/>
      </rPr>
      <t xml:space="preserve">
33% - De 29 OPS (Contratos) que iniciaron en el mes de febrero, marzo, abril y mayo de 2019; se realizarón 50 informes mensuales. Total de Informes Mensuales realizados por 29 OPS:  109  </t>
    </r>
    <r>
      <rPr>
        <b/>
        <sz val="8"/>
        <rFont val="Arial"/>
        <family val="2"/>
      </rPr>
      <t>A 30 DE JUNIO DE 2019.</t>
    </r>
    <r>
      <rPr>
        <sz val="8"/>
        <rFont val="Arial"/>
        <family val="2"/>
      </rPr>
      <t xml:space="preserve">
17% - De  5 convenios suscritos entre enero y marzo de 2019; se realizaron 10 informes mensuales de avance contractual. </t>
    </r>
    <r>
      <rPr>
        <b/>
        <sz val="8"/>
        <rFont val="Arial"/>
        <family val="2"/>
      </rPr>
      <t>A 30 DE ABRIL/19.</t>
    </r>
    <r>
      <rPr>
        <sz val="8"/>
        <rFont val="Arial"/>
        <family val="2"/>
      </rPr>
      <t xml:space="preserve">
41% - De 6 convenio suscritos entre enero y abril de 2019, se realizarón 22 informes mensuales de avance contractual. </t>
    </r>
    <r>
      <rPr>
        <b/>
        <sz val="8"/>
        <rFont val="Arial"/>
        <family val="2"/>
      </rPr>
      <t>A 30 DE JUNIO DE 2019.</t>
    </r>
    <r>
      <rPr>
        <sz val="8"/>
        <rFont val="Arial"/>
        <family val="2"/>
      </rPr>
      <t xml:space="preserve">
</t>
    </r>
  </si>
  <si>
    <t>Presentar documentos insustanciales de defensa en procesos judiciales</t>
  </si>
  <si>
    <t>Planear la compra de bienes y/o servicios que la unidad  no requiera.</t>
  </si>
  <si>
    <t>Revisión de documentos previos por parte de las áreas intervinientes en el proceso</t>
  </si>
  <si>
    <t>Revisar los expedientes contractuales para verificar la existencia de los estudios previos diligenciados</t>
  </si>
  <si>
    <t>Plan Anual de adquisiciones publicado</t>
  </si>
  <si>
    <t>Expedientes contractuales escaneados en carpeta compartida</t>
  </si>
  <si>
    <t xml:space="preserve">Diligencimiento de formato con los requisitos establecidos en la norma para realizar estudios.
</t>
  </si>
  <si>
    <t xml:space="preserve">
Mantener actualizado el plan anual de adquisiciones</t>
  </si>
  <si>
    <t>Revisar los informes de supervisión de los contratos y convenios antes de autoriazar un pago o desembolso.</t>
  </si>
  <si>
    <t>Formato de ingreso de bienes al almacen diligenciado</t>
  </si>
  <si>
    <t>Oficio remisiorio del informe de supervisión con el visto bueno del ordenador del gasto</t>
  </si>
  <si>
    <t>Procedimiento disciplinario definido</t>
  </si>
  <si>
    <t xml:space="preserve">Seguimiento a los procesos judiciales a través de visitas y del portal web de la rama judicial 
</t>
  </si>
  <si>
    <t>Verificar el cumplimiento del procedimiento disciplinario en los expedientes</t>
  </si>
  <si>
    <t>Presentar informes de comisión de visitas a los despachos judiciales. Registros de consulta en el portal web de la rama judicial, del estado de los procesos</t>
  </si>
  <si>
    <t>Expedientes disicplinarios completos</t>
  </si>
  <si>
    <t>Revisar los expedientes judiciales cuando se encuentren disponibles.</t>
  </si>
  <si>
    <t>Realizar recomendaciones generales a los apoderados para la elaboración de los documentos de defensa.</t>
  </si>
  <si>
    <t>Actas del comité de conciliación</t>
  </si>
  <si>
    <t>Todos los expedientes contractuales cuentan con los estudios previos y así mismo en las casos que aplica las actas de comité de evaluación.</t>
  </si>
  <si>
    <t>Durante estos meses se adelantó  convocatoria con pliegos de condiciones el cual fue revisado.</t>
  </si>
  <si>
    <t>Las acciones se realizaron teniendo en cuenta que para el trámite del pago se debía adjuntar el ingreso de los bienes al almacén y todo proceso e pago debía contar con el respectivo certificado de recibo a satisfacción. También se conbtó con auditoría de evaluación independiente por Control Interno</t>
  </si>
  <si>
    <t>Los informes de supervisión son revisados antes del pago o autorización del desembolso.</t>
  </si>
  <si>
    <t xml:space="preserve">Se cuenta con las auditorias de evaluación independiente por la Oficina de Control. </t>
  </si>
  <si>
    <t>Jefe oficina Asesora Jurídica</t>
  </si>
  <si>
    <t>Revisón del Plan Anual de Adquisiciones para adelantar el proceso de contratación</t>
  </si>
  <si>
    <t xml:space="preserve">Se construyó el Plan Anual de adquiciciones  por las áreas intervinientes.
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</si>
  <si>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Se revisan los documentos objeto de la contratación de conformidad con la modalidad de contratación.</t>
  </si>
  <si>
    <t xml:space="preserve">Confirme a solicitudes de exfuncionarios de la superintendeica de Economía sol.idarias, DANCOOP, DANSOCIAL,  se verificación  las historias laborales  y se diligenciaron los formatos  Nos. 1, 2 y 3 certificados, firmados por la Coordinadora de Gestión Humana.
Se recertificaron los Formatos Nos. 1, 2 y 3 por solicitud de COLPÉNSIONES y Ministerio de Hacienda y Crédito Público.
</t>
  </si>
  <si>
    <t>Coordinadora Grupo de Gestión Humana</t>
  </si>
  <si>
    <t xml:space="preserve">A 30 de Abril se han expedido noventa y tres         (93) certificaciones de tiempos y factores salariales </t>
  </si>
  <si>
    <t>Registro Libro de Caja Menor
Registro de Movimiento de la Caja Menor  de Viáticos y Gastos de Viaje en SIIF
Preparación y aprobación de los abonos en cuenta de Bancolombia a los servidores púlicos comisionados
Conciliación Bancaria mensual de Bancolombia.</t>
  </si>
  <si>
    <t>A 30 de Abril  se han tramitado setenta y tres  (73) Documentos de autorización, reconocimiento y ordenación de pago - Comisión al Interior del País.</t>
  </si>
  <si>
    <t xml:space="preserve">Validación, revisión y verificación facturas (Reporte)
Informe de Supervisión
Certificación Recibo a Satisfacción
</t>
  </si>
  <si>
    <t xml:space="preserve">A 30 de Abril se han realizado  cuatro (04)  pagos con cargo al Contrato No. 075 de 2019  </t>
  </si>
  <si>
    <t>Revisióndocumentos de ejecución contractual,  informes de supervisión y de satisfacción.</t>
  </si>
  <si>
    <t>Tiquetes aereos.
Informes supervición
Carpeta contrato</t>
  </si>
  <si>
    <t>Se mantienen los controles que se tienen implementados en el proceso y su respectiva ejecución de los mismos.</t>
  </si>
  <si>
    <t>Se mantienen y se ejecutan los controles que se tienen implementados en el proceso y su aplicación.</t>
  </si>
  <si>
    <t>Coordinador Grupo de Técnologias de la Información</t>
  </si>
  <si>
    <t>Los informes de auditoría son proyectados por el profesional especializado de la Oficina de Control Interno y revisados y emitidos por parte del Jefe de la Oficina, por tanto se asegura que el 100% de los informes emitidos son revisados por parte del Jefe de Control Interno
Los informes de evaluación independiente cuentan con mes te´cnica previo a la emición correspodneinte
NO se ha materializado el riesgo</t>
  </si>
  <si>
    <t>Jefe de Control Interno</t>
  </si>
  <si>
    <t>100% de informes revisados por el jefe de control interno</t>
  </si>
  <si>
    <t>Durante el primercuatrimestre de 2019 no se evidenció ningun hallazgo que debiera ser remitido a entes de control</t>
  </si>
  <si>
    <t>0 casos reportados de 0 casos identificados</t>
  </si>
  <si>
    <t>TOTAL NIVELES DE RIESGO</t>
  </si>
  <si>
    <t>CANTID.</t>
  </si>
  <si>
    <t>NIVELES DE RIESGO</t>
  </si>
  <si>
    <t>IMPACTO DE RIESGO</t>
  </si>
  <si>
    <t>TOTAL ANALISIS IMPACTO RIESGO</t>
  </si>
  <si>
    <t xml:space="preserve">Diligenciar los farmatos establecidos para el préstamo de documentos según el procedimiento institucional. </t>
  </si>
  <si>
    <t>Solicitar diligenciamiento del formato de préstamos y consultas de documentos cada vez que se requiera.</t>
  </si>
  <si>
    <t xml:space="preserve">Acatar los lineamientos establecidos tanto en el protocolo , en donde básicamente se restringe el acceso a personas ajenas al proceso. </t>
  </si>
  <si>
    <t>Solicitar diligenciamiento del formato de préstamos y consultas de documentos cada vez que se requiera y a su vez realizar el debido seguimiento a estos formatos con el objeto de evidenciar que efectivamente la documentación sea devuelta, es decir conservar la trazabilidad del procedimiento para que no sean adulterado en algún punto.</t>
  </si>
  <si>
    <t xml:space="preserve">El responsable de la radicación de las comunicaciones oficiales de la entidad se encarga de validar la completitud de la información, los datos mínimos de la misma y su adecuado registro en el aplicativo. De esta manera la herramienta tecnológica salvaguarda e implementa protocolos de seguridad de la información con el objeto de que no sea adulterada.  </t>
  </si>
  <si>
    <t xml:space="preserve">Los formatos establecidos para tal fin </t>
  </si>
  <si>
    <t>Los formatos establecidos para tal fin</t>
  </si>
  <si>
    <t>Sistema de radicación de Gestión Documental</t>
  </si>
  <si>
    <t xml:space="preserve">Dentro de la planeación establecida para los componentes de Gestión Documental se contrará un desarrollador el cual tendrá dentro de sus obligaciones atender los requerimientos del SGDEA respecto a la firma digital, parametrización y actualización.  </t>
  </si>
  <si>
    <t xml:space="preserve">Respecto al préstamo y consulta de documentos, la persona encargada del Archivo, reporta de manera mensual el diligenciamiento adecuado de las solicitudes y las cifras respecto a la gestión del mes </t>
  </si>
  <si>
    <t>En el día día de las actividades propias del archivo se valida y se controla que solamente tenga acceso a estos espacios las personas de Gestión Documental</t>
  </si>
  <si>
    <t>Respecto al préstamo y consulta de documentos, la persona encargada del Archivo, reporta de manera mensual el diligenciamiento adecuado de las solicitudes y las cifras respecto a la gestión del mes, de igual manera se lleva el control por parte del personal encargado, revisando que la documentación sea devuelta en los tiempos estipulados.</t>
  </si>
  <si>
    <t>Diariamente se verifica los estados de la documentación radicada en la entidad, se genera la planilla de entrega, se realizan recorridos y se comprueba que todos los registros hayan quedado consignados en el aplicativo de radicación de las comunicaciones oficiales.</t>
  </si>
  <si>
    <t xml:space="preserve">31/08/2019
</t>
  </si>
  <si>
    <t xml:space="preserve">De acuerdo a lo planeado se contrató un desarrollador el cual tiene dentro de sus obligaciones, entre otras, atender los requerimientos del SGDEA respecto a la firma digital, parametrización y actualización.  </t>
  </si>
  <si>
    <t>Coordinación Gestión Administrativa</t>
  </si>
  <si>
    <t xml:space="preserve">Respecto al préstamo y consulta de documentos, la persona encargada del Archivo, continúa de manera diligente y constante, realizando el reporte mensual del diligenciamiento adecuado de las solicitudes y las cifras respecto a la gestión del mes. Procurando el seguimiento debido a este proceso. </t>
  </si>
  <si>
    <t>Se avanza y se realiza de manera constante el control diario relacionado con las actividades propias del archivo, verificando la revisión y validación en cuanto a que solamente tenga acceso a estos espacios las personas de Gestión Documental, de ninguna manera personal ajeno a este proceso.</t>
  </si>
  <si>
    <t>Respecto al préstamo y consulta de documentos, la persona encargada del Archivo, continua trabajando en la realización de reportes de manera mensual, garantizando y velando por  el diligenciamiento adecuado de las solicitudes y las cifras respecto a la gestión del mes, de igual manera se continúa con el control por parte del personal encargado, revisando que la documentación sea devuelta en los tiempos estipulados.</t>
  </si>
  <si>
    <t xml:space="preserve">Respecto a esta actividad continuamos diariamente se verificando los estados de la documentación radicada en la entidad, se sigue generando la planilla de entrega, se realizan recorridos y se comprueba que todos los registros hayan quedado consignados en el aplicativo de radicación de las comunicaciones oficiales. Esta actividad es constante. </t>
  </si>
  <si>
    <t>Jefe Oficina asesora Jurídica</t>
  </si>
  <si>
    <t>Se adelantaron las vicitas  a los Despachos Judiciales  y a través del portal Web, dejando los respectivos registros de las visitas a los despachos..</t>
  </si>
  <si>
    <t>Es verificado por la funcionaria - Contratista encargada de adelantar dicha tarea en los expedientes disciplinarios.</t>
  </si>
  <si>
    <t>dicha actividad es realizada a través de reuniones, donde la jefe de Oficina, imparte los lineamientos y recomendaciones para la defensa jurídica, la cual se ve reflejada en los documentos aportados ante los diferentes despachos judiciales, en los expedientes.</t>
  </si>
  <si>
    <t xml:space="preserve">A la fecha esta actividad no aplica, dado que por instrucción de la dirección nacional no se realizaron actividades del proceso de gestión del conocmimiento en el marco de procesos contractuales.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</si>
</sst>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dd/mm/yyyy;@"/>
  </numFmts>
  <fonts count="71" x14ac:knownFonts="1">
    <font>
      <sz val="11"/>
      <color theme="1"/>
      <name val="Calibri"/>
      <family val="2"/>
      <scheme val="minor"/>
    </font>
    <font>
      <sz val="11"/>
      <color theme="1"/>
      <name val="Arial"/>
      <family val="2"/>
    </font>
    <font>
      <sz val="10"/>
      <color theme="1"/>
      <name val="Calibri"/>
      <family val="2"/>
      <scheme val="minor"/>
    </font>
    <font>
      <b/>
      <sz val="10"/>
      <color theme="1"/>
      <name val="Calibri"/>
      <family val="2"/>
      <scheme val="minor"/>
    </font>
    <font>
      <b/>
      <sz val="14"/>
      <color theme="1"/>
      <name val="Calibri"/>
      <family val="2"/>
      <scheme val="minor"/>
    </font>
    <font>
      <b/>
      <sz val="9"/>
      <color indexed="81"/>
      <name val="Tahoma"/>
      <family val="2"/>
    </font>
    <font>
      <i/>
      <sz val="10"/>
      <color theme="1"/>
      <name val="Calibri"/>
      <family val="2"/>
      <scheme val="minor"/>
    </font>
    <font>
      <b/>
      <sz val="12"/>
      <color theme="1"/>
      <name val="Calibri"/>
      <family val="2"/>
      <scheme val="minor"/>
    </font>
    <font>
      <sz val="9"/>
      <color indexed="81"/>
      <name val="Tahoma"/>
      <family val="2"/>
    </font>
    <font>
      <sz val="14"/>
      <color theme="1"/>
      <name val="Calibri"/>
      <family val="2"/>
      <scheme val="minor"/>
    </font>
    <font>
      <b/>
      <sz val="11"/>
      <color theme="1"/>
      <name val="Calibri"/>
      <family val="2"/>
      <scheme val="minor"/>
    </font>
    <font>
      <sz val="7"/>
      <color theme="1"/>
      <name val="Calibri"/>
      <family val="2"/>
      <scheme val="minor"/>
    </font>
    <font>
      <b/>
      <sz val="6"/>
      <color theme="1"/>
      <name val="Calibri"/>
      <family val="2"/>
      <scheme val="minor"/>
    </font>
    <font>
      <sz val="12"/>
      <color theme="1"/>
      <name val="Calibri"/>
      <family val="2"/>
      <scheme val="minor"/>
    </font>
    <font>
      <b/>
      <sz val="12"/>
      <color rgb="FF2E74B5"/>
      <name val="Calibri"/>
      <family val="2"/>
      <scheme val="minor"/>
    </font>
    <font>
      <b/>
      <sz val="10"/>
      <color rgb="FF2E74B5"/>
      <name val="Calibri"/>
      <family val="2"/>
      <scheme val="minor"/>
    </font>
    <font>
      <b/>
      <sz val="14"/>
      <color rgb="FF2E74B5"/>
      <name val="Calibri"/>
      <family val="2"/>
      <scheme val="minor"/>
    </font>
    <font>
      <sz val="8"/>
      <color theme="1"/>
      <name val="Calibri"/>
      <family val="2"/>
      <scheme val="minor"/>
    </font>
    <font>
      <sz val="10"/>
      <color indexed="8"/>
      <name val="Arial"/>
      <family val="2"/>
    </font>
    <font>
      <sz val="9"/>
      <name val="Calibri"/>
      <family val="2"/>
      <scheme val="minor"/>
    </font>
    <font>
      <sz val="9"/>
      <color theme="1"/>
      <name val="Calibri"/>
      <family val="2"/>
      <scheme val="minor"/>
    </font>
    <font>
      <sz val="8"/>
      <name val="Arial Narrow"/>
      <family val="2"/>
    </font>
    <font>
      <sz val="8"/>
      <color theme="1"/>
      <name val="Arial Narrow"/>
      <family val="2"/>
    </font>
    <font>
      <sz val="9"/>
      <name val="Arial"/>
      <family val="2"/>
    </font>
    <font>
      <sz val="8"/>
      <name val="Arial"/>
      <family val="2"/>
    </font>
    <font>
      <sz val="8"/>
      <color theme="1"/>
      <name val="Arial"/>
      <family val="2"/>
    </font>
    <font>
      <b/>
      <sz val="12"/>
      <color rgb="FF2E74B5"/>
      <name val="Arial"/>
      <family val="2"/>
    </font>
    <font>
      <sz val="12"/>
      <color theme="1"/>
      <name val="Arial"/>
      <family val="2"/>
    </font>
    <font>
      <sz val="11"/>
      <name val="Calibri"/>
      <family val="2"/>
      <scheme val="minor"/>
    </font>
    <font>
      <sz val="8"/>
      <color rgb="FF212121"/>
      <name val="Arial Narrow"/>
      <family val="2"/>
    </font>
    <font>
      <b/>
      <i/>
      <u/>
      <sz val="9"/>
      <color indexed="81"/>
      <name val="Tahoma"/>
      <family val="2"/>
    </font>
    <font>
      <sz val="11"/>
      <color theme="0"/>
      <name val="Calibri"/>
      <family val="2"/>
      <scheme val="minor"/>
    </font>
    <font>
      <b/>
      <sz val="11"/>
      <color theme="0"/>
      <name val="Calibri"/>
      <family val="2"/>
      <scheme val="minor"/>
    </font>
    <font>
      <b/>
      <sz val="6"/>
      <color indexed="81"/>
      <name val="Tahoma"/>
      <family val="2"/>
    </font>
    <font>
      <sz val="6"/>
      <color indexed="81"/>
      <name val="Tahoma"/>
      <family val="2"/>
    </font>
    <font>
      <b/>
      <sz val="11"/>
      <color rgb="FFFF0000"/>
      <name val="Arial Narrow"/>
      <family val="2"/>
    </font>
    <font>
      <b/>
      <sz val="14"/>
      <color theme="1"/>
      <name val="Arial Narrow"/>
      <family val="2"/>
    </font>
    <font>
      <b/>
      <sz val="12"/>
      <color theme="1"/>
      <name val="Arial"/>
      <family val="2"/>
    </font>
    <font>
      <b/>
      <u/>
      <sz val="11"/>
      <color theme="1"/>
      <name val="Calibri"/>
      <family val="2"/>
      <scheme val="minor"/>
    </font>
    <font>
      <b/>
      <sz val="11"/>
      <name val="Calibri"/>
      <family val="2"/>
      <scheme val="minor"/>
    </font>
    <font>
      <sz val="13"/>
      <color rgb="FF000000"/>
      <name val="Lucida Sans"/>
      <family val="2"/>
    </font>
    <font>
      <sz val="13"/>
      <color rgb="FF000000"/>
      <name val="Calibri"/>
      <family val="2"/>
    </font>
    <font>
      <sz val="12"/>
      <color rgb="FF000000"/>
      <name val="Lucida Sans"/>
      <family val="2"/>
    </font>
    <font>
      <sz val="12"/>
      <color rgb="FF000000"/>
      <name val="Calibri"/>
      <family val="2"/>
    </font>
    <font>
      <b/>
      <sz val="12"/>
      <color theme="0"/>
      <name val="Arial Black"/>
      <family val="2"/>
    </font>
    <font>
      <sz val="11"/>
      <color theme="1"/>
      <name val="Calibri"/>
      <family val="2"/>
      <scheme val="minor"/>
    </font>
    <font>
      <b/>
      <sz val="12"/>
      <color rgb="FF000000"/>
      <name val="Arial"/>
      <family val="2"/>
    </font>
    <font>
      <b/>
      <sz val="14"/>
      <color theme="1"/>
      <name val="Arial"/>
      <family val="2"/>
    </font>
    <font>
      <b/>
      <sz val="16"/>
      <color theme="1"/>
      <name val="Arial"/>
      <family val="2"/>
    </font>
    <font>
      <b/>
      <sz val="10"/>
      <color rgb="FF000000"/>
      <name val="Arial"/>
      <family val="2"/>
    </font>
    <font>
      <b/>
      <sz val="11.5"/>
      <color rgb="FF000000"/>
      <name val="Arial"/>
      <family val="2"/>
    </font>
    <font>
      <sz val="11"/>
      <color rgb="FF000000"/>
      <name val="Arial"/>
      <family val="2"/>
    </font>
    <font>
      <b/>
      <sz val="14"/>
      <color rgb="FF2E74B5"/>
      <name val="Arial"/>
      <family val="2"/>
    </font>
    <font>
      <sz val="14"/>
      <color theme="1"/>
      <name val="Arial"/>
      <family val="2"/>
    </font>
    <font>
      <sz val="10"/>
      <color theme="1"/>
      <name val="Arial"/>
      <family val="2"/>
    </font>
    <font>
      <sz val="11"/>
      <color rgb="FFFF0000"/>
      <name val="Calibri"/>
      <family val="2"/>
      <scheme val="minor"/>
    </font>
    <font>
      <b/>
      <sz val="8"/>
      <name val="Arial"/>
      <family val="2"/>
    </font>
    <font>
      <sz val="10"/>
      <color theme="1"/>
      <name val="Times New Roman"/>
      <family val="1"/>
    </font>
    <font>
      <b/>
      <sz val="12"/>
      <color rgb="FF000000"/>
      <name val="Century Gothic"/>
      <family val="2"/>
    </font>
    <font>
      <b/>
      <sz val="8"/>
      <color rgb="FF000000"/>
      <name val="Century Gothic"/>
      <family val="2"/>
    </font>
    <font>
      <sz val="8"/>
      <color rgb="FF000000"/>
      <name val="Arial Narrow"/>
      <family val="2"/>
    </font>
    <font>
      <b/>
      <sz val="8"/>
      <color rgb="FF000000"/>
      <name val="Arial Narrow"/>
      <family val="2"/>
    </font>
    <font>
      <b/>
      <sz val="9"/>
      <color rgb="FF000000"/>
      <name val="Arial Narrow"/>
      <family val="2"/>
    </font>
    <font>
      <sz val="9"/>
      <color rgb="FF000000"/>
      <name val="Calibri"/>
      <family val="2"/>
    </font>
    <font>
      <b/>
      <sz val="9"/>
      <color rgb="FF000000"/>
      <name val="Calibri"/>
      <family val="2"/>
    </font>
    <font>
      <b/>
      <sz val="8"/>
      <color theme="1"/>
      <name val="Calibri"/>
      <family val="2"/>
      <scheme val="minor"/>
    </font>
    <font>
      <b/>
      <sz val="10"/>
      <color theme="1"/>
      <name val="Arial Narrow"/>
      <family val="2"/>
    </font>
    <font>
      <sz val="10"/>
      <color theme="1"/>
      <name val="Arial Narrow"/>
      <family val="2"/>
    </font>
    <font>
      <b/>
      <sz val="6"/>
      <name val="Calibri"/>
      <family val="2"/>
      <scheme val="minor"/>
    </font>
    <font>
      <sz val="6"/>
      <name val="Calibri"/>
      <family val="2"/>
      <scheme val="minor"/>
    </font>
    <font>
      <b/>
      <sz val="12"/>
      <name val="Calibri"/>
      <family val="2"/>
      <scheme val="minor"/>
    </font>
  </fonts>
  <fills count="2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FFC000"/>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6"/>
        <bgColor indexed="64"/>
      </patternFill>
    </fill>
    <fill>
      <patternFill patternType="solid">
        <fgColor theme="4" tint="-0.249977111117893"/>
        <bgColor indexed="64"/>
      </patternFill>
    </fill>
    <fill>
      <patternFill patternType="solid">
        <fgColor rgb="FF00B0F0"/>
        <bgColor indexed="64"/>
      </patternFill>
    </fill>
    <fill>
      <patternFill patternType="solid">
        <fgColor rgb="FF92D050"/>
        <bgColor indexed="64"/>
      </patternFill>
    </fill>
    <fill>
      <patternFill patternType="solid">
        <fgColor rgb="FFE5DFEC"/>
        <bgColor indexed="64"/>
      </patternFill>
    </fill>
    <fill>
      <patternFill patternType="solid">
        <fgColor rgb="FFD6E3BC"/>
        <bgColor indexed="64"/>
      </patternFill>
    </fill>
    <fill>
      <patternFill patternType="solid">
        <fgColor rgb="FFDEA900"/>
        <bgColor indexed="64"/>
      </patternFill>
    </fill>
    <fill>
      <patternFill patternType="solid">
        <fgColor rgb="FFC00000"/>
        <bgColor indexed="64"/>
      </patternFill>
    </fill>
  </fills>
  <borders count="181">
    <border>
      <left/>
      <right/>
      <top/>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diagonal/>
    </border>
    <border>
      <left style="medium">
        <color theme="4" tint="-0.24994659260841701"/>
      </left>
      <right style="medium">
        <color theme="4" tint="-0.24994659260841701"/>
      </right>
      <top/>
      <bottom style="medium">
        <color theme="4"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style="thin">
        <color rgb="FF2E74B5"/>
      </left>
      <right style="thin">
        <color rgb="FF2E74B5"/>
      </right>
      <top style="thin">
        <color rgb="FF2E74B5"/>
      </top>
      <bottom style="medium">
        <color rgb="FF2E74B5"/>
      </bottom>
      <diagonal/>
    </border>
    <border>
      <left style="medium">
        <color rgb="FF2E74B5"/>
      </left>
      <right style="thin">
        <color rgb="FF2E74B5"/>
      </right>
      <top style="thin">
        <color rgb="FF2E74B5"/>
      </top>
      <bottom style="medium">
        <color rgb="FF2E74B5"/>
      </bottom>
      <diagonal/>
    </border>
    <border>
      <left style="thin">
        <color rgb="FF2E74B5"/>
      </left>
      <right style="thin">
        <color rgb="FF2E74B5"/>
      </right>
      <top style="thin">
        <color rgb="FF2E74B5"/>
      </top>
      <bottom style="thin">
        <color rgb="FF2E74B5"/>
      </bottom>
      <diagonal/>
    </border>
    <border>
      <left style="medium">
        <color rgb="FF2E74B5"/>
      </left>
      <right style="thin">
        <color rgb="FF2E74B5"/>
      </right>
      <top style="thin">
        <color rgb="FF2E74B5"/>
      </top>
      <bottom style="thin">
        <color rgb="FF2E74B5"/>
      </bottom>
      <diagonal/>
    </border>
    <border>
      <left style="thin">
        <color rgb="FF2E74B5"/>
      </left>
      <right style="thin">
        <color rgb="FF2E74B5"/>
      </right>
      <top style="medium">
        <color rgb="FF2E74B5"/>
      </top>
      <bottom style="thin">
        <color rgb="FF2E74B5"/>
      </bottom>
      <diagonal/>
    </border>
    <border>
      <left style="medium">
        <color rgb="FF2E74B5"/>
      </left>
      <right style="thin">
        <color rgb="FF2E74B5"/>
      </right>
      <top style="medium">
        <color rgb="FF2E74B5"/>
      </top>
      <bottom style="thin">
        <color rgb="FF2E74B5"/>
      </bottom>
      <diagonal/>
    </border>
    <border>
      <left/>
      <right style="thin">
        <color theme="0"/>
      </right>
      <top style="thin">
        <color theme="0"/>
      </top>
      <bottom style="medium">
        <color rgb="FF2E74B5"/>
      </bottom>
      <diagonal/>
    </border>
    <border>
      <left/>
      <right/>
      <top style="thin">
        <color theme="0"/>
      </top>
      <bottom style="medium">
        <color rgb="FF2E74B5"/>
      </bottom>
      <diagonal/>
    </border>
    <border>
      <left style="thin">
        <color theme="0"/>
      </left>
      <right/>
      <top style="thin">
        <color theme="0"/>
      </top>
      <bottom style="medium">
        <color rgb="FF2E74B5"/>
      </bottom>
      <diagonal/>
    </border>
    <border diagonalUp="1">
      <left/>
      <right style="thin">
        <color theme="0"/>
      </right>
      <top style="thin">
        <color theme="0"/>
      </top>
      <bottom style="thin">
        <color theme="0"/>
      </bottom>
      <diagonal style="thin">
        <color theme="0"/>
      </diagonal>
    </border>
    <border diagonalUp="1">
      <left/>
      <right/>
      <top style="thin">
        <color theme="0"/>
      </top>
      <bottom style="thin">
        <color theme="0"/>
      </bottom>
      <diagonal style="thin">
        <color theme="0"/>
      </diagonal>
    </border>
    <border diagonalUp="1">
      <left style="thin">
        <color theme="0"/>
      </left>
      <right/>
      <top style="thin">
        <color theme="0"/>
      </top>
      <bottom style="thin">
        <color theme="0"/>
      </bottom>
      <diagonal style="thin">
        <color theme="0"/>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diagonal/>
    </border>
    <border>
      <left/>
      <right style="thin">
        <color rgb="FF2E74B5"/>
      </right>
      <top style="thin">
        <color rgb="FF2E74B5"/>
      </top>
      <bottom style="medium">
        <color rgb="FF2E74B5"/>
      </bottom>
      <diagonal/>
    </border>
    <border>
      <left/>
      <right style="thin">
        <color rgb="FF2E74B5"/>
      </right>
      <top style="thin">
        <color rgb="FF2E74B5"/>
      </top>
      <bottom style="thin">
        <color rgb="FF2E74B5"/>
      </bottom>
      <diagonal/>
    </border>
    <border>
      <left/>
      <right style="thin">
        <color rgb="FF2E74B5"/>
      </right>
      <top style="medium">
        <color rgb="FF2E74B5"/>
      </top>
      <bottom style="thin">
        <color rgb="FF2E74B5"/>
      </bottom>
      <diagonal/>
    </border>
    <border>
      <left style="thick">
        <color rgb="FF00B050"/>
      </left>
      <right/>
      <top/>
      <bottom/>
      <diagonal/>
    </border>
    <border>
      <left style="thick">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top/>
      <bottom style="thin">
        <color rgb="FF00B050"/>
      </bottom>
      <diagonal/>
    </border>
    <border>
      <left style="thick">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
      <left style="thick">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top style="thin">
        <color rgb="FF00B050"/>
      </top>
      <bottom style="medium">
        <color rgb="FF00B050"/>
      </bottom>
      <diagonal/>
    </border>
    <border>
      <left style="thick">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style="thin">
        <color rgb="FF00B050"/>
      </left>
      <right/>
      <top style="medium">
        <color rgb="FF00B050"/>
      </top>
      <bottom style="thin">
        <color rgb="FF00B05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theme="4"/>
      </bottom>
      <diagonal/>
    </border>
    <border>
      <left style="thin">
        <color indexed="64"/>
      </left>
      <right style="thin">
        <color indexed="64"/>
      </right>
      <top style="medium">
        <color theme="4"/>
      </top>
      <bottom style="thin">
        <color indexed="64"/>
      </bottom>
      <diagonal/>
    </border>
    <border>
      <left style="medium">
        <color indexed="64"/>
      </left>
      <right style="thin">
        <color indexed="64"/>
      </right>
      <top style="medium">
        <color theme="4"/>
      </top>
      <bottom style="medium">
        <color theme="4"/>
      </bottom>
      <diagonal/>
    </border>
    <border>
      <left style="thin">
        <color indexed="64"/>
      </left>
      <right style="thin">
        <color indexed="64"/>
      </right>
      <top style="medium">
        <color theme="4"/>
      </top>
      <bottom style="medium">
        <color theme="4"/>
      </bottom>
      <diagonal/>
    </border>
    <border>
      <left style="thin">
        <color indexed="64"/>
      </left>
      <right style="medium">
        <color theme="4"/>
      </right>
      <top style="medium">
        <color theme="4"/>
      </top>
      <bottom style="medium">
        <color theme="4"/>
      </bottom>
      <diagonal/>
    </border>
    <border>
      <left/>
      <right style="thin">
        <color indexed="64"/>
      </right>
      <top style="medium">
        <color theme="4"/>
      </top>
      <bottom style="medium">
        <color theme="4"/>
      </bottom>
      <diagonal/>
    </border>
    <border>
      <left style="medium">
        <color theme="4"/>
      </left>
      <right style="medium">
        <color theme="4"/>
      </right>
      <top style="medium">
        <color theme="4"/>
      </top>
      <bottom style="medium">
        <color theme="4"/>
      </bottom>
      <diagonal/>
    </border>
    <border>
      <left style="medium">
        <color theme="4"/>
      </left>
      <right style="thin">
        <color indexed="64"/>
      </right>
      <top style="medium">
        <color theme="4"/>
      </top>
      <bottom style="medium">
        <color theme="4"/>
      </bottom>
      <diagonal/>
    </border>
    <border>
      <left style="thin">
        <color indexed="64"/>
      </left>
      <right style="thin">
        <color indexed="64"/>
      </right>
      <top/>
      <bottom style="medium">
        <color theme="4"/>
      </bottom>
      <diagonal/>
    </border>
    <border>
      <left style="thin">
        <color indexed="64"/>
      </left>
      <right/>
      <top style="medium">
        <color theme="4"/>
      </top>
      <bottom style="medium">
        <color theme="4"/>
      </bottom>
      <diagonal/>
    </border>
    <border>
      <left style="thin">
        <color indexed="64"/>
      </left>
      <right/>
      <top style="medium">
        <color theme="4"/>
      </top>
      <bottom style="thin">
        <color indexed="64"/>
      </bottom>
      <diagonal/>
    </border>
    <border>
      <left/>
      <right style="thin">
        <color indexed="64"/>
      </right>
      <top style="medium">
        <color theme="4"/>
      </top>
      <bottom style="thin">
        <color indexed="64"/>
      </bottom>
      <diagonal/>
    </border>
    <border>
      <left style="medium">
        <color theme="4"/>
      </left>
      <right/>
      <top style="medium">
        <color theme="4"/>
      </top>
      <bottom style="medium">
        <color theme="4"/>
      </bottom>
      <diagonal/>
    </border>
    <border>
      <left style="thin">
        <color indexed="64"/>
      </left>
      <right style="thin">
        <color indexed="64"/>
      </right>
      <top style="medium">
        <color theme="4"/>
      </top>
      <bottom/>
      <diagonal/>
    </border>
    <border>
      <left style="thin">
        <color indexed="64"/>
      </left>
      <right/>
      <top style="thin">
        <color indexed="64"/>
      </top>
      <bottom style="medium">
        <color theme="4"/>
      </bottom>
      <diagonal/>
    </border>
    <border>
      <left style="medium">
        <color theme="4"/>
      </left>
      <right style="thin">
        <color indexed="64"/>
      </right>
      <top style="medium">
        <color theme="4"/>
      </top>
      <bottom style="thin">
        <color indexed="64"/>
      </bottom>
      <diagonal/>
    </border>
    <border>
      <left style="medium">
        <color theme="4"/>
      </left>
      <right/>
      <top style="medium">
        <color theme="4"/>
      </top>
      <bottom style="thin">
        <color indexed="64"/>
      </bottom>
      <diagonal/>
    </border>
    <border>
      <left style="medium">
        <color theme="4"/>
      </left>
      <right/>
      <top style="thin">
        <color indexed="64"/>
      </top>
      <bottom style="medium">
        <color theme="4"/>
      </bottom>
      <diagonal/>
    </border>
    <border>
      <left/>
      <right/>
      <top style="thin">
        <color indexed="64"/>
      </top>
      <bottom style="medium">
        <color theme="4"/>
      </bottom>
      <diagonal/>
    </border>
    <border>
      <left style="thin">
        <color indexed="64"/>
      </left>
      <right style="medium">
        <color theme="4"/>
      </right>
      <top style="medium">
        <color theme="4"/>
      </top>
      <bottom style="thin">
        <color indexed="64"/>
      </bottom>
      <diagonal/>
    </border>
    <border>
      <left style="medium">
        <color theme="4"/>
      </left>
      <right/>
      <top style="thin">
        <color indexed="64"/>
      </top>
      <bottom style="thin">
        <color indexed="64"/>
      </bottom>
      <diagonal/>
    </border>
    <border>
      <left style="medium">
        <color theme="4"/>
      </left>
      <right style="medium">
        <color theme="4"/>
      </right>
      <top style="medium">
        <color theme="4"/>
      </top>
      <bottom/>
      <diagonal/>
    </border>
    <border>
      <left/>
      <right/>
      <top style="medium">
        <color theme="4"/>
      </top>
      <bottom style="medium">
        <color theme="4"/>
      </bottom>
      <diagonal/>
    </border>
    <border>
      <left style="medium">
        <color theme="4"/>
      </left>
      <right/>
      <top style="medium">
        <color theme="4"/>
      </top>
      <bottom/>
      <diagonal/>
    </border>
    <border>
      <left style="medium">
        <color theme="4"/>
      </left>
      <right style="medium">
        <color theme="4"/>
      </right>
      <top style="medium">
        <color theme="4"/>
      </top>
      <bottom style="thin">
        <color indexed="64"/>
      </bottom>
      <diagonal/>
    </border>
    <border>
      <left style="medium">
        <color theme="4"/>
      </left>
      <right style="medium">
        <color theme="4"/>
      </right>
      <top style="thin">
        <color indexed="64"/>
      </top>
      <bottom style="thin">
        <color indexed="64"/>
      </bottom>
      <diagonal/>
    </border>
    <border>
      <left style="medium">
        <color theme="4"/>
      </left>
      <right style="medium">
        <color theme="4"/>
      </right>
      <top style="thin">
        <color indexed="64"/>
      </top>
      <bottom style="medium">
        <color theme="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theme="4"/>
      </left>
      <right/>
      <top style="thin">
        <color indexed="64"/>
      </top>
      <bottom/>
      <diagonal/>
    </border>
    <border>
      <left style="medium">
        <color theme="4"/>
      </left>
      <right style="medium">
        <color theme="4"/>
      </right>
      <top style="thin">
        <color indexed="64"/>
      </top>
      <bottom/>
      <diagonal/>
    </border>
    <border>
      <left/>
      <right style="thin">
        <color indexed="64"/>
      </right>
      <top style="thin">
        <color indexed="64"/>
      </top>
      <bottom style="medium">
        <color theme="4"/>
      </bottom>
      <diagonal/>
    </border>
    <border>
      <left style="medium">
        <color theme="4"/>
      </left>
      <right style="medium">
        <color theme="4"/>
      </right>
      <top/>
      <bottom/>
      <diagonal/>
    </border>
    <border>
      <left style="medium">
        <color theme="4"/>
      </left>
      <right/>
      <top style="thin">
        <color indexed="64"/>
      </top>
      <bottom style="medium">
        <color indexed="64"/>
      </bottom>
      <diagonal/>
    </border>
    <border>
      <left style="medium">
        <color theme="4"/>
      </left>
      <right style="medium">
        <color theme="4"/>
      </right>
      <top style="thin">
        <color indexed="64"/>
      </top>
      <bottom style="medium">
        <color indexed="64"/>
      </bottom>
      <diagonal/>
    </border>
    <border>
      <left style="medium">
        <color theme="4"/>
      </left>
      <right style="medium">
        <color theme="4"/>
      </right>
      <top/>
      <bottom style="medium">
        <color indexed="64"/>
      </bottom>
      <diagonal/>
    </border>
    <border>
      <left style="medium">
        <color theme="4"/>
      </left>
      <right style="medium">
        <color theme="4"/>
      </right>
      <top style="medium">
        <color theme="4"/>
      </top>
      <bottom style="medium">
        <color indexed="64"/>
      </bottom>
      <diagonal/>
    </border>
    <border>
      <left style="medium">
        <color theme="4"/>
      </left>
      <right/>
      <top style="medium">
        <color theme="4"/>
      </top>
      <bottom style="medium">
        <color indexed="64"/>
      </bottom>
      <diagonal/>
    </border>
    <border>
      <left style="medium">
        <color indexed="64"/>
      </left>
      <right style="thin">
        <color indexed="64"/>
      </right>
      <top style="medium">
        <color theme="4"/>
      </top>
      <bottom/>
      <diagonal/>
    </border>
    <border>
      <left/>
      <right style="thin">
        <color indexed="64"/>
      </right>
      <top/>
      <bottom style="thin">
        <color indexed="64"/>
      </bottom>
      <diagonal/>
    </border>
    <border>
      <left style="medium">
        <color theme="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rgb="FF00B050"/>
      </left>
      <right style="thin">
        <color rgb="FF00B050"/>
      </right>
      <top/>
      <bottom style="medium">
        <color rgb="FF00B050"/>
      </bottom>
      <diagonal/>
    </border>
    <border>
      <left style="thick">
        <color rgb="FF00B050"/>
      </left>
      <right style="thin">
        <color rgb="FF00B050"/>
      </right>
      <top/>
      <bottom/>
      <diagonal/>
    </border>
    <border>
      <left style="thick">
        <color rgb="FF00B050"/>
      </left>
      <right style="thin">
        <color rgb="FF00B050"/>
      </right>
      <top style="medium">
        <color rgb="FF00B050"/>
      </top>
      <bottom/>
      <diagonal/>
    </border>
    <border>
      <left style="thick">
        <color rgb="FF00B050"/>
      </left>
      <right style="thin">
        <color rgb="FF00B050"/>
      </right>
      <top/>
      <bottom style="medium">
        <color rgb="FF00B050"/>
      </bottom>
      <diagonal/>
    </border>
    <border>
      <left style="thin">
        <color rgb="FF00B050"/>
      </left>
      <right style="thick">
        <color rgb="FF00B050"/>
      </right>
      <top style="medium">
        <color rgb="FF00B050"/>
      </top>
      <bottom style="thin">
        <color rgb="FF00B050"/>
      </bottom>
      <diagonal/>
    </border>
    <border>
      <left style="thin">
        <color rgb="FF00B050"/>
      </left>
      <right style="thick">
        <color rgb="FF00B050"/>
      </right>
      <top style="thin">
        <color rgb="FF00B050"/>
      </top>
      <bottom style="thin">
        <color rgb="FF00B050"/>
      </bottom>
      <diagonal/>
    </border>
    <border>
      <left style="thin">
        <color rgb="FF00B050"/>
      </left>
      <right style="thin">
        <color rgb="FF00B050"/>
      </right>
      <top style="thin">
        <color rgb="FF00B050"/>
      </top>
      <bottom/>
      <diagonal/>
    </border>
    <border>
      <left/>
      <right style="thin">
        <color rgb="FF00B050"/>
      </right>
      <top style="thin">
        <color rgb="FF00B050"/>
      </top>
      <bottom style="medium">
        <color rgb="FF00B050"/>
      </bottom>
      <diagonal/>
    </border>
    <border>
      <left style="thin">
        <color rgb="FF00B050"/>
      </left>
      <right style="thick">
        <color rgb="FF00B050"/>
      </right>
      <top style="thin">
        <color rgb="FF00B050"/>
      </top>
      <bottom style="medium">
        <color rgb="FF00B050"/>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left>
      <right/>
      <top style="medium">
        <color rgb="FF2E74B5"/>
      </top>
      <bottom/>
      <diagonal/>
    </border>
    <border>
      <left/>
      <right/>
      <top style="medium">
        <color rgb="FF2E74B5"/>
      </top>
      <bottom/>
      <diagonal/>
    </border>
    <border>
      <left style="thin">
        <color rgb="FF2E74B5"/>
      </left>
      <right/>
      <top style="thin">
        <color rgb="FF2E74B5"/>
      </top>
      <bottom style="medium">
        <color rgb="FF2E74B5"/>
      </bottom>
      <diagonal/>
    </border>
    <border>
      <left/>
      <right/>
      <top style="thin">
        <color rgb="FF2E74B5"/>
      </top>
      <bottom style="medium">
        <color rgb="FF2E74B5"/>
      </bottom>
      <diagonal/>
    </border>
    <border>
      <left/>
      <right style="medium">
        <color rgb="FF2E74B5"/>
      </right>
      <top style="thin">
        <color rgb="FF2E74B5"/>
      </top>
      <bottom style="medium">
        <color rgb="FF2E74B5"/>
      </bottom>
      <diagonal/>
    </border>
    <border>
      <left style="thin">
        <color rgb="FF2E74B5"/>
      </left>
      <right/>
      <top style="thin">
        <color rgb="FF2E74B5"/>
      </top>
      <bottom style="thin">
        <color rgb="FF2E74B5"/>
      </bottom>
      <diagonal/>
    </border>
    <border>
      <left/>
      <right/>
      <top style="thin">
        <color rgb="FF2E74B5"/>
      </top>
      <bottom style="thin">
        <color rgb="FF2E74B5"/>
      </bottom>
      <diagonal/>
    </border>
    <border>
      <left/>
      <right style="medium">
        <color rgb="FF2E74B5"/>
      </right>
      <top style="thin">
        <color rgb="FF2E74B5"/>
      </top>
      <bottom style="thin">
        <color rgb="FF2E74B5"/>
      </bottom>
      <diagonal/>
    </border>
    <border>
      <left style="thin">
        <color rgb="FF2E74B5"/>
      </left>
      <right/>
      <top style="medium">
        <color rgb="FF2E74B5"/>
      </top>
      <bottom style="thin">
        <color rgb="FF2E74B5"/>
      </bottom>
      <diagonal/>
    </border>
    <border>
      <left/>
      <right/>
      <top style="medium">
        <color rgb="FF2E74B5"/>
      </top>
      <bottom style="thin">
        <color rgb="FF2E74B5"/>
      </bottom>
      <diagonal/>
    </border>
    <border>
      <left/>
      <right style="medium">
        <color rgb="FF2E74B5"/>
      </right>
      <top style="medium">
        <color rgb="FF2E74B5"/>
      </top>
      <bottom style="thin">
        <color rgb="FF2E74B5"/>
      </bottom>
      <diagonal/>
    </border>
    <border>
      <left style="thick">
        <color rgb="FF00B050"/>
      </left>
      <right style="thin">
        <color rgb="FF00B050"/>
      </right>
      <top style="thick">
        <color rgb="FF00B050"/>
      </top>
      <bottom style="thin">
        <color rgb="FF00B050"/>
      </bottom>
      <diagonal/>
    </border>
    <border>
      <left style="thin">
        <color rgb="FF00B050"/>
      </left>
      <right style="thin">
        <color rgb="FF00B050"/>
      </right>
      <top style="thick">
        <color rgb="FF00B050"/>
      </top>
      <bottom style="thin">
        <color rgb="FF00B050"/>
      </bottom>
      <diagonal/>
    </border>
    <border>
      <left style="thin">
        <color rgb="FF00B050"/>
      </left>
      <right style="thick">
        <color rgb="FF00B050"/>
      </right>
      <top style="thick">
        <color rgb="FF00B050"/>
      </top>
      <bottom style="thin">
        <color rgb="FF00B050"/>
      </bottom>
      <diagonal/>
    </border>
    <border>
      <left style="thin">
        <color rgb="FF00B050"/>
      </left>
      <right style="thick">
        <color rgb="FF00B050"/>
      </right>
      <top/>
      <bottom style="thin">
        <color rgb="FF00B050"/>
      </bottom>
      <diagonal/>
    </border>
    <border>
      <left style="thick">
        <color rgb="FF00B050"/>
      </left>
      <right style="thin">
        <color rgb="FF00B050"/>
      </right>
      <top style="thin">
        <color rgb="FF00B050"/>
      </top>
      <bottom style="thick">
        <color rgb="FF00B050"/>
      </bottom>
      <diagonal/>
    </border>
    <border>
      <left style="thin">
        <color rgb="FF00B050"/>
      </left>
      <right style="thin">
        <color rgb="FF00B050"/>
      </right>
      <top style="thin">
        <color rgb="FF00B050"/>
      </top>
      <bottom style="thick">
        <color rgb="FF00B050"/>
      </bottom>
      <diagonal/>
    </border>
    <border>
      <left style="thin">
        <color rgb="FF00B050"/>
      </left>
      <right style="thick">
        <color rgb="FF00B050"/>
      </right>
      <top style="thin">
        <color rgb="FF00B050"/>
      </top>
      <bottom style="thick">
        <color rgb="FF00B050"/>
      </bottom>
      <diagonal/>
    </border>
    <border>
      <left style="thin">
        <color rgb="FF00B050"/>
      </left>
      <right/>
      <top style="thick">
        <color rgb="FF00B050"/>
      </top>
      <bottom style="thin">
        <color rgb="FF00B050"/>
      </bottom>
      <diagonal/>
    </border>
    <border>
      <left style="thin">
        <color rgb="FF00B050"/>
      </left>
      <right style="thin">
        <color rgb="FF00B050"/>
      </right>
      <top/>
      <bottom style="thick">
        <color rgb="FF00B050"/>
      </bottom>
      <diagonal/>
    </border>
    <border>
      <left style="thin">
        <color rgb="FF00B050"/>
      </left>
      <right/>
      <top style="thin">
        <color rgb="FF00B050"/>
      </top>
      <bottom style="thick">
        <color rgb="FF00B050"/>
      </bottom>
      <diagonal/>
    </border>
    <border>
      <left style="medium">
        <color rgb="FF0070C0"/>
      </left>
      <right style="medium">
        <color rgb="FF0070C0"/>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style="thin">
        <color indexed="64"/>
      </left>
      <right style="medium">
        <color indexed="64"/>
      </right>
      <top/>
      <bottom/>
      <diagonal/>
    </border>
    <border>
      <left style="medium">
        <color indexed="64"/>
      </left>
      <right style="thin">
        <color indexed="64"/>
      </right>
      <top style="medium">
        <color indexed="64"/>
      </top>
      <bottom style="medium">
        <color theme="4"/>
      </bottom>
      <diagonal/>
    </border>
    <border>
      <left style="thin">
        <color indexed="64"/>
      </left>
      <right style="thin">
        <color indexed="64"/>
      </right>
      <top style="medium">
        <color indexed="64"/>
      </top>
      <bottom style="medium">
        <color theme="4"/>
      </bottom>
      <diagonal/>
    </border>
    <border>
      <left style="thin">
        <color indexed="64"/>
      </left>
      <right style="medium">
        <color indexed="64"/>
      </right>
      <top style="medium">
        <color indexed="64"/>
      </top>
      <bottom style="medium">
        <color theme="4"/>
      </bottom>
      <diagonal/>
    </border>
    <border>
      <left style="medium">
        <color indexed="64"/>
      </left>
      <right style="thin">
        <color indexed="64"/>
      </right>
      <top style="medium">
        <color theme="4"/>
      </top>
      <bottom style="thin">
        <color indexed="64"/>
      </bottom>
      <diagonal/>
    </border>
    <border>
      <left style="medium">
        <color theme="4"/>
      </left>
      <right style="medium">
        <color indexed="64"/>
      </right>
      <top style="medium">
        <color theme="4"/>
      </top>
      <bottom/>
      <diagonal/>
    </border>
    <border>
      <left style="medium">
        <color theme="4"/>
      </left>
      <right style="medium">
        <color indexed="64"/>
      </right>
      <top/>
      <bottom/>
      <diagonal/>
    </border>
    <border>
      <left style="medium">
        <color theme="4"/>
      </left>
      <right style="medium">
        <color indexed="64"/>
      </right>
      <top/>
      <bottom style="medium">
        <color indexed="64"/>
      </bottom>
      <diagonal/>
    </border>
    <border>
      <left style="thick">
        <color rgb="FF00B050"/>
      </left>
      <right style="thin">
        <color rgb="FF00B050"/>
      </right>
      <top style="thick">
        <color rgb="FF00B050"/>
      </top>
      <bottom style="thick">
        <color rgb="FF00B050"/>
      </bottom>
      <diagonal/>
    </border>
    <border>
      <left style="thin">
        <color rgb="FF00B050"/>
      </left>
      <right style="thin">
        <color rgb="FF00B050"/>
      </right>
      <top style="thick">
        <color rgb="FF00B050"/>
      </top>
      <bottom style="thick">
        <color rgb="FF00B050"/>
      </bottom>
      <diagonal/>
    </border>
    <border>
      <left style="thin">
        <color rgb="FF00B050"/>
      </left>
      <right style="thick">
        <color rgb="FF00B050"/>
      </right>
      <top style="thick">
        <color rgb="FF00B050"/>
      </top>
      <bottom style="thick">
        <color rgb="FF00B050"/>
      </bottom>
      <diagonal/>
    </border>
    <border>
      <left style="thick">
        <color rgb="FF00B050"/>
      </left>
      <right style="thick">
        <color rgb="FF00B050"/>
      </right>
      <top style="thick">
        <color rgb="FF00B050"/>
      </top>
      <bottom style="thick">
        <color rgb="FF00B050"/>
      </bottom>
      <diagonal/>
    </border>
    <border>
      <left style="thick">
        <color rgb="FF00B050"/>
      </left>
      <right style="thick">
        <color rgb="FF00B050"/>
      </right>
      <top style="thick">
        <color rgb="FF00B050"/>
      </top>
      <bottom/>
      <diagonal/>
    </border>
    <border>
      <left style="thick">
        <color rgb="FF00B050"/>
      </left>
      <right style="thick">
        <color rgb="FF00B050"/>
      </right>
      <top style="medium">
        <color rgb="FF00B050"/>
      </top>
      <bottom/>
      <diagonal/>
    </border>
    <border>
      <left style="thick">
        <color rgb="FF00B050"/>
      </left>
      <right style="thick">
        <color rgb="FF00B050"/>
      </right>
      <top style="medium">
        <color rgb="FF00B050"/>
      </top>
      <bottom style="thin">
        <color rgb="FF00B050"/>
      </bottom>
      <diagonal/>
    </border>
    <border>
      <left style="thick">
        <color rgb="FF00B050"/>
      </left>
      <right style="thick">
        <color rgb="FF00B050"/>
      </right>
      <top style="medium">
        <color rgb="FF00B050"/>
      </top>
      <bottom style="thick">
        <color rgb="FF00B050"/>
      </bottom>
      <diagonal/>
    </border>
    <border>
      <left/>
      <right style="thin">
        <color indexed="64"/>
      </right>
      <top style="thin">
        <color indexed="64"/>
      </top>
      <bottom/>
      <diagonal/>
    </border>
    <border>
      <left/>
      <right style="thin">
        <color indexed="64"/>
      </right>
      <top/>
      <bottom/>
      <diagonal/>
    </border>
    <border>
      <left style="medium">
        <color theme="4"/>
      </left>
      <right style="thin">
        <color indexed="64"/>
      </right>
      <top style="thin">
        <color indexed="64"/>
      </top>
      <bottom/>
      <diagonal/>
    </border>
    <border>
      <left style="thin">
        <color indexed="64"/>
      </left>
      <right style="medium">
        <color theme="4"/>
      </right>
      <top style="thin">
        <color indexed="64"/>
      </top>
      <bottom/>
      <diagonal/>
    </border>
  </borders>
  <cellStyleXfs count="3">
    <xf numFmtId="0" fontId="0" fillId="0" borderId="0"/>
    <xf numFmtId="41" fontId="45" fillId="0" borderId="0" applyFont="0" applyFill="0" applyBorder="0" applyAlignment="0" applyProtection="0"/>
    <xf numFmtId="9" fontId="45" fillId="0" borderId="0" applyFont="0" applyFill="0" applyBorder="0" applyAlignment="0" applyProtection="0"/>
  </cellStyleXfs>
  <cellXfs count="669">
    <xf numFmtId="0" fontId="0" fillId="0" borderId="0" xfId="0"/>
    <xf numFmtId="0" fontId="3"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14" fontId="2" fillId="2"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0" borderId="8" xfId="0" applyBorder="1" applyAlignment="1">
      <alignment horizontal="center"/>
    </xf>
    <xf numFmtId="49" fontId="0" fillId="0" borderId="8" xfId="0" applyNumberFormat="1" applyBorder="1" applyAlignment="1">
      <alignment horizontal="center"/>
    </xf>
    <xf numFmtId="0" fontId="0" fillId="0" borderId="0" xfId="0" applyBorder="1" applyAlignment="1"/>
    <xf numFmtId="0" fontId="0" fillId="0" borderId="12" xfId="0" applyBorder="1" applyAlignment="1"/>
    <xf numFmtId="0" fontId="0" fillId="0" borderId="0" xfId="0" applyAlignment="1">
      <alignment horizontal="center" vertical="center"/>
    </xf>
    <xf numFmtId="0" fontId="0" fillId="0" borderId="8" xfId="0" applyBorder="1" applyAlignment="1">
      <alignment horizontal="center" vertical="center"/>
    </xf>
    <xf numFmtId="0" fontId="0" fillId="0" borderId="8" xfId="0" applyBorder="1" applyAlignment="1">
      <alignment horizontal="justify" vertical="center" wrapText="1"/>
    </xf>
    <xf numFmtId="0" fontId="0" fillId="0" borderId="0" xfId="0" applyAlignment="1">
      <alignment vertical="center"/>
    </xf>
    <xf numFmtId="0" fontId="0" fillId="7" borderId="0" xfId="0" applyFill="1"/>
    <xf numFmtId="0" fontId="10" fillId="0" borderId="30" xfId="0" applyFont="1" applyBorder="1" applyAlignment="1">
      <alignment horizontal="center" vertical="center"/>
    </xf>
    <xf numFmtId="0" fontId="10" fillId="0" borderId="30" xfId="0" applyFont="1" applyBorder="1" applyAlignment="1">
      <alignment horizontal="center" vertical="center" wrapText="1"/>
    </xf>
    <xf numFmtId="0" fontId="10" fillId="0" borderId="29"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wrapText="1"/>
    </xf>
    <xf numFmtId="0" fontId="0" fillId="0" borderId="26" xfId="0" applyBorder="1" applyAlignment="1">
      <alignment vertical="center"/>
    </xf>
    <xf numFmtId="0" fontId="0" fillId="0" borderId="0" xfId="0" applyAlignment="1">
      <alignment horizontal="center"/>
    </xf>
    <xf numFmtId="0" fontId="0" fillId="0" borderId="8" xfId="0" applyFont="1" applyFill="1" applyBorder="1" applyAlignment="1">
      <alignment horizontal="center" vertical="center"/>
    </xf>
    <xf numFmtId="0" fontId="0" fillId="0" borderId="8" xfId="0" applyBorder="1" applyAlignment="1">
      <alignment vertical="center"/>
    </xf>
    <xf numFmtId="0" fontId="18" fillId="0" borderId="8" xfId="0" applyFont="1" applyFill="1" applyBorder="1" applyAlignment="1">
      <alignment vertical="center" wrapText="1"/>
    </xf>
    <xf numFmtId="0" fontId="2" fillId="0" borderId="0" xfId="0" applyFont="1"/>
    <xf numFmtId="0" fontId="20" fillId="0" borderId="0" xfId="0" applyFont="1"/>
    <xf numFmtId="0" fontId="19" fillId="0" borderId="30" xfId="0" applyFont="1" applyBorder="1" applyAlignment="1">
      <alignment horizontal="justify" vertical="center" wrapText="1"/>
    </xf>
    <xf numFmtId="0" fontId="19" fillId="0" borderId="8" xfId="0" applyFont="1" applyFill="1" applyBorder="1" applyAlignment="1">
      <alignment horizontal="justify" vertical="center" wrapText="1"/>
    </xf>
    <xf numFmtId="0" fontId="0" fillId="0" borderId="0" xfId="0" applyFill="1"/>
    <xf numFmtId="0" fontId="15" fillId="4" borderId="29" xfId="0" applyFont="1" applyFill="1" applyBorder="1" applyAlignment="1">
      <alignment horizontal="center" vertical="center" wrapText="1"/>
    </xf>
    <xf numFmtId="0" fontId="21" fillId="0" borderId="8" xfId="0" applyFont="1" applyBorder="1" applyAlignment="1">
      <alignment horizontal="justify" vertical="center" wrapText="1"/>
    </xf>
    <xf numFmtId="0" fontId="12" fillId="0" borderId="18" xfId="0" applyFont="1" applyBorder="1" applyAlignment="1">
      <alignment vertical="center" wrapText="1"/>
    </xf>
    <xf numFmtId="0" fontId="12" fillId="0" borderId="16" xfId="0" applyFont="1" applyBorder="1" applyAlignment="1">
      <alignment vertical="center" wrapText="1"/>
    </xf>
    <xf numFmtId="0" fontId="12" fillId="0" borderId="14" xfId="0" applyFont="1" applyBorder="1" applyAlignment="1">
      <alignment vertical="center" wrapText="1"/>
    </xf>
    <xf numFmtId="0" fontId="21" fillId="0" borderId="8" xfId="0" applyFont="1" applyBorder="1" applyAlignment="1">
      <alignment vertical="center" wrapText="1"/>
    </xf>
    <xf numFmtId="14" fontId="21" fillId="0" borderId="8" xfId="0" applyNumberFormat="1" applyFont="1" applyBorder="1" applyAlignment="1">
      <alignment horizontal="center" vertical="center" wrapText="1"/>
    </xf>
    <xf numFmtId="17" fontId="21" fillId="0" borderId="8" xfId="0" applyNumberFormat="1" applyFont="1" applyBorder="1" applyAlignment="1">
      <alignment vertical="center" wrapText="1"/>
    </xf>
    <xf numFmtId="0" fontId="22" fillId="2" borderId="8" xfId="0" applyFont="1" applyFill="1" applyBorder="1" applyAlignment="1">
      <alignment horizontal="justify" vertical="center" wrapText="1"/>
    </xf>
    <xf numFmtId="0" fontId="21" fillId="0" borderId="8" xfId="0" applyFont="1" applyBorder="1" applyAlignment="1">
      <alignment horizontal="left" vertical="center" wrapText="1"/>
    </xf>
    <xf numFmtId="0" fontId="22" fillId="0" borderId="26" xfId="0" applyFont="1" applyFill="1" applyBorder="1" applyAlignment="1">
      <alignment horizontal="left" vertical="center" wrapText="1"/>
    </xf>
    <xf numFmtId="0" fontId="0" fillId="0" borderId="46" xfId="0" applyBorder="1" applyAlignment="1"/>
    <xf numFmtId="0" fontId="0" fillId="0" borderId="45" xfId="0" applyBorder="1" applyAlignment="1"/>
    <xf numFmtId="0" fontId="0" fillId="0" borderId="44" xfId="0" applyBorder="1" applyAlignment="1"/>
    <xf numFmtId="164" fontId="15" fillId="4" borderId="29" xfId="0" applyNumberFormat="1" applyFont="1" applyFill="1" applyBorder="1" applyAlignment="1">
      <alignment horizontal="center" vertical="center" wrapText="1"/>
    </xf>
    <xf numFmtId="0" fontId="20" fillId="0" borderId="8" xfId="0" applyFont="1" applyBorder="1" applyAlignment="1">
      <alignment horizontal="center" vertical="center"/>
    </xf>
    <xf numFmtId="0" fontId="2" fillId="0" borderId="8" xfId="0" applyFont="1" applyBorder="1" applyAlignment="1">
      <alignment horizontal="center" vertical="center"/>
    </xf>
    <xf numFmtId="0" fontId="21" fillId="0" borderId="29" xfId="0" applyFont="1" applyBorder="1" applyAlignment="1">
      <alignment horizontal="left" vertical="center" wrapText="1"/>
    </xf>
    <xf numFmtId="0" fontId="21" fillId="0" borderId="29"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4" fillId="0" borderId="8" xfId="0" applyFont="1" applyBorder="1" applyAlignment="1">
      <alignment horizontal="justify" vertical="center" wrapText="1"/>
    </xf>
    <xf numFmtId="0" fontId="24" fillId="0" borderId="8" xfId="0" applyFont="1" applyBorder="1" applyAlignment="1">
      <alignment vertical="center" wrapText="1"/>
    </xf>
    <xf numFmtId="0" fontId="24" fillId="0" borderId="30" xfId="0" applyFont="1" applyBorder="1" applyAlignment="1">
      <alignment horizontal="justify" vertical="center" wrapText="1"/>
    </xf>
    <xf numFmtId="0" fontId="24" fillId="0" borderId="30" xfId="0" applyFont="1" applyBorder="1" applyAlignment="1">
      <alignment vertical="center" wrapText="1"/>
    </xf>
    <xf numFmtId="0" fontId="24" fillId="0" borderId="29" xfId="0" applyFont="1" applyFill="1" applyBorder="1" applyAlignment="1">
      <alignment vertical="center" wrapText="1"/>
    </xf>
    <xf numFmtId="14" fontId="24" fillId="0" borderId="8" xfId="0" applyNumberFormat="1" applyFont="1" applyBorder="1" applyAlignment="1">
      <alignment vertical="center" wrapText="1"/>
    </xf>
    <xf numFmtId="0" fontId="23" fillId="0" borderId="31" xfId="0" applyFont="1" applyBorder="1" applyAlignment="1">
      <alignment vertical="center" wrapText="1"/>
    </xf>
    <xf numFmtId="0" fontId="23" fillId="0" borderId="27" xfId="0" applyFont="1" applyBorder="1" applyAlignment="1">
      <alignment vertical="center" wrapText="1"/>
    </xf>
    <xf numFmtId="0" fontId="23" fillId="0" borderId="32" xfId="0" applyFont="1" applyBorder="1" applyAlignment="1">
      <alignment vertical="center" wrapText="1"/>
    </xf>
    <xf numFmtId="0" fontId="1" fillId="0" borderId="12" xfId="0" applyFont="1" applyBorder="1" applyAlignment="1"/>
    <xf numFmtId="0" fontId="1" fillId="0" borderId="0" xfId="0" applyFont="1" applyBorder="1" applyAlignment="1"/>
    <xf numFmtId="0" fontId="24" fillId="0" borderId="29" xfId="0" applyFont="1" applyFill="1" applyBorder="1" applyAlignment="1">
      <alignment horizontal="center" vertical="center" wrapText="1"/>
    </xf>
    <xf numFmtId="0" fontId="24" fillId="0" borderId="29" xfId="0" applyFont="1" applyFill="1" applyBorder="1" applyAlignment="1">
      <alignment horizontal="justify" vertical="center" wrapText="1"/>
    </xf>
    <xf numFmtId="0" fontId="0" fillId="0" borderId="0" xfId="0" applyBorder="1"/>
    <xf numFmtId="0" fontId="10" fillId="0" borderId="8" xfId="0" applyFont="1" applyBorder="1" applyAlignment="1">
      <alignment horizontal="center" vertical="center" wrapText="1"/>
    </xf>
    <xf numFmtId="0" fontId="10" fillId="0" borderId="8" xfId="0" applyFont="1" applyBorder="1" applyAlignment="1">
      <alignment horizontal="center" vertical="center"/>
    </xf>
    <xf numFmtId="0" fontId="29" fillId="0" borderId="8" xfId="0" applyFont="1" applyBorder="1" applyAlignment="1">
      <alignment vertical="center"/>
    </xf>
    <xf numFmtId="0" fontId="10" fillId="0" borderId="8" xfId="0" applyFont="1" applyFill="1" applyBorder="1" applyAlignment="1">
      <alignment horizontal="center" vertical="center" wrapText="1"/>
    </xf>
    <xf numFmtId="0" fontId="0" fillId="0" borderId="26" xfId="0" applyBorder="1" applyAlignment="1">
      <alignment horizontal="justify" vertical="center" wrapText="1"/>
    </xf>
    <xf numFmtId="0" fontId="10" fillId="5" borderId="8" xfId="0" applyFont="1" applyFill="1" applyBorder="1" applyAlignment="1">
      <alignment horizontal="center" vertical="center"/>
    </xf>
    <xf numFmtId="0" fontId="0" fillId="0" borderId="0" xfId="0" applyAlignment="1">
      <alignment wrapText="1"/>
    </xf>
    <xf numFmtId="0" fontId="0" fillId="12" borderId="8" xfId="0" applyFill="1" applyBorder="1" applyAlignment="1">
      <alignment horizontal="center" vertical="center"/>
    </xf>
    <xf numFmtId="0" fontId="31" fillId="13" borderId="8" xfId="0" applyFont="1" applyFill="1" applyBorder="1" applyAlignment="1"/>
    <xf numFmtId="0" fontId="32" fillId="13" borderId="8" xfId="0" applyFont="1" applyFill="1" applyBorder="1"/>
    <xf numFmtId="0" fontId="32" fillId="13" borderId="9" xfId="0" applyFont="1" applyFill="1" applyBorder="1"/>
    <xf numFmtId="0" fontId="32" fillId="13" borderId="8" xfId="0" applyFont="1" applyFill="1" applyBorder="1" applyAlignment="1">
      <alignment vertical="center"/>
    </xf>
    <xf numFmtId="0" fontId="32" fillId="13" borderId="8" xfId="0" applyFont="1" applyFill="1" applyBorder="1" applyAlignment="1">
      <alignment horizontal="center"/>
    </xf>
    <xf numFmtId="0" fontId="32" fillId="13" borderId="8" xfId="0" applyFont="1" applyFill="1" applyBorder="1" applyAlignment="1"/>
    <xf numFmtId="0" fontId="2" fillId="0" borderId="0" xfId="0" applyFont="1" applyAlignment="1">
      <alignment horizontal="left" vertical="center"/>
    </xf>
    <xf numFmtId="0" fontId="10" fillId="14" borderId="68" xfId="0" applyFont="1" applyFill="1" applyBorder="1" applyAlignment="1">
      <alignment horizontal="center" vertical="center" wrapText="1"/>
    </xf>
    <xf numFmtId="0" fontId="10" fillId="14" borderId="69" xfId="0" applyFont="1" applyFill="1" applyBorder="1" applyAlignment="1">
      <alignment horizontal="center" vertical="center" wrapText="1"/>
    </xf>
    <xf numFmtId="0" fontId="0" fillId="0" borderId="69" xfId="0" applyBorder="1" applyAlignment="1">
      <alignment horizontal="center" vertical="center" wrapText="1"/>
    </xf>
    <xf numFmtId="0" fontId="10" fillId="14" borderId="67" xfId="0" applyFont="1" applyFill="1" applyBorder="1" applyAlignment="1">
      <alignment horizontal="center" vertical="center" wrapText="1"/>
    </xf>
    <xf numFmtId="0" fontId="2" fillId="0" borderId="0" xfId="0" applyFont="1" applyAlignment="1" applyProtection="1">
      <alignment horizontal="center" vertical="center"/>
      <protection hidden="1"/>
    </xf>
    <xf numFmtId="0" fontId="35" fillId="0" borderId="8" xfId="0" applyFont="1" applyFill="1" applyBorder="1" applyAlignment="1" applyProtection="1">
      <alignment horizontal="center" vertical="center" wrapText="1"/>
      <protection hidden="1"/>
    </xf>
    <xf numFmtId="0" fontId="35" fillId="0" borderId="8" xfId="0" applyFont="1" applyFill="1" applyBorder="1" applyAlignment="1">
      <alignment horizontal="center" vertical="center" wrapText="1"/>
    </xf>
    <xf numFmtId="0" fontId="0" fillId="12" borderId="8" xfId="0" applyFill="1" applyBorder="1" applyAlignment="1" applyProtection="1">
      <alignment horizontal="center"/>
      <protection locked="0"/>
    </xf>
    <xf numFmtId="0" fontId="0" fillId="12" borderId="8" xfId="0" applyFill="1" applyBorder="1" applyAlignment="1" applyProtection="1">
      <alignment horizontal="left"/>
      <protection locked="0"/>
    </xf>
    <xf numFmtId="0" fontId="0" fillId="12" borderId="8" xfId="0" applyFill="1" applyBorder="1" applyAlignment="1" applyProtection="1">
      <alignment horizontal="center" vertical="center"/>
      <protection locked="0"/>
    </xf>
    <xf numFmtId="0" fontId="32" fillId="13" borderId="8" xfId="0" applyFont="1" applyFill="1" applyBorder="1" applyAlignment="1">
      <alignment horizontal="center"/>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0" fillId="0" borderId="26" xfId="0" applyBorder="1" applyAlignment="1">
      <alignment horizontal="justify" vertical="center" wrapText="1"/>
    </xf>
    <xf numFmtId="0" fontId="10" fillId="9" borderId="8" xfId="0" applyFont="1" applyFill="1" applyBorder="1" applyAlignment="1">
      <alignment horizontal="center" vertical="center"/>
    </xf>
    <xf numFmtId="0" fontId="0" fillId="0" borderId="26" xfId="0" applyBorder="1" applyAlignment="1">
      <alignment horizontal="justify" vertical="center" wrapText="1"/>
    </xf>
    <xf numFmtId="0" fontId="0" fillId="0" borderId="8" xfId="0" applyBorder="1" applyAlignment="1">
      <alignment horizontal="center" vertical="center" wrapText="1"/>
    </xf>
    <xf numFmtId="0" fontId="10" fillId="0" borderId="0" xfId="0" applyFont="1"/>
    <xf numFmtId="0" fontId="0" fillId="2" borderId="0" xfId="0" applyFill="1"/>
    <xf numFmtId="0" fontId="0" fillId="2" borderId="8" xfId="0" applyFill="1" applyBorder="1" applyAlignment="1">
      <alignment horizontal="center" vertical="center"/>
    </xf>
    <xf numFmtId="0" fontId="0" fillId="0" borderId="8" xfId="0" applyBorder="1" applyAlignment="1" applyProtection="1">
      <alignment horizontal="center" vertical="center" wrapText="1"/>
      <protection locked="0"/>
    </xf>
    <xf numFmtId="0" fontId="28" fillId="0" borderId="8" xfId="0" applyFont="1" applyBorder="1" applyAlignment="1" applyProtection="1">
      <alignment horizontal="center" vertical="center" wrapText="1"/>
      <protection hidden="1"/>
    </xf>
    <xf numFmtId="0" fontId="0" fillId="0" borderId="8" xfId="0" applyBorder="1" applyAlignment="1" applyProtection="1">
      <alignment horizontal="center" vertical="center"/>
      <protection hidden="1"/>
    </xf>
    <xf numFmtId="0" fontId="0" fillId="0" borderId="8" xfId="0" applyBorder="1" applyProtection="1">
      <protection hidden="1"/>
    </xf>
    <xf numFmtId="0" fontId="0" fillId="0" borderId="8" xfId="0" applyBorder="1" applyAlignment="1" applyProtection="1">
      <alignment horizontal="center"/>
      <protection locked="0"/>
    </xf>
    <xf numFmtId="0" fontId="10" fillId="0" borderId="0" xfId="0" applyFont="1" applyBorder="1" applyAlignment="1">
      <alignment horizontal="center" vertical="center" wrapText="1"/>
    </xf>
    <xf numFmtId="0" fontId="0" fillId="0" borderId="0" xfId="0" applyBorder="1" applyAlignment="1">
      <alignment horizontal="center"/>
    </xf>
    <xf numFmtId="0" fontId="28" fillId="0" borderId="0" xfId="0" applyFont="1" applyBorder="1" applyAlignment="1">
      <alignment horizontal="center" vertical="center" wrapText="1"/>
    </xf>
    <xf numFmtId="0" fontId="0" fillId="0" borderId="0" xfId="0" applyBorder="1" applyAlignment="1">
      <alignment horizontal="center" vertical="center"/>
    </xf>
    <xf numFmtId="0" fontId="9" fillId="0" borderId="0" xfId="0" applyFont="1"/>
    <xf numFmtId="0" fontId="10" fillId="15" borderId="8" xfId="0" applyFont="1" applyFill="1" applyBorder="1" applyAlignment="1">
      <alignment horizontal="center" vertical="center"/>
    </xf>
    <xf numFmtId="0" fontId="0" fillId="0" borderId="8" xfId="0" applyBorder="1" applyAlignment="1">
      <alignment horizontal="justify" vertical="center" wrapText="1"/>
    </xf>
    <xf numFmtId="0" fontId="10" fillId="2" borderId="0" xfId="0" applyFont="1" applyFill="1"/>
    <xf numFmtId="0" fontId="38" fillId="2" borderId="0" xfId="0" applyFont="1" applyFill="1"/>
    <xf numFmtId="0" fontId="10" fillId="9" borderId="9" xfId="0" applyFont="1" applyFill="1" applyBorder="1" applyAlignment="1">
      <alignment horizontal="center" vertical="center"/>
    </xf>
    <xf numFmtId="0" fontId="10" fillId="13" borderId="8" xfId="0" applyFont="1" applyFill="1" applyBorder="1" applyAlignment="1">
      <alignment horizontal="center" vertical="center"/>
    </xf>
    <xf numFmtId="0" fontId="10" fillId="16" borderId="8" xfId="0" applyFont="1" applyFill="1" applyBorder="1" applyAlignment="1">
      <alignment horizontal="center" vertical="center"/>
    </xf>
    <xf numFmtId="0" fontId="10" fillId="17" borderId="8" xfId="0" applyFont="1" applyFill="1" applyBorder="1" applyAlignment="1">
      <alignment horizontal="center" vertical="center"/>
    </xf>
    <xf numFmtId="0" fontId="10" fillId="0" borderId="11" xfId="0" applyFont="1" applyBorder="1" applyAlignment="1">
      <alignment horizontal="center" vertical="center" wrapText="1"/>
    </xf>
    <xf numFmtId="0" fontId="10" fillId="15" borderId="8"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0" fillId="9" borderId="8" xfId="0" applyFill="1" applyBorder="1" applyAlignment="1">
      <alignment horizontal="center"/>
    </xf>
    <xf numFmtId="0" fontId="0" fillId="18" borderId="8" xfId="0" applyFill="1" applyBorder="1" applyAlignment="1">
      <alignment horizontal="center"/>
    </xf>
    <xf numFmtId="0" fontId="10" fillId="0" borderId="0" xfId="0" applyFont="1" applyFill="1" applyBorder="1" applyAlignment="1"/>
    <xf numFmtId="0" fontId="10" fillId="0" borderId="0" xfId="0" applyFont="1" applyFill="1" applyBorder="1" applyAlignment="1">
      <alignment vertical="center"/>
    </xf>
    <xf numFmtId="0" fontId="10"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applyAlignment="1">
      <alignment vertical="center" wrapText="1"/>
    </xf>
    <xf numFmtId="0" fontId="40" fillId="0" borderId="0" xfId="0" applyFont="1" applyFill="1" applyBorder="1" applyAlignment="1">
      <alignment vertical="center" wrapText="1"/>
    </xf>
    <xf numFmtId="0" fontId="0" fillId="0" borderId="0" xfId="0" applyFill="1" applyBorder="1"/>
    <xf numFmtId="0" fontId="0" fillId="2" borderId="0" xfId="0" applyFill="1" applyAlignment="1">
      <alignment vertical="center"/>
    </xf>
    <xf numFmtId="0" fontId="10" fillId="13" borderId="8" xfId="0" applyFont="1" applyFill="1" applyBorder="1" applyAlignment="1">
      <alignment horizontal="center" vertical="center" wrapText="1"/>
    </xf>
    <xf numFmtId="0" fontId="44" fillId="19" borderId="8" xfId="0" applyFont="1" applyFill="1" applyBorder="1" applyAlignment="1">
      <alignment horizontal="center" vertical="center"/>
    </xf>
    <xf numFmtId="0" fontId="7" fillId="4" borderId="39" xfId="0" applyFont="1" applyFill="1" applyBorder="1" applyAlignment="1">
      <alignment horizontal="center" vertical="center"/>
    </xf>
    <xf numFmtId="0" fontId="7" fillId="4" borderId="25" xfId="0" applyFont="1" applyFill="1" applyBorder="1" applyAlignment="1">
      <alignment horizontal="center" vertical="center" wrapText="1"/>
    </xf>
    <xf numFmtId="0" fontId="7" fillId="4" borderId="71" xfId="0" applyFont="1" applyFill="1" applyBorder="1" applyAlignment="1">
      <alignment horizontal="center" vertical="center" wrapText="1"/>
    </xf>
    <xf numFmtId="0" fontId="0" fillId="0" borderId="30" xfId="0" applyBorder="1" applyAlignment="1">
      <alignment horizontal="center"/>
    </xf>
    <xf numFmtId="0" fontId="0" fillId="0" borderId="29" xfId="0" applyBorder="1" applyAlignment="1">
      <alignment horizontal="center" vertical="center"/>
    </xf>
    <xf numFmtId="0" fontId="0" fillId="0" borderId="8" xfId="0" applyFill="1" applyBorder="1" applyAlignment="1">
      <alignment horizontal="center" vertical="center" wrapText="1"/>
    </xf>
    <xf numFmtId="0" fontId="0" fillId="0" borderId="8" xfId="0" applyFill="1" applyBorder="1" applyAlignment="1">
      <alignment horizontal="center" vertical="center"/>
    </xf>
    <xf numFmtId="0" fontId="0" fillId="0" borderId="29" xfId="0" applyBorder="1" applyAlignment="1">
      <alignment horizontal="center" vertical="center" wrapText="1"/>
    </xf>
    <xf numFmtId="41" fontId="48" fillId="0" borderId="32" xfId="1" applyFont="1" applyBorder="1" applyAlignment="1" applyProtection="1">
      <alignment horizontal="left" vertical="center"/>
      <protection hidden="1"/>
    </xf>
    <xf numFmtId="0" fontId="37" fillId="9" borderId="8" xfId="0" applyFont="1" applyFill="1" applyBorder="1" applyAlignment="1">
      <alignment horizontal="center" vertical="center" wrapText="1"/>
    </xf>
    <xf numFmtId="0" fontId="47" fillId="0" borderId="8" xfId="0" applyFont="1" applyBorder="1" applyAlignment="1">
      <alignment horizontal="center" vertical="center"/>
    </xf>
    <xf numFmtId="0" fontId="7" fillId="0" borderId="0" xfId="0" applyFont="1" applyBorder="1" applyAlignment="1">
      <alignment vertical="center" wrapText="1"/>
    </xf>
    <xf numFmtId="0" fontId="49" fillId="3" borderId="8" xfId="0" applyFont="1" applyFill="1" applyBorder="1" applyAlignment="1">
      <alignment horizontal="center" vertical="center" wrapText="1"/>
    </xf>
    <xf numFmtId="0" fontId="49" fillId="10" borderId="8" xfId="0" applyFont="1" applyFill="1" applyBorder="1" applyAlignment="1">
      <alignment horizontal="center" vertical="center" wrapText="1"/>
    </xf>
    <xf numFmtId="0" fontId="49" fillId="10" borderId="30" xfId="0" applyFont="1" applyFill="1" applyBorder="1" applyAlignment="1">
      <alignment horizontal="center" vertical="center" wrapText="1"/>
    </xf>
    <xf numFmtId="0" fontId="50" fillId="0" borderId="31" xfId="0" applyFont="1" applyBorder="1" applyAlignment="1">
      <alignment horizontal="center" vertical="center" wrapText="1"/>
    </xf>
    <xf numFmtId="0" fontId="51" fillId="3" borderId="27" xfId="0" applyFont="1" applyFill="1" applyBorder="1" applyAlignment="1">
      <alignment horizontal="center" vertical="center" wrapText="1"/>
    </xf>
    <xf numFmtId="0" fontId="0" fillId="3" borderId="27" xfId="0" applyFill="1" applyBorder="1" applyAlignment="1">
      <alignment horizontal="center" vertical="center"/>
    </xf>
    <xf numFmtId="0" fontId="51" fillId="10" borderId="27" xfId="0" applyFont="1" applyFill="1" applyBorder="1" applyAlignment="1">
      <alignment horizontal="center" vertical="center" wrapText="1"/>
    </xf>
    <xf numFmtId="0" fontId="0" fillId="10" borderId="27" xfId="0" applyFill="1" applyBorder="1" applyAlignment="1">
      <alignment horizontal="center" vertical="center"/>
    </xf>
    <xf numFmtId="0" fontId="32" fillId="21" borderId="8" xfId="0" applyFont="1" applyFill="1" applyBorder="1" applyAlignment="1">
      <alignment horizontal="center" vertical="center" wrapText="1"/>
    </xf>
    <xf numFmtId="0" fontId="39" fillId="22" borderId="25" xfId="0" applyFont="1" applyFill="1" applyBorder="1" applyAlignment="1">
      <alignment vertical="center"/>
    </xf>
    <xf numFmtId="0" fontId="28" fillId="2" borderId="8" xfId="0" applyFont="1" applyFill="1" applyBorder="1" applyAlignment="1">
      <alignment vertical="center"/>
    </xf>
    <xf numFmtId="0" fontId="28" fillId="0" borderId="0" xfId="0" applyFont="1" applyAlignment="1">
      <alignment vertical="center"/>
    </xf>
    <xf numFmtId="0" fontId="21" fillId="0" borderId="73" xfId="0" applyFont="1" applyBorder="1" applyAlignment="1">
      <alignment horizontal="center" vertical="center" wrapText="1"/>
    </xf>
    <xf numFmtId="0" fontId="28" fillId="2" borderId="11" xfId="0" applyFont="1" applyFill="1" applyBorder="1" applyAlignment="1">
      <alignment vertical="center"/>
    </xf>
    <xf numFmtId="0" fontId="39" fillId="16" borderId="26" xfId="0" applyFont="1" applyFill="1" applyBorder="1" applyAlignment="1">
      <alignment vertical="center"/>
    </xf>
    <xf numFmtId="0" fontId="0" fillId="0" borderId="78" xfId="0" applyBorder="1"/>
    <xf numFmtId="0" fontId="0" fillId="0" borderId="78" xfId="0" applyFont="1" applyBorder="1" applyAlignment="1">
      <alignment horizontal="center" vertical="center" wrapText="1"/>
    </xf>
    <xf numFmtId="0" fontId="0" fillId="7" borderId="78" xfId="0" applyFill="1" applyBorder="1"/>
    <xf numFmtId="0" fontId="39" fillId="0" borderId="78" xfId="0" applyFont="1" applyBorder="1" applyAlignment="1">
      <alignment horizontal="center" vertical="center"/>
    </xf>
    <xf numFmtId="0" fontId="0" fillId="15" borderId="78" xfId="0" applyFill="1" applyBorder="1"/>
    <xf numFmtId="0" fontId="10" fillId="0" borderId="78" xfId="0" applyFont="1" applyFill="1" applyBorder="1"/>
    <xf numFmtId="0" fontId="0" fillId="15" borderId="78" xfId="0" applyFont="1" applyFill="1" applyBorder="1" applyAlignment="1">
      <alignment horizontal="center" vertical="center" wrapText="1"/>
    </xf>
    <xf numFmtId="0" fontId="0" fillId="16" borderId="78" xfId="0" applyFont="1" applyFill="1" applyBorder="1" applyAlignment="1">
      <alignment horizontal="center" vertical="center" wrapText="1"/>
    </xf>
    <xf numFmtId="0" fontId="0" fillId="7" borderId="78" xfId="0" applyFont="1" applyFill="1" applyBorder="1" applyAlignment="1">
      <alignment horizontal="center" vertical="center" wrapText="1"/>
    </xf>
    <xf numFmtId="0" fontId="0" fillId="16" borderId="78" xfId="0" applyFill="1" applyBorder="1"/>
    <xf numFmtId="0" fontId="10" fillId="0" borderId="78" xfId="0" applyFont="1" applyFill="1" applyBorder="1" applyAlignment="1">
      <alignment horizontal="center" vertical="center"/>
    </xf>
    <xf numFmtId="0" fontId="54" fillId="13" borderId="78" xfId="0" applyFont="1" applyFill="1" applyBorder="1" applyAlignment="1">
      <alignment horizontal="center" vertical="center" wrapText="1"/>
    </xf>
    <xf numFmtId="0" fontId="54" fillId="7" borderId="78" xfId="0" applyFont="1" applyFill="1" applyBorder="1" applyAlignment="1">
      <alignment horizontal="center" vertical="center" wrapText="1"/>
    </xf>
    <xf numFmtId="0" fontId="54" fillId="16" borderId="78" xfId="0" applyFont="1" applyFill="1" applyBorder="1" applyAlignment="1">
      <alignment horizontal="center" vertical="center" wrapText="1"/>
    </xf>
    <xf numFmtId="0" fontId="54" fillId="15" borderId="78" xfId="0" applyFont="1" applyFill="1" applyBorder="1" applyAlignment="1">
      <alignment horizontal="center" vertical="center" wrapText="1"/>
    </xf>
    <xf numFmtId="0" fontId="54" fillId="0" borderId="0" xfId="0" applyFont="1" applyBorder="1"/>
    <xf numFmtId="0" fontId="54" fillId="23" borderId="0" xfId="0" applyFont="1" applyFill="1" applyBorder="1" applyAlignment="1">
      <alignment horizontal="center" vertical="center" wrapText="1"/>
    </xf>
    <xf numFmtId="0" fontId="54" fillId="13" borderId="0" xfId="0" applyFont="1" applyFill="1" applyBorder="1" applyAlignment="1">
      <alignment horizontal="center" vertical="center" wrapText="1"/>
    </xf>
    <xf numFmtId="0" fontId="54" fillId="16" borderId="0" xfId="0" applyFont="1" applyFill="1" applyBorder="1" applyAlignment="1">
      <alignment horizontal="center" vertical="center" wrapText="1"/>
    </xf>
    <xf numFmtId="0" fontId="54" fillId="7" borderId="0" xfId="0" applyFont="1" applyFill="1" applyBorder="1" applyAlignment="1">
      <alignment horizontal="center" vertical="center" wrapText="1"/>
    </xf>
    <xf numFmtId="0" fontId="54" fillId="15" borderId="0" xfId="0" applyFont="1" applyFill="1" applyBorder="1" applyAlignment="1">
      <alignment horizontal="center" vertical="center" wrapText="1"/>
    </xf>
    <xf numFmtId="0" fontId="54" fillId="23" borderId="78" xfId="0" applyFont="1" applyFill="1" applyBorder="1" applyAlignment="1">
      <alignment horizontal="center" vertical="center" wrapText="1"/>
    </xf>
    <xf numFmtId="0" fontId="24" fillId="0" borderId="29" xfId="0" applyFont="1" applyBorder="1" applyAlignment="1">
      <alignment horizontal="justify" vertical="center" wrapText="1"/>
    </xf>
    <xf numFmtId="0" fontId="0" fillId="0" borderId="8" xfId="0" applyBorder="1" applyAlignment="1">
      <alignment horizontal="justify" vertical="center" wrapText="1"/>
    </xf>
    <xf numFmtId="0" fontId="10" fillId="5" borderId="8"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8" xfId="0" applyFont="1" applyBorder="1" applyAlignment="1">
      <alignment horizontal="justify" vertical="center" wrapText="1"/>
    </xf>
    <xf numFmtId="0" fontId="0" fillId="0" borderId="0" xfId="0" applyBorder="1" applyAlignment="1">
      <alignment vertical="center"/>
    </xf>
    <xf numFmtId="0" fontId="0" fillId="0" borderId="0" xfId="0" applyBorder="1" applyAlignment="1">
      <alignment horizontal="justify" vertical="center" wrapText="1"/>
    </xf>
    <xf numFmtId="0" fontId="0" fillId="0" borderId="31" xfId="0" applyBorder="1" applyAlignment="1">
      <alignment horizontal="justify" vertical="center" wrapText="1"/>
    </xf>
    <xf numFmtId="0" fontId="10" fillId="7" borderId="8" xfId="0" applyFont="1" applyFill="1" applyBorder="1" applyAlignment="1">
      <alignment horizontal="center" vertical="center" wrapText="1"/>
    </xf>
    <xf numFmtId="0" fontId="10" fillId="13" borderId="8" xfId="0" applyFont="1" applyFill="1" applyBorder="1" applyAlignment="1">
      <alignment horizontal="center" vertical="center" wrapText="1"/>
    </xf>
    <xf numFmtId="0" fontId="10" fillId="16" borderId="8"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13" borderId="11" xfId="0" applyFont="1" applyFill="1" applyBorder="1" applyAlignment="1">
      <alignment horizontal="center" vertical="center"/>
    </xf>
    <xf numFmtId="0" fontId="10" fillId="23" borderId="11" xfId="0" applyFont="1" applyFill="1" applyBorder="1" applyAlignment="1">
      <alignment horizontal="center" vertical="center"/>
    </xf>
    <xf numFmtId="0" fontId="55" fillId="15" borderId="8" xfId="0" applyFont="1" applyFill="1" applyBorder="1" applyAlignment="1">
      <alignment horizontal="center" vertical="center"/>
    </xf>
    <xf numFmtId="0" fontId="55" fillId="15" borderId="30" xfId="0" applyFont="1" applyFill="1" applyBorder="1" applyAlignment="1">
      <alignment horizontal="center" vertical="center"/>
    </xf>
    <xf numFmtId="0" fontId="0" fillId="15" borderId="8" xfId="0" applyFill="1" applyBorder="1" applyAlignment="1">
      <alignment horizontal="center" vertical="center"/>
    </xf>
    <xf numFmtId="0" fontId="0" fillId="15" borderId="30" xfId="0" applyFill="1" applyBorder="1" applyAlignment="1">
      <alignment horizontal="center" vertical="center"/>
    </xf>
    <xf numFmtId="0" fontId="0" fillId="16" borderId="8" xfId="0" applyFill="1" applyBorder="1" applyAlignment="1">
      <alignment horizontal="center" vertical="center"/>
    </xf>
    <xf numFmtId="0" fontId="0" fillId="7" borderId="8" xfId="0" applyFill="1" applyBorder="1" applyAlignment="1">
      <alignment horizontal="center" vertical="center"/>
    </xf>
    <xf numFmtId="0" fontId="17" fillId="0" borderId="8" xfId="0" applyFont="1" applyFill="1" applyBorder="1" applyAlignment="1">
      <alignment horizontal="justify" vertical="center" wrapText="1"/>
    </xf>
    <xf numFmtId="0" fontId="0" fillId="0" borderId="43" xfId="0" applyBorder="1"/>
    <xf numFmtId="0" fontId="24" fillId="0" borderId="30" xfId="0" applyFont="1" applyBorder="1" applyAlignment="1">
      <alignment horizontal="center" vertical="center" wrapText="1"/>
    </xf>
    <xf numFmtId="0" fontId="39" fillId="0" borderId="78" xfId="0" applyFont="1" applyBorder="1" applyAlignment="1">
      <alignment horizontal="justify" vertical="center" wrapText="1"/>
    </xf>
    <xf numFmtId="0" fontId="24" fillId="0" borderId="8" xfId="0" applyFont="1" applyBorder="1" applyAlignment="1">
      <alignment horizontal="center" vertical="center" wrapText="1"/>
    </xf>
    <xf numFmtId="0" fontId="25" fillId="0" borderId="8" xfId="0" applyFont="1" applyBorder="1" applyAlignment="1">
      <alignment horizontal="justify" vertical="center" wrapText="1"/>
    </xf>
    <xf numFmtId="0" fontId="17" fillId="0" borderId="0" xfId="0" applyFont="1" applyBorder="1"/>
    <xf numFmtId="0" fontId="17" fillId="0" borderId="0" xfId="0" applyFont="1"/>
    <xf numFmtId="0" fontId="17" fillId="0" borderId="47" xfId="0" applyFont="1" applyBorder="1"/>
    <xf numFmtId="0" fontId="59" fillId="24" borderId="129" xfId="0" applyFont="1" applyFill="1" applyBorder="1" applyAlignment="1">
      <alignment horizontal="center" vertical="center" wrapText="1"/>
    </xf>
    <xf numFmtId="0" fontId="59" fillId="24" borderId="130" xfId="0" applyFont="1" applyFill="1" applyBorder="1" applyAlignment="1">
      <alignment horizontal="center" vertical="center" wrapText="1"/>
    </xf>
    <xf numFmtId="0" fontId="60" fillId="0" borderId="129" xfId="0" applyFont="1" applyBorder="1" applyAlignment="1">
      <alignment vertical="center" wrapText="1"/>
    </xf>
    <xf numFmtId="0" fontId="60" fillId="0" borderId="130" xfId="0" applyFont="1" applyBorder="1" applyAlignment="1">
      <alignment horizontal="center" vertical="center" wrapText="1"/>
    </xf>
    <xf numFmtId="0" fontId="61" fillId="0" borderId="130" xfId="0" applyFont="1" applyBorder="1" applyAlignment="1">
      <alignment horizontal="center" vertical="center" wrapText="1"/>
    </xf>
    <xf numFmtId="0" fontId="60" fillId="0" borderId="129" xfId="0" applyFont="1" applyBorder="1" applyAlignment="1">
      <alignment horizontal="justify" vertical="center" wrapText="1"/>
    </xf>
    <xf numFmtId="0" fontId="60" fillId="0" borderId="41" xfId="0" applyFont="1" applyBorder="1" applyAlignment="1">
      <alignment horizontal="justify" vertical="center" wrapText="1"/>
    </xf>
    <xf numFmtId="0" fontId="57" fillId="0" borderId="131" xfId="0" applyFont="1" applyBorder="1" applyAlignment="1">
      <alignment vertical="center" wrapText="1"/>
    </xf>
    <xf numFmtId="0" fontId="60" fillId="0" borderId="131" xfId="0" applyFont="1" applyBorder="1" applyAlignment="1">
      <alignment horizontal="center" vertical="center" wrapText="1"/>
    </xf>
    <xf numFmtId="0" fontId="61" fillId="0" borderId="131" xfId="0" applyFont="1" applyBorder="1" applyAlignment="1">
      <alignment horizontal="center" vertical="center" wrapText="1"/>
    </xf>
    <xf numFmtId="0" fontId="60" fillId="0" borderId="132" xfId="0" applyFont="1" applyBorder="1" applyAlignment="1">
      <alignment horizontal="justify" vertical="center" wrapText="1"/>
    </xf>
    <xf numFmtId="0" fontId="63" fillId="0" borderId="66" xfId="0" applyFont="1" applyBorder="1" applyAlignment="1">
      <alignment horizontal="center" vertical="center"/>
    </xf>
    <xf numFmtId="0" fontId="64" fillId="0" borderId="66" xfId="0" applyFont="1" applyBorder="1" applyAlignment="1">
      <alignment horizontal="center" vertical="center"/>
    </xf>
    <xf numFmtId="0" fontId="62" fillId="0" borderId="129" xfId="0" applyFont="1" applyBorder="1" applyAlignment="1">
      <alignment horizontal="justify" vertical="center" wrapText="1"/>
    </xf>
    <xf numFmtId="0" fontId="64" fillId="0" borderId="130" xfId="0" applyFont="1" applyBorder="1" applyAlignment="1">
      <alignment horizontal="center" vertical="center"/>
    </xf>
    <xf numFmtId="10" fontId="13" fillId="0" borderId="0" xfId="2" applyNumberFormat="1" applyFont="1"/>
    <xf numFmtId="0" fontId="22" fillId="13" borderId="8" xfId="0" applyFont="1" applyFill="1" applyBorder="1" applyAlignment="1">
      <alignment horizontal="center" vertical="center" wrapText="1"/>
    </xf>
    <xf numFmtId="0" fontId="22" fillId="7" borderId="8"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60" fillId="0" borderId="29" xfId="0" applyFont="1" applyBorder="1" applyAlignment="1">
      <alignment vertical="center" wrapText="1"/>
    </xf>
    <xf numFmtId="0" fontId="22" fillId="27" borderId="30" xfId="0" applyFont="1" applyFill="1" applyBorder="1" applyAlignment="1">
      <alignment horizontal="center" vertical="center" wrapText="1"/>
    </xf>
    <xf numFmtId="0" fontId="60" fillId="0" borderId="29" xfId="0" applyFont="1" applyBorder="1" applyAlignment="1">
      <alignment horizontal="justify" vertical="center" wrapText="1"/>
    </xf>
    <xf numFmtId="0" fontId="60" fillId="0" borderId="39" xfId="0" applyFont="1" applyBorder="1" applyAlignment="1">
      <alignment vertical="center" wrapText="1"/>
    </xf>
    <xf numFmtId="0" fontId="22" fillId="13" borderId="25" xfId="0" applyFont="1" applyFill="1" applyBorder="1" applyAlignment="1">
      <alignment horizontal="center" vertical="center" wrapText="1"/>
    </xf>
    <xf numFmtId="0" fontId="22" fillId="7" borderId="25" xfId="0" applyFont="1" applyFill="1" applyBorder="1" applyAlignment="1">
      <alignment horizontal="center" vertical="center" wrapText="1"/>
    </xf>
    <xf numFmtId="0" fontId="22" fillId="26" borderId="25" xfId="0" applyFont="1" applyFill="1" applyBorder="1" applyAlignment="1">
      <alignment horizontal="center" vertical="center" wrapText="1"/>
    </xf>
    <xf numFmtId="0" fontId="22" fillId="27" borderId="71" xfId="0" applyFont="1" applyFill="1" applyBorder="1" applyAlignment="1">
      <alignment horizontal="center" vertical="center" wrapText="1"/>
    </xf>
    <xf numFmtId="0" fontId="60" fillId="0" borderId="37" xfId="0" applyFont="1" applyBorder="1" applyAlignment="1">
      <alignment horizontal="justify" vertical="center" wrapText="1"/>
    </xf>
    <xf numFmtId="0" fontId="22" fillId="13" borderId="26" xfId="0" applyFont="1" applyFill="1" applyBorder="1" applyAlignment="1">
      <alignment horizontal="center" vertical="center" wrapText="1"/>
    </xf>
    <xf numFmtId="0" fontId="22" fillId="7" borderId="26" xfId="0" applyFont="1" applyFill="1" applyBorder="1" applyAlignment="1">
      <alignment horizontal="center" vertical="center" wrapText="1"/>
    </xf>
    <xf numFmtId="0" fontId="22" fillId="26" borderId="26" xfId="0" applyFont="1" applyFill="1" applyBorder="1" applyAlignment="1">
      <alignment horizontal="center" vertical="center" wrapText="1"/>
    </xf>
    <xf numFmtId="0" fontId="22" fillId="27" borderId="35" xfId="0" applyFont="1" applyFill="1" applyBorder="1" applyAlignment="1">
      <alignment horizontal="center" vertical="center" wrapText="1"/>
    </xf>
    <xf numFmtId="0" fontId="66" fillId="25" borderId="133" xfId="0" applyFont="1" applyFill="1" applyBorder="1" applyAlignment="1">
      <alignment horizontal="center" vertical="center" wrapText="1"/>
    </xf>
    <xf numFmtId="0" fontId="66" fillId="13" borderId="134" xfId="0" applyFont="1" applyFill="1" applyBorder="1" applyAlignment="1">
      <alignment horizontal="center" vertical="center" wrapText="1"/>
    </xf>
    <xf numFmtId="0" fontId="66" fillId="7" borderId="134" xfId="0" applyFont="1" applyFill="1" applyBorder="1" applyAlignment="1">
      <alignment horizontal="center" vertical="center" wrapText="1"/>
    </xf>
    <xf numFmtId="0" fontId="66" fillId="26" borderId="134" xfId="0" applyFont="1" applyFill="1" applyBorder="1" applyAlignment="1">
      <alignment horizontal="center" vertical="center" wrapText="1"/>
    </xf>
    <xf numFmtId="0" fontId="66" fillId="27" borderId="135" xfId="0" applyFont="1" applyFill="1" applyBorder="1" applyAlignment="1">
      <alignment horizontal="center" vertical="center" wrapText="1"/>
    </xf>
    <xf numFmtId="0" fontId="66" fillId="0" borderId="133" xfId="0" applyFont="1" applyBorder="1" applyAlignment="1">
      <alignment horizontal="center" vertical="center" wrapText="1"/>
    </xf>
    <xf numFmtId="0" fontId="67" fillId="13" borderId="134" xfId="0" applyFont="1" applyFill="1" applyBorder="1" applyAlignment="1">
      <alignment horizontal="center" vertical="center" wrapText="1"/>
    </xf>
    <xf numFmtId="0" fontId="67" fillId="13" borderId="135" xfId="0" applyFont="1" applyFill="1" applyBorder="1" applyAlignment="1">
      <alignment horizontal="center" vertical="center" wrapText="1"/>
    </xf>
    <xf numFmtId="0" fontId="24" fillId="0" borderId="27" xfId="0" applyFont="1" applyBorder="1" applyAlignment="1">
      <alignment horizontal="justify" vertical="center" wrapText="1"/>
    </xf>
    <xf numFmtId="0" fontId="25" fillId="0" borderId="27" xfId="0" applyFont="1" applyBorder="1" applyAlignment="1">
      <alignment horizontal="justify" vertical="center" wrapText="1"/>
    </xf>
    <xf numFmtId="0" fontId="32" fillId="21" borderId="26" xfId="0" applyFont="1" applyFill="1" applyBorder="1" applyAlignment="1">
      <alignment horizontal="center" vertical="center" wrapText="1"/>
    </xf>
    <xf numFmtId="0" fontId="28" fillId="0" borderId="8" xfId="0" applyFont="1" applyBorder="1" applyAlignment="1">
      <alignment vertical="center"/>
    </xf>
    <xf numFmtId="0" fontId="28" fillId="0" borderId="8" xfId="0" applyFont="1" applyBorder="1" applyAlignment="1">
      <alignment horizontal="justify" vertical="center" wrapText="1"/>
    </xf>
    <xf numFmtId="0" fontId="21" fillId="0" borderId="31" xfId="0" applyFont="1" applyFill="1" applyBorder="1" applyAlignment="1">
      <alignment vertical="center" wrapText="1"/>
    </xf>
    <xf numFmtId="0" fontId="21" fillId="0" borderId="27" xfId="0" applyFont="1" applyBorder="1" applyAlignment="1">
      <alignment horizontal="justify" vertical="center" wrapText="1"/>
    </xf>
    <xf numFmtId="0" fontId="26" fillId="4" borderId="109" xfId="0" applyFont="1" applyFill="1" applyBorder="1" applyAlignment="1">
      <alignment horizontal="center" vertical="center" wrapText="1"/>
    </xf>
    <xf numFmtId="0" fontId="26" fillId="4" borderId="110" xfId="0" applyFont="1" applyFill="1" applyBorder="1" applyAlignment="1">
      <alignment horizontal="center" vertical="center" wrapText="1"/>
    </xf>
    <xf numFmtId="0" fontId="21" fillId="0" borderId="30" xfId="0" applyFont="1" applyBorder="1" applyAlignment="1">
      <alignment horizontal="center" vertical="center" wrapText="1"/>
    </xf>
    <xf numFmtId="0" fontId="19" fillId="0" borderId="33" xfId="0" applyFont="1" applyBorder="1" applyAlignment="1">
      <alignment horizontal="justify" vertical="center" wrapText="1"/>
    </xf>
    <xf numFmtId="0" fontId="24" fillId="0" borderId="27" xfId="0" applyFont="1" applyBorder="1" applyAlignment="1">
      <alignment vertical="center" wrapText="1"/>
    </xf>
    <xf numFmtId="0" fontId="24" fillId="0" borderId="32" xfId="0" applyFont="1" applyBorder="1" applyAlignment="1">
      <alignment vertical="center" wrapText="1"/>
    </xf>
    <xf numFmtId="0" fontId="69" fillId="0" borderId="49" xfId="0" applyFont="1" applyBorder="1"/>
    <xf numFmtId="0" fontId="69" fillId="0" borderId="49" xfId="0" applyFont="1" applyBorder="1" applyAlignment="1">
      <alignment horizontal="center" vertical="center"/>
    </xf>
    <xf numFmtId="0" fontId="69" fillId="0" borderId="50" xfId="0" applyFont="1" applyBorder="1" applyAlignment="1">
      <alignment horizontal="center" vertical="center"/>
    </xf>
    <xf numFmtId="0" fontId="69" fillId="0" borderId="52" xfId="0" applyFont="1" applyBorder="1"/>
    <xf numFmtId="0" fontId="69" fillId="0" borderId="52" xfId="0" applyFont="1" applyBorder="1" applyAlignment="1">
      <alignment horizontal="center" vertical="center"/>
    </xf>
    <xf numFmtId="0" fontId="69" fillId="0" borderId="53" xfId="0" applyFont="1" applyBorder="1" applyAlignment="1">
      <alignment horizontal="center" vertical="center"/>
    </xf>
    <xf numFmtId="0" fontId="69" fillId="0" borderId="51" xfId="0" applyFont="1" applyBorder="1"/>
    <xf numFmtId="0" fontId="69" fillId="11" borderId="52" xfId="0" applyFont="1" applyFill="1" applyBorder="1"/>
    <xf numFmtId="0" fontId="69" fillId="0" borderId="55" xfId="0" applyFont="1" applyBorder="1"/>
    <xf numFmtId="0" fontId="69" fillId="0" borderId="55" xfId="0" applyFont="1" applyBorder="1" applyAlignment="1">
      <alignment horizontal="center" vertical="center"/>
    </xf>
    <xf numFmtId="0" fontId="69" fillId="11" borderId="55" xfId="0" applyFont="1" applyFill="1" applyBorder="1"/>
    <xf numFmtId="0" fontId="69" fillId="11" borderId="56" xfId="0" applyFont="1" applyFill="1" applyBorder="1" applyAlignment="1">
      <alignment horizontal="center" vertical="center"/>
    </xf>
    <xf numFmtId="0" fontId="69" fillId="0" borderId="54" xfId="0" applyFont="1" applyBorder="1"/>
    <xf numFmtId="0" fontId="69" fillId="0" borderId="58" xfId="0" applyFont="1" applyBorder="1"/>
    <xf numFmtId="0" fontId="69" fillId="0" borderId="58" xfId="0" applyFont="1" applyBorder="1" applyAlignment="1">
      <alignment horizontal="center" vertical="center"/>
    </xf>
    <xf numFmtId="0" fontId="69" fillId="0" borderId="59" xfId="0" applyFont="1" applyBorder="1" applyAlignment="1">
      <alignment horizontal="center" vertical="center"/>
    </xf>
    <xf numFmtId="0" fontId="69" fillId="0" borderId="57" xfId="0" applyFont="1" applyBorder="1"/>
    <xf numFmtId="0" fontId="69" fillId="11" borderId="119" xfId="0" applyFont="1" applyFill="1" applyBorder="1"/>
    <xf numFmtId="0" fontId="69" fillId="11" borderId="127" xfId="0" applyFont="1" applyFill="1" applyBorder="1" applyAlignment="1">
      <alignment horizontal="center" vertical="center"/>
    </xf>
    <xf numFmtId="0" fontId="69" fillId="0" borderId="126" xfId="0" applyFont="1" applyBorder="1"/>
    <xf numFmtId="0" fontId="69" fillId="0" borderId="123" xfId="0" applyFont="1" applyFill="1" applyBorder="1" applyAlignment="1">
      <alignment horizontal="center" vertical="center"/>
    </xf>
    <xf numFmtId="0" fontId="69" fillId="0" borderId="124" xfId="0" applyFont="1" applyFill="1" applyBorder="1" applyAlignment="1">
      <alignment horizontal="center" vertical="center"/>
    </xf>
    <xf numFmtId="0" fontId="69" fillId="0" borderId="125" xfId="0" applyFont="1" applyBorder="1" applyAlignment="1">
      <alignment horizontal="center" vertical="center"/>
    </xf>
    <xf numFmtId="0" fontId="69" fillId="11" borderId="125" xfId="0" applyFont="1" applyFill="1" applyBorder="1"/>
    <xf numFmtId="0" fontId="69" fillId="11" borderId="56" xfId="0" applyFont="1" applyFill="1" applyBorder="1"/>
    <xf numFmtId="0" fontId="68" fillId="10" borderId="152" xfId="0" applyFont="1" applyFill="1" applyBorder="1" applyAlignment="1">
      <alignment horizontal="center" vertical="center" wrapText="1"/>
    </xf>
    <xf numFmtId="0" fontId="68" fillId="10" borderId="153" xfId="0" applyFont="1" applyFill="1" applyBorder="1" applyAlignment="1">
      <alignment horizontal="center" vertical="center" wrapText="1"/>
    </xf>
    <xf numFmtId="0" fontId="69" fillId="0" borderId="148" xfId="0" applyFont="1" applyBorder="1"/>
    <xf numFmtId="0" fontId="69" fillId="0" borderId="148" xfId="0" applyFont="1" applyBorder="1" applyAlignment="1">
      <alignment horizontal="center" vertical="center"/>
    </xf>
    <xf numFmtId="0" fontId="69" fillId="0" borderId="154" xfId="0" applyFont="1" applyBorder="1" applyAlignment="1">
      <alignment horizontal="center" vertical="center"/>
    </xf>
    <xf numFmtId="0" fontId="69" fillId="0" borderId="147" xfId="0" applyFont="1" applyBorder="1"/>
    <xf numFmtId="0" fontId="69" fillId="0" borderId="149" xfId="0" applyFont="1" applyBorder="1" applyAlignment="1">
      <alignment horizontal="center" vertical="center"/>
    </xf>
    <xf numFmtId="0" fontId="69" fillId="0" borderId="124" xfId="0" applyFont="1" applyBorder="1" applyAlignment="1">
      <alignment horizontal="center" vertical="center"/>
    </xf>
    <xf numFmtId="0" fontId="69" fillId="0" borderId="123" xfId="0" applyFont="1" applyBorder="1" applyAlignment="1">
      <alignment horizontal="center" vertical="center"/>
    </xf>
    <xf numFmtId="0" fontId="69" fillId="0" borderId="150" xfId="0" applyFont="1" applyBorder="1" applyAlignment="1">
      <alignment horizontal="center" vertical="center"/>
    </xf>
    <xf numFmtId="0" fontId="69" fillId="0" borderId="152" xfId="0" applyFont="1" applyBorder="1"/>
    <xf numFmtId="0" fontId="69" fillId="0" borderId="152" xfId="0" applyFont="1" applyBorder="1" applyAlignment="1">
      <alignment horizontal="center" vertical="center"/>
    </xf>
    <xf numFmtId="0" fontId="69" fillId="11" borderId="155" xfId="0" applyFont="1" applyFill="1" applyBorder="1"/>
    <xf numFmtId="0" fontId="69" fillId="11" borderId="152" xfId="0" applyFont="1" applyFill="1" applyBorder="1"/>
    <xf numFmtId="0" fontId="69" fillId="11" borderId="156" xfId="0" applyFont="1" applyFill="1" applyBorder="1" applyAlignment="1">
      <alignment horizontal="center" vertical="center"/>
    </xf>
    <xf numFmtId="0" fontId="69" fillId="0" borderId="151" xfId="0" applyFont="1" applyBorder="1"/>
    <xf numFmtId="0" fontId="69" fillId="11" borderId="153" xfId="0" applyFont="1" applyFill="1" applyBorder="1" applyAlignment="1">
      <alignment horizontal="center" vertical="center"/>
    </xf>
    <xf numFmtId="0" fontId="65" fillId="0" borderId="157" xfId="0" applyFont="1" applyBorder="1" applyAlignment="1">
      <alignment horizontal="center" vertical="center"/>
    </xf>
    <xf numFmtId="0" fontId="65" fillId="0" borderId="157" xfId="0" applyFont="1" applyBorder="1"/>
    <xf numFmtId="0" fontId="17" fillId="0" borderId="157" xfId="0" applyFont="1" applyBorder="1" applyAlignment="1">
      <alignment horizontal="center" vertical="center"/>
    </xf>
    <xf numFmtId="0" fontId="65" fillId="0" borderId="0" xfId="0" applyFont="1" applyBorder="1" applyAlignment="1">
      <alignment horizontal="center" vertical="center"/>
    </xf>
    <xf numFmtId="0" fontId="17" fillId="0" borderId="0" xfId="0" applyFont="1" applyBorder="1" applyAlignment="1">
      <alignment horizontal="center" vertical="center"/>
    </xf>
    <xf numFmtId="0" fontId="65" fillId="0" borderId="157" xfId="0" applyFont="1" applyBorder="1" applyAlignment="1">
      <alignment horizontal="center" vertical="center" wrapText="1"/>
    </xf>
    <xf numFmtId="0" fontId="65" fillId="0" borderId="157" xfId="0" applyFont="1" applyBorder="1" applyAlignment="1">
      <alignment vertical="center"/>
    </xf>
    <xf numFmtId="0" fontId="7" fillId="0" borderId="8" xfId="0" applyFont="1" applyBorder="1" applyAlignment="1">
      <alignment horizontal="center" vertical="center"/>
    </xf>
    <xf numFmtId="10" fontId="7" fillId="0" borderId="8" xfId="2" applyNumberFormat="1" applyFont="1" applyBorder="1" applyAlignment="1">
      <alignment horizontal="center" vertical="center"/>
    </xf>
    <xf numFmtId="0" fontId="58" fillId="24" borderId="8" xfId="0" applyFont="1" applyFill="1" applyBorder="1" applyAlignment="1">
      <alignment horizontal="center" vertical="center" wrapText="1"/>
    </xf>
    <xf numFmtId="0" fontId="70" fillId="10" borderId="172" xfId="0" applyFont="1" applyFill="1" applyBorder="1" applyAlignment="1">
      <alignment horizontal="center" vertical="center" wrapText="1"/>
    </xf>
    <xf numFmtId="0" fontId="70" fillId="0" borderId="173" xfId="0" applyFont="1" applyBorder="1" applyAlignment="1">
      <alignment horizontal="justify" vertical="center" wrapText="1"/>
    </xf>
    <xf numFmtId="0" fontId="70" fillId="0" borderId="174" xfId="0" applyFont="1" applyBorder="1" applyAlignment="1">
      <alignment vertical="center" wrapText="1"/>
    </xf>
    <xf numFmtId="0" fontId="70" fillId="0" borderId="174" xfId="0" applyFont="1" applyBorder="1" applyAlignment="1">
      <alignment horizontal="justify" vertical="center" wrapText="1"/>
    </xf>
    <xf numFmtId="0" fontId="70" fillId="0" borderId="175" xfId="0" applyFont="1" applyBorder="1" applyAlignment="1">
      <alignment horizontal="justify" vertical="center" wrapText="1"/>
    </xf>
    <xf numFmtId="0" fontId="70" fillId="0" borderId="176" xfId="0" applyFont="1" applyBorder="1" applyAlignment="1">
      <alignment horizontal="justify" vertical="center" wrapText="1"/>
    </xf>
    <xf numFmtId="0" fontId="70" fillId="0" borderId="173" xfId="0" applyFont="1" applyBorder="1" applyAlignment="1">
      <alignment horizontal="center" vertical="center" wrapText="1"/>
    </xf>
    <xf numFmtId="0" fontId="70" fillId="0" borderId="174" xfId="0" applyFont="1" applyBorder="1" applyAlignment="1">
      <alignment horizontal="center" vertical="center" wrapText="1"/>
    </xf>
    <xf numFmtId="0" fontId="70" fillId="0" borderId="172" xfId="0" applyFont="1" applyBorder="1" applyAlignment="1">
      <alignment horizontal="center" vertical="center" wrapText="1"/>
    </xf>
    <xf numFmtId="0" fontId="0" fillId="0" borderId="8" xfId="0" applyBorder="1" applyAlignment="1">
      <alignment horizontal="justify" vertical="center" wrapText="1"/>
    </xf>
    <xf numFmtId="0" fontId="24" fillId="0" borderId="26" xfId="0" applyFont="1" applyBorder="1" applyAlignment="1">
      <alignment horizontal="justify" vertical="center" wrapText="1"/>
    </xf>
    <xf numFmtId="0" fontId="24" fillId="0" borderId="25" xfId="0" applyFont="1" applyBorder="1" applyAlignment="1">
      <alignment horizontal="justify" vertical="center" wrapText="1"/>
    </xf>
    <xf numFmtId="0" fontId="21" fillId="0" borderId="26" xfId="0" applyFont="1" applyBorder="1" applyAlignment="1">
      <alignment horizontal="center" vertical="center" wrapText="1"/>
    </xf>
    <xf numFmtId="0" fontId="21" fillId="0" borderId="25" xfId="0" applyFont="1" applyBorder="1" applyAlignment="1">
      <alignment horizontal="center" vertical="center" wrapText="1"/>
    </xf>
    <xf numFmtId="0" fontId="24" fillId="0" borderId="37" xfId="0" applyFont="1" applyFill="1" applyBorder="1" applyAlignment="1">
      <alignment horizontal="center" vertical="center" wrapText="1"/>
    </xf>
    <xf numFmtId="0" fontId="21" fillId="0" borderId="26" xfId="0" applyFont="1" applyBorder="1" applyAlignment="1">
      <alignment horizontal="justify" vertical="center" wrapText="1"/>
    </xf>
    <xf numFmtId="0" fontId="21" fillId="0" borderId="25" xfId="0" applyFont="1" applyBorder="1" applyAlignment="1">
      <alignment horizontal="justify" vertical="center" wrapText="1"/>
    </xf>
    <xf numFmtId="0" fontId="19" fillId="0" borderId="25" xfId="0" applyFont="1" applyBorder="1" applyAlignment="1">
      <alignment horizontal="justify" vertical="center" wrapText="1"/>
    </xf>
    <xf numFmtId="0" fontId="21" fillId="0" borderId="38" xfId="0" applyFont="1" applyBorder="1" applyAlignment="1">
      <alignment horizontal="center" vertical="center" wrapText="1"/>
    </xf>
    <xf numFmtId="0" fontId="19" fillId="0" borderId="26" xfId="0" applyFont="1" applyBorder="1" applyAlignment="1">
      <alignment horizontal="justify" vertical="center" wrapText="1"/>
    </xf>
    <xf numFmtId="0" fontId="21" fillId="0" borderId="8" xfId="0" applyFont="1" applyBorder="1" applyAlignment="1">
      <alignment horizontal="center" vertical="center" wrapText="1"/>
    </xf>
    <xf numFmtId="0" fontId="21" fillId="0" borderId="8" xfId="0" applyFont="1" applyBorder="1" applyAlignment="1">
      <alignment horizontal="justify" vertical="center" wrapText="1"/>
    </xf>
    <xf numFmtId="0" fontId="19" fillId="0" borderId="8" xfId="0" applyFont="1" applyBorder="1" applyAlignment="1">
      <alignment horizontal="justify" vertical="center" wrapText="1"/>
    </xf>
    <xf numFmtId="0" fontId="24" fillId="0" borderId="35" xfId="0" applyFont="1" applyBorder="1" applyAlignment="1">
      <alignment horizontal="center" vertical="center" wrapText="1"/>
    </xf>
    <xf numFmtId="0" fontId="24" fillId="0" borderId="35" xfId="0" applyFont="1" applyBorder="1" applyAlignment="1">
      <alignment horizontal="justify" vertical="center" wrapText="1"/>
    </xf>
    <xf numFmtId="0" fontId="19" fillId="0" borderId="161" xfId="0" applyFont="1" applyBorder="1" applyAlignment="1">
      <alignment horizontal="justify" vertical="center" wrapText="1"/>
    </xf>
    <xf numFmtId="0" fontId="10" fillId="0" borderId="64" xfId="0" applyFont="1" applyFill="1" applyBorder="1" applyAlignment="1">
      <alignment horizontal="center" vertical="center" wrapText="1"/>
    </xf>
    <xf numFmtId="0" fontId="10" fillId="0" borderId="65" xfId="0" applyFont="1" applyFill="1" applyBorder="1" applyAlignment="1">
      <alignment horizontal="center" vertical="center" wrapText="1"/>
    </xf>
    <xf numFmtId="0" fontId="10" fillId="0" borderId="66" xfId="0" applyFont="1" applyFill="1" applyBorder="1" applyAlignment="1">
      <alignment horizontal="center" vertical="center" wrapText="1"/>
    </xf>
    <xf numFmtId="0" fontId="10" fillId="6" borderId="8" xfId="0" applyFont="1" applyFill="1" applyBorder="1" applyAlignment="1">
      <alignment horizontal="center"/>
    </xf>
    <xf numFmtId="0" fontId="0" fillId="0" borderId="9" xfId="0" applyFont="1" applyBorder="1" applyAlignment="1" applyProtection="1">
      <alignment horizontal="justify" vertical="center" wrapText="1"/>
      <protection hidden="1"/>
    </xf>
    <xf numFmtId="0" fontId="0" fillId="0" borderId="10" xfId="0" applyFont="1" applyBorder="1" applyAlignment="1" applyProtection="1">
      <alignment horizontal="justify" vertical="center" wrapText="1"/>
      <protection hidden="1"/>
    </xf>
    <xf numFmtId="0" fontId="0" fillId="0" borderId="11" xfId="0" applyFont="1" applyBorder="1" applyAlignment="1" applyProtection="1">
      <alignment horizontal="justify" vertical="center" wrapText="1"/>
      <protection hidden="1"/>
    </xf>
    <xf numFmtId="0" fontId="36" fillId="0" borderId="0" xfId="0" applyFont="1" applyAlignment="1">
      <alignment horizontal="center" vertical="center"/>
    </xf>
    <xf numFmtId="0" fontId="36" fillId="0" borderId="70" xfId="0" applyFont="1" applyBorder="1" applyAlignment="1">
      <alignment horizontal="center" vertical="center"/>
    </xf>
    <xf numFmtId="0" fontId="10" fillId="13" borderId="9" xfId="0" applyFont="1" applyFill="1" applyBorder="1" applyAlignment="1">
      <alignment horizontal="center" vertical="center" wrapText="1"/>
    </xf>
    <xf numFmtId="0" fontId="10" fillId="13" borderId="10" xfId="0" applyFont="1" applyFill="1" applyBorder="1" applyAlignment="1">
      <alignment horizontal="center" vertical="center" wrapText="1"/>
    </xf>
    <xf numFmtId="0" fontId="10" fillId="13" borderId="11" xfId="0" applyFont="1" applyFill="1" applyBorder="1" applyAlignment="1">
      <alignment horizontal="center" vertical="center" wrapText="1"/>
    </xf>
    <xf numFmtId="0" fontId="0" fillId="0" borderId="8" xfId="0" applyBorder="1" applyAlignment="1">
      <alignment horizontal="center" vertical="center" wrapText="1"/>
    </xf>
    <xf numFmtId="0" fontId="44" fillId="19" borderId="9" xfId="0" applyFont="1" applyFill="1" applyBorder="1" applyAlignment="1">
      <alignment horizontal="center" vertical="center"/>
    </xf>
    <xf numFmtId="0" fontId="44" fillId="19" borderId="10" xfId="0" applyFont="1" applyFill="1" applyBorder="1" applyAlignment="1">
      <alignment horizontal="center" vertical="center"/>
    </xf>
    <xf numFmtId="0" fontId="44" fillId="19" borderId="11" xfId="0" applyFont="1" applyFill="1" applyBorder="1" applyAlignment="1">
      <alignment horizontal="center" vertical="center"/>
    </xf>
    <xf numFmtId="0" fontId="0" fillId="0" borderId="8" xfId="0" applyBorder="1" applyAlignment="1">
      <alignment horizontal="justify" vertical="center" wrapText="1"/>
    </xf>
    <xf numFmtId="0" fontId="10" fillId="8" borderId="70" xfId="0" applyFont="1" applyFill="1" applyBorder="1" applyAlignment="1">
      <alignment horizontal="center"/>
    </xf>
    <xf numFmtId="0" fontId="10" fillId="9" borderId="8" xfId="0" applyFont="1" applyFill="1" applyBorder="1" applyAlignment="1">
      <alignment horizontal="center" vertical="center"/>
    </xf>
    <xf numFmtId="0" fontId="39" fillId="9" borderId="9" xfId="0" applyFont="1" applyFill="1" applyBorder="1" applyAlignment="1">
      <alignment horizontal="center" vertical="center"/>
    </xf>
    <xf numFmtId="0" fontId="39" fillId="9" borderId="10" xfId="0" applyFont="1" applyFill="1" applyBorder="1" applyAlignment="1">
      <alignment horizontal="center" vertical="center"/>
    </xf>
    <xf numFmtId="0" fontId="39" fillId="9" borderId="11" xfId="0" applyFont="1" applyFill="1" applyBorder="1" applyAlignment="1">
      <alignment horizontal="center" vertical="center"/>
    </xf>
    <xf numFmtId="0" fontId="10" fillId="13" borderId="8" xfId="0" applyFont="1" applyFill="1" applyBorder="1" applyAlignment="1">
      <alignment horizontal="center" vertical="center" wrapText="1"/>
    </xf>
    <xf numFmtId="0" fontId="10" fillId="13" borderId="8" xfId="0" applyFont="1" applyFill="1" applyBorder="1" applyAlignment="1">
      <alignment horizontal="center" vertical="center"/>
    </xf>
    <xf numFmtId="0" fontId="10" fillId="0" borderId="8" xfId="0" applyFont="1" applyFill="1" applyBorder="1" applyAlignment="1">
      <alignment horizontal="left" vertical="center" wrapText="1"/>
    </xf>
    <xf numFmtId="0" fontId="10" fillId="16" borderId="8" xfId="0" applyFont="1" applyFill="1" applyBorder="1" applyAlignment="1">
      <alignment horizontal="center" vertical="center" wrapText="1"/>
    </xf>
    <xf numFmtId="0" fontId="10" fillId="16" borderId="8" xfId="0" applyFont="1" applyFill="1" applyBorder="1" applyAlignment="1">
      <alignment horizontal="center" vertical="center"/>
    </xf>
    <xf numFmtId="0" fontId="10" fillId="17" borderId="8" xfId="0" applyFont="1" applyFill="1" applyBorder="1" applyAlignment="1">
      <alignment horizontal="center" vertical="center" wrapText="1"/>
    </xf>
    <xf numFmtId="0" fontId="10" fillId="17" borderId="8" xfId="0" applyFont="1" applyFill="1" applyBorder="1" applyAlignment="1">
      <alignment horizontal="center" vertical="center"/>
    </xf>
    <xf numFmtId="0" fontId="10" fillId="15" borderId="8"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8" xfId="0" applyFont="1" applyFill="1" applyBorder="1" applyAlignment="1">
      <alignment horizontal="center" vertical="center"/>
    </xf>
    <xf numFmtId="0" fontId="42" fillId="0" borderId="8" xfId="0" applyFont="1" applyBorder="1" applyAlignment="1">
      <alignment horizontal="center" vertical="center" wrapText="1"/>
    </xf>
    <xf numFmtId="0" fontId="0" fillId="9" borderId="26" xfId="0" applyFill="1" applyBorder="1" applyAlignment="1">
      <alignment horizontal="center" wrapText="1"/>
    </xf>
    <xf numFmtId="0" fontId="0" fillId="9" borderId="28" xfId="0" applyFill="1" applyBorder="1" applyAlignment="1">
      <alignment horizontal="center" wrapText="1"/>
    </xf>
    <xf numFmtId="0" fontId="0" fillId="9" borderId="25" xfId="0" applyFill="1" applyBorder="1" applyAlignment="1">
      <alignment horizontal="center" wrapText="1"/>
    </xf>
    <xf numFmtId="0" fontId="40" fillId="9" borderId="8" xfId="0" applyFont="1" applyFill="1" applyBorder="1" applyAlignment="1">
      <alignment horizontal="center" vertical="center" wrapText="1"/>
    </xf>
    <xf numFmtId="0" fontId="0" fillId="18" borderId="26" xfId="0" applyFill="1" applyBorder="1" applyAlignment="1">
      <alignment horizontal="center" vertical="center" wrapText="1"/>
    </xf>
    <xf numFmtId="0" fontId="0" fillId="18" borderId="25" xfId="0" applyFill="1" applyBorder="1" applyAlignment="1">
      <alignment horizontal="center" vertical="center" wrapText="1"/>
    </xf>
    <xf numFmtId="0" fontId="40" fillId="18" borderId="8" xfId="0" applyFont="1" applyFill="1" applyBorder="1" applyAlignment="1">
      <alignment horizontal="center" vertical="center" wrapText="1"/>
    </xf>
    <xf numFmtId="0" fontId="10" fillId="8" borderId="8" xfId="0" applyFont="1" applyFill="1" applyBorder="1" applyAlignment="1">
      <alignment horizontal="center" wrapText="1"/>
    </xf>
    <xf numFmtId="0" fontId="0" fillId="7" borderId="8" xfId="0" applyFill="1" applyBorder="1" applyAlignment="1">
      <alignment horizontal="center" vertical="center" wrapText="1"/>
    </xf>
    <xf numFmtId="0" fontId="0" fillId="12" borderId="9" xfId="0" applyFill="1" applyBorder="1" applyAlignment="1">
      <alignment horizontal="justify" vertical="center"/>
    </xf>
    <xf numFmtId="0" fontId="0" fillId="12" borderId="11" xfId="0" applyFill="1" applyBorder="1" applyAlignment="1">
      <alignment horizontal="justify" vertical="center"/>
    </xf>
    <xf numFmtId="0" fontId="32" fillId="13" borderId="9" xfId="0" applyFont="1" applyFill="1" applyBorder="1" applyAlignment="1">
      <alignment horizontal="justify" vertical="center"/>
    </xf>
    <xf numFmtId="0" fontId="32" fillId="13" borderId="10" xfId="0" applyFont="1" applyFill="1" applyBorder="1" applyAlignment="1">
      <alignment horizontal="justify" vertical="center"/>
    </xf>
    <xf numFmtId="0" fontId="32" fillId="13" borderId="11" xfId="0" applyFont="1" applyFill="1" applyBorder="1" applyAlignment="1">
      <alignment horizontal="justify" vertical="center"/>
    </xf>
    <xf numFmtId="0" fontId="32" fillId="13" borderId="8" xfId="0" applyFont="1" applyFill="1" applyBorder="1" applyAlignment="1">
      <alignment horizontal="left"/>
    </xf>
    <xf numFmtId="0" fontId="32" fillId="13" borderId="9" xfId="0" applyFont="1" applyFill="1" applyBorder="1" applyAlignment="1">
      <alignment horizontal="center"/>
    </xf>
    <xf numFmtId="0" fontId="32" fillId="13" borderId="10" xfId="0" applyFont="1" applyFill="1" applyBorder="1" applyAlignment="1">
      <alignment horizontal="center"/>
    </xf>
    <xf numFmtId="0" fontId="32" fillId="13" borderId="11" xfId="0" applyFont="1" applyFill="1" applyBorder="1" applyAlignment="1">
      <alignment horizontal="center"/>
    </xf>
    <xf numFmtId="0" fontId="0" fillId="12" borderId="8" xfId="0" applyFill="1" applyBorder="1" applyAlignment="1" applyProtection="1">
      <alignment horizontal="center" vertical="center"/>
      <protection hidden="1"/>
    </xf>
    <xf numFmtId="0" fontId="32" fillId="13" borderId="8" xfId="0" applyFont="1" applyFill="1" applyBorder="1" applyAlignment="1">
      <alignment horizontal="center"/>
    </xf>
    <xf numFmtId="0" fontId="32" fillId="13" borderId="26" xfId="0" applyFont="1" applyFill="1" applyBorder="1" applyAlignment="1">
      <alignment horizontal="center" vertical="center"/>
    </xf>
    <xf numFmtId="0" fontId="32" fillId="13" borderId="28" xfId="0" applyFont="1" applyFill="1" applyBorder="1" applyAlignment="1">
      <alignment horizontal="center" vertical="center"/>
    </xf>
    <xf numFmtId="0" fontId="32" fillId="13" borderId="25" xfId="0" applyFont="1" applyFill="1" applyBorder="1" applyAlignment="1">
      <alignment horizontal="center" vertical="center"/>
    </xf>
    <xf numFmtId="0" fontId="32" fillId="13" borderId="8" xfId="0" applyFont="1" applyFill="1" applyBorder="1" applyAlignment="1">
      <alignment horizontal="left" vertical="center"/>
    </xf>
    <xf numFmtId="0" fontId="10" fillId="20" borderId="70" xfId="0" applyFont="1" applyFill="1" applyBorder="1" applyAlignment="1">
      <alignment horizontal="center"/>
    </xf>
    <xf numFmtId="0" fontId="37" fillId="9"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10" fillId="20" borderId="63" xfId="0" applyFont="1" applyFill="1" applyBorder="1" applyAlignment="1">
      <alignment horizontal="center"/>
    </xf>
    <xf numFmtId="0" fontId="49" fillId="0" borderId="36" xfId="0" applyFont="1" applyBorder="1" applyAlignment="1">
      <alignment horizontal="center" vertical="center" wrapText="1"/>
    </xf>
    <xf numFmtId="0" fontId="49" fillId="0" borderId="29" xfId="0" applyFont="1" applyBorder="1" applyAlignment="1">
      <alignment horizontal="center" vertical="center" wrapText="1"/>
    </xf>
    <xf numFmtId="0" fontId="10" fillId="3" borderId="33" xfId="0" applyFont="1" applyFill="1" applyBorder="1" applyAlignment="1">
      <alignment horizontal="center"/>
    </xf>
    <xf numFmtId="0" fontId="10" fillId="10" borderId="33" xfId="0" applyFont="1" applyFill="1" applyBorder="1" applyAlignment="1">
      <alignment horizontal="center"/>
    </xf>
    <xf numFmtId="0" fontId="10" fillId="10" borderId="34" xfId="0" applyFont="1" applyFill="1" applyBorder="1" applyAlignment="1">
      <alignment horizontal="center"/>
    </xf>
    <xf numFmtId="0" fontId="37" fillId="9" borderId="29" xfId="0" applyFont="1" applyFill="1" applyBorder="1" applyAlignment="1">
      <alignment horizontal="justify" vertical="center" wrapText="1"/>
    </xf>
    <xf numFmtId="0" fontId="37" fillId="9" borderId="31" xfId="0" applyFont="1" applyFill="1" applyBorder="1" applyAlignment="1">
      <alignment horizontal="justify" vertical="center" wrapText="1"/>
    </xf>
    <xf numFmtId="0" fontId="47" fillId="0" borderId="30" xfId="0" applyFont="1" applyBorder="1" applyAlignment="1" applyProtection="1">
      <alignment horizontal="center" vertical="center" wrapText="1"/>
      <protection hidden="1"/>
    </xf>
    <xf numFmtId="0" fontId="47" fillId="0" borderId="32" xfId="0" applyFont="1" applyBorder="1" applyAlignment="1" applyProtection="1">
      <alignment horizontal="center" vertical="center" wrapText="1"/>
      <protection hidden="1"/>
    </xf>
    <xf numFmtId="0" fontId="0" fillId="0" borderId="114" xfId="0" applyBorder="1" applyAlignment="1">
      <alignment horizontal="right" vertical="center"/>
    </xf>
    <xf numFmtId="0" fontId="0" fillId="0" borderId="115" xfId="0" applyBorder="1" applyAlignment="1">
      <alignment horizontal="right" vertical="center"/>
    </xf>
    <xf numFmtId="0" fontId="0" fillId="0" borderId="116" xfId="0" applyBorder="1" applyAlignment="1">
      <alignment horizontal="right" vertical="center"/>
    </xf>
    <xf numFmtId="0" fontId="37" fillId="14" borderId="64" xfId="0" applyFont="1" applyFill="1" applyBorder="1" applyAlignment="1">
      <alignment horizontal="center" vertical="center"/>
    </xf>
    <xf numFmtId="0" fontId="37" fillId="14" borderId="65" xfId="0" applyFont="1" applyFill="1" applyBorder="1" applyAlignment="1">
      <alignment horizontal="center" vertical="center"/>
    </xf>
    <xf numFmtId="0" fontId="37" fillId="14" borderId="66" xfId="0" applyFont="1" applyFill="1" applyBorder="1" applyAlignment="1">
      <alignment horizontal="center" vertical="center"/>
    </xf>
    <xf numFmtId="0" fontId="4" fillId="9" borderId="36" xfId="0" applyFont="1" applyFill="1" applyBorder="1" applyAlignment="1">
      <alignment horizontal="center" vertical="center" wrapText="1"/>
    </xf>
    <xf numFmtId="0" fontId="4" fillId="9" borderId="33" xfId="0" applyFont="1" applyFill="1" applyBorder="1" applyAlignment="1">
      <alignment horizontal="center" vertical="center" wrapText="1"/>
    </xf>
    <xf numFmtId="0" fontId="4" fillId="9" borderId="34" xfId="0" applyFont="1" applyFill="1" applyBorder="1" applyAlignment="1">
      <alignment horizontal="center" vertical="center" wrapText="1"/>
    </xf>
    <xf numFmtId="0" fontId="4" fillId="9" borderId="37" xfId="0" applyFont="1" applyFill="1" applyBorder="1" applyAlignment="1">
      <alignment horizontal="center" vertical="center" wrapText="1"/>
    </xf>
    <xf numFmtId="0" fontId="4" fillId="9" borderId="26" xfId="0" applyFont="1" applyFill="1" applyBorder="1" applyAlignment="1">
      <alignment horizontal="center" vertical="center" wrapText="1"/>
    </xf>
    <xf numFmtId="0" fontId="4" fillId="9" borderId="35" xfId="0" applyFont="1" applyFill="1" applyBorder="1" applyAlignment="1">
      <alignment horizontal="center" vertical="center" wrapText="1"/>
    </xf>
    <xf numFmtId="0" fontId="4" fillId="9" borderId="31" xfId="0" applyFont="1" applyFill="1" applyBorder="1" applyAlignment="1">
      <alignment horizontal="justify" vertical="center" wrapText="1"/>
    </xf>
    <xf numFmtId="0" fontId="4" fillId="9" borderId="27" xfId="0" applyFont="1" applyFill="1" applyBorder="1" applyAlignment="1">
      <alignment horizontal="justify" vertical="center" wrapText="1"/>
    </xf>
    <xf numFmtId="0" fontId="4" fillId="9" borderId="32" xfId="0" applyFont="1" applyFill="1" applyBorder="1" applyAlignment="1">
      <alignment horizontal="justify" vertical="center" wrapText="1"/>
    </xf>
    <xf numFmtId="0" fontId="0" fillId="0" borderId="29" xfId="0" applyBorder="1" applyAlignment="1">
      <alignment horizontal="center" vertical="center"/>
    </xf>
    <xf numFmtId="0" fontId="46" fillId="9" borderId="36" xfId="0" applyFont="1" applyFill="1" applyBorder="1" applyAlignment="1">
      <alignment horizontal="center" vertical="center" wrapText="1"/>
    </xf>
    <xf numFmtId="0" fontId="46" fillId="9" borderId="34" xfId="0" applyFont="1" applyFill="1" applyBorder="1" applyAlignment="1">
      <alignment horizontal="center" vertical="center" wrapText="1"/>
    </xf>
    <xf numFmtId="0" fontId="0" fillId="0" borderId="117" xfId="0" applyBorder="1" applyAlignment="1">
      <alignment horizontal="right" vertical="center" wrapText="1"/>
    </xf>
    <xf numFmtId="0" fontId="0" fillId="0" borderId="116" xfId="0" applyBorder="1" applyAlignment="1">
      <alignment horizontal="right" vertical="center" wrapText="1"/>
    </xf>
    <xf numFmtId="0" fontId="0" fillId="0" borderId="31" xfId="0" applyBorder="1" applyAlignment="1">
      <alignment horizontal="right" vertical="center"/>
    </xf>
    <xf numFmtId="0" fontId="0" fillId="0" borderId="27" xfId="0" applyBorder="1" applyAlignment="1">
      <alignment horizontal="right" vertical="center"/>
    </xf>
    <xf numFmtId="0" fontId="24" fillId="0" borderId="131" xfId="0" applyFont="1" applyBorder="1" applyAlignment="1">
      <alignment horizontal="justify" vertical="center" wrapText="1"/>
    </xf>
    <xf numFmtId="0" fontId="24" fillId="0" borderId="28" xfId="0" applyFont="1" applyBorder="1" applyAlignment="1">
      <alignment horizontal="justify" vertical="top" wrapText="1"/>
    </xf>
    <xf numFmtId="0" fontId="24" fillId="0" borderId="25" xfId="0" applyFont="1" applyBorder="1" applyAlignment="1">
      <alignment horizontal="justify" vertical="top" wrapText="1"/>
    </xf>
    <xf numFmtId="14" fontId="21" fillId="0" borderId="28" xfId="0" applyNumberFormat="1" applyFont="1" applyBorder="1" applyAlignment="1">
      <alignment horizontal="center" vertical="center" wrapText="1"/>
    </xf>
    <xf numFmtId="14" fontId="21" fillId="0" borderId="25" xfId="0" applyNumberFormat="1" applyFont="1" applyBorder="1" applyAlignment="1">
      <alignment horizontal="center" vertical="center" wrapText="1"/>
    </xf>
    <xf numFmtId="0" fontId="24" fillId="0" borderId="28" xfId="0" applyFont="1" applyBorder="1" applyAlignment="1">
      <alignment horizontal="justify" vertical="center" wrapText="1"/>
    </xf>
    <xf numFmtId="0" fontId="24" fillId="0" borderId="25" xfId="0" applyFont="1" applyBorder="1" applyAlignment="1">
      <alignment horizontal="justify" vertical="center" wrapText="1"/>
    </xf>
    <xf numFmtId="0" fontId="24" fillId="0" borderId="26"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25" xfId="0" applyFont="1" applyBorder="1" applyAlignment="1">
      <alignment horizontal="center" vertical="center" wrapText="1"/>
    </xf>
    <xf numFmtId="0" fontId="19" fillId="0" borderId="26" xfId="0" applyFont="1" applyBorder="1" applyAlignment="1">
      <alignment horizontal="justify" vertical="center" wrapText="1"/>
    </xf>
    <xf numFmtId="0" fontId="19" fillId="0" borderId="28" xfId="0" applyFont="1" applyBorder="1" applyAlignment="1">
      <alignment horizontal="justify" vertical="center" wrapText="1"/>
    </xf>
    <xf numFmtId="0" fontId="19" fillId="0" borderId="25" xfId="0" applyFont="1" applyBorder="1" applyAlignment="1">
      <alignment horizontal="justify" vertical="center" wrapText="1"/>
    </xf>
    <xf numFmtId="0" fontId="19" fillId="0" borderId="35" xfId="0" applyFont="1" applyBorder="1" applyAlignment="1">
      <alignment horizontal="justify" vertical="center" wrapText="1"/>
    </xf>
    <xf numFmtId="0" fontId="19" fillId="0" borderId="161" xfId="0" applyFont="1" applyBorder="1" applyAlignment="1">
      <alignment horizontal="justify" vertical="center" wrapText="1"/>
    </xf>
    <xf numFmtId="0" fontId="19" fillId="0" borderId="71" xfId="0" applyFont="1" applyBorder="1" applyAlignment="1">
      <alignment horizontal="justify" vertical="center" wrapText="1"/>
    </xf>
    <xf numFmtId="14" fontId="21" fillId="0" borderId="26" xfId="0" applyNumberFormat="1" applyFont="1" applyBorder="1" applyAlignment="1">
      <alignment horizontal="center" vertical="center" wrapText="1"/>
    </xf>
    <xf numFmtId="0" fontId="24" fillId="0" borderId="26" xfId="0" applyFont="1" applyBorder="1" applyAlignment="1">
      <alignment horizontal="justify" vertical="center" wrapText="1"/>
    </xf>
    <xf numFmtId="0" fontId="21" fillId="0" borderId="26"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8"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71" xfId="0" applyFont="1" applyBorder="1" applyAlignment="1">
      <alignment horizontal="center" vertical="center" wrapText="1"/>
    </xf>
    <xf numFmtId="0" fontId="21" fillId="0" borderId="38"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28" xfId="0" applyFont="1" applyBorder="1" applyAlignment="1">
      <alignment horizontal="justify" vertical="center" wrapText="1"/>
    </xf>
    <xf numFmtId="0" fontId="21" fillId="0" borderId="25" xfId="0" applyFont="1" applyBorder="1" applyAlignment="1">
      <alignment horizontal="justify" vertical="center" wrapText="1"/>
    </xf>
    <xf numFmtId="0" fontId="21" fillId="0" borderId="85" xfId="0" applyFont="1" applyBorder="1" applyAlignment="1">
      <alignment horizontal="center" vertical="center" wrapText="1"/>
    </xf>
    <xf numFmtId="0" fontId="21" fillId="0" borderId="80" xfId="0" applyFont="1" applyBorder="1" applyAlignment="1">
      <alignment horizontal="center" vertical="center" wrapText="1"/>
    </xf>
    <xf numFmtId="0" fontId="52" fillId="0" borderId="87" xfId="0" applyFont="1" applyBorder="1" applyAlignment="1">
      <alignment horizontal="center" vertical="center" wrapText="1"/>
    </xf>
    <xf numFmtId="0" fontId="53" fillId="0" borderId="73" xfId="0" applyFont="1" applyBorder="1" applyAlignment="1">
      <alignment horizontal="center" vertical="center" wrapText="1"/>
    </xf>
    <xf numFmtId="0" fontId="53" fillId="0" borderId="91" xfId="0" applyFont="1" applyBorder="1" applyAlignment="1">
      <alignment horizontal="center" vertical="center" wrapText="1"/>
    </xf>
    <xf numFmtId="0" fontId="26" fillId="4" borderId="74" xfId="0" applyFont="1" applyFill="1" applyBorder="1" applyAlignment="1">
      <alignment horizontal="center" vertical="center" wrapText="1"/>
    </xf>
    <xf numFmtId="0" fontId="26" fillId="4" borderId="75" xfId="0" applyFont="1" applyFill="1" applyBorder="1" applyAlignment="1">
      <alignment horizontal="center" vertical="center" wrapText="1"/>
    </xf>
    <xf numFmtId="0" fontId="26" fillId="4" borderId="81" xfId="0" applyFont="1" applyFill="1" applyBorder="1" applyAlignment="1">
      <alignment horizontal="center" vertical="center" wrapText="1"/>
    </xf>
    <xf numFmtId="0" fontId="26" fillId="4" borderId="79" xfId="0" applyFont="1" applyFill="1" applyBorder="1" applyAlignment="1">
      <alignment horizontal="center" vertical="center" wrapText="1"/>
    </xf>
    <xf numFmtId="0" fontId="27" fillId="4" borderId="75" xfId="0" applyFont="1" applyFill="1" applyBorder="1" applyAlignment="1">
      <alignment horizontal="center" vertical="center" wrapText="1"/>
    </xf>
    <xf numFmtId="0" fontId="27" fillId="0" borderId="81" xfId="0" applyFont="1" applyBorder="1" applyAlignment="1"/>
    <xf numFmtId="0" fontId="26" fillId="4" borderId="162" xfId="0" applyFont="1" applyFill="1" applyBorder="1" applyAlignment="1">
      <alignment horizontal="center" vertical="center" wrapText="1"/>
    </xf>
    <xf numFmtId="0" fontId="27" fillId="0" borderId="163" xfId="0" applyFont="1" applyBorder="1" applyAlignment="1"/>
    <xf numFmtId="0" fontId="27" fillId="0" borderId="164" xfId="0" applyFont="1" applyBorder="1" applyAlignment="1"/>
    <xf numFmtId="0" fontId="14" fillId="4" borderId="99" xfId="0" applyFont="1" applyFill="1" applyBorder="1" applyAlignment="1">
      <alignment horizontal="center" vertical="center"/>
    </xf>
    <xf numFmtId="0" fontId="14" fillId="4" borderId="100" xfId="0" applyFont="1" applyFill="1" applyBorder="1" applyAlignment="1">
      <alignment horizontal="center" vertical="center"/>
    </xf>
    <xf numFmtId="0" fontId="14" fillId="4" borderId="101" xfId="0" applyFont="1" applyFill="1" applyBorder="1" applyAlignment="1">
      <alignment horizontal="center" vertical="center"/>
    </xf>
    <xf numFmtId="0" fontId="14" fillId="4" borderId="96" xfId="0" applyFont="1" applyFill="1" applyBorder="1" applyAlignment="1">
      <alignment horizontal="center" vertical="center" wrapText="1"/>
    </xf>
    <xf numFmtId="0" fontId="14" fillId="4" borderId="97" xfId="0" applyFont="1" applyFill="1" applyBorder="1" applyAlignment="1">
      <alignment horizontal="center" vertical="center" wrapText="1"/>
    </xf>
    <xf numFmtId="0" fontId="14" fillId="4" borderId="103" xfId="0" applyFont="1" applyFill="1" applyBorder="1" applyAlignment="1">
      <alignment horizontal="center" vertical="center" wrapText="1"/>
    </xf>
    <xf numFmtId="0" fontId="14" fillId="4" borderId="98" xfId="0" applyFont="1" applyFill="1" applyBorder="1" applyAlignment="1">
      <alignment horizontal="center" vertical="center" wrapText="1"/>
    </xf>
    <xf numFmtId="0" fontId="14" fillId="4" borderId="77" xfId="0" applyFont="1" applyFill="1" applyBorder="1" applyAlignment="1">
      <alignment horizontal="center" vertical="center" wrapText="1"/>
    </xf>
    <xf numFmtId="0" fontId="14" fillId="4" borderId="75" xfId="0" applyFont="1" applyFill="1" applyBorder="1" applyAlignment="1">
      <alignment horizontal="center" vertical="center" wrapText="1"/>
    </xf>
    <xf numFmtId="0" fontId="14" fillId="4" borderId="76" xfId="0" applyFont="1" applyFill="1" applyBorder="1" applyAlignment="1">
      <alignment horizontal="center" vertical="center" wrapText="1"/>
    </xf>
    <xf numFmtId="0" fontId="26" fillId="4" borderId="165" xfId="0" applyFont="1" applyFill="1" applyBorder="1" applyAlignment="1">
      <alignment horizontal="center" vertical="center" wrapText="1"/>
    </xf>
    <xf numFmtId="0" fontId="37" fillId="0" borderId="29" xfId="0" applyFont="1" applyBorder="1" applyAlignment="1">
      <alignment horizontal="center" vertical="center" wrapText="1"/>
    </xf>
    <xf numFmtId="0" fontId="37" fillId="0" borderId="31" xfId="0" applyFont="1" applyBorder="1" applyAlignment="1">
      <alignment horizontal="center" vertical="center" wrapText="1"/>
    </xf>
    <xf numFmtId="0" fontId="26" fillId="4" borderId="93" xfId="0" applyFont="1" applyFill="1" applyBorder="1" applyAlignment="1">
      <alignment horizontal="center" vertical="center" wrapText="1"/>
    </xf>
    <xf numFmtId="0" fontId="26" fillId="4" borderId="105" xfId="0" applyFont="1" applyFill="1" applyBorder="1" applyAlignment="1">
      <alignment horizontal="center" vertical="center" wrapText="1"/>
    </xf>
    <xf numFmtId="0" fontId="26" fillId="4" borderId="108" xfId="0" applyFont="1" applyFill="1" applyBorder="1" applyAlignment="1">
      <alignment horizontal="center" vertical="center" wrapText="1"/>
    </xf>
    <xf numFmtId="0" fontId="26" fillId="4" borderId="166" xfId="0" applyFont="1" applyFill="1" applyBorder="1" applyAlignment="1">
      <alignment horizontal="center" vertical="center" wrapText="1"/>
    </xf>
    <xf numFmtId="0" fontId="26" fillId="4" borderId="167" xfId="0" applyFont="1" applyFill="1" applyBorder="1" applyAlignment="1">
      <alignment horizontal="center" vertical="center" wrapText="1"/>
    </xf>
    <xf numFmtId="0" fontId="26" fillId="4" borderId="168" xfId="0" applyFont="1" applyFill="1" applyBorder="1" applyAlignment="1">
      <alignment horizontal="center" vertical="center" wrapText="1"/>
    </xf>
    <xf numFmtId="0" fontId="14" fillId="4" borderId="81" xfId="0" applyFont="1" applyFill="1" applyBorder="1" applyAlignment="1">
      <alignment horizontal="center" vertical="center" wrapText="1"/>
    </xf>
    <xf numFmtId="0" fontId="14" fillId="4" borderId="88" xfId="0" applyFont="1" applyFill="1" applyBorder="1" applyAlignment="1">
      <alignment horizontal="center" vertical="center"/>
    </xf>
    <xf numFmtId="0" fontId="14" fillId="0" borderId="92" xfId="0" applyFont="1" applyBorder="1" applyAlignment="1">
      <alignment horizontal="center" vertical="center"/>
    </xf>
    <xf numFmtId="0" fontId="14" fillId="0" borderId="89" xfId="0" applyFont="1" applyBorder="1" applyAlignment="1">
      <alignment horizontal="center" vertical="center"/>
    </xf>
    <xf numFmtId="0" fontId="26" fillId="4" borderId="84" xfId="0" applyFont="1" applyFill="1" applyBorder="1" applyAlignment="1">
      <alignment horizontal="center" vertical="center"/>
    </xf>
    <xf numFmtId="0" fontId="26" fillId="4" borderId="94" xfId="0" applyFont="1" applyFill="1" applyBorder="1" applyAlignment="1">
      <alignment horizontal="center" vertical="center"/>
    </xf>
    <xf numFmtId="0" fontId="26" fillId="4" borderId="76" xfId="0" applyFont="1" applyFill="1" applyBorder="1" applyAlignment="1">
      <alignment horizontal="center" vertical="center" wrapText="1"/>
    </xf>
    <xf numFmtId="0" fontId="26" fillId="4" borderId="83" xfId="0" applyFont="1" applyFill="1" applyBorder="1" applyAlignment="1">
      <alignment horizontal="center" vertical="center" wrapText="1"/>
    </xf>
    <xf numFmtId="0" fontId="26" fillId="4" borderId="73" xfId="0" applyFont="1" applyFill="1" applyBorder="1" applyAlignment="1">
      <alignment horizontal="center" vertical="center" wrapText="1"/>
    </xf>
    <xf numFmtId="0" fontId="26" fillId="4" borderId="82" xfId="0" applyFont="1" applyFill="1" applyBorder="1" applyAlignment="1">
      <alignment horizontal="center" vertical="center" wrapText="1"/>
    </xf>
    <xf numFmtId="0" fontId="26" fillId="4" borderId="104" xfId="0" applyFont="1" applyFill="1" applyBorder="1" applyAlignment="1">
      <alignment horizontal="center" vertical="center" wrapText="1"/>
    </xf>
    <xf numFmtId="0" fontId="26" fillId="4" borderId="72"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14" fillId="4" borderId="70" xfId="0" applyFont="1" applyFill="1" applyBorder="1" applyAlignment="1">
      <alignment horizontal="center" vertical="center" textRotation="90" wrapText="1"/>
    </xf>
    <xf numFmtId="0" fontId="14" fillId="4" borderId="90" xfId="0" applyFont="1" applyFill="1" applyBorder="1" applyAlignment="1">
      <alignment horizontal="center" vertical="center" textRotation="90" wrapText="1"/>
    </xf>
    <xf numFmtId="0" fontId="14" fillId="4" borderId="88" xfId="0" applyFont="1" applyFill="1" applyBorder="1" applyAlignment="1">
      <alignment horizontal="center" vertical="center" textRotation="90" wrapText="1"/>
    </xf>
    <xf numFmtId="0" fontId="14" fillId="4" borderId="89" xfId="0" applyFont="1" applyFill="1" applyBorder="1" applyAlignment="1">
      <alignment horizontal="center" vertical="center" textRotation="90" wrapText="1"/>
    </xf>
    <xf numFmtId="0" fontId="14" fillId="4" borderId="88" xfId="0" applyFont="1" applyFill="1" applyBorder="1" applyAlignment="1">
      <alignment horizontal="center" vertical="center" textRotation="89" wrapText="1"/>
    </xf>
    <xf numFmtId="0" fontId="14" fillId="4" borderId="89" xfId="0" applyFont="1" applyFill="1" applyBorder="1" applyAlignment="1">
      <alignment horizontal="center" vertical="center" textRotation="89" wrapText="1"/>
    </xf>
    <xf numFmtId="0" fontId="14" fillId="4" borderId="93" xfId="0" applyFont="1" applyFill="1" applyBorder="1" applyAlignment="1">
      <alignment horizontal="center" vertical="center"/>
    </xf>
    <xf numFmtId="0" fontId="14" fillId="4" borderId="105" xfId="0" applyFont="1" applyFill="1" applyBorder="1" applyAlignment="1">
      <alignment horizontal="center" vertical="center"/>
    </xf>
    <xf numFmtId="0" fontId="14" fillId="4" borderId="95" xfId="0" applyFont="1" applyFill="1" applyBorder="1" applyAlignment="1">
      <alignment horizontal="center" vertical="center"/>
    </xf>
    <xf numFmtId="0" fontId="14" fillId="4" borderId="113" xfId="0" applyFont="1" applyFill="1" applyBorder="1" applyAlignment="1">
      <alignment horizontal="center" vertical="center"/>
    </xf>
    <xf numFmtId="0" fontId="7" fillId="0" borderId="106" xfId="0" applyFont="1" applyBorder="1" applyAlignment="1">
      <alignment horizontal="center" vertical="center" textRotation="90" wrapText="1"/>
    </xf>
    <xf numFmtId="0" fontId="14" fillId="4" borderId="96" xfId="0" applyFont="1" applyFill="1" applyBorder="1" applyAlignment="1">
      <alignment horizontal="center" vertical="center" textRotation="90" wrapText="1"/>
    </xf>
    <xf numFmtId="0" fontId="14" fillId="4" borderId="107" xfId="0" applyFont="1" applyFill="1" applyBorder="1" applyAlignment="1">
      <alignment horizontal="center" vertical="center" textRotation="90" wrapText="1"/>
    </xf>
    <xf numFmtId="0" fontId="21" fillId="0" borderId="8" xfId="0" applyFont="1" applyBorder="1" applyAlignment="1">
      <alignment horizontal="center" vertical="center" wrapText="1"/>
    </xf>
    <xf numFmtId="0" fontId="21" fillId="0" borderId="112"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11"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85" xfId="0" applyFont="1" applyBorder="1" applyAlignment="1">
      <alignment horizontal="justify" vertical="center" wrapText="1"/>
    </xf>
    <xf numFmtId="0" fontId="12" fillId="0" borderId="16" xfId="0" applyFont="1" applyBorder="1" applyAlignment="1">
      <alignment vertical="center" wrapText="1"/>
    </xf>
    <xf numFmtId="0" fontId="12" fillId="0" borderId="15" xfId="0" applyFont="1" applyBorder="1" applyAlignment="1">
      <alignment vertical="center" wrapText="1"/>
    </xf>
    <xf numFmtId="0" fontId="0" fillId="0" borderId="141" xfId="0" applyBorder="1" applyAlignment="1"/>
    <xf numFmtId="0" fontId="0" fillId="0" borderId="142" xfId="0" applyBorder="1" applyAlignment="1"/>
    <xf numFmtId="0" fontId="0" fillId="0" borderId="143" xfId="0" applyBorder="1" applyAlignment="1"/>
    <xf numFmtId="0" fontId="12" fillId="0" borderId="14" xfId="0" applyFont="1" applyBorder="1" applyAlignment="1">
      <alignment vertical="center" wrapText="1"/>
    </xf>
    <xf numFmtId="0" fontId="12" fillId="0" borderId="13" xfId="0" applyFont="1" applyBorder="1" applyAlignment="1">
      <alignment vertical="center" wrapText="1"/>
    </xf>
    <xf numFmtId="0" fontId="0" fillId="0" borderId="138" xfId="0" applyBorder="1" applyAlignment="1"/>
    <xf numFmtId="0" fontId="0" fillId="0" borderId="139" xfId="0" applyBorder="1" applyAlignment="1"/>
    <xf numFmtId="0" fontId="0" fillId="0" borderId="140" xfId="0" applyBorder="1" applyAlignment="1"/>
    <xf numFmtId="0" fontId="14" fillId="4" borderId="88" xfId="0" applyFont="1" applyFill="1" applyBorder="1" applyAlignment="1">
      <alignment horizontal="center" vertical="center" wrapText="1"/>
    </xf>
    <xf numFmtId="0" fontId="14" fillId="4" borderId="92" xfId="0" applyFont="1" applyFill="1" applyBorder="1" applyAlignment="1">
      <alignment horizontal="center" vertical="center" wrapText="1"/>
    </xf>
    <xf numFmtId="0" fontId="14" fillId="4" borderId="102" xfId="0" applyFont="1" applyFill="1" applyBorder="1" applyAlignment="1">
      <alignment horizontal="center" vertical="center" wrapText="1"/>
    </xf>
    <xf numFmtId="0" fontId="26" fillId="4" borderId="77" xfId="0" applyFont="1" applyFill="1" applyBorder="1" applyAlignment="1">
      <alignment horizontal="center" vertical="center" wrapText="1"/>
    </xf>
    <xf numFmtId="0" fontId="21" fillId="0" borderId="69" xfId="0" applyFont="1" applyBorder="1" applyAlignment="1">
      <alignment horizontal="center" vertical="center" wrapText="1"/>
    </xf>
    <xf numFmtId="0" fontId="24" fillId="0" borderId="37" xfId="0" applyFont="1" applyFill="1" applyBorder="1" applyAlignment="1">
      <alignment horizontal="center" vertical="center" wrapText="1"/>
    </xf>
    <xf numFmtId="0" fontId="24" fillId="0" borderId="38"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12" fillId="0" borderId="18" xfId="0" applyFont="1" applyBorder="1" applyAlignment="1">
      <alignment vertical="center" wrapText="1"/>
    </xf>
    <xf numFmtId="0" fontId="12" fillId="0" borderId="17" xfId="0" applyFont="1" applyBorder="1" applyAlignment="1">
      <alignment vertical="center" wrapText="1"/>
    </xf>
    <xf numFmtId="0" fontId="0" fillId="0" borderId="144" xfId="0" applyBorder="1" applyAlignment="1"/>
    <xf numFmtId="0" fontId="0" fillId="0" borderId="145" xfId="0" applyBorder="1" applyAlignment="1"/>
    <xf numFmtId="0" fontId="0" fillId="0" borderId="146" xfId="0" applyBorder="1" applyAlignment="1"/>
    <xf numFmtId="0" fontId="21" fillId="0" borderId="26" xfId="0" applyFont="1" applyBorder="1" applyAlignment="1">
      <alignment horizontal="justify" vertical="center" wrapText="1"/>
    </xf>
    <xf numFmtId="0" fontId="21" fillId="0" borderId="35" xfId="0" applyFont="1" applyBorder="1" applyAlignment="1">
      <alignment horizontal="center" vertical="center" wrapText="1"/>
    </xf>
    <xf numFmtId="0" fontId="21" fillId="0" borderId="71" xfId="0" applyFont="1" applyBorder="1" applyAlignment="1">
      <alignment horizontal="center" vertical="center" wrapText="1"/>
    </xf>
    <xf numFmtId="0" fontId="24" fillId="0" borderId="37" xfId="0" applyFont="1" applyFill="1" applyBorder="1" applyAlignment="1">
      <alignment horizontal="justify" vertical="center" wrapText="1"/>
    </xf>
    <xf numFmtId="0" fontId="24" fillId="0" borderId="38" xfId="0" applyFont="1" applyFill="1" applyBorder="1" applyAlignment="1">
      <alignment horizontal="justify" vertical="center" wrapText="1"/>
    </xf>
    <xf numFmtId="0" fontId="24" fillId="0" borderId="26" xfId="0" applyFont="1" applyFill="1" applyBorder="1" applyAlignment="1">
      <alignment horizontal="justify" vertical="center" wrapText="1"/>
    </xf>
    <xf numFmtId="0" fontId="24" fillId="0" borderId="28" xfId="0" applyFont="1" applyFill="1" applyBorder="1" applyAlignment="1">
      <alignment horizontal="justify" vertical="center" wrapText="1"/>
    </xf>
    <xf numFmtId="0" fontId="24"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26" xfId="0" applyFont="1" applyBorder="1" applyAlignment="1">
      <alignment vertical="center" wrapText="1"/>
    </xf>
    <xf numFmtId="0" fontId="24" fillId="0" borderId="28" xfId="0" applyFont="1" applyBorder="1" applyAlignment="1">
      <alignment vertical="center" wrapText="1"/>
    </xf>
    <xf numFmtId="0" fontId="24" fillId="0" borderId="25" xfId="0" applyFont="1" applyBorder="1" applyAlignment="1">
      <alignment vertical="center" wrapText="1"/>
    </xf>
    <xf numFmtId="0" fontId="10" fillId="0" borderId="136" xfId="0" applyFont="1" applyBorder="1" applyAlignment="1">
      <alignment horizontal="left" vertical="center"/>
    </xf>
    <xf numFmtId="0" fontId="10" fillId="0" borderId="137" xfId="0" applyFont="1" applyBorder="1" applyAlignment="1">
      <alignment horizontal="left" vertical="center"/>
    </xf>
    <xf numFmtId="0" fontId="10" fillId="0" borderId="12" xfId="0" applyFont="1" applyBorder="1" applyAlignment="1">
      <alignment horizontal="left" vertical="center"/>
    </xf>
    <xf numFmtId="0" fontId="10" fillId="0" borderId="0" xfId="0" applyFont="1" applyBorder="1" applyAlignment="1">
      <alignment horizontal="left" vertical="center"/>
    </xf>
    <xf numFmtId="0" fontId="0" fillId="0" borderId="21" xfId="0" applyBorder="1" applyAlignment="1"/>
    <xf numFmtId="0" fontId="0" fillId="0" borderId="20" xfId="0" applyBorder="1" applyAlignment="1"/>
    <xf numFmtId="0" fontId="0" fillId="0" borderId="19" xfId="0" applyBorder="1" applyAlignment="1"/>
    <xf numFmtId="0" fontId="26" fillId="0" borderId="24" xfId="0" applyFont="1" applyBorder="1" applyAlignment="1">
      <alignment vertical="center" wrapText="1"/>
    </xf>
    <xf numFmtId="0" fontId="26" fillId="0" borderId="23" xfId="0" applyFont="1" applyBorder="1" applyAlignment="1">
      <alignment vertical="center" wrapText="1"/>
    </xf>
    <xf numFmtId="0" fontId="26" fillId="0" borderId="22" xfId="0" applyFont="1" applyBorder="1" applyAlignment="1">
      <alignment vertical="center" wrapText="1"/>
    </xf>
    <xf numFmtId="14" fontId="24" fillId="0" borderId="26" xfId="0" applyNumberFormat="1" applyFont="1" applyBorder="1" applyAlignment="1">
      <alignment horizontal="center" vertical="center" wrapText="1"/>
    </xf>
    <xf numFmtId="14" fontId="24" fillId="0" borderId="28" xfId="0" applyNumberFormat="1" applyFont="1" applyBorder="1" applyAlignment="1">
      <alignment horizontal="center" vertical="center" wrapText="1"/>
    </xf>
    <xf numFmtId="14" fontId="24" fillId="0" borderId="25" xfId="0" applyNumberFormat="1" applyFont="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xf numFmtId="0" fontId="37" fillId="0" borderId="0" xfId="0" applyFont="1" applyFill="1" applyBorder="1" applyAlignment="1">
      <alignment horizontal="center" vertical="center" wrapText="1"/>
    </xf>
    <xf numFmtId="0" fontId="24" fillId="0" borderId="26" xfId="0" applyFont="1" applyBorder="1" applyAlignment="1">
      <alignment horizontal="left" vertical="center" wrapText="1"/>
    </xf>
    <xf numFmtId="0" fontId="24" fillId="0" borderId="25" xfId="0" applyFont="1" applyBorder="1" applyAlignment="1">
      <alignment horizontal="left" vertical="center" wrapText="1"/>
    </xf>
    <xf numFmtId="0" fontId="7" fillId="8" borderId="60" xfId="0" applyFont="1" applyFill="1" applyBorder="1" applyAlignment="1">
      <alignment horizontal="center" vertical="center" wrapText="1"/>
    </xf>
    <xf numFmtId="0" fontId="7" fillId="8" borderId="61" xfId="0" applyFont="1" applyFill="1" applyBorder="1" applyAlignment="1">
      <alignment horizontal="center" vertical="center" wrapText="1"/>
    </xf>
    <xf numFmtId="0" fontId="7" fillId="8" borderId="61" xfId="0" applyFont="1" applyFill="1" applyBorder="1" applyAlignment="1">
      <alignment horizontal="center" vertical="center"/>
    </xf>
    <xf numFmtId="0" fontId="7" fillId="8" borderId="62" xfId="0" applyFont="1" applyFill="1" applyBorder="1" applyAlignment="1">
      <alignment horizontal="center" vertical="center"/>
    </xf>
    <xf numFmtId="0" fontId="10" fillId="9" borderId="29" xfId="0" applyFont="1" applyFill="1" applyBorder="1" applyAlignment="1">
      <alignment horizontal="center" vertical="center"/>
    </xf>
    <xf numFmtId="0" fontId="10" fillId="9" borderId="11" xfId="0" applyFont="1" applyFill="1" applyBorder="1" applyAlignment="1">
      <alignment horizontal="center" vertical="center"/>
    </xf>
    <xf numFmtId="0" fontId="10" fillId="9" borderId="9" xfId="0" applyFont="1" applyFill="1" applyBorder="1" applyAlignment="1">
      <alignment horizontal="center" vertical="center"/>
    </xf>
    <xf numFmtId="0" fontId="10" fillId="9" borderId="10" xfId="0" applyFont="1" applyFill="1" applyBorder="1" applyAlignment="1">
      <alignment horizontal="center" vertical="center"/>
    </xf>
    <xf numFmtId="0" fontId="10" fillId="9" borderId="118" xfId="0" applyFont="1" applyFill="1" applyBorder="1" applyAlignment="1">
      <alignment horizontal="center" vertical="center"/>
    </xf>
    <xf numFmtId="0" fontId="37" fillId="0" borderId="64" xfId="0" applyFont="1" applyBorder="1" applyAlignment="1">
      <alignment horizontal="center" vertical="center"/>
    </xf>
    <xf numFmtId="0" fontId="37" fillId="0" borderId="65" xfId="0" applyFont="1" applyBorder="1" applyAlignment="1">
      <alignment horizontal="center" vertical="center"/>
    </xf>
    <xf numFmtId="0" fontId="37" fillId="0" borderId="66" xfId="0" applyFont="1" applyBorder="1" applyAlignment="1">
      <alignment horizontal="center" vertical="center"/>
    </xf>
    <xf numFmtId="0" fontId="65" fillId="0" borderId="157" xfId="0" applyFont="1" applyBorder="1" applyAlignment="1">
      <alignment horizontal="center" vertical="center"/>
    </xf>
    <xf numFmtId="0" fontId="65" fillId="0" borderId="159" xfId="0" applyFont="1" applyBorder="1" applyAlignment="1">
      <alignment horizontal="center" vertical="center"/>
    </xf>
    <xf numFmtId="0" fontId="65" fillId="0" borderId="160" xfId="0" applyFont="1" applyBorder="1" applyAlignment="1">
      <alignment horizontal="center" vertical="center"/>
    </xf>
    <xf numFmtId="0" fontId="65" fillId="0" borderId="158" xfId="0" applyFont="1" applyBorder="1" applyAlignment="1">
      <alignment horizontal="center" vertical="center"/>
    </xf>
    <xf numFmtId="0" fontId="58" fillId="24" borderId="64" xfId="0" applyFont="1" applyFill="1" applyBorder="1" applyAlignment="1">
      <alignment horizontal="center" vertical="center"/>
    </xf>
    <xf numFmtId="0" fontId="58" fillId="24" borderId="65" xfId="0" applyFont="1" applyFill="1" applyBorder="1" applyAlignment="1">
      <alignment horizontal="center" vertical="center"/>
    </xf>
    <xf numFmtId="0" fontId="58" fillId="24" borderId="128" xfId="0" applyFont="1" applyFill="1" applyBorder="1" applyAlignment="1">
      <alignment horizontal="center" vertical="center"/>
    </xf>
    <xf numFmtId="0" fontId="7" fillId="0" borderId="8" xfId="0" applyFont="1" applyBorder="1" applyAlignment="1">
      <alignment horizontal="center" vertical="center"/>
    </xf>
    <xf numFmtId="0" fontId="68" fillId="0" borderId="57" xfId="0" applyFont="1" applyBorder="1" applyAlignment="1">
      <alignment horizontal="justify" vertical="center" wrapText="1"/>
    </xf>
    <xf numFmtId="0" fontId="68" fillId="0" borderId="51" xfId="0" applyFont="1" applyBorder="1" applyAlignment="1">
      <alignment horizontal="justify" vertical="center" wrapText="1"/>
    </xf>
    <xf numFmtId="0" fontId="68" fillId="0" borderId="54" xfId="0" applyFont="1" applyBorder="1" applyAlignment="1">
      <alignment horizontal="justify" vertical="center" wrapText="1"/>
    </xf>
    <xf numFmtId="0" fontId="68" fillId="0" borderId="151" xfId="0" applyFont="1" applyBorder="1" applyAlignment="1">
      <alignment horizontal="justify" vertical="center" wrapText="1"/>
    </xf>
    <xf numFmtId="0" fontId="68" fillId="0" borderId="121" xfId="0" applyFont="1" applyBorder="1" applyAlignment="1">
      <alignment horizontal="justify" vertical="center" wrapText="1"/>
    </xf>
    <xf numFmtId="0" fontId="68" fillId="0" borderId="120" xfId="0" applyFont="1" applyBorder="1" applyAlignment="1">
      <alignment horizontal="justify" vertical="center" wrapText="1"/>
    </xf>
    <xf numFmtId="0" fontId="68" fillId="0" borderId="122" xfId="0" applyFont="1" applyBorder="1" applyAlignment="1">
      <alignment horizontal="justify" vertical="center" wrapText="1"/>
    </xf>
    <xf numFmtId="0" fontId="68" fillId="0" borderId="147" xfId="0" applyFont="1" applyBorder="1" applyAlignment="1">
      <alignment horizontal="justify" vertical="center" wrapText="1"/>
    </xf>
    <xf numFmtId="0" fontId="68" fillId="10" borderId="169" xfId="0" applyFont="1" applyFill="1" applyBorder="1" applyAlignment="1">
      <alignment horizontal="center" vertical="center" wrapText="1"/>
    </xf>
    <xf numFmtId="0" fontId="68" fillId="10" borderId="170" xfId="0" applyFont="1" applyFill="1" applyBorder="1" applyAlignment="1">
      <alignment horizontal="center" vertical="center" wrapText="1"/>
    </xf>
    <xf numFmtId="0" fontId="68" fillId="10" borderId="171" xfId="0" applyFont="1" applyFill="1" applyBorder="1" applyAlignment="1">
      <alignment horizontal="center" vertical="center" wrapText="1"/>
    </xf>
    <xf numFmtId="0" fontId="68" fillId="10" borderId="48" xfId="0" applyFont="1" applyFill="1" applyBorder="1" applyAlignment="1">
      <alignment horizontal="center" vertical="center" wrapText="1"/>
    </xf>
    <xf numFmtId="0" fontId="68" fillId="10" borderId="51" xfId="0" applyFont="1" applyFill="1" applyBorder="1" applyAlignment="1">
      <alignment horizontal="center" vertical="center" wrapText="1"/>
    </xf>
    <xf numFmtId="0" fontId="68" fillId="10" borderId="151" xfId="0" applyFont="1" applyFill="1" applyBorder="1" applyAlignment="1">
      <alignment horizontal="center" vertical="center" wrapText="1"/>
    </xf>
    <xf numFmtId="0" fontId="68" fillId="10" borderId="49" xfId="0" applyFont="1" applyFill="1" applyBorder="1" applyAlignment="1">
      <alignment horizontal="center" vertical="center" wrapText="1"/>
    </xf>
    <xf numFmtId="0" fontId="68" fillId="10" borderId="150" xfId="0" applyFont="1" applyFill="1" applyBorder="1" applyAlignment="1">
      <alignment horizontal="center" vertical="center" wrapText="1"/>
    </xf>
    <xf numFmtId="0" fontId="68" fillId="10" borderId="52" xfId="0" applyFont="1" applyFill="1" applyBorder="1" applyAlignment="1">
      <alignment horizontal="center" vertical="center" wrapText="1"/>
    </xf>
    <xf numFmtId="164" fontId="68" fillId="10" borderId="52" xfId="0" applyNumberFormat="1" applyFont="1" applyFill="1" applyBorder="1" applyAlignment="1">
      <alignment horizontal="center" vertical="center" wrapText="1"/>
    </xf>
    <xf numFmtId="164" fontId="68" fillId="10" borderId="124" xfId="0" applyNumberFormat="1" applyFont="1" applyFill="1" applyBorder="1" applyAlignment="1">
      <alignment horizontal="center" vertical="center" wrapText="1"/>
    </xf>
    <xf numFmtId="0" fontId="0" fillId="0" borderId="0" xfId="0" applyBorder="1" applyAlignment="1">
      <alignment horizontal="left" vertical="center"/>
    </xf>
    <xf numFmtId="0" fontId="0" fillId="0" borderId="12" xfId="0" applyBorder="1" applyAlignment="1">
      <alignment horizontal="left" vertical="center"/>
    </xf>
    <xf numFmtId="0" fontId="16" fillId="0" borderId="43" xfId="0" applyFont="1" applyBorder="1" applyAlignment="1">
      <alignment horizontal="center" vertical="center" wrapText="1"/>
    </xf>
    <xf numFmtId="0" fontId="16" fillId="0" borderId="0"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0" xfId="0" applyFont="1" applyBorder="1" applyAlignment="1">
      <alignment horizontal="center" vertical="center" wrapText="1"/>
    </xf>
    <xf numFmtId="0" fontId="15" fillId="4" borderId="40"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4" fillId="0" borderId="24" xfId="0" applyFont="1" applyBorder="1" applyAlignment="1">
      <alignment vertical="center" wrapText="1"/>
    </xf>
    <xf numFmtId="0" fontId="13" fillId="0" borderId="23" xfId="0" applyFont="1" applyBorder="1" applyAlignment="1"/>
    <xf numFmtId="0" fontId="11" fillId="4" borderId="5" xfId="0" applyFont="1" applyFill="1" applyBorder="1" applyAlignment="1">
      <alignment vertical="center" wrapText="1"/>
    </xf>
    <xf numFmtId="0" fontId="11" fillId="0" borderId="6" xfId="0" applyFont="1" applyBorder="1" applyAlignment="1"/>
    <xf numFmtId="0" fontId="11" fillId="0" borderId="7" xfId="0" applyFont="1" applyBorder="1" applyAlignment="1"/>
    <xf numFmtId="0" fontId="11" fillId="4" borderId="5" xfId="0" applyFont="1" applyFill="1" applyBorder="1" applyAlignment="1">
      <alignment horizontal="justify" vertical="center" wrapText="1"/>
    </xf>
    <xf numFmtId="0" fontId="11" fillId="0" borderId="6" xfId="0" applyFont="1" applyBorder="1" applyAlignment="1">
      <alignment horizontal="justify" vertical="center"/>
    </xf>
    <xf numFmtId="0" fontId="11" fillId="0" borderId="7" xfId="0" applyFont="1" applyBorder="1" applyAlignment="1">
      <alignment horizontal="justify" vertical="center"/>
    </xf>
    <xf numFmtId="0" fontId="9" fillId="4" borderId="5" xfId="0" applyFont="1" applyFill="1" applyBorder="1" applyAlignment="1">
      <alignment vertical="center" wrapText="1"/>
    </xf>
    <xf numFmtId="0" fontId="9" fillId="0" borderId="6" xfId="0" applyFont="1" applyBorder="1" applyAlignment="1"/>
    <xf numFmtId="0" fontId="9" fillId="0" borderId="7" xfId="0" applyFont="1" applyBorder="1" applyAlignment="1"/>
    <xf numFmtId="0" fontId="0" fillId="4" borderId="6" xfId="0" applyFill="1" applyBorder="1" applyAlignment="1">
      <alignment vertical="center"/>
    </xf>
    <xf numFmtId="0" fontId="0" fillId="4" borderId="7" xfId="0" applyFill="1" applyBorder="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3" borderId="2" xfId="0" applyFont="1" applyFill="1" applyBorder="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7" fillId="2" borderId="1" xfId="0" applyFont="1" applyFill="1" applyBorder="1" applyAlignment="1">
      <alignment horizontal="center" vertical="center"/>
    </xf>
    <xf numFmtId="0" fontId="20" fillId="0" borderId="0" xfId="0" applyFont="1" applyBorder="1"/>
    <xf numFmtId="14" fontId="21" fillId="0" borderId="177" xfId="0" applyNumberFormat="1" applyFont="1" applyBorder="1" applyAlignment="1">
      <alignment horizontal="center" vertical="center" wrapText="1"/>
    </xf>
    <xf numFmtId="14" fontId="21" fillId="0" borderId="112" xfId="0" applyNumberFormat="1" applyFont="1" applyBorder="1" applyAlignment="1">
      <alignment horizontal="center" vertical="center" wrapText="1"/>
    </xf>
    <xf numFmtId="14" fontId="21" fillId="0" borderId="178" xfId="0" applyNumberFormat="1" applyFont="1" applyBorder="1" applyAlignment="1">
      <alignment horizontal="center" vertical="center" wrapText="1"/>
    </xf>
    <xf numFmtId="14" fontId="21" fillId="0" borderId="11" xfId="0" applyNumberFormat="1" applyFont="1" applyBorder="1" applyAlignment="1">
      <alignment horizontal="center" vertical="center" wrapText="1"/>
    </xf>
    <xf numFmtId="0" fontId="53" fillId="0" borderId="179" xfId="0" applyFont="1" applyBorder="1" applyAlignment="1">
      <alignment horizontal="center" vertical="center" wrapText="1"/>
    </xf>
    <xf numFmtId="0" fontId="53" fillId="0" borderId="26" xfId="0" applyFont="1" applyBorder="1" applyAlignment="1">
      <alignment horizontal="center" vertical="center" wrapText="1"/>
    </xf>
    <xf numFmtId="0" fontId="53" fillId="0" borderId="180" xfId="0" applyFont="1" applyBorder="1" applyAlignment="1">
      <alignment horizontal="center" vertical="center" wrapText="1"/>
    </xf>
    <xf numFmtId="0" fontId="26" fillId="0" borderId="162" xfId="0" applyFont="1" applyBorder="1" applyAlignment="1">
      <alignment vertical="center" wrapText="1"/>
    </xf>
    <xf numFmtId="0" fontId="2" fillId="0" borderId="163" xfId="0" applyFont="1" applyBorder="1" applyAlignment="1">
      <alignment vertical="center" wrapText="1"/>
    </xf>
    <xf numFmtId="0" fontId="2" fillId="0" borderId="69" xfId="0" applyFont="1" applyBorder="1" applyAlignment="1">
      <alignment vertical="center" wrapText="1"/>
    </xf>
    <xf numFmtId="0" fontId="2" fillId="0" borderId="67" xfId="0" applyFont="1" applyBorder="1" applyAlignment="1">
      <alignment vertical="center" wrapText="1"/>
    </xf>
    <xf numFmtId="0" fontId="24" fillId="0" borderId="161" xfId="0" applyFont="1" applyBorder="1" applyAlignment="1">
      <alignment horizontal="justify" vertical="center" wrapText="1"/>
    </xf>
    <xf numFmtId="0" fontId="24" fillId="0" borderId="71" xfId="0" applyFont="1" applyBorder="1" applyAlignment="1">
      <alignment horizontal="justify" vertical="center" wrapText="1"/>
    </xf>
    <xf numFmtId="0" fontId="21" fillId="0" borderId="27" xfId="0" applyFont="1" applyBorder="1" applyAlignment="1">
      <alignment horizontal="center" vertical="center" wrapText="1"/>
    </xf>
    <xf numFmtId="0" fontId="21" fillId="0" borderId="27" xfId="0" applyFont="1" applyBorder="1" applyAlignment="1">
      <alignment vertical="center" wrapText="1"/>
    </xf>
    <xf numFmtId="17" fontId="23" fillId="0" borderId="27" xfId="0" applyNumberFormat="1" applyFont="1" applyBorder="1" applyAlignment="1">
      <alignment vertical="center" wrapText="1"/>
    </xf>
  </cellXfs>
  <cellStyles count="3">
    <cellStyle name="Millares [0]" xfId="1" builtinId="6"/>
    <cellStyle name="Normal" xfId="0" builtinId="0"/>
    <cellStyle name="Porcentaje" xfId="2" builtinId="5"/>
  </cellStyles>
  <dxfs count="249">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s>
  <tableStyles count="0" defaultTableStyle="TableStyleMedium2" defaultPivotStyle="PivotStyleLight16"/>
  <colors>
    <mruColors>
      <color rgb="FF66FF33"/>
      <color rgb="FF00CC00"/>
      <color rgb="FF92E292"/>
      <color rgb="FFADE9AD"/>
      <color rgb="FFBEF8DA"/>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r>
              <a:rPr lang="es-CO"/>
              <a:t>IMPACTOS RIESGOS DE CORRUPCIÓN 2,019</a:t>
            </a:r>
          </a:p>
        </c:rich>
      </c:tx>
      <c:overlay val="0"/>
      <c:spPr>
        <a:noFill/>
        <a:ln>
          <a:noFill/>
        </a:ln>
        <a:effectLst/>
      </c:spPr>
      <c:txPr>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dPt>
          <c:dPt>
            <c:idx val="1"/>
            <c:bubble3D val="0"/>
            <c:spPr>
              <a:solidFill>
                <a:schemeClr val="accent2">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dPt>
          <c:dPt>
            <c:idx val="2"/>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dPt>
          <c:dPt>
            <c:idx val="3"/>
            <c:bubble3D val="0"/>
            <c:spPr>
              <a:solidFill>
                <a:schemeClr val="accent4">
                  <a:alpha val="90000"/>
                </a:schemeClr>
              </a:solidFill>
              <a:ln w="19050">
                <a:solidFill>
                  <a:schemeClr val="accent4">
                    <a:lumMod val="75000"/>
                  </a:schemeClr>
                </a:solidFill>
              </a:ln>
              <a:effectLst>
                <a:innerShdw blurRad="114300">
                  <a:schemeClr val="accent4">
                    <a:lumMod val="75000"/>
                  </a:schemeClr>
                </a:innerShdw>
              </a:effectLst>
              <a:scene3d>
                <a:camera prst="orthographicFront"/>
                <a:lightRig rig="threePt" dir="t"/>
              </a:scene3d>
              <a:sp3d contourW="19050" prstMaterial="flat">
                <a:contourClr>
                  <a:schemeClr val="accent4">
                    <a:lumMod val="75000"/>
                  </a:schemeClr>
                </a:contourClr>
              </a:sp3d>
            </c:spPr>
          </c:dPt>
          <c:dLbls>
            <c:dLbl>
              <c:idx val="0"/>
              <c:tx>
                <c:rich>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fld id="{37FE2015-0072-42BB-9870-6A5685D99193}" type="CATEGORYNAME">
                      <a:rPr lang="en-US"/>
                      <a:pPr>
                        <a:defRPr/>
                      </a:pPr>
                      <a:t>[NOMBRE DE CATEGORÍA]</a:t>
                    </a:fld>
                    <a:r>
                      <a:rPr lang="en-US" baseline="0"/>
                      <a:t>
40,91%</a:t>
                    </a:r>
                  </a:p>
                </c:rich>
              </c:tx>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es-CO"/>
                </a:p>
              </c:txPr>
              <c:dLblPos val="in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solidFill>
                      <a:schemeClr val="lt1">
                        <a:alpha val="90000"/>
                      </a:schemeClr>
                    </a:solidFill>
                    <a:ln w="12700" cap="flat" cmpd="sng" algn="ctr">
                      <a:solidFill>
                        <a:schemeClr val="accent1"/>
                      </a:solidFill>
                      <a:round/>
                    </a:ln>
                  </c15:spPr>
                  <c15:dlblFieldTable/>
                  <c15:showDataLabelsRange val="0"/>
                </c:ext>
              </c:extLst>
            </c:dLbl>
            <c:dLbl>
              <c:idx val="1"/>
              <c:tx>
                <c:rich>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fld id="{F3869D14-85D1-4B99-92C2-6E2C26A636A3}" type="CATEGORYNAME">
                      <a:rPr lang="en-US"/>
                      <a:pPr>
                        <a:defRPr>
                          <a:solidFill>
                            <a:schemeClr val="accent1"/>
                          </a:solidFill>
                        </a:defRPr>
                      </a:pPr>
                      <a:t>[NOMBRE DE CATEGORÍA]</a:t>
                    </a:fld>
                    <a:r>
                      <a:rPr lang="en-US" baseline="0"/>
                      <a:t>
40,91</a:t>
                    </a:r>
                  </a:p>
                </c:rich>
              </c:tx>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es-CO"/>
                </a:p>
              </c:txPr>
              <c:dLblPos val="in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solidFill>
                      <a:schemeClr val="lt1">
                        <a:alpha val="90000"/>
                      </a:schemeClr>
                    </a:solidFill>
                    <a:ln w="12700" cap="flat" cmpd="sng" algn="ctr">
                      <a:solidFill>
                        <a:schemeClr val="accent1"/>
                      </a:solidFill>
                      <a:round/>
                    </a:ln>
                  </c15:spPr>
                  <c15:dlblFieldTable/>
                  <c15:showDataLabelsRange val="0"/>
                </c:ext>
              </c:extLst>
            </c:dLbl>
            <c:dLbl>
              <c:idx val="2"/>
              <c:tx>
                <c:rich>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fld id="{39925B2D-601C-49C5-86E4-6896341B7282}" type="CATEGORYNAME">
                      <a:rPr lang="en-US"/>
                      <a:pPr>
                        <a:defRPr>
                          <a:solidFill>
                            <a:schemeClr val="accent1"/>
                          </a:solidFill>
                        </a:defRPr>
                      </a:pPr>
                      <a:t>[NOMBRE DE CATEGORÍA]</a:t>
                    </a:fld>
                    <a:r>
                      <a:rPr lang="en-US" baseline="0"/>
                      <a:t>
18,18%</a:t>
                    </a:r>
                  </a:p>
                </c:rich>
              </c:tx>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es-CO"/>
                </a:p>
              </c:txPr>
              <c:dLblPos val="in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solidFill>
                      <a:schemeClr val="lt1">
                        <a:alpha val="90000"/>
                      </a:schemeClr>
                    </a:solidFill>
                    <a:ln w="12700" cap="flat" cmpd="sng" algn="ctr">
                      <a:solidFill>
                        <a:schemeClr val="accent1"/>
                      </a:solidFill>
                      <a:round/>
                    </a:ln>
                  </c15:spPr>
                  <c15:dlblFieldTable/>
                  <c15:showDataLabelsRange val="0"/>
                </c:ext>
              </c:extLst>
            </c:dLbl>
            <c:dLbl>
              <c:idx val="3"/>
              <c:tx>
                <c:rich>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fld id="{6A5F831A-960B-49E1-933E-85045E8021C8}" type="CATEGORYNAME">
                      <a:rPr lang="en-US"/>
                      <a:pPr>
                        <a:defRPr>
                          <a:solidFill>
                            <a:schemeClr val="accent1"/>
                          </a:solidFill>
                        </a:defRPr>
                      </a:pPr>
                      <a:t>[NOMBRE DE CATEGORÍA]</a:t>
                    </a:fld>
                    <a:r>
                      <a:rPr lang="en-US" baseline="0"/>
                      <a:t>
100%</a:t>
                    </a:r>
                  </a:p>
                </c:rich>
              </c:tx>
              <c:spPr>
                <a:solidFill>
                  <a:schemeClr val="lt1">
                    <a:alpha val="90000"/>
                  </a:schemeClr>
                </a:solidFill>
                <a:ln w="12700" cap="flat" cmpd="sng" algn="ctr">
                  <a:solidFill>
                    <a:schemeClr val="accent4"/>
                  </a:solidFill>
                  <a:round/>
                </a:ln>
                <a:effectLst>
                  <a:outerShdw blurRad="50800" dist="38100" dir="2700000" algn="tl" rotWithShape="0">
                    <a:schemeClr val="accent4">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es-CO"/>
                </a:p>
              </c:txPr>
              <c:dLblPos val="in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solidFill>
                      <a:schemeClr val="lt1">
                        <a:alpha val="90000"/>
                      </a:schemeClr>
                    </a:solidFill>
                    <a:ln w="12700" cap="flat" cmpd="sng" algn="ctr">
                      <a:solidFill>
                        <a:schemeClr val="accent1"/>
                      </a:solidFill>
                      <a:round/>
                    </a:ln>
                  </c15:spPr>
                  <c15:dlblFieldTable/>
                  <c15:showDataLabelsRange val="0"/>
                </c:ext>
              </c:extLst>
            </c:dLbl>
            <c:spPr>
              <a:solidFill>
                <a:sysClr val="window" lastClr="FFFFFF">
                  <a:alpha val="90000"/>
                </a:sysClr>
              </a:solidFill>
              <a:ln w="12700" cap="flat" cmpd="sng" algn="ctr">
                <a:solidFill>
                  <a:srgbClr val="4F81BD"/>
                </a:solidFill>
                <a:round/>
              </a:ln>
              <a:effectLst>
                <a:outerShdw blurRad="50800" dist="38100" dir="2700000" algn="tl" rotWithShape="0">
                  <a:srgbClr val="4F81BD">
                    <a:lumMod val="75000"/>
                    <a:alpha val="40000"/>
                  </a:srgbClr>
                </a:outerShdw>
              </a:effectLst>
            </c:spPr>
            <c:dLblPos val="in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rect">
                    <a:avLst/>
                  </a:prstGeom>
                  <a:solidFill>
                    <a:schemeClr val="lt1">
                      <a:alpha val="90000"/>
                    </a:schemeClr>
                  </a:solidFill>
                  <a:ln w="12700" cap="flat" cmpd="sng" algn="ctr">
                    <a:solidFill>
                      <a:schemeClr val="accent1"/>
                    </a:solidFill>
                    <a:round/>
                  </a:ln>
                </c15:spPr>
              </c:ext>
            </c:extLst>
          </c:dLbls>
          <c:cat>
            <c:strRef>
              <c:f>'RESUMEN MRC'!$X$77:$AA$77</c:f>
              <c:strCache>
                <c:ptCount val="3"/>
                <c:pt idx="0">
                  <c:v>MODERADO</c:v>
                </c:pt>
                <c:pt idx="1">
                  <c:v>MAYOR</c:v>
                </c:pt>
                <c:pt idx="2">
                  <c:v>CATASTROFICO</c:v>
                </c:pt>
              </c:strCache>
            </c:strRef>
          </c:cat>
          <c:val>
            <c:numRef>
              <c:f>'RESUMEN MRC'!$X$78:$AA$78</c:f>
              <c:numCache>
                <c:formatCode>0.00%</c:formatCode>
                <c:ptCount val="4"/>
                <c:pt idx="0">
                  <c:v>0.45833333333333331</c:v>
                </c:pt>
                <c:pt idx="1">
                  <c:v>0.375</c:v>
                </c:pt>
                <c:pt idx="2">
                  <c:v>0.16666666666666666</c:v>
                </c:pt>
              </c:numCache>
            </c:numRef>
          </c:val>
        </c:ser>
        <c:dLbls>
          <c:dLblPos val="in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rgbClr val="0070C0"/>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NIVELES DE RIESGO DE CORRUPCIÓN</a:t>
            </a:r>
          </a:p>
        </c:rich>
      </c:tx>
      <c:layout>
        <c:manualLayout>
          <c:xMode val="edge"/>
          <c:yMode val="edge"/>
          <c:x val="0.35968044619422573"/>
          <c:y val="1.85185185185185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dPt>
            <c:idx val="3"/>
            <c:bubble3D val="0"/>
            <c:spPr>
              <a:solidFill>
                <a:schemeClr val="accent4"/>
              </a:solidFill>
              <a:ln w="25400">
                <a:solidFill>
                  <a:schemeClr val="lt1"/>
                </a:solidFill>
              </a:ln>
              <a:effectLst/>
              <a:sp3d contourW="25400">
                <a:contourClr>
                  <a:schemeClr val="lt1"/>
                </a:contourClr>
              </a:sp3d>
            </c:spPr>
          </c:dPt>
          <c:dLbls>
            <c:dLbl>
              <c:idx val="0"/>
              <c:layout>
                <c:manualLayout>
                  <c:x val="0.14856605547719792"/>
                  <c:y val="0"/>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6.5820404325340851E-2"/>
                  <c:y val="0.29459144887429678"/>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8984485190409029E-2"/>
                  <c:y val="3.9892592035061132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2787964268923369"/>
                  <c:y val="-3.0686609257739249E-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spPr>
              <a:solidFill>
                <a:sysClr val="window" lastClr="FFFFFF"/>
              </a:solidFill>
              <a:ln>
                <a:solidFill>
                  <a:srgbClr val="8064A2">
                    <a:lumMod val="75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'RESUMEN MRC'!$P$5:$S$5</c:f>
              <c:strCache>
                <c:ptCount val="4"/>
                <c:pt idx="0">
                  <c:v>BAJO</c:v>
                </c:pt>
                <c:pt idx="1">
                  <c:v>MODERADO</c:v>
                </c:pt>
                <c:pt idx="2">
                  <c:v>ALTO</c:v>
                </c:pt>
                <c:pt idx="3">
                  <c:v>EXTREMO</c:v>
                </c:pt>
              </c:strCache>
            </c:strRef>
          </c:cat>
          <c:val>
            <c:numRef>
              <c:f>'RESUMEN MRC'!$P$6:$S$6</c:f>
              <c:numCache>
                <c:formatCode>General</c:formatCode>
                <c:ptCount val="4"/>
                <c:pt idx="0">
                  <c:v>0</c:v>
                </c:pt>
                <c:pt idx="1">
                  <c:v>9</c:v>
                </c:pt>
                <c:pt idx="2">
                  <c:v>10</c:v>
                </c:pt>
                <c:pt idx="3">
                  <c:v>5</c:v>
                </c:pt>
              </c:numCache>
            </c:numRef>
          </c:val>
        </c:ser>
        <c:dLbls>
          <c:showLegendKey val="0"/>
          <c:showVal val="0"/>
          <c:showCatName val="0"/>
          <c:showSerName val="0"/>
          <c:showPercent val="0"/>
          <c:showBubbleSize val="0"/>
          <c:showLeaderLines val="0"/>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ANALISIS IMPACTO</a:t>
            </a:r>
            <a:r>
              <a:rPr lang="es-CO" b="1" baseline="0">
                <a:solidFill>
                  <a:sysClr val="windowText" lastClr="000000"/>
                </a:solidFill>
              </a:rPr>
              <a:t> DE RIESGOS DE CORRUPCIÓN</a:t>
            </a:r>
            <a:endParaRPr lang="es-CO" b="1">
              <a:solidFill>
                <a:sysClr val="windowText" lastClr="000000"/>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dLbls>
            <c:dLbl>
              <c:idx val="0"/>
              <c:layout>
                <c:manualLayout>
                  <c:x val="-1.6284987277353689E-2"/>
                  <c:y val="-0.12023119928011784"/>
                </c:manualLayout>
              </c:layout>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ext>
              </c:extLst>
            </c:dLbl>
            <c:dLbl>
              <c:idx val="1"/>
              <c:layout>
                <c:manualLayout>
                  <c:x val="-2.2391857506361322E-2"/>
                  <c:y val="7.7071281589819227E-2"/>
                </c:manualLayout>
              </c:layout>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ext>
              </c:extLst>
            </c:dLbl>
            <c:dLbl>
              <c:idx val="2"/>
              <c:layout>
                <c:manualLayout>
                  <c:x val="-8.9567430025445288E-2"/>
                  <c:y val="1.5414256317963823E-2"/>
                </c:manualLayout>
              </c:layout>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multiLvlStrRef>
              <c:f>'RESUMEN MRC'!$Z$4:$AB$5</c:f>
              <c:multiLvlStrCache>
                <c:ptCount val="3"/>
                <c:lvl>
                  <c:pt idx="0">
                    <c:v>MODERADO</c:v>
                  </c:pt>
                  <c:pt idx="1">
                    <c:v>MAYOR</c:v>
                  </c:pt>
                  <c:pt idx="2">
                    <c:v>CATASTROFICO</c:v>
                  </c:pt>
                </c:lvl>
                <c:lvl>
                  <c:pt idx="0">
                    <c:v>IMPACTO DE RIESGO</c:v>
                  </c:pt>
                </c:lvl>
              </c:multiLvlStrCache>
            </c:multiLvlStrRef>
          </c:cat>
          <c:val>
            <c:numRef>
              <c:f>'RESUMEN MRC'!$Z$6:$AB$6</c:f>
              <c:numCache>
                <c:formatCode>General</c:formatCode>
                <c:ptCount val="3"/>
                <c:pt idx="0">
                  <c:v>11</c:v>
                </c:pt>
                <c:pt idx="1">
                  <c:v>9</c:v>
                </c:pt>
                <c:pt idx="2">
                  <c:v>4</c:v>
                </c:pt>
              </c:numCache>
            </c:numRef>
          </c:val>
        </c:ser>
        <c:dLbls>
          <c:showLegendKey val="0"/>
          <c:showVal val="0"/>
          <c:showCatName val="0"/>
          <c:showSerName val="0"/>
          <c:showPercent val="0"/>
          <c:showBubbleSize val="0"/>
          <c:showLeaderLines val="0"/>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12700" cap="flat" cmpd="sng" algn="ctr">
      <a:solidFill>
        <a:schemeClr val="tx2"/>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5</xdr:col>
      <xdr:colOff>76200</xdr:colOff>
      <xdr:row>2</xdr:row>
      <xdr:rowOff>364152</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361950"/>
          <a:ext cx="4524375" cy="7165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169069</xdr:colOff>
      <xdr:row>0</xdr:row>
      <xdr:rowOff>95251</xdr:rowOff>
    </xdr:from>
    <xdr:to>
      <xdr:col>2</xdr:col>
      <xdr:colOff>785811</xdr:colOff>
      <xdr:row>1</xdr:row>
      <xdr:rowOff>388599</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069" y="95251"/>
          <a:ext cx="3426617" cy="7934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47625</xdr:colOff>
      <xdr:row>8</xdr:row>
      <xdr:rowOff>47625</xdr:rowOff>
    </xdr:from>
    <xdr:to>
      <xdr:col>6</xdr:col>
      <xdr:colOff>731869</xdr:colOff>
      <xdr:row>8</xdr:row>
      <xdr:rowOff>342122</xdr:rowOff>
    </xdr:to>
    <xdr:sp macro="" textlink="">
      <xdr:nvSpPr>
        <xdr:cNvPr id="55" name="43 Rectángulo redondeado"/>
        <xdr:cNvSpPr/>
      </xdr:nvSpPr>
      <xdr:spPr>
        <a:xfrm>
          <a:off x="7000875" y="5629275"/>
          <a:ext cx="684244" cy="29449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200">
              <a:solidFill>
                <a:sysClr val="windowText" lastClr="000000"/>
              </a:solidFill>
            </a:rPr>
            <a:t>CFO 0</a:t>
          </a:r>
        </a:p>
      </xdr:txBody>
    </xdr:sp>
    <xdr:clientData/>
  </xdr:twoCellAnchor>
  <xdr:twoCellAnchor>
    <xdr:from>
      <xdr:col>2</xdr:col>
      <xdr:colOff>90237</xdr:colOff>
      <xdr:row>4</xdr:row>
      <xdr:rowOff>110289</xdr:rowOff>
    </xdr:from>
    <xdr:to>
      <xdr:col>3</xdr:col>
      <xdr:colOff>942474</xdr:colOff>
      <xdr:row>8</xdr:row>
      <xdr:rowOff>741947</xdr:rowOff>
    </xdr:to>
    <xdr:sp macro="" textlink="">
      <xdr:nvSpPr>
        <xdr:cNvPr id="3" name="CuadroTexto 2"/>
        <xdr:cNvSpPr txBox="1"/>
      </xdr:nvSpPr>
      <xdr:spPr>
        <a:xfrm>
          <a:off x="2255921" y="1503947"/>
          <a:ext cx="1935079" cy="4080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a:p>
          <a:endParaRPr lang="es-CO" sz="1100"/>
        </a:p>
        <a:p>
          <a:endParaRPr lang="es-CO" sz="1100"/>
        </a:p>
        <a:p>
          <a:endParaRPr lang="es-CO" sz="1100"/>
        </a:p>
        <a:p>
          <a:endParaRPr lang="es-CO" sz="1100"/>
        </a:p>
        <a:p>
          <a:endParaRPr lang="es-CO" sz="1100"/>
        </a:p>
        <a:p>
          <a:endParaRPr lang="es-CO" sz="1100"/>
        </a:p>
        <a:p>
          <a:endParaRPr lang="es-CO" sz="1100"/>
        </a:p>
        <a:p>
          <a:endParaRPr lang="es-CO" sz="1100"/>
        </a:p>
        <a:p>
          <a:endParaRPr lang="es-CO" sz="1100"/>
        </a:p>
        <a:p>
          <a:endParaRPr lang="es-CO" sz="1100"/>
        </a:p>
        <a:p>
          <a:r>
            <a:rPr lang="es-CO" sz="1100"/>
            <a:t>NO APLICA PARA LOS RIESGOS DE CORRUPCIÓN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409574</xdr:colOff>
      <xdr:row>81</xdr:row>
      <xdr:rowOff>185736</xdr:rowOff>
    </xdr:from>
    <xdr:to>
      <xdr:col>29</xdr:col>
      <xdr:colOff>190499</xdr:colOff>
      <xdr:row>105</xdr:row>
      <xdr:rowOff>85724</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142874</xdr:colOff>
      <xdr:row>11</xdr:row>
      <xdr:rowOff>71436</xdr:rowOff>
    </xdr:from>
    <xdr:to>
      <xdr:col>22</xdr:col>
      <xdr:colOff>638174</xdr:colOff>
      <xdr:row>36</xdr:row>
      <xdr:rowOff>142874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885824</xdr:colOff>
      <xdr:row>11</xdr:row>
      <xdr:rowOff>33336</xdr:rowOff>
    </xdr:from>
    <xdr:to>
      <xdr:col>31</xdr:col>
      <xdr:colOff>133349</xdr:colOff>
      <xdr:row>36</xdr:row>
      <xdr:rowOff>85724</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104775</xdr:colOff>
      <xdr:row>8</xdr:row>
      <xdr:rowOff>114300</xdr:rowOff>
    </xdr:from>
    <xdr:to>
      <xdr:col>13</xdr:col>
      <xdr:colOff>228600</xdr:colOff>
      <xdr:row>29</xdr:row>
      <xdr:rowOff>38100</xdr:rowOff>
    </xdr:to>
    <xdr:pic>
      <xdr:nvPicPr>
        <xdr:cNvPr id="2" name="1 Imagen"/>
        <xdr:cNvPicPr>
          <a:picLocks noChangeAspect="1"/>
        </xdr:cNvPicPr>
      </xdr:nvPicPr>
      <xdr:blipFill rotWithShape="1">
        <a:blip xmlns:r="http://schemas.openxmlformats.org/officeDocument/2006/relationships" r:embed="rId1"/>
        <a:srcRect l="33234" t="18984" r="32752" b="42863"/>
        <a:stretch/>
      </xdr:blipFill>
      <xdr:spPr>
        <a:xfrm>
          <a:off x="3914775" y="1638300"/>
          <a:ext cx="6219825" cy="39243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K45"/>
  <sheetViews>
    <sheetView zoomScale="145" zoomScaleNormal="145" workbookViewId="0">
      <selection activeCell="G8" sqref="G8"/>
    </sheetView>
  </sheetViews>
  <sheetFormatPr baseColWidth="10" defaultColWidth="11.42578125" defaultRowHeight="15" x14ac:dyDescent="0.25"/>
  <cols>
    <col min="1" max="1" width="9.42578125" style="15" customWidth="1"/>
    <col min="2" max="2" width="35.7109375" style="15" customWidth="1"/>
    <col min="3" max="3" width="32.28515625" style="15" customWidth="1"/>
    <col min="4" max="4" width="10.85546875" style="15" customWidth="1"/>
    <col min="5" max="5" width="10.140625" style="15" customWidth="1"/>
    <col min="6" max="6" width="12.42578125" style="15" customWidth="1"/>
    <col min="7" max="7" width="14.28515625" style="15" customWidth="1"/>
    <col min="8" max="8" width="8.7109375" style="15" hidden="1" customWidth="1"/>
    <col min="9" max="9" width="13.28515625" style="15" customWidth="1"/>
    <col min="10" max="16384" width="11.42578125" style="15"/>
  </cols>
  <sheetData>
    <row r="1" spans="1:11" ht="15.75" thickBot="1" x14ac:dyDescent="0.3"/>
    <row r="2" spans="1:11" ht="36.75" customHeight="1" thickBot="1" x14ac:dyDescent="0.3">
      <c r="B2" s="343" t="s">
        <v>231</v>
      </c>
      <c r="C2" s="344"/>
      <c r="D2" s="344"/>
      <c r="E2" s="344"/>
      <c r="F2" s="344"/>
      <c r="G2" s="344"/>
      <c r="H2" s="344"/>
      <c r="I2" s="345"/>
    </row>
    <row r="3" spans="1:11" s="21" customFormat="1" ht="42.75" customHeight="1" x14ac:dyDescent="0.25">
      <c r="A3" s="185" t="s">
        <v>425</v>
      </c>
      <c r="B3" s="81" t="s">
        <v>59</v>
      </c>
      <c r="C3" s="81" t="s">
        <v>232</v>
      </c>
      <c r="D3" s="82" t="s">
        <v>56</v>
      </c>
      <c r="E3" s="82" t="s">
        <v>57</v>
      </c>
      <c r="F3" s="82" t="s">
        <v>58</v>
      </c>
      <c r="G3" s="82" t="s">
        <v>227</v>
      </c>
      <c r="H3" s="83"/>
      <c r="I3" s="84" t="s">
        <v>236</v>
      </c>
    </row>
    <row r="4" spans="1:11" s="20" customFormat="1" ht="51" customHeight="1" x14ac:dyDescent="0.25">
      <c r="A4" s="186">
        <v>1</v>
      </c>
      <c r="B4" s="187"/>
      <c r="C4" s="26"/>
      <c r="D4" s="186"/>
      <c r="E4" s="186"/>
      <c r="F4" s="186"/>
      <c r="G4" s="186"/>
      <c r="H4" s="48">
        <f>COUNTIF(D4:G4,"SI")</f>
        <v>0</v>
      </c>
      <c r="I4" s="86" t="str">
        <f>IF(H4=4,"RIESGO DE CORRUPCIÓN","")</f>
        <v/>
      </c>
      <c r="J4" s="80"/>
    </row>
    <row r="5" spans="1:11" s="20" customFormat="1" ht="51" customHeight="1" x14ac:dyDescent="0.25">
      <c r="A5" s="186">
        <v>2</v>
      </c>
      <c r="B5" s="187"/>
      <c r="C5" s="26"/>
      <c r="D5" s="186"/>
      <c r="E5" s="186"/>
      <c r="F5" s="186"/>
      <c r="G5" s="24"/>
      <c r="H5" s="48">
        <f t="shared" ref="H5:H45" si="0">COUNTIF(D5:G5,"SI")</f>
        <v>0</v>
      </c>
      <c r="I5" s="87" t="str">
        <f t="shared" ref="I5:I29" si="1">IF(H5=4,"RIESGO DE CORRUPCIÓN","")</f>
        <v/>
      </c>
      <c r="J5" s="80"/>
      <c r="K5" s="85"/>
    </row>
    <row r="6" spans="1:11" ht="51" customHeight="1" x14ac:dyDescent="0.25">
      <c r="A6" s="186">
        <v>3</v>
      </c>
      <c r="B6" s="187"/>
      <c r="C6" s="26"/>
      <c r="D6" s="186"/>
      <c r="E6" s="186"/>
      <c r="F6" s="186"/>
      <c r="G6" s="24"/>
      <c r="H6" s="48">
        <f t="shared" si="0"/>
        <v>0</v>
      </c>
      <c r="I6" s="87" t="str">
        <f t="shared" si="1"/>
        <v/>
      </c>
      <c r="J6" s="80"/>
      <c r="K6" s="12"/>
    </row>
    <row r="7" spans="1:11" ht="51" customHeight="1" x14ac:dyDescent="0.25">
      <c r="A7" s="186">
        <v>4</v>
      </c>
      <c r="B7" s="187"/>
      <c r="C7" s="26"/>
      <c r="D7" s="186"/>
      <c r="E7" s="186"/>
      <c r="F7" s="186"/>
      <c r="G7" s="186"/>
      <c r="H7" s="48">
        <f t="shared" si="0"/>
        <v>0</v>
      </c>
      <c r="I7" s="87" t="str">
        <f t="shared" si="1"/>
        <v/>
      </c>
      <c r="J7" s="80"/>
      <c r="K7" s="12"/>
    </row>
    <row r="8" spans="1:11" ht="51" customHeight="1" x14ac:dyDescent="0.25">
      <c r="A8" s="186">
        <v>5</v>
      </c>
      <c r="B8" s="187"/>
      <c r="C8" s="26"/>
      <c r="D8" s="186"/>
      <c r="E8" s="186"/>
      <c r="F8" s="186"/>
      <c r="G8" s="186"/>
      <c r="H8" s="48">
        <f t="shared" si="0"/>
        <v>0</v>
      </c>
      <c r="I8" s="87" t="str">
        <f t="shared" si="1"/>
        <v/>
      </c>
    </row>
    <row r="9" spans="1:11" ht="51" customHeight="1" x14ac:dyDescent="0.25">
      <c r="A9" s="186">
        <v>6</v>
      </c>
      <c r="B9" s="187"/>
      <c r="C9" s="26"/>
      <c r="D9" s="186" t="s">
        <v>78</v>
      </c>
      <c r="E9" s="186" t="s">
        <v>78</v>
      </c>
      <c r="F9" s="186" t="s">
        <v>78</v>
      </c>
      <c r="G9" s="186" t="s">
        <v>469</v>
      </c>
      <c r="H9" s="48">
        <f t="shared" si="0"/>
        <v>4</v>
      </c>
      <c r="I9" s="87" t="str">
        <f t="shared" si="1"/>
        <v>RIESGO DE CORRUPCIÓN</v>
      </c>
    </row>
    <row r="10" spans="1:11" ht="31.5" customHeight="1" x14ac:dyDescent="0.25">
      <c r="B10" s="26"/>
      <c r="C10" s="26"/>
      <c r="D10" s="24"/>
      <c r="E10" s="24"/>
      <c r="F10" s="24"/>
      <c r="G10" s="24"/>
      <c r="H10" s="48"/>
      <c r="I10" s="87"/>
    </row>
    <row r="11" spans="1:11" ht="31.5" customHeight="1" x14ac:dyDescent="0.25">
      <c r="B11" s="26"/>
      <c r="C11" s="26"/>
      <c r="D11" s="24"/>
      <c r="E11" s="24"/>
      <c r="F11" s="24"/>
      <c r="G11" s="24"/>
      <c r="H11" s="48"/>
      <c r="I11" s="87"/>
    </row>
    <row r="12" spans="1:11" ht="31.5" customHeight="1" x14ac:dyDescent="0.25">
      <c r="B12" s="26"/>
      <c r="C12" s="26"/>
      <c r="D12" s="24"/>
      <c r="E12" s="24"/>
      <c r="F12" s="24"/>
      <c r="G12" s="24"/>
      <c r="H12" s="48"/>
      <c r="I12" s="87"/>
    </row>
    <row r="13" spans="1:11" ht="31.5" customHeight="1" x14ac:dyDescent="0.25">
      <c r="B13" s="26"/>
      <c r="C13" s="26"/>
      <c r="D13" s="24"/>
      <c r="E13" s="24"/>
      <c r="F13" s="24"/>
      <c r="G13" s="24"/>
      <c r="H13" s="48"/>
      <c r="I13" s="87"/>
    </row>
    <row r="14" spans="1:11" ht="31.5" customHeight="1" x14ac:dyDescent="0.25">
      <c r="B14" s="26"/>
      <c r="C14" s="26"/>
      <c r="D14" s="24"/>
      <c r="E14" s="24"/>
      <c r="F14" s="24"/>
      <c r="G14" s="24"/>
      <c r="H14" s="48"/>
      <c r="I14" s="87"/>
    </row>
    <row r="15" spans="1:11" ht="31.5" customHeight="1" x14ac:dyDescent="0.25">
      <c r="B15" s="26"/>
      <c r="C15" s="26"/>
      <c r="D15" s="24"/>
      <c r="E15" s="24"/>
      <c r="F15" s="24"/>
      <c r="G15" s="24"/>
      <c r="H15" s="48"/>
      <c r="I15" s="87"/>
    </row>
    <row r="16" spans="1:11" ht="31.5" customHeight="1" x14ac:dyDescent="0.25">
      <c r="B16" s="26"/>
      <c r="C16" s="26"/>
      <c r="D16" s="24"/>
      <c r="E16" s="24"/>
      <c r="F16" s="24"/>
      <c r="G16" s="24"/>
      <c r="H16" s="48"/>
      <c r="I16" s="87"/>
    </row>
    <row r="17" spans="2:9" ht="31.5" customHeight="1" x14ac:dyDescent="0.25">
      <c r="B17" s="26"/>
      <c r="C17" s="26"/>
      <c r="D17" s="24"/>
      <c r="E17" s="24"/>
      <c r="F17" s="24"/>
      <c r="G17" s="24"/>
      <c r="H17" s="48"/>
      <c r="I17" s="87"/>
    </row>
    <row r="18" spans="2:9" ht="31.5" customHeight="1" x14ac:dyDescent="0.25">
      <c r="B18" s="26"/>
      <c r="C18" s="26"/>
      <c r="D18" s="24"/>
      <c r="E18" s="24"/>
      <c r="F18" s="24"/>
      <c r="G18" s="24"/>
      <c r="H18" s="48"/>
      <c r="I18" s="87"/>
    </row>
    <row r="19" spans="2:9" ht="31.5" customHeight="1" x14ac:dyDescent="0.25">
      <c r="B19" s="26"/>
      <c r="C19" s="26"/>
      <c r="D19" s="24"/>
      <c r="E19" s="24"/>
      <c r="F19" s="24"/>
      <c r="G19" s="24"/>
      <c r="H19" s="48"/>
      <c r="I19" s="87"/>
    </row>
    <row r="20" spans="2:9" ht="31.5" customHeight="1" x14ac:dyDescent="0.25">
      <c r="B20" s="26"/>
      <c r="C20" s="26"/>
      <c r="D20" s="24"/>
      <c r="E20" s="24"/>
      <c r="F20" s="24"/>
      <c r="G20" s="24"/>
      <c r="H20" s="48"/>
      <c r="I20" s="87"/>
    </row>
    <row r="21" spans="2:9" ht="31.5" customHeight="1" x14ac:dyDescent="0.25">
      <c r="B21" s="26"/>
      <c r="C21" s="26"/>
      <c r="D21" s="24"/>
      <c r="E21" s="24"/>
      <c r="F21" s="24"/>
      <c r="G21" s="24"/>
      <c r="H21" s="48"/>
      <c r="I21" s="87"/>
    </row>
    <row r="22" spans="2:9" ht="31.5" customHeight="1" x14ac:dyDescent="0.25">
      <c r="B22" s="26"/>
      <c r="C22" s="26"/>
      <c r="D22" s="24"/>
      <c r="E22" s="24"/>
      <c r="F22" s="24"/>
      <c r="G22" s="24"/>
      <c r="H22" s="48"/>
      <c r="I22" s="87"/>
    </row>
    <row r="23" spans="2:9" ht="31.5" customHeight="1" x14ac:dyDescent="0.25">
      <c r="B23" s="26"/>
      <c r="C23" s="26"/>
      <c r="D23" s="24"/>
      <c r="E23" s="24"/>
      <c r="F23" s="24"/>
      <c r="G23" s="24"/>
      <c r="H23" s="48"/>
      <c r="I23" s="87"/>
    </row>
    <row r="24" spans="2:9" ht="31.5" customHeight="1" x14ac:dyDescent="0.25">
      <c r="B24" s="26"/>
      <c r="C24" s="26"/>
      <c r="D24" s="24"/>
      <c r="E24" s="24"/>
      <c r="F24" s="24"/>
      <c r="G24" s="24"/>
      <c r="H24" s="48"/>
      <c r="I24" s="87"/>
    </row>
    <row r="25" spans="2:9" ht="31.5" customHeight="1" x14ac:dyDescent="0.25">
      <c r="B25" s="26"/>
      <c r="C25" s="26"/>
      <c r="D25" s="24"/>
      <c r="E25" s="24"/>
      <c r="F25" s="24"/>
      <c r="G25" s="24"/>
      <c r="H25" s="48"/>
      <c r="I25" s="87"/>
    </row>
    <row r="26" spans="2:9" ht="31.5" customHeight="1" x14ac:dyDescent="0.25">
      <c r="B26" s="26"/>
      <c r="C26" s="26"/>
      <c r="D26" s="24"/>
      <c r="E26" s="24"/>
      <c r="F26" s="24"/>
      <c r="G26" s="24"/>
      <c r="H26" s="48"/>
      <c r="I26" s="87"/>
    </row>
    <row r="27" spans="2:9" ht="31.5" customHeight="1" x14ac:dyDescent="0.25">
      <c r="B27" s="26"/>
      <c r="C27" s="26"/>
      <c r="D27" s="24"/>
      <c r="E27" s="24"/>
      <c r="F27" s="24"/>
      <c r="G27" s="24"/>
      <c r="H27" s="48"/>
      <c r="I27" s="87"/>
    </row>
    <row r="28" spans="2:9" ht="31.5" customHeight="1" x14ac:dyDescent="0.25">
      <c r="B28" s="26"/>
      <c r="C28" s="26"/>
      <c r="D28" s="24"/>
      <c r="E28" s="24"/>
      <c r="F28" s="24"/>
      <c r="G28" s="24"/>
      <c r="H28" s="48">
        <f t="shared" si="0"/>
        <v>0</v>
      </c>
      <c r="I28" s="87" t="str">
        <f t="shared" si="1"/>
        <v/>
      </c>
    </row>
    <row r="29" spans="2:9" ht="16.5" x14ac:dyDescent="0.25">
      <c r="B29" s="26"/>
      <c r="C29" s="26"/>
      <c r="D29" s="24"/>
      <c r="E29" s="24"/>
      <c r="F29" s="24"/>
      <c r="G29" s="24"/>
      <c r="H29" s="48">
        <f t="shared" si="0"/>
        <v>0</v>
      </c>
      <c r="I29" s="87" t="str">
        <f t="shared" si="1"/>
        <v/>
      </c>
    </row>
    <row r="30" spans="2:9" x14ac:dyDescent="0.25">
      <c r="H30" s="48">
        <f t="shared" si="0"/>
        <v>0</v>
      </c>
    </row>
    <row r="31" spans="2:9" hidden="1" x14ac:dyDescent="0.25">
      <c r="D31" s="15" t="s">
        <v>78</v>
      </c>
      <c r="H31" s="48">
        <f t="shared" si="0"/>
        <v>1</v>
      </c>
    </row>
    <row r="32" spans="2:9" hidden="1" x14ac:dyDescent="0.25">
      <c r="D32" s="15" t="s">
        <v>77</v>
      </c>
      <c r="H32" s="48">
        <f t="shared" si="0"/>
        <v>0</v>
      </c>
    </row>
    <row r="33" spans="8:8" x14ac:dyDescent="0.25">
      <c r="H33" s="48">
        <f t="shared" si="0"/>
        <v>0</v>
      </c>
    </row>
    <row r="34" spans="8:8" x14ac:dyDescent="0.25">
      <c r="H34" s="48">
        <f t="shared" si="0"/>
        <v>0</v>
      </c>
    </row>
    <row r="35" spans="8:8" x14ac:dyDescent="0.25">
      <c r="H35" s="48">
        <f t="shared" si="0"/>
        <v>0</v>
      </c>
    </row>
    <row r="36" spans="8:8" x14ac:dyDescent="0.25">
      <c r="H36" s="48">
        <f t="shared" si="0"/>
        <v>0</v>
      </c>
    </row>
    <row r="37" spans="8:8" x14ac:dyDescent="0.25">
      <c r="H37" s="48">
        <f t="shared" si="0"/>
        <v>0</v>
      </c>
    </row>
    <row r="38" spans="8:8" x14ac:dyDescent="0.25">
      <c r="H38" s="48">
        <f t="shared" si="0"/>
        <v>0</v>
      </c>
    </row>
    <row r="39" spans="8:8" x14ac:dyDescent="0.25">
      <c r="H39" s="48">
        <f t="shared" si="0"/>
        <v>0</v>
      </c>
    </row>
    <row r="40" spans="8:8" x14ac:dyDescent="0.25">
      <c r="H40" s="48">
        <f t="shared" si="0"/>
        <v>0</v>
      </c>
    </row>
    <row r="41" spans="8:8" x14ac:dyDescent="0.25">
      <c r="H41" s="48">
        <f t="shared" si="0"/>
        <v>0</v>
      </c>
    </row>
    <row r="42" spans="8:8" x14ac:dyDescent="0.25">
      <c r="H42" s="48">
        <f t="shared" si="0"/>
        <v>0</v>
      </c>
    </row>
    <row r="43" spans="8:8" x14ac:dyDescent="0.25">
      <c r="H43" s="48">
        <f t="shared" si="0"/>
        <v>0</v>
      </c>
    </row>
    <row r="44" spans="8:8" x14ac:dyDescent="0.25">
      <c r="H44" s="48">
        <f t="shared" si="0"/>
        <v>0</v>
      </c>
    </row>
    <row r="45" spans="8:8" x14ac:dyDescent="0.25">
      <c r="H45" s="48">
        <f t="shared" si="0"/>
        <v>0</v>
      </c>
    </row>
  </sheetData>
  <mergeCells count="1">
    <mergeCell ref="B2:I2"/>
  </mergeCells>
  <dataValidations count="1">
    <dataValidation type="list" allowBlank="1" showInputMessage="1" showErrorMessage="1" sqref="D4:G29">
      <formula1>$D$31:$D$32</formula1>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7" workbookViewId="0">
      <selection activeCell="K34" sqref="K34"/>
    </sheetView>
  </sheetViews>
  <sheetFormatPr baseColWidth="10" defaultRowHeight="15" x14ac:dyDescent="0.25"/>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2"/>
  <sheetViews>
    <sheetView zoomScale="110" zoomScaleNormal="110" workbookViewId="0">
      <selection activeCell="A4" sqref="A4:A7"/>
    </sheetView>
  </sheetViews>
  <sheetFormatPr baseColWidth="10" defaultRowHeight="15" x14ac:dyDescent="0.25"/>
  <cols>
    <col min="1" max="1" width="47.85546875" customWidth="1"/>
    <col min="3" max="3" width="53.5703125" customWidth="1"/>
    <col min="4" max="4" width="31.7109375" customWidth="1"/>
    <col min="5" max="5" width="31.28515625" customWidth="1"/>
    <col min="6" max="6" width="26.140625" customWidth="1"/>
    <col min="7" max="8" width="47.85546875" customWidth="1"/>
  </cols>
  <sheetData>
    <row r="1" spans="1:8" ht="19.5" thickBot="1" x14ac:dyDescent="0.3">
      <c r="A1" s="645" t="s">
        <v>12</v>
      </c>
      <c r="B1" s="646"/>
      <c r="C1" s="646"/>
      <c r="D1" s="646"/>
      <c r="E1" s="646"/>
      <c r="F1" s="647"/>
    </row>
    <row r="2" spans="1:8" ht="19.5" thickBot="1" x14ac:dyDescent="0.3">
      <c r="A2" s="648" t="s">
        <v>46</v>
      </c>
      <c r="B2" s="649"/>
      <c r="C2" s="649"/>
      <c r="D2" s="649"/>
      <c r="E2" s="649"/>
      <c r="F2" s="650"/>
    </row>
    <row r="3" spans="1:8" ht="16.5" thickBot="1" x14ac:dyDescent="0.3">
      <c r="A3" s="6" t="s">
        <v>11</v>
      </c>
      <c r="B3" s="651" t="s">
        <v>36</v>
      </c>
      <c r="C3" s="651"/>
      <c r="D3" s="5" t="s">
        <v>47</v>
      </c>
      <c r="E3" s="6" t="s">
        <v>0</v>
      </c>
      <c r="F3" s="5" t="s">
        <v>10</v>
      </c>
      <c r="G3" s="7" t="s">
        <v>52</v>
      </c>
      <c r="H3" s="7" t="s">
        <v>53</v>
      </c>
    </row>
    <row r="4" spans="1:8" ht="39" customHeight="1" thickBot="1" x14ac:dyDescent="0.3">
      <c r="A4" s="640" t="s">
        <v>41</v>
      </c>
      <c r="B4" s="1" t="s">
        <v>1</v>
      </c>
      <c r="C4" s="2" t="s">
        <v>7</v>
      </c>
      <c r="D4" s="3"/>
      <c r="E4" s="3"/>
      <c r="F4" s="4"/>
      <c r="G4" s="637" t="s">
        <v>48</v>
      </c>
      <c r="H4" s="634"/>
    </row>
    <row r="5" spans="1:8" ht="39" customHeight="1" thickBot="1" x14ac:dyDescent="0.3">
      <c r="A5" s="641"/>
      <c r="B5" s="1" t="s">
        <v>2</v>
      </c>
      <c r="C5" s="2" t="s">
        <v>8</v>
      </c>
      <c r="D5" s="3"/>
      <c r="E5" s="3"/>
      <c r="F5" s="4"/>
      <c r="G5" s="638"/>
      <c r="H5" s="635"/>
    </row>
    <row r="6" spans="1:8" ht="39" customHeight="1" thickBot="1" x14ac:dyDescent="0.3">
      <c r="A6" s="641"/>
      <c r="B6" s="1" t="s">
        <v>3</v>
      </c>
      <c r="C6" s="2" t="s">
        <v>9</v>
      </c>
      <c r="D6" s="3"/>
      <c r="E6" s="3"/>
      <c r="F6" s="3"/>
      <c r="G6" s="638"/>
      <c r="H6" s="635"/>
    </row>
    <row r="7" spans="1:8" ht="39" customHeight="1" thickBot="1" x14ac:dyDescent="0.3">
      <c r="A7" s="642"/>
      <c r="B7" s="1" t="s">
        <v>34</v>
      </c>
      <c r="C7" s="2" t="s">
        <v>35</v>
      </c>
      <c r="D7" s="3"/>
      <c r="E7" s="3"/>
      <c r="F7" s="3"/>
      <c r="G7" s="639"/>
      <c r="H7" s="636"/>
    </row>
    <row r="8" spans="1:8" ht="48" customHeight="1" thickBot="1" x14ac:dyDescent="0.3">
      <c r="A8" s="640" t="s">
        <v>44</v>
      </c>
      <c r="B8" s="1" t="s">
        <v>4</v>
      </c>
      <c r="C8" s="2" t="s">
        <v>13</v>
      </c>
      <c r="D8" s="3"/>
      <c r="E8" s="3"/>
      <c r="F8" s="4"/>
      <c r="G8" s="637" t="s">
        <v>61</v>
      </c>
      <c r="H8" s="637" t="s">
        <v>55</v>
      </c>
    </row>
    <row r="9" spans="1:8" ht="48" customHeight="1" thickBot="1" x14ac:dyDescent="0.3">
      <c r="A9" s="641"/>
      <c r="B9" s="1" t="s">
        <v>5</v>
      </c>
      <c r="C9" s="2" t="s">
        <v>14</v>
      </c>
      <c r="D9" s="3"/>
      <c r="E9" s="3"/>
      <c r="F9" s="4"/>
      <c r="G9" s="638"/>
      <c r="H9" s="638"/>
    </row>
    <row r="10" spans="1:8" ht="48" customHeight="1" thickBot="1" x14ac:dyDescent="0.3">
      <c r="A10" s="641"/>
      <c r="B10" s="1" t="s">
        <v>6</v>
      </c>
      <c r="C10" s="2" t="s">
        <v>15</v>
      </c>
      <c r="D10" s="3"/>
      <c r="E10" s="3"/>
      <c r="F10" s="4"/>
      <c r="G10" s="638"/>
      <c r="H10" s="638"/>
    </row>
    <row r="11" spans="1:8" ht="48" customHeight="1" thickBot="1" x14ac:dyDescent="0.3">
      <c r="A11" s="642"/>
      <c r="B11" s="1" t="s">
        <v>32</v>
      </c>
      <c r="C11" s="2" t="s">
        <v>33</v>
      </c>
      <c r="D11" s="3"/>
      <c r="E11" s="3"/>
      <c r="F11" s="3"/>
      <c r="G11" s="639"/>
      <c r="H11" s="639"/>
    </row>
    <row r="12" spans="1:8" ht="39" customHeight="1" thickBot="1" x14ac:dyDescent="0.3">
      <c r="A12" s="640" t="s">
        <v>42</v>
      </c>
      <c r="B12" s="1" t="s">
        <v>16</v>
      </c>
      <c r="C12" s="2" t="s">
        <v>17</v>
      </c>
      <c r="D12" s="3"/>
      <c r="E12" s="3"/>
      <c r="F12" s="3"/>
      <c r="G12" s="637" t="s">
        <v>49</v>
      </c>
      <c r="H12" s="634"/>
    </row>
    <row r="13" spans="1:8" ht="39" customHeight="1" thickBot="1" x14ac:dyDescent="0.3">
      <c r="A13" s="641"/>
      <c r="B13" s="1" t="s">
        <v>18</v>
      </c>
      <c r="C13" s="2" t="s">
        <v>19</v>
      </c>
      <c r="D13" s="3"/>
      <c r="E13" s="3"/>
      <c r="F13" s="3"/>
      <c r="G13" s="638"/>
      <c r="H13" s="635"/>
    </row>
    <row r="14" spans="1:8" ht="39" customHeight="1" thickBot="1" x14ac:dyDescent="0.3">
      <c r="A14" s="641"/>
      <c r="B14" s="1" t="s">
        <v>20</v>
      </c>
      <c r="C14" s="2" t="s">
        <v>21</v>
      </c>
      <c r="D14" s="3"/>
      <c r="E14" s="3"/>
      <c r="F14" s="3"/>
      <c r="G14" s="638"/>
      <c r="H14" s="635"/>
    </row>
    <row r="15" spans="1:8" ht="39" customHeight="1" thickBot="1" x14ac:dyDescent="0.3">
      <c r="A15" s="642"/>
      <c r="B15" s="1" t="s">
        <v>20</v>
      </c>
      <c r="C15" s="2" t="s">
        <v>21</v>
      </c>
      <c r="D15" s="3"/>
      <c r="E15" s="3"/>
      <c r="F15" s="3"/>
      <c r="G15" s="639"/>
      <c r="H15" s="636"/>
    </row>
    <row r="16" spans="1:8" ht="39" customHeight="1" thickBot="1" x14ac:dyDescent="0.3">
      <c r="A16" s="640" t="s">
        <v>45</v>
      </c>
      <c r="B16" s="1" t="s">
        <v>22</v>
      </c>
      <c r="C16" s="2" t="s">
        <v>23</v>
      </c>
      <c r="D16" s="3"/>
      <c r="E16" s="3"/>
      <c r="F16" s="3"/>
      <c r="G16" s="637" t="s">
        <v>50</v>
      </c>
      <c r="H16" s="634"/>
    </row>
    <row r="17" spans="1:8" ht="39" customHeight="1" thickBot="1" x14ac:dyDescent="0.3">
      <c r="A17" s="641"/>
      <c r="B17" s="1" t="s">
        <v>24</v>
      </c>
      <c r="C17" s="2" t="s">
        <v>25</v>
      </c>
      <c r="D17" s="3"/>
      <c r="E17" s="3"/>
      <c r="F17" s="3"/>
      <c r="G17" s="638"/>
      <c r="H17" s="635"/>
    </row>
    <row r="18" spans="1:8" ht="39" customHeight="1" thickBot="1" x14ac:dyDescent="0.3">
      <c r="A18" s="641"/>
      <c r="B18" s="1" t="s">
        <v>26</v>
      </c>
      <c r="C18" s="2" t="s">
        <v>27</v>
      </c>
      <c r="D18" s="3"/>
      <c r="E18" s="3"/>
      <c r="F18" s="3"/>
      <c r="G18" s="638"/>
      <c r="H18" s="635"/>
    </row>
    <row r="19" spans="1:8" ht="39" customHeight="1" thickBot="1" x14ac:dyDescent="0.3">
      <c r="A19" s="642"/>
      <c r="B19" s="1" t="s">
        <v>30</v>
      </c>
      <c r="C19" s="2" t="s">
        <v>31</v>
      </c>
      <c r="D19" s="3"/>
      <c r="E19" s="3"/>
      <c r="F19" s="3"/>
      <c r="G19" s="639"/>
      <c r="H19" s="636"/>
    </row>
    <row r="20" spans="1:8" ht="39" customHeight="1" thickBot="1" x14ac:dyDescent="0.3">
      <c r="A20" s="640" t="s">
        <v>43</v>
      </c>
      <c r="B20" s="1" t="s">
        <v>37</v>
      </c>
      <c r="C20" s="2" t="s">
        <v>28</v>
      </c>
      <c r="D20" s="3"/>
      <c r="E20" s="3"/>
      <c r="F20" s="3"/>
      <c r="G20" s="637" t="s">
        <v>51</v>
      </c>
      <c r="H20" s="637" t="s">
        <v>54</v>
      </c>
    </row>
    <row r="21" spans="1:8" ht="39" customHeight="1" thickBot="1" x14ac:dyDescent="0.3">
      <c r="A21" s="643"/>
      <c r="B21" s="1" t="s">
        <v>38</v>
      </c>
      <c r="C21" s="2" t="s">
        <v>29</v>
      </c>
      <c r="D21" s="3"/>
      <c r="E21" s="3"/>
      <c r="F21" s="3"/>
      <c r="G21" s="638"/>
      <c r="H21" s="638"/>
    </row>
    <row r="22" spans="1:8" ht="15.75" thickBot="1" x14ac:dyDescent="0.3">
      <c r="A22" s="644"/>
      <c r="B22" s="1" t="s">
        <v>39</v>
      </c>
      <c r="C22" s="2" t="s">
        <v>40</v>
      </c>
      <c r="D22" s="3"/>
      <c r="E22" s="3"/>
      <c r="F22" s="3"/>
      <c r="G22" s="638"/>
      <c r="H22" s="638"/>
    </row>
  </sheetData>
  <mergeCells count="18">
    <mergeCell ref="A16:A19"/>
    <mergeCell ref="A20:A22"/>
    <mergeCell ref="A1:F1"/>
    <mergeCell ref="A2:F2"/>
    <mergeCell ref="B3:C3"/>
    <mergeCell ref="A4:A7"/>
    <mergeCell ref="A8:A11"/>
    <mergeCell ref="A12:A15"/>
    <mergeCell ref="G4:G7"/>
    <mergeCell ref="G8:G11"/>
    <mergeCell ref="G12:G15"/>
    <mergeCell ref="G16:G19"/>
    <mergeCell ref="G20:G22"/>
    <mergeCell ref="H4:H7"/>
    <mergeCell ref="H8:H11"/>
    <mergeCell ref="H12:H15"/>
    <mergeCell ref="H16:H19"/>
    <mergeCell ref="H20:H22"/>
  </mergeCells>
  <pageMargins left="0.7" right="0.7" top="0.75" bottom="0.75" header="0.3" footer="0.3"/>
  <pageSetup orientation="portrait" horizontalDpi="4294967293" verticalDpi="4294967293"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F29"/>
  <sheetViews>
    <sheetView workbookViewId="0">
      <selection activeCell="C3" sqref="C3"/>
    </sheetView>
  </sheetViews>
  <sheetFormatPr baseColWidth="10" defaultRowHeight="15" x14ac:dyDescent="0.25"/>
  <cols>
    <col min="1" max="1" width="29.7109375" customWidth="1"/>
    <col min="2" max="2" width="33.5703125" customWidth="1"/>
    <col min="3" max="3" width="46.85546875" customWidth="1"/>
    <col min="4" max="4" width="38" customWidth="1"/>
    <col min="5" max="5" width="29.7109375" customWidth="1"/>
    <col min="6" max="6" width="32.42578125" customWidth="1"/>
  </cols>
  <sheetData>
    <row r="1" spans="1:6" x14ac:dyDescent="0.25">
      <c r="A1" s="346" t="s">
        <v>202</v>
      </c>
      <c r="B1" s="346"/>
      <c r="C1" s="346"/>
      <c r="D1" s="346"/>
      <c r="E1" s="346"/>
      <c r="F1" s="346"/>
    </row>
    <row r="2" spans="1:6" s="23" customFormat="1" ht="23.25" customHeight="1" x14ac:dyDescent="0.25">
      <c r="A2" s="71" t="s">
        <v>238</v>
      </c>
      <c r="B2" s="71" t="s">
        <v>239</v>
      </c>
      <c r="C2" s="71" t="s">
        <v>237</v>
      </c>
      <c r="D2" s="71" t="s">
        <v>240</v>
      </c>
      <c r="E2" s="71" t="s">
        <v>305</v>
      </c>
      <c r="F2" s="71" t="s">
        <v>306</v>
      </c>
    </row>
    <row r="3" spans="1:6" s="15" customFormat="1" ht="36.75" customHeight="1" x14ac:dyDescent="0.25">
      <c r="A3" s="96"/>
      <c r="B3" s="70"/>
      <c r="C3" s="94"/>
      <c r="D3" s="94">
        <f>'MATRIZ DEFINICIÓN RIESGO'!C4</f>
        <v>0</v>
      </c>
      <c r="E3" s="70"/>
      <c r="F3" s="70"/>
    </row>
    <row r="4" spans="1:6" ht="36.75" customHeight="1" x14ac:dyDescent="0.25">
      <c r="A4" s="25"/>
      <c r="B4" s="14"/>
      <c r="C4" s="94"/>
      <c r="D4" s="96">
        <f>'MATRIZ DEFINICIÓN RIESGO'!C5</f>
        <v>0</v>
      </c>
      <c r="E4" s="70"/>
      <c r="F4" s="70"/>
    </row>
    <row r="5" spans="1:6" s="15" customFormat="1" ht="36.75" customHeight="1" x14ac:dyDescent="0.25">
      <c r="A5" s="22"/>
      <c r="B5" s="94"/>
      <c r="C5" s="94"/>
      <c r="D5" s="96">
        <f>'MATRIZ DEFINICIÓN RIESGO'!C6</f>
        <v>0</v>
      </c>
      <c r="E5" s="94"/>
      <c r="F5" s="94"/>
    </row>
    <row r="6" spans="1:6" ht="66.75" customHeight="1" x14ac:dyDescent="0.25">
      <c r="A6" s="25"/>
      <c r="B6" s="14"/>
      <c r="C6" s="94"/>
      <c r="D6" s="96">
        <f>'MATRIZ DEFINICIÓN RIESGO'!C7</f>
        <v>0</v>
      </c>
      <c r="E6" s="94"/>
      <c r="F6" s="94"/>
    </row>
    <row r="7" spans="1:6" s="15" customFormat="1" ht="36.75" customHeight="1" x14ac:dyDescent="0.25">
      <c r="A7" s="22"/>
      <c r="B7" s="94"/>
      <c r="C7" s="96"/>
      <c r="D7" s="96">
        <f>'MATRIZ DEFINICIÓN RIESGO'!C8</f>
        <v>0</v>
      </c>
      <c r="E7" s="96"/>
      <c r="F7" s="96"/>
    </row>
    <row r="8" spans="1:6" ht="36.75" customHeight="1" x14ac:dyDescent="0.25">
      <c r="A8" s="25"/>
      <c r="B8" s="14"/>
      <c r="C8" s="112"/>
      <c r="D8" s="112">
        <f>'MATRIZ DEFINICIÓN RIESGO'!C9</f>
        <v>0</v>
      </c>
      <c r="E8" s="112"/>
      <c r="F8" s="112"/>
    </row>
    <row r="9" spans="1:6" ht="36.75" customHeight="1" x14ac:dyDescent="0.25">
      <c r="A9" s="188"/>
      <c r="B9" s="189"/>
      <c r="C9" s="189"/>
      <c r="D9" s="189"/>
      <c r="E9" s="189"/>
      <c r="F9" s="189"/>
    </row>
    <row r="10" spans="1:6" ht="36.75" customHeight="1" x14ac:dyDescent="0.25">
      <c r="A10" s="188"/>
      <c r="B10" s="189"/>
      <c r="C10" s="189"/>
      <c r="D10" s="189"/>
      <c r="E10" s="189"/>
      <c r="F10" s="189"/>
    </row>
    <row r="11" spans="1:6" ht="36.75" customHeight="1" x14ac:dyDescent="0.25">
      <c r="A11" s="188"/>
      <c r="B11" s="189"/>
      <c r="C11" s="189"/>
      <c r="D11" s="189"/>
      <c r="E11" s="189"/>
      <c r="F11" s="189"/>
    </row>
    <row r="12" spans="1:6" ht="36.75" customHeight="1" x14ac:dyDescent="0.25">
      <c r="A12" s="188"/>
      <c r="B12" s="189"/>
      <c r="C12" s="189"/>
      <c r="D12" s="189"/>
      <c r="E12" s="189"/>
      <c r="F12" s="189"/>
    </row>
    <row r="13" spans="1:6" ht="36.75" customHeight="1" x14ac:dyDescent="0.25">
      <c r="A13" s="188"/>
      <c r="B13" s="189"/>
      <c r="C13" s="189"/>
      <c r="D13" s="189"/>
      <c r="E13" s="189"/>
      <c r="F13" s="189"/>
    </row>
    <row r="14" spans="1:6" ht="36.75" customHeight="1" x14ac:dyDescent="0.25">
      <c r="A14" s="188"/>
      <c r="B14" s="189"/>
      <c r="C14" s="189"/>
      <c r="D14" s="189"/>
      <c r="E14" s="189"/>
      <c r="F14" s="189"/>
    </row>
    <row r="15" spans="1:6" ht="36.75" customHeight="1" x14ac:dyDescent="0.25">
      <c r="A15" s="188"/>
      <c r="B15" s="189"/>
      <c r="C15" s="189"/>
      <c r="D15" s="189"/>
      <c r="E15" s="189"/>
      <c r="F15" s="189"/>
    </row>
    <row r="16" spans="1:6" ht="36.75" customHeight="1" x14ac:dyDescent="0.25">
      <c r="A16" s="188"/>
      <c r="B16" s="189"/>
      <c r="C16" s="189"/>
      <c r="D16" s="189"/>
      <c r="E16" s="189"/>
      <c r="F16" s="189"/>
    </row>
    <row r="17" spans="1:6" ht="36.75" customHeight="1" x14ac:dyDescent="0.25">
      <c r="A17" s="188"/>
      <c r="B17" s="189"/>
      <c r="C17" s="189"/>
      <c r="D17" s="189"/>
      <c r="E17" s="189"/>
      <c r="F17" s="189"/>
    </row>
    <row r="18" spans="1:6" ht="36.75" customHeight="1" x14ac:dyDescent="0.25">
      <c r="A18" s="188"/>
      <c r="B18" s="189"/>
      <c r="C18" s="189"/>
      <c r="D18" s="189"/>
      <c r="E18" s="189"/>
      <c r="F18" s="189"/>
    </row>
    <row r="19" spans="1:6" ht="36.75" customHeight="1" x14ac:dyDescent="0.25">
      <c r="A19" s="188"/>
      <c r="B19" s="189"/>
      <c r="C19" s="189"/>
      <c r="D19" s="189"/>
      <c r="E19" s="189"/>
      <c r="F19" s="189"/>
    </row>
    <row r="20" spans="1:6" ht="36.75" customHeight="1" x14ac:dyDescent="0.25">
      <c r="A20" s="188"/>
      <c r="B20" s="189"/>
      <c r="C20" s="189"/>
      <c r="D20" s="189"/>
      <c r="E20" s="189"/>
      <c r="F20" s="189"/>
    </row>
    <row r="21" spans="1:6" ht="36.75" customHeight="1" x14ac:dyDescent="0.25">
      <c r="A21" s="188"/>
      <c r="B21" s="189"/>
      <c r="C21" s="189"/>
      <c r="D21" s="189"/>
      <c r="E21" s="189"/>
      <c r="F21" s="189"/>
    </row>
    <row r="22" spans="1:6" ht="36.75" customHeight="1" x14ac:dyDescent="0.25">
      <c r="A22" s="188"/>
      <c r="B22" s="189"/>
      <c r="C22" s="189"/>
      <c r="D22" s="189"/>
      <c r="E22" s="189"/>
      <c r="F22" s="189"/>
    </row>
    <row r="23" spans="1:6" ht="36.75" customHeight="1" x14ac:dyDescent="0.25">
      <c r="A23" s="188"/>
      <c r="B23" s="189"/>
      <c r="C23" s="189"/>
      <c r="D23" s="189"/>
      <c r="E23" s="189"/>
      <c r="F23" s="189"/>
    </row>
    <row r="24" spans="1:6" ht="36.75" customHeight="1" x14ac:dyDescent="0.25">
      <c r="A24" s="188"/>
      <c r="B24" s="189"/>
      <c r="C24" s="189"/>
      <c r="D24" s="189"/>
      <c r="E24" s="189"/>
      <c r="F24" s="189"/>
    </row>
    <row r="25" spans="1:6" ht="36.75" customHeight="1" x14ac:dyDescent="0.25">
      <c r="A25" s="188"/>
      <c r="B25" s="189"/>
      <c r="C25" s="189"/>
      <c r="D25" s="189"/>
      <c r="E25" s="189"/>
      <c r="F25" s="189"/>
    </row>
    <row r="29" spans="1:6" ht="390" x14ac:dyDescent="0.25">
      <c r="A29" s="72" t="s">
        <v>203</v>
      </c>
      <c r="B29" s="72" t="s">
        <v>233</v>
      </c>
      <c r="C29" s="72"/>
      <c r="D29" s="72"/>
    </row>
  </sheetData>
  <mergeCells count="1">
    <mergeCell ref="A1:F1"/>
  </mergeCells>
  <pageMargins left="0.7" right="0.7" top="0.75" bottom="0.75" header="0.3" footer="0.3"/>
  <pageSetup orientation="portrait" horizontalDpi="4294967294" verticalDpi="4294967294"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115"/>
  <sheetViews>
    <sheetView workbookViewId="0">
      <selection activeCell="B5" sqref="B5:E5"/>
    </sheetView>
  </sheetViews>
  <sheetFormatPr baseColWidth="10" defaultColWidth="16.85546875" defaultRowHeight="15" x14ac:dyDescent="0.25"/>
  <cols>
    <col min="1" max="1" width="9.28515625" customWidth="1"/>
    <col min="2" max="2" width="16.85546875" style="98"/>
    <col min="3" max="4" width="13.7109375" customWidth="1"/>
    <col min="5" max="5" width="13.7109375" style="99" customWidth="1"/>
    <col min="6" max="6" width="22.85546875" customWidth="1"/>
    <col min="7" max="11" width="15.28515625" customWidth="1"/>
    <col min="12" max="12" width="16.42578125" customWidth="1"/>
    <col min="13" max="13" width="22.28515625" customWidth="1"/>
    <col min="14" max="14" width="18.5703125" customWidth="1"/>
    <col min="15" max="16" width="12.42578125" customWidth="1"/>
  </cols>
  <sheetData>
    <row r="1" spans="1:14" ht="26.25" customHeight="1" x14ac:dyDescent="0.25"/>
    <row r="2" spans="1:14" ht="30" customHeight="1" x14ac:dyDescent="0.25">
      <c r="A2" s="350" t="s">
        <v>241</v>
      </c>
      <c r="B2" s="350"/>
      <c r="C2" s="350"/>
      <c r="D2" s="350"/>
      <c r="E2" s="350"/>
      <c r="F2" s="350"/>
      <c r="G2" s="350"/>
      <c r="H2" s="350"/>
      <c r="I2" s="350"/>
      <c r="J2" s="350"/>
      <c r="K2" s="350"/>
      <c r="L2" s="350"/>
      <c r="M2" s="350"/>
      <c r="N2" s="350"/>
    </row>
    <row r="3" spans="1:14" ht="30" customHeight="1" x14ac:dyDescent="0.25">
      <c r="A3" s="351"/>
      <c r="B3" s="351"/>
      <c r="C3" s="351"/>
      <c r="D3" s="351"/>
      <c r="E3" s="351"/>
      <c r="F3" s="351"/>
      <c r="G3" s="351"/>
      <c r="H3" s="351"/>
      <c r="I3" s="351"/>
      <c r="J3" s="351"/>
      <c r="K3" s="351"/>
      <c r="L3" s="351"/>
      <c r="M3" s="351"/>
      <c r="N3" s="351"/>
    </row>
    <row r="4" spans="1:14" ht="42.75" customHeight="1" x14ac:dyDescent="0.25">
      <c r="A4" s="116" t="s">
        <v>209</v>
      </c>
      <c r="B4" s="352" t="s">
        <v>237</v>
      </c>
      <c r="C4" s="353"/>
      <c r="D4" s="353"/>
      <c r="E4" s="354"/>
      <c r="F4" s="116" t="s">
        <v>242</v>
      </c>
      <c r="G4" s="116" t="s">
        <v>243</v>
      </c>
      <c r="H4" s="116" t="s">
        <v>244</v>
      </c>
      <c r="I4" s="116" t="s">
        <v>245</v>
      </c>
      <c r="J4" s="116" t="s">
        <v>246</v>
      </c>
      <c r="K4" s="116" t="s">
        <v>247</v>
      </c>
      <c r="L4" s="116" t="s">
        <v>248</v>
      </c>
      <c r="M4" s="116" t="s">
        <v>249</v>
      </c>
      <c r="N4" s="132" t="s">
        <v>250</v>
      </c>
    </row>
    <row r="5" spans="1:14" s="12" customFormat="1" ht="49.5" customHeight="1" x14ac:dyDescent="0.25">
      <c r="A5" s="100">
        <v>1</v>
      </c>
      <c r="B5" s="347">
        <f>'IDENTIFICACIÓN DEL RIESGO'!C3</f>
        <v>0</v>
      </c>
      <c r="C5" s="348"/>
      <c r="D5" s="348"/>
      <c r="E5" s="349"/>
      <c r="F5" s="101"/>
      <c r="G5" s="101"/>
      <c r="H5" s="101"/>
      <c r="I5" s="101"/>
      <c r="J5" s="101"/>
      <c r="K5" s="101"/>
      <c r="L5" s="102">
        <f>SUM(F5:K5)</f>
        <v>0</v>
      </c>
      <c r="M5" s="103" t="e">
        <f>AVERAGE(F5:K5)</f>
        <v>#DIV/0!</v>
      </c>
      <c r="N5" s="103" t="e">
        <f>IF(M5&lt;=1,"Rara Vez",IF(M5&lt;=2,"Improbable",IF(M5&lt;=3,"Posible",IF(M5&lt;=4,"Probable",IF(M5&lt;=5,"Casi Seguro")))))</f>
        <v>#DIV/0!</v>
      </c>
    </row>
    <row r="6" spans="1:14" s="12" customFormat="1" ht="33" customHeight="1" x14ac:dyDescent="0.25">
      <c r="A6" s="100">
        <v>2</v>
      </c>
      <c r="B6" s="347">
        <f>'IDENTIFICACIÓN DEL RIESGO'!C4</f>
        <v>0</v>
      </c>
      <c r="C6" s="348"/>
      <c r="D6" s="348"/>
      <c r="E6" s="349"/>
      <c r="F6" s="101"/>
      <c r="G6" s="101"/>
      <c r="H6" s="101"/>
      <c r="I6" s="101"/>
      <c r="J6" s="101"/>
      <c r="K6" s="101"/>
      <c r="L6" s="102">
        <f t="shared" ref="L6:L16" si="0">SUM(F6:K6)</f>
        <v>0</v>
      </c>
      <c r="M6" s="103" t="e">
        <f t="shared" ref="M6:M16" si="1">AVERAGE(F6:J6)</f>
        <v>#DIV/0!</v>
      </c>
      <c r="N6" s="103" t="e">
        <f t="shared" ref="N6:N16" si="2">IF(M6&lt;=1,"Rara Vez",IF(M6&lt;=2,"Improbable",IF(M6&lt;=3,"Posible",IF(M6&lt;=4,"Probable",IF(M6&lt;=5,"Casi Seguro")))))</f>
        <v>#DIV/0!</v>
      </c>
    </row>
    <row r="7" spans="1:14" ht="26.25" customHeight="1" x14ac:dyDescent="0.25">
      <c r="A7" s="100">
        <v>3</v>
      </c>
      <c r="B7" s="347">
        <f>'IDENTIFICACIÓN DEL RIESGO'!C5</f>
        <v>0</v>
      </c>
      <c r="C7" s="348"/>
      <c r="D7" s="348"/>
      <c r="E7" s="349"/>
      <c r="F7" s="101"/>
      <c r="G7" s="101"/>
      <c r="H7" s="101"/>
      <c r="I7" s="101"/>
      <c r="J7" s="101"/>
      <c r="K7" s="101"/>
      <c r="L7" s="102">
        <f t="shared" si="0"/>
        <v>0</v>
      </c>
      <c r="M7" s="104" t="e">
        <f t="shared" si="1"/>
        <v>#DIV/0!</v>
      </c>
      <c r="N7" s="103" t="e">
        <f t="shared" si="2"/>
        <v>#DIV/0!</v>
      </c>
    </row>
    <row r="8" spans="1:14" ht="26.25" customHeight="1" x14ac:dyDescent="0.25">
      <c r="A8" s="100">
        <v>4</v>
      </c>
      <c r="B8" s="347">
        <f>'IDENTIFICACIÓN DEL RIESGO'!C6</f>
        <v>0</v>
      </c>
      <c r="C8" s="348"/>
      <c r="D8" s="348"/>
      <c r="E8" s="349"/>
      <c r="F8" s="101"/>
      <c r="G8" s="101"/>
      <c r="H8" s="101"/>
      <c r="I8" s="101"/>
      <c r="J8" s="101"/>
      <c r="K8" s="101"/>
      <c r="L8" s="102">
        <f t="shared" si="0"/>
        <v>0</v>
      </c>
      <c r="M8" s="104" t="e">
        <f t="shared" si="1"/>
        <v>#DIV/0!</v>
      </c>
      <c r="N8" s="103" t="e">
        <f t="shared" si="2"/>
        <v>#DIV/0!</v>
      </c>
    </row>
    <row r="9" spans="1:14" ht="26.25" customHeight="1" x14ac:dyDescent="0.25">
      <c r="A9" s="100">
        <v>5</v>
      </c>
      <c r="B9" s="347">
        <f>'IDENTIFICACIÓN DEL RIESGO'!C7</f>
        <v>0</v>
      </c>
      <c r="C9" s="348"/>
      <c r="D9" s="348"/>
      <c r="E9" s="349"/>
      <c r="F9" s="101"/>
      <c r="G9" s="101"/>
      <c r="H9" s="101"/>
      <c r="I9" s="101"/>
      <c r="J9" s="101"/>
      <c r="K9" s="101"/>
      <c r="L9" s="102">
        <f t="shared" si="0"/>
        <v>0</v>
      </c>
      <c r="M9" s="104" t="e">
        <f t="shared" si="1"/>
        <v>#DIV/0!</v>
      </c>
      <c r="N9" s="103" t="e">
        <f t="shared" si="2"/>
        <v>#DIV/0!</v>
      </c>
    </row>
    <row r="10" spans="1:14" ht="26.25" customHeight="1" x14ac:dyDescent="0.25">
      <c r="A10" s="100">
        <v>6</v>
      </c>
      <c r="B10" s="347">
        <f>'IDENTIFICACIÓN DEL RIESGO'!C8</f>
        <v>0</v>
      </c>
      <c r="C10" s="348"/>
      <c r="D10" s="348"/>
      <c r="E10" s="349"/>
      <c r="F10" s="105"/>
      <c r="G10" s="105"/>
      <c r="H10" s="105"/>
      <c r="I10" s="105"/>
      <c r="J10" s="105"/>
      <c r="K10" s="105"/>
      <c r="L10" s="102">
        <f t="shared" si="0"/>
        <v>0</v>
      </c>
      <c r="M10" s="104" t="e">
        <f t="shared" si="1"/>
        <v>#DIV/0!</v>
      </c>
      <c r="N10" s="103" t="e">
        <f t="shared" si="2"/>
        <v>#DIV/0!</v>
      </c>
    </row>
    <row r="11" spans="1:14" ht="26.25" customHeight="1" x14ac:dyDescent="0.25">
      <c r="A11" s="100">
        <v>7</v>
      </c>
      <c r="B11" s="347">
        <f>'IDENTIFICACIÓN DEL RIESGO'!C26</f>
        <v>0</v>
      </c>
      <c r="C11" s="348"/>
      <c r="D11" s="348"/>
      <c r="E11" s="349"/>
      <c r="F11" s="105"/>
      <c r="G11" s="105"/>
      <c r="H11" s="105"/>
      <c r="I11" s="105"/>
      <c r="J11" s="105"/>
      <c r="K11" s="105"/>
      <c r="L11" s="102">
        <f t="shared" si="0"/>
        <v>0</v>
      </c>
      <c r="M11" s="104" t="e">
        <f t="shared" si="1"/>
        <v>#DIV/0!</v>
      </c>
      <c r="N11" s="103" t="e">
        <f t="shared" si="2"/>
        <v>#DIV/0!</v>
      </c>
    </row>
    <row r="12" spans="1:14" ht="17.25" customHeight="1" x14ac:dyDescent="0.25">
      <c r="A12" s="100">
        <v>8</v>
      </c>
      <c r="B12" s="347">
        <f>'IDENTIFICACIÓN DEL RIESGO'!C27</f>
        <v>0</v>
      </c>
      <c r="C12" s="348"/>
      <c r="D12" s="348"/>
      <c r="E12" s="349"/>
      <c r="F12" s="105"/>
      <c r="G12" s="105"/>
      <c r="H12" s="105"/>
      <c r="I12" s="105"/>
      <c r="J12" s="105"/>
      <c r="K12" s="105"/>
      <c r="L12" s="102">
        <f t="shared" si="0"/>
        <v>0</v>
      </c>
      <c r="M12" s="104" t="e">
        <f t="shared" si="1"/>
        <v>#DIV/0!</v>
      </c>
      <c r="N12" s="103" t="e">
        <f t="shared" si="2"/>
        <v>#DIV/0!</v>
      </c>
    </row>
    <row r="13" spans="1:14" ht="17.25" customHeight="1" x14ac:dyDescent="0.25">
      <c r="A13" s="100">
        <v>9</v>
      </c>
      <c r="B13" s="347">
        <f>'IDENTIFICACIÓN DEL RIESGO'!C28</f>
        <v>0</v>
      </c>
      <c r="C13" s="348"/>
      <c r="D13" s="348"/>
      <c r="E13" s="349"/>
      <c r="F13" s="105"/>
      <c r="G13" s="105"/>
      <c r="H13" s="105"/>
      <c r="I13" s="105"/>
      <c r="J13" s="105"/>
      <c r="K13" s="105"/>
      <c r="L13" s="102">
        <f t="shared" si="0"/>
        <v>0</v>
      </c>
      <c r="M13" s="104" t="e">
        <f t="shared" si="1"/>
        <v>#DIV/0!</v>
      </c>
      <c r="N13" s="103" t="e">
        <f t="shared" si="2"/>
        <v>#DIV/0!</v>
      </c>
    </row>
    <row r="14" spans="1:14" ht="17.25" customHeight="1" x14ac:dyDescent="0.25">
      <c r="A14" s="100">
        <v>10</v>
      </c>
      <c r="B14" s="347">
        <f>'IDENTIFICACIÓN DEL RIESGO'!C29</f>
        <v>0</v>
      </c>
      <c r="C14" s="348"/>
      <c r="D14" s="348"/>
      <c r="E14" s="349"/>
      <c r="F14" s="105"/>
      <c r="G14" s="105"/>
      <c r="H14" s="105"/>
      <c r="I14" s="105"/>
      <c r="J14" s="105"/>
      <c r="K14" s="105"/>
      <c r="L14" s="102">
        <f t="shared" si="0"/>
        <v>0</v>
      </c>
      <c r="M14" s="104" t="e">
        <f t="shared" si="1"/>
        <v>#DIV/0!</v>
      </c>
      <c r="N14" s="103" t="e">
        <f t="shared" si="2"/>
        <v>#DIV/0!</v>
      </c>
    </row>
    <row r="15" spans="1:14" ht="17.25" customHeight="1" x14ac:dyDescent="0.25">
      <c r="A15" s="100">
        <v>11</v>
      </c>
      <c r="B15" s="347">
        <f>'IDENTIFICACIÓN DEL RIESGO'!C30</f>
        <v>0</v>
      </c>
      <c r="C15" s="348"/>
      <c r="D15" s="348"/>
      <c r="E15" s="349"/>
      <c r="F15" s="105"/>
      <c r="G15" s="105"/>
      <c r="H15" s="105"/>
      <c r="I15" s="105"/>
      <c r="J15" s="105"/>
      <c r="K15" s="105"/>
      <c r="L15" s="102">
        <f t="shared" si="0"/>
        <v>0</v>
      </c>
      <c r="M15" s="104" t="e">
        <f t="shared" si="1"/>
        <v>#DIV/0!</v>
      </c>
      <c r="N15" s="103" t="e">
        <f t="shared" si="2"/>
        <v>#DIV/0!</v>
      </c>
    </row>
    <row r="16" spans="1:14" ht="17.25" customHeight="1" x14ac:dyDescent="0.25">
      <c r="A16" s="100">
        <v>12</v>
      </c>
      <c r="B16" s="347">
        <f>'IDENTIFICACIÓN DEL RIESGO'!C31</f>
        <v>0</v>
      </c>
      <c r="C16" s="348"/>
      <c r="D16" s="348"/>
      <c r="E16" s="349"/>
      <c r="F16" s="105"/>
      <c r="G16" s="105"/>
      <c r="H16" s="105"/>
      <c r="I16" s="105"/>
      <c r="J16" s="105"/>
      <c r="K16" s="105"/>
      <c r="L16" s="102">
        <f t="shared" si="0"/>
        <v>0</v>
      </c>
      <c r="M16" s="104" t="e">
        <f t="shared" si="1"/>
        <v>#DIV/0!</v>
      </c>
      <c r="N16" s="103" t="e">
        <f t="shared" si="2"/>
        <v>#DIV/0!</v>
      </c>
    </row>
    <row r="17" spans="1:14" ht="17.25" customHeight="1" x14ac:dyDescent="0.3">
      <c r="A17" s="99" t="s">
        <v>251</v>
      </c>
      <c r="B17" s="106"/>
      <c r="C17" s="106"/>
      <c r="D17" s="106"/>
      <c r="E17" s="106"/>
      <c r="F17" s="107"/>
      <c r="G17" s="107"/>
      <c r="H17" s="107"/>
      <c r="I17" s="107"/>
      <c r="J17" s="107"/>
      <c r="K17" s="107"/>
      <c r="L17" s="108"/>
      <c r="M17" s="65"/>
      <c r="N17" s="109"/>
    </row>
    <row r="18" spans="1:14" ht="17.25" customHeight="1" x14ac:dyDescent="0.3">
      <c r="A18" s="99" t="s">
        <v>252</v>
      </c>
    </row>
    <row r="19" spans="1:14" ht="17.25" customHeight="1" x14ac:dyDescent="0.3">
      <c r="A19" s="110" t="s">
        <v>253</v>
      </c>
    </row>
    <row r="20" spans="1:14" ht="17.25" customHeight="1" x14ac:dyDescent="0.3">
      <c r="A20" s="110"/>
    </row>
    <row r="21" spans="1:14" ht="17.25" customHeight="1" x14ac:dyDescent="0.3">
      <c r="A21" s="110"/>
    </row>
    <row r="22" spans="1:14" ht="27" customHeight="1" x14ac:dyDescent="0.25">
      <c r="A22" s="356" t="s">
        <v>254</v>
      </c>
      <c r="B22" s="357"/>
      <c r="C22" s="357"/>
      <c r="D22" s="357"/>
      <c r="E22" s="357"/>
      <c r="F22" s="358"/>
    </row>
    <row r="23" spans="1:14" ht="27" customHeight="1" x14ac:dyDescent="0.25">
      <c r="A23" s="133" t="s">
        <v>255</v>
      </c>
      <c r="B23" s="133" t="s">
        <v>256</v>
      </c>
      <c r="C23" s="356" t="s">
        <v>257</v>
      </c>
      <c r="D23" s="357"/>
      <c r="E23" s="358"/>
      <c r="F23" s="133" t="s">
        <v>258</v>
      </c>
    </row>
    <row r="24" spans="1:14" ht="33.75" customHeight="1" x14ac:dyDescent="0.25">
      <c r="A24" s="111">
        <v>1</v>
      </c>
      <c r="B24" s="66" t="s">
        <v>93</v>
      </c>
      <c r="C24" s="359" t="s">
        <v>259</v>
      </c>
      <c r="D24" s="359"/>
      <c r="E24" s="359"/>
      <c r="F24" s="14" t="s">
        <v>260</v>
      </c>
    </row>
    <row r="25" spans="1:14" ht="33.75" customHeight="1" x14ac:dyDescent="0.25">
      <c r="A25" s="92">
        <v>2</v>
      </c>
      <c r="B25" s="66" t="s">
        <v>66</v>
      </c>
      <c r="C25" s="359" t="s">
        <v>261</v>
      </c>
      <c r="D25" s="359"/>
      <c r="E25" s="359"/>
      <c r="F25" s="14" t="s">
        <v>262</v>
      </c>
    </row>
    <row r="26" spans="1:14" ht="33.75" customHeight="1" x14ac:dyDescent="0.25">
      <c r="A26" s="92">
        <v>3</v>
      </c>
      <c r="B26" s="66" t="s">
        <v>65</v>
      </c>
      <c r="C26" s="359" t="s">
        <v>261</v>
      </c>
      <c r="D26" s="359"/>
      <c r="E26" s="359"/>
      <c r="F26" s="14" t="s">
        <v>263</v>
      </c>
    </row>
    <row r="27" spans="1:14" ht="33.75" customHeight="1" x14ac:dyDescent="0.25">
      <c r="A27" s="92">
        <v>4</v>
      </c>
      <c r="B27" s="66" t="s">
        <v>64</v>
      </c>
      <c r="C27" s="359" t="s">
        <v>264</v>
      </c>
      <c r="D27" s="359"/>
      <c r="E27" s="359"/>
      <c r="F27" s="14" t="s">
        <v>265</v>
      </c>
    </row>
    <row r="28" spans="1:14" ht="33.75" customHeight="1" x14ac:dyDescent="0.25">
      <c r="A28" s="92">
        <v>5</v>
      </c>
      <c r="B28" s="66" t="s">
        <v>107</v>
      </c>
      <c r="C28" s="359" t="s">
        <v>266</v>
      </c>
      <c r="D28" s="359"/>
      <c r="E28" s="359"/>
      <c r="F28" s="14" t="s">
        <v>267</v>
      </c>
    </row>
    <row r="29" spans="1:14" ht="17.25" customHeight="1" x14ac:dyDescent="0.3">
      <c r="A29" s="110"/>
    </row>
    <row r="30" spans="1:14" ht="17.25" customHeight="1" x14ac:dyDescent="0.3">
      <c r="A30" s="110"/>
    </row>
    <row r="31" spans="1:14" ht="17.25" customHeight="1" x14ac:dyDescent="0.3">
      <c r="A31" s="110"/>
    </row>
    <row r="32" spans="1:14" ht="17.25" customHeight="1" x14ac:dyDescent="0.3">
      <c r="A32" s="110"/>
    </row>
    <row r="33" spans="1:15" ht="17.25" customHeight="1" x14ac:dyDescent="0.3">
      <c r="A33" s="110"/>
    </row>
    <row r="34" spans="1:15" ht="17.25" customHeight="1" x14ac:dyDescent="0.3">
      <c r="A34" s="110"/>
    </row>
    <row r="35" spans="1:15" ht="17.25" customHeight="1" x14ac:dyDescent="0.3">
      <c r="A35" s="110"/>
    </row>
    <row r="36" spans="1:15" ht="17.25" customHeight="1" x14ac:dyDescent="0.3">
      <c r="A36" s="110"/>
    </row>
    <row r="37" spans="1:15" ht="17.25" customHeight="1" x14ac:dyDescent="0.3">
      <c r="A37" s="110"/>
    </row>
    <row r="38" spans="1:15" ht="17.25" customHeight="1" x14ac:dyDescent="0.3">
      <c r="A38" s="110"/>
    </row>
    <row r="39" spans="1:15" ht="17.25" customHeight="1" x14ac:dyDescent="0.3">
      <c r="A39" s="110"/>
    </row>
    <row r="40" spans="1:15" ht="17.25" customHeight="1" x14ac:dyDescent="0.3">
      <c r="A40" s="110"/>
    </row>
    <row r="41" spans="1:15" ht="17.25" customHeight="1" x14ac:dyDescent="0.3">
      <c r="A41" s="110"/>
    </row>
    <row r="42" spans="1:15" ht="17.25" customHeight="1" x14ac:dyDescent="0.25">
      <c r="A42" s="99"/>
      <c r="B42" s="113"/>
      <c r="C42" s="99"/>
      <c r="D42" s="99"/>
    </row>
    <row r="43" spans="1:15" ht="17.25" customHeight="1" x14ac:dyDescent="0.25">
      <c r="A43" s="114"/>
      <c r="B43" s="113"/>
      <c r="C43" s="99"/>
      <c r="D43" s="99"/>
    </row>
    <row r="44" spans="1:15" x14ac:dyDescent="0.25">
      <c r="A44" s="360" t="s">
        <v>268</v>
      </c>
      <c r="B44" s="360"/>
      <c r="C44" s="360"/>
      <c r="D44" s="360"/>
      <c r="E44" s="360"/>
      <c r="F44" s="360"/>
      <c r="G44" s="360"/>
      <c r="H44" s="99"/>
      <c r="I44" s="99"/>
      <c r="J44" s="99"/>
      <c r="K44" s="99"/>
      <c r="L44" s="99"/>
      <c r="M44" s="99"/>
      <c r="N44" s="99"/>
      <c r="O44" s="99"/>
    </row>
    <row r="45" spans="1:15" x14ac:dyDescent="0.25">
      <c r="A45" s="95" t="s">
        <v>255</v>
      </c>
      <c r="B45" s="95" t="s">
        <v>256</v>
      </c>
      <c r="C45" s="361" t="s">
        <v>257</v>
      </c>
      <c r="D45" s="361"/>
      <c r="E45" s="361"/>
      <c r="F45" s="361"/>
      <c r="G45" s="361"/>
      <c r="H45" s="99"/>
      <c r="I45" s="99"/>
      <c r="J45" s="99"/>
      <c r="K45" s="99"/>
      <c r="L45" s="99"/>
      <c r="M45" s="99"/>
      <c r="N45" s="99"/>
      <c r="O45" s="99"/>
    </row>
    <row r="46" spans="1:15" ht="39" customHeight="1" x14ac:dyDescent="0.25">
      <c r="A46" s="92">
        <v>1</v>
      </c>
      <c r="B46" s="66" t="s">
        <v>183</v>
      </c>
      <c r="C46" s="355" t="s">
        <v>269</v>
      </c>
      <c r="D46" s="355"/>
      <c r="E46" s="355"/>
      <c r="F46" s="355"/>
      <c r="G46" s="355"/>
      <c r="N46" s="31"/>
      <c r="O46" s="31"/>
    </row>
    <row r="47" spans="1:15" ht="39" customHeight="1" x14ac:dyDescent="0.25">
      <c r="A47" s="92">
        <v>2</v>
      </c>
      <c r="B47" s="66" t="s">
        <v>182</v>
      </c>
      <c r="C47" s="355" t="s">
        <v>270</v>
      </c>
      <c r="D47" s="355"/>
      <c r="E47" s="355"/>
      <c r="F47" s="355"/>
      <c r="G47" s="355"/>
      <c r="N47" s="31"/>
      <c r="O47" s="31"/>
    </row>
    <row r="48" spans="1:15" ht="39" customHeight="1" x14ac:dyDescent="0.25">
      <c r="A48" s="92">
        <v>3</v>
      </c>
      <c r="B48" s="66" t="s">
        <v>101</v>
      </c>
      <c r="C48" s="355" t="s">
        <v>271</v>
      </c>
      <c r="D48" s="355"/>
      <c r="E48" s="355"/>
      <c r="F48" s="355"/>
      <c r="G48" s="355"/>
      <c r="H48" s="31"/>
      <c r="I48" s="31"/>
      <c r="J48" s="31"/>
      <c r="K48" s="31"/>
      <c r="L48" s="31"/>
      <c r="M48" s="31"/>
      <c r="N48" s="31"/>
      <c r="O48" s="31"/>
    </row>
    <row r="49" spans="1:16" ht="39" customHeight="1" x14ac:dyDescent="0.25">
      <c r="A49" s="92">
        <v>4</v>
      </c>
      <c r="B49" s="66" t="s">
        <v>74</v>
      </c>
      <c r="C49" s="355" t="s">
        <v>272</v>
      </c>
      <c r="D49" s="355"/>
      <c r="E49" s="355"/>
      <c r="F49" s="355"/>
      <c r="G49" s="355"/>
      <c r="H49" s="31"/>
      <c r="I49" s="31"/>
      <c r="J49" s="31"/>
      <c r="K49" s="31"/>
      <c r="L49" s="31"/>
      <c r="M49" s="31"/>
      <c r="N49" s="31"/>
      <c r="O49" s="31"/>
    </row>
    <row r="50" spans="1:16" ht="39" customHeight="1" x14ac:dyDescent="0.25">
      <c r="A50" s="92">
        <v>5</v>
      </c>
      <c r="B50" s="66" t="s">
        <v>102</v>
      </c>
      <c r="C50" s="355" t="s">
        <v>273</v>
      </c>
      <c r="D50" s="355"/>
      <c r="E50" s="355"/>
      <c r="F50" s="355"/>
      <c r="G50" s="355"/>
      <c r="H50" s="31"/>
      <c r="I50" s="31"/>
      <c r="J50" s="31"/>
      <c r="K50" s="31"/>
      <c r="L50" s="31"/>
      <c r="N50" s="31"/>
      <c r="O50" s="31"/>
    </row>
    <row r="51" spans="1:16" x14ac:dyDescent="0.25">
      <c r="F51" s="31"/>
      <c r="G51" s="31"/>
      <c r="H51" s="31"/>
      <c r="I51" s="31"/>
      <c r="J51" s="31"/>
      <c r="K51" s="31"/>
      <c r="L51" s="31"/>
      <c r="N51" s="31"/>
      <c r="O51" s="31"/>
    </row>
    <row r="52" spans="1:16" x14ac:dyDescent="0.25">
      <c r="F52" s="31"/>
      <c r="G52" s="31"/>
      <c r="H52" s="31"/>
      <c r="I52" s="31"/>
      <c r="J52" s="31"/>
      <c r="K52" s="31"/>
      <c r="L52" s="31"/>
      <c r="N52" s="31"/>
      <c r="O52" s="31"/>
    </row>
    <row r="53" spans="1:16" x14ac:dyDescent="0.25">
      <c r="A53" s="360" t="s">
        <v>274</v>
      </c>
      <c r="B53" s="360"/>
      <c r="C53" s="360"/>
      <c r="D53" s="360"/>
      <c r="E53" s="360"/>
      <c r="F53" s="360"/>
      <c r="G53" s="360"/>
      <c r="H53" s="31"/>
      <c r="I53" s="361" t="s">
        <v>275</v>
      </c>
      <c r="J53" s="361"/>
      <c r="K53" s="115"/>
      <c r="L53" s="115"/>
      <c r="M53" s="362" t="s">
        <v>276</v>
      </c>
      <c r="N53" s="363"/>
      <c r="O53" s="363"/>
      <c r="P53" s="364"/>
    </row>
    <row r="54" spans="1:16" x14ac:dyDescent="0.25">
      <c r="A54" s="361" t="s">
        <v>99</v>
      </c>
      <c r="B54" s="361"/>
      <c r="C54" s="361" t="s">
        <v>100</v>
      </c>
      <c r="D54" s="361"/>
      <c r="E54" s="361"/>
      <c r="F54" s="361"/>
      <c r="G54" s="361"/>
      <c r="I54" s="365" t="s">
        <v>277</v>
      </c>
      <c r="J54" s="366"/>
      <c r="K54" s="116"/>
      <c r="L54" s="116"/>
      <c r="M54" s="367" t="s">
        <v>278</v>
      </c>
      <c r="N54" s="367"/>
      <c r="O54" s="367"/>
      <c r="P54" s="367"/>
    </row>
    <row r="55" spans="1:16" x14ac:dyDescent="0.25">
      <c r="A55" s="361"/>
      <c r="B55" s="361"/>
      <c r="C55" s="361"/>
      <c r="D55" s="361"/>
      <c r="E55" s="361"/>
      <c r="F55" s="361"/>
      <c r="G55" s="361"/>
      <c r="I55" s="368" t="s">
        <v>279</v>
      </c>
      <c r="J55" s="369"/>
      <c r="K55" s="117"/>
      <c r="L55" s="117"/>
      <c r="M55" s="367" t="s">
        <v>280</v>
      </c>
      <c r="N55" s="367"/>
      <c r="O55" s="367"/>
      <c r="P55" s="367"/>
    </row>
    <row r="56" spans="1:16" x14ac:dyDescent="0.25">
      <c r="A56" s="361"/>
      <c r="B56" s="361"/>
      <c r="C56" s="93">
        <v>1</v>
      </c>
      <c r="D56" s="92">
        <v>2</v>
      </c>
      <c r="E56" s="92">
        <v>3</v>
      </c>
      <c r="F56" s="92">
        <v>4</v>
      </c>
      <c r="G56" s="92">
        <v>5</v>
      </c>
      <c r="I56" s="370" t="s">
        <v>281</v>
      </c>
      <c r="J56" s="371"/>
      <c r="K56" s="118"/>
      <c r="L56" s="118"/>
      <c r="M56" s="367" t="s">
        <v>282</v>
      </c>
      <c r="N56" s="367"/>
      <c r="O56" s="367"/>
      <c r="P56" s="367"/>
    </row>
    <row r="57" spans="1:16" x14ac:dyDescent="0.25">
      <c r="A57" s="361"/>
      <c r="B57" s="361"/>
      <c r="C57" s="119" t="s">
        <v>183</v>
      </c>
      <c r="D57" s="66" t="s">
        <v>182</v>
      </c>
      <c r="E57" s="66" t="s">
        <v>101</v>
      </c>
      <c r="F57" s="66" t="s">
        <v>74</v>
      </c>
      <c r="G57" s="66" t="s">
        <v>102</v>
      </c>
      <c r="I57" s="372" t="s">
        <v>283</v>
      </c>
      <c r="J57" s="372"/>
      <c r="K57" s="120"/>
      <c r="L57" s="120"/>
      <c r="M57" s="367" t="s">
        <v>282</v>
      </c>
      <c r="N57" s="367"/>
      <c r="O57" s="367"/>
      <c r="P57" s="367"/>
    </row>
    <row r="58" spans="1:16" x14ac:dyDescent="0.25">
      <c r="A58" s="92">
        <v>1</v>
      </c>
      <c r="B58" s="66" t="s">
        <v>284</v>
      </c>
      <c r="C58" s="13" t="s">
        <v>103</v>
      </c>
      <c r="D58" s="13" t="s">
        <v>103</v>
      </c>
      <c r="E58" s="13" t="s">
        <v>104</v>
      </c>
      <c r="F58" s="13" t="s">
        <v>105</v>
      </c>
      <c r="G58" s="13" t="s">
        <v>105</v>
      </c>
      <c r="J58" s="31"/>
      <c r="K58" s="31"/>
      <c r="L58" s="31"/>
      <c r="M58" s="31"/>
      <c r="N58" s="31"/>
      <c r="O58" s="31"/>
    </row>
    <row r="59" spans="1:16" x14ac:dyDescent="0.25">
      <c r="A59" s="92">
        <v>2</v>
      </c>
      <c r="B59" s="66" t="s">
        <v>66</v>
      </c>
      <c r="C59" s="13" t="s">
        <v>103</v>
      </c>
      <c r="D59" s="13" t="s">
        <v>103</v>
      </c>
      <c r="E59" s="13" t="s">
        <v>104</v>
      </c>
      <c r="F59" s="13" t="s">
        <v>105</v>
      </c>
      <c r="G59" s="13" t="s">
        <v>106</v>
      </c>
      <c r="J59" s="31"/>
      <c r="K59" s="31"/>
      <c r="L59" s="31"/>
      <c r="M59" s="31"/>
      <c r="N59" s="31"/>
      <c r="O59" s="31"/>
    </row>
    <row r="60" spans="1:16" x14ac:dyDescent="0.25">
      <c r="A60" s="92">
        <v>3</v>
      </c>
      <c r="B60" s="66" t="s">
        <v>65</v>
      </c>
      <c r="C60" s="13" t="s">
        <v>103</v>
      </c>
      <c r="D60" s="13" t="s">
        <v>104</v>
      </c>
      <c r="E60" s="13" t="s">
        <v>105</v>
      </c>
      <c r="F60" s="13" t="s">
        <v>106</v>
      </c>
      <c r="G60" s="13" t="s">
        <v>106</v>
      </c>
      <c r="J60" s="31"/>
      <c r="K60" s="31"/>
      <c r="L60" s="31"/>
      <c r="M60" s="31"/>
      <c r="N60" s="31"/>
      <c r="O60" s="31"/>
    </row>
    <row r="61" spans="1:16" x14ac:dyDescent="0.25">
      <c r="A61" s="92">
        <v>4</v>
      </c>
      <c r="B61" s="66" t="s">
        <v>64</v>
      </c>
      <c r="C61" s="13" t="s">
        <v>104</v>
      </c>
      <c r="D61" s="13" t="s">
        <v>105</v>
      </c>
      <c r="E61" s="13" t="s">
        <v>105</v>
      </c>
      <c r="F61" s="13" t="s">
        <v>106</v>
      </c>
      <c r="G61" s="13" t="s">
        <v>106</v>
      </c>
      <c r="J61" s="31"/>
      <c r="K61" s="31"/>
      <c r="L61" s="31"/>
      <c r="M61" s="31"/>
      <c r="N61" s="31"/>
      <c r="O61" s="31"/>
    </row>
    <row r="62" spans="1:16" x14ac:dyDescent="0.25">
      <c r="A62" s="92">
        <v>5</v>
      </c>
      <c r="B62" s="66" t="s">
        <v>107</v>
      </c>
      <c r="C62" s="13" t="s">
        <v>105</v>
      </c>
      <c r="D62" s="13" t="s">
        <v>105</v>
      </c>
      <c r="E62" s="13" t="s">
        <v>106</v>
      </c>
      <c r="F62" s="13" t="s">
        <v>106</v>
      </c>
      <c r="G62" s="13" t="s">
        <v>106</v>
      </c>
    </row>
    <row r="63" spans="1:16" s="15" customFormat="1" ht="15" customHeight="1" x14ac:dyDescent="0.25"/>
    <row r="64" spans="1:16" s="15" customFormat="1" ht="15" customHeight="1" x14ac:dyDescent="0.25"/>
    <row r="65" spans="1:15" x14ac:dyDescent="0.25">
      <c r="A65" s="360" t="s">
        <v>285</v>
      </c>
      <c r="B65" s="360"/>
      <c r="C65" s="360"/>
      <c r="D65" s="360"/>
      <c r="E65" s="360"/>
      <c r="F65" s="360"/>
      <c r="G65" s="360"/>
      <c r="H65" s="360"/>
      <c r="I65" s="360"/>
      <c r="J65" s="31"/>
      <c r="K65" s="31"/>
      <c r="L65" s="31"/>
      <c r="M65" s="31"/>
      <c r="N65" s="31"/>
      <c r="O65" s="31"/>
    </row>
    <row r="66" spans="1:15" s="15" customFormat="1" ht="47.25" customHeight="1" x14ac:dyDescent="0.25">
      <c r="A66" s="373" t="s">
        <v>286</v>
      </c>
      <c r="B66" s="373" t="s">
        <v>287</v>
      </c>
      <c r="C66" s="373"/>
      <c r="D66" s="373"/>
      <c r="E66" s="373"/>
      <c r="F66" s="373"/>
      <c r="G66" s="374" t="s">
        <v>288</v>
      </c>
      <c r="H66" s="374"/>
      <c r="I66" s="374" t="s">
        <v>289</v>
      </c>
    </row>
    <row r="67" spans="1:15" x14ac:dyDescent="0.25">
      <c r="A67" s="373"/>
      <c r="B67" s="373"/>
      <c r="C67" s="373"/>
      <c r="D67" s="373"/>
      <c r="E67" s="373"/>
      <c r="F67" s="373"/>
      <c r="G67" s="121" t="s">
        <v>88</v>
      </c>
      <c r="H67" s="121" t="s">
        <v>60</v>
      </c>
      <c r="I67" s="374"/>
    </row>
    <row r="68" spans="1:15" ht="27" customHeight="1" x14ac:dyDescent="0.25">
      <c r="A68" s="376" t="s">
        <v>290</v>
      </c>
      <c r="B68" s="379" t="s">
        <v>291</v>
      </c>
      <c r="C68" s="379"/>
      <c r="D68" s="379"/>
      <c r="E68" s="379"/>
      <c r="F68" s="379"/>
      <c r="G68" s="122"/>
      <c r="H68" s="122"/>
      <c r="I68" s="122">
        <v>15</v>
      </c>
    </row>
    <row r="69" spans="1:15" ht="29.25" customHeight="1" x14ac:dyDescent="0.25">
      <c r="A69" s="377"/>
      <c r="B69" s="379" t="s">
        <v>292</v>
      </c>
      <c r="C69" s="379"/>
      <c r="D69" s="379"/>
      <c r="E69" s="379"/>
      <c r="F69" s="379"/>
      <c r="G69" s="122"/>
      <c r="H69" s="122"/>
      <c r="I69" s="122">
        <v>15</v>
      </c>
    </row>
    <row r="70" spans="1:15" ht="20.25" customHeight="1" x14ac:dyDescent="0.25">
      <c r="A70" s="378"/>
      <c r="B70" s="379" t="s">
        <v>293</v>
      </c>
      <c r="C70" s="379"/>
      <c r="D70" s="379"/>
      <c r="E70" s="379"/>
      <c r="F70" s="379"/>
      <c r="G70" s="122"/>
      <c r="H70" s="122"/>
      <c r="I70" s="122">
        <v>30</v>
      </c>
    </row>
    <row r="71" spans="1:15" ht="43.5" customHeight="1" x14ac:dyDescent="0.25">
      <c r="A71" s="380" t="s">
        <v>294</v>
      </c>
      <c r="B71" s="382" t="s">
        <v>295</v>
      </c>
      <c r="C71" s="382"/>
      <c r="D71" s="382"/>
      <c r="E71" s="382"/>
      <c r="F71" s="382"/>
      <c r="G71" s="123"/>
      <c r="H71" s="123"/>
      <c r="I71" s="123">
        <v>15</v>
      </c>
    </row>
    <row r="72" spans="1:15" ht="16.5" x14ac:dyDescent="0.25">
      <c r="A72" s="381"/>
      <c r="B72" s="382" t="s">
        <v>296</v>
      </c>
      <c r="C72" s="382"/>
      <c r="D72" s="382"/>
      <c r="E72" s="382"/>
      <c r="F72" s="382"/>
      <c r="G72" s="123"/>
      <c r="H72" s="123"/>
      <c r="I72" s="123">
        <v>25</v>
      </c>
    </row>
    <row r="75" spans="1:15" ht="15" customHeight="1" x14ac:dyDescent="0.25">
      <c r="A75" s="383" t="s">
        <v>297</v>
      </c>
      <c r="B75" s="383"/>
      <c r="C75" s="383"/>
      <c r="D75" s="383"/>
      <c r="E75" s="383"/>
      <c r="F75" s="383"/>
      <c r="G75" s="383"/>
      <c r="H75" s="124"/>
      <c r="I75" s="124"/>
    </row>
    <row r="76" spans="1:15" ht="44.25" customHeight="1" x14ac:dyDescent="0.25">
      <c r="A76" s="373" t="s">
        <v>298</v>
      </c>
      <c r="B76" s="373"/>
      <c r="C76" s="373"/>
      <c r="D76" s="384" t="s">
        <v>299</v>
      </c>
      <c r="E76" s="384"/>
      <c r="F76" s="384"/>
      <c r="G76" s="384"/>
      <c r="H76" s="125"/>
      <c r="I76" s="125"/>
    </row>
    <row r="77" spans="1:15" ht="45" customHeight="1" x14ac:dyDescent="0.25">
      <c r="A77" s="373"/>
      <c r="B77" s="373"/>
      <c r="C77" s="373"/>
      <c r="D77" s="384" t="s">
        <v>300</v>
      </c>
      <c r="E77" s="384"/>
      <c r="F77" s="384" t="s">
        <v>301</v>
      </c>
      <c r="G77" s="384"/>
      <c r="H77" s="126"/>
      <c r="I77" s="125"/>
    </row>
    <row r="78" spans="1:15" x14ac:dyDescent="0.25">
      <c r="A78" s="375" t="s">
        <v>302</v>
      </c>
      <c r="B78" s="375"/>
      <c r="C78" s="375"/>
      <c r="D78" s="375">
        <v>0</v>
      </c>
      <c r="E78" s="375"/>
      <c r="F78" s="375">
        <v>0</v>
      </c>
      <c r="G78" s="375"/>
      <c r="H78" s="127"/>
      <c r="I78" s="127"/>
    </row>
    <row r="79" spans="1:15" x14ac:dyDescent="0.25">
      <c r="A79" s="375" t="s">
        <v>303</v>
      </c>
      <c r="B79" s="375"/>
      <c r="C79" s="375"/>
      <c r="D79" s="375">
        <v>1</v>
      </c>
      <c r="E79" s="375"/>
      <c r="F79" s="375">
        <v>1</v>
      </c>
      <c r="G79" s="375"/>
      <c r="H79" s="127"/>
      <c r="I79" s="127"/>
    </row>
    <row r="80" spans="1:15" x14ac:dyDescent="0.25">
      <c r="A80" s="375" t="s">
        <v>304</v>
      </c>
      <c r="B80" s="375"/>
      <c r="C80" s="375"/>
      <c r="D80" s="375">
        <v>2</v>
      </c>
      <c r="E80" s="375"/>
      <c r="F80" s="375">
        <v>2</v>
      </c>
      <c r="G80" s="375"/>
      <c r="H80" s="127"/>
      <c r="I80" s="127"/>
    </row>
    <row r="81" spans="1:9" s="130" customFormat="1" ht="16.5" x14ac:dyDescent="0.25">
      <c r="A81" s="128"/>
      <c r="B81" s="129"/>
      <c r="C81" s="129"/>
      <c r="D81" s="129"/>
      <c r="E81" s="129"/>
      <c r="F81" s="129"/>
      <c r="G81" s="127"/>
      <c r="H81" s="127"/>
      <c r="I81" s="127"/>
    </row>
    <row r="82" spans="1:9" s="130" customFormat="1" ht="16.5" x14ac:dyDescent="0.25">
      <c r="A82" s="128"/>
      <c r="B82" s="129"/>
      <c r="C82" s="129"/>
      <c r="D82" s="129"/>
      <c r="E82" s="129"/>
      <c r="F82" s="129"/>
      <c r="G82" s="127"/>
      <c r="H82" s="127"/>
      <c r="I82" s="127"/>
    </row>
    <row r="114" spans="1:9" x14ac:dyDescent="0.25">
      <c r="A114" s="15"/>
      <c r="E114" s="131"/>
      <c r="F114" s="15"/>
      <c r="G114" s="15"/>
      <c r="H114" s="15"/>
      <c r="I114" s="15"/>
    </row>
    <row r="115" spans="1:9" x14ac:dyDescent="0.25">
      <c r="A115" s="15"/>
      <c r="E115" s="131"/>
      <c r="F115" s="15"/>
      <c r="G115" s="15"/>
      <c r="H115" s="15"/>
      <c r="I115" s="15"/>
    </row>
  </sheetData>
  <mergeCells count="67">
    <mergeCell ref="A79:C79"/>
    <mergeCell ref="D79:E79"/>
    <mergeCell ref="F79:G79"/>
    <mergeCell ref="A80:C80"/>
    <mergeCell ref="D80:E80"/>
    <mergeCell ref="F80:G80"/>
    <mergeCell ref="A78:C78"/>
    <mergeCell ref="D78:E78"/>
    <mergeCell ref="F78:G78"/>
    <mergeCell ref="A68:A70"/>
    <mergeCell ref="B68:F68"/>
    <mergeCell ref="B69:F69"/>
    <mergeCell ref="B70:F70"/>
    <mergeCell ref="A71:A72"/>
    <mergeCell ref="B71:F71"/>
    <mergeCell ref="B72:F72"/>
    <mergeCell ref="A75:G75"/>
    <mergeCell ref="A76:C77"/>
    <mergeCell ref="D76:G76"/>
    <mergeCell ref="D77:E77"/>
    <mergeCell ref="F77:G77"/>
    <mergeCell ref="A65:I65"/>
    <mergeCell ref="A66:A67"/>
    <mergeCell ref="B66:F67"/>
    <mergeCell ref="G66:H66"/>
    <mergeCell ref="I66:I67"/>
    <mergeCell ref="M53:P53"/>
    <mergeCell ref="A54:B57"/>
    <mergeCell ref="C54:G55"/>
    <mergeCell ref="I54:J54"/>
    <mergeCell ref="M54:P54"/>
    <mergeCell ref="I55:J55"/>
    <mergeCell ref="M55:P55"/>
    <mergeCell ref="I56:J56"/>
    <mergeCell ref="M56:P56"/>
    <mergeCell ref="I57:J57"/>
    <mergeCell ref="I53:J53"/>
    <mergeCell ref="M57:P57"/>
    <mergeCell ref="C47:G47"/>
    <mergeCell ref="C48:G48"/>
    <mergeCell ref="C49:G49"/>
    <mergeCell ref="C50:G50"/>
    <mergeCell ref="A53:G53"/>
    <mergeCell ref="C46:G46"/>
    <mergeCell ref="B15:E15"/>
    <mergeCell ref="B16:E16"/>
    <mergeCell ref="A22:F22"/>
    <mergeCell ref="C23:E23"/>
    <mergeCell ref="C24:E24"/>
    <mergeCell ref="C25:E25"/>
    <mergeCell ref="C26:E26"/>
    <mergeCell ref="C27:E27"/>
    <mergeCell ref="C28:E28"/>
    <mergeCell ref="A44:G44"/>
    <mergeCell ref="C45:G45"/>
    <mergeCell ref="B14:E14"/>
    <mergeCell ref="A2:N3"/>
    <mergeCell ref="B4:E4"/>
    <mergeCell ref="B5:E5"/>
    <mergeCell ref="B6:E6"/>
    <mergeCell ref="B7:E7"/>
    <mergeCell ref="B8:E8"/>
    <mergeCell ref="B9:E9"/>
    <mergeCell ref="B10:E10"/>
    <mergeCell ref="B11:E11"/>
    <mergeCell ref="B12:E12"/>
    <mergeCell ref="B13:E13"/>
  </mergeCells>
  <conditionalFormatting sqref="A58:A62 C56:G56 A46:A50 A24:A28">
    <cfRule type="colorScale" priority="5">
      <colorScale>
        <cfvo type="num" val="1"/>
        <cfvo type="num" val="3"/>
        <cfvo type="num" val="5"/>
        <color rgb="FF00B050"/>
        <color rgb="FFFFC000"/>
        <color rgb="FFFF0000"/>
      </colorScale>
    </cfRule>
  </conditionalFormatting>
  <conditionalFormatting sqref="G66:G67 C58:G62">
    <cfRule type="cellIs" dxfId="248" priority="1" operator="equal">
      <formula>"E"</formula>
    </cfRule>
    <cfRule type="cellIs" dxfId="247" priority="2" operator="equal">
      <formula>"A"</formula>
    </cfRule>
    <cfRule type="cellIs" dxfId="246" priority="3" operator="equal">
      <formula>"M"</formula>
    </cfRule>
    <cfRule type="cellIs" dxfId="245" priority="4" operator="equal">
      <formula>"B"</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I233"/>
  <sheetViews>
    <sheetView zoomScale="130" zoomScaleNormal="130" workbookViewId="0">
      <selection activeCell="E26" sqref="E26:E28"/>
    </sheetView>
  </sheetViews>
  <sheetFormatPr baseColWidth="10" defaultRowHeight="15" x14ac:dyDescent="0.25"/>
  <cols>
    <col min="1" max="1" width="6.5703125" customWidth="1"/>
    <col min="2" max="2" width="8" customWidth="1"/>
    <col min="3" max="3" width="69.42578125" customWidth="1"/>
    <col min="4" max="5" width="11.42578125" style="23"/>
    <col min="6" max="6" width="11.7109375" customWidth="1"/>
    <col min="8" max="8" width="17.7109375" customWidth="1"/>
  </cols>
  <sheetData>
    <row r="2" spans="1:5" x14ac:dyDescent="0.25">
      <c r="B2" t="s">
        <v>109</v>
      </c>
    </row>
    <row r="3" spans="1:5" x14ac:dyDescent="0.25">
      <c r="B3">
        <f>'MATRIZ DEFINICIÓN RIESGO'!B4</f>
        <v>0</v>
      </c>
    </row>
    <row r="4" spans="1:5" x14ac:dyDescent="0.25">
      <c r="A4" s="396" t="s">
        <v>209</v>
      </c>
      <c r="B4" s="395" t="s">
        <v>234</v>
      </c>
      <c r="C4" s="395"/>
      <c r="D4" s="395"/>
      <c r="E4" s="395"/>
    </row>
    <row r="5" spans="1:5" x14ac:dyDescent="0.25">
      <c r="A5" s="397"/>
      <c r="B5" s="75" t="s">
        <v>83</v>
      </c>
      <c r="C5" s="76"/>
      <c r="D5" s="391" t="s">
        <v>82</v>
      </c>
      <c r="E5" s="393"/>
    </row>
    <row r="6" spans="1:5" ht="17.25" customHeight="1" x14ac:dyDescent="0.25">
      <c r="A6" s="398"/>
      <c r="B6" s="77" t="s">
        <v>79</v>
      </c>
      <c r="C6" s="77"/>
      <c r="D6" s="78" t="s">
        <v>78</v>
      </c>
      <c r="E6" s="78" t="s">
        <v>77</v>
      </c>
    </row>
    <row r="7" spans="1:5" x14ac:dyDescent="0.25">
      <c r="A7" s="73">
        <v>1</v>
      </c>
      <c r="B7" s="385" t="s">
        <v>218</v>
      </c>
      <c r="C7" s="386"/>
      <c r="D7" s="88"/>
      <c r="E7" s="88"/>
    </row>
    <row r="8" spans="1:5" x14ac:dyDescent="0.25">
      <c r="A8" s="73">
        <v>2</v>
      </c>
      <c r="B8" s="385" t="s">
        <v>219</v>
      </c>
      <c r="C8" s="386"/>
      <c r="D8" s="88"/>
      <c r="E8" s="88"/>
    </row>
    <row r="9" spans="1:5" x14ac:dyDescent="0.25">
      <c r="A9" s="73">
        <v>3</v>
      </c>
      <c r="B9" s="385" t="s">
        <v>220</v>
      </c>
      <c r="C9" s="386"/>
      <c r="D9" s="88"/>
      <c r="E9" s="88"/>
    </row>
    <row r="10" spans="1:5" x14ac:dyDescent="0.25">
      <c r="A10" s="73">
        <v>4</v>
      </c>
      <c r="B10" s="385" t="s">
        <v>221</v>
      </c>
      <c r="C10" s="386"/>
      <c r="D10" s="88"/>
      <c r="E10" s="88"/>
    </row>
    <row r="11" spans="1:5" x14ac:dyDescent="0.25">
      <c r="A11" s="73">
        <v>5</v>
      </c>
      <c r="B11" s="385" t="s">
        <v>222</v>
      </c>
      <c r="C11" s="386"/>
      <c r="D11" s="88"/>
      <c r="E11" s="88"/>
    </row>
    <row r="12" spans="1:5" x14ac:dyDescent="0.25">
      <c r="A12" s="73">
        <v>6</v>
      </c>
      <c r="B12" s="385" t="s">
        <v>223</v>
      </c>
      <c r="C12" s="386"/>
      <c r="D12" s="88"/>
      <c r="E12" s="88"/>
    </row>
    <row r="13" spans="1:5" x14ac:dyDescent="0.25">
      <c r="A13" s="73">
        <v>7</v>
      </c>
      <c r="B13" s="385" t="s">
        <v>224</v>
      </c>
      <c r="C13" s="386"/>
      <c r="D13" s="88"/>
      <c r="E13" s="88"/>
    </row>
    <row r="14" spans="1:5" ht="15.75" customHeight="1" x14ac:dyDescent="0.25">
      <c r="A14" s="73">
        <v>8</v>
      </c>
      <c r="B14" s="385" t="s">
        <v>225</v>
      </c>
      <c r="C14" s="386"/>
      <c r="D14" s="89"/>
      <c r="E14" s="90"/>
    </row>
    <row r="15" spans="1:5" x14ac:dyDescent="0.25">
      <c r="A15" s="73">
        <v>9</v>
      </c>
      <c r="B15" s="385" t="s">
        <v>226</v>
      </c>
      <c r="C15" s="386"/>
      <c r="D15" s="88"/>
      <c r="E15" s="88"/>
    </row>
    <row r="16" spans="1:5" x14ac:dyDescent="0.25">
      <c r="A16" s="73">
        <v>10</v>
      </c>
      <c r="B16" s="385" t="s">
        <v>71</v>
      </c>
      <c r="C16" s="386"/>
      <c r="D16" s="88"/>
      <c r="E16" s="88"/>
    </row>
    <row r="17" spans="1:5" x14ac:dyDescent="0.25">
      <c r="A17" s="73">
        <v>11</v>
      </c>
      <c r="B17" s="385" t="s">
        <v>70</v>
      </c>
      <c r="C17" s="386"/>
      <c r="D17" s="88"/>
      <c r="E17" s="88"/>
    </row>
    <row r="18" spans="1:5" x14ac:dyDescent="0.25">
      <c r="A18" s="73">
        <v>12</v>
      </c>
      <c r="B18" s="385" t="s">
        <v>69</v>
      </c>
      <c r="C18" s="386"/>
      <c r="D18" s="88"/>
      <c r="E18" s="88"/>
    </row>
    <row r="19" spans="1:5" x14ac:dyDescent="0.25">
      <c r="A19" s="73">
        <v>13</v>
      </c>
      <c r="B19" s="385" t="s">
        <v>68</v>
      </c>
      <c r="C19" s="386"/>
      <c r="D19" s="88"/>
      <c r="E19" s="88"/>
    </row>
    <row r="20" spans="1:5" x14ac:dyDescent="0.25">
      <c r="A20" s="73">
        <v>14</v>
      </c>
      <c r="B20" s="385" t="s">
        <v>111</v>
      </c>
      <c r="C20" s="386"/>
      <c r="D20" s="88"/>
      <c r="E20" s="88"/>
    </row>
    <row r="21" spans="1:5" x14ac:dyDescent="0.25">
      <c r="A21" s="73">
        <v>15</v>
      </c>
      <c r="B21" s="385" t="s">
        <v>204</v>
      </c>
      <c r="C21" s="386"/>
      <c r="D21" s="88"/>
      <c r="E21" s="88"/>
    </row>
    <row r="22" spans="1:5" x14ac:dyDescent="0.25">
      <c r="A22" s="73">
        <v>16</v>
      </c>
      <c r="B22" s="385" t="s">
        <v>206</v>
      </c>
      <c r="C22" s="386"/>
      <c r="D22" s="88"/>
      <c r="E22" s="88"/>
    </row>
    <row r="23" spans="1:5" x14ac:dyDescent="0.25">
      <c r="A23" s="73">
        <v>17</v>
      </c>
      <c r="B23" s="385" t="s">
        <v>207</v>
      </c>
      <c r="C23" s="386"/>
      <c r="D23" s="88"/>
      <c r="E23" s="88"/>
    </row>
    <row r="24" spans="1:5" x14ac:dyDescent="0.25">
      <c r="A24" s="73">
        <v>18</v>
      </c>
      <c r="B24" s="385" t="s">
        <v>208</v>
      </c>
      <c r="C24" s="386"/>
      <c r="D24" s="88"/>
      <c r="E24" s="88"/>
    </row>
    <row r="25" spans="1:5" x14ac:dyDescent="0.25">
      <c r="A25" s="73">
        <v>19</v>
      </c>
      <c r="B25" s="385" t="s">
        <v>205</v>
      </c>
      <c r="C25" s="386"/>
      <c r="D25" s="88"/>
      <c r="E25" s="88"/>
    </row>
    <row r="26" spans="1:5" x14ac:dyDescent="0.25">
      <c r="A26" s="387" t="s">
        <v>210</v>
      </c>
      <c r="B26" s="388"/>
      <c r="C26" s="389"/>
      <c r="D26" s="394">
        <f>COUNTIF(D7:D25,"X")</f>
        <v>0</v>
      </c>
      <c r="E26" s="394">
        <f>COUNTIF(E7:E25,"X")</f>
        <v>0</v>
      </c>
    </row>
    <row r="27" spans="1:5" ht="13.5" customHeight="1" x14ac:dyDescent="0.25">
      <c r="A27" s="387" t="s">
        <v>211</v>
      </c>
      <c r="B27" s="388"/>
      <c r="C27" s="389"/>
      <c r="D27" s="394"/>
      <c r="E27" s="394"/>
    </row>
    <row r="28" spans="1:5" ht="29.25" customHeight="1" x14ac:dyDescent="0.25">
      <c r="A28" s="387" t="s">
        <v>212</v>
      </c>
      <c r="B28" s="388"/>
      <c r="C28" s="389"/>
      <c r="D28" s="394"/>
      <c r="E28" s="394"/>
    </row>
    <row r="29" spans="1:5" x14ac:dyDescent="0.25">
      <c r="A29" s="399" t="s">
        <v>213</v>
      </c>
      <c r="B29" s="399"/>
      <c r="C29" s="79" t="s">
        <v>215</v>
      </c>
      <c r="D29" s="74"/>
      <c r="E29" s="74"/>
    </row>
    <row r="30" spans="1:5" x14ac:dyDescent="0.25">
      <c r="A30" s="399" t="s">
        <v>214</v>
      </c>
      <c r="B30" s="399"/>
      <c r="C30" s="79" t="s">
        <v>216</v>
      </c>
      <c r="D30" s="74"/>
      <c r="E30" s="74"/>
    </row>
    <row r="31" spans="1:5" ht="20.25" customHeight="1" x14ac:dyDescent="0.25">
      <c r="A31" s="399" t="s">
        <v>235</v>
      </c>
      <c r="B31" s="399"/>
      <c r="C31" s="79" t="s">
        <v>217</v>
      </c>
      <c r="D31" s="74"/>
      <c r="E31" s="74"/>
    </row>
    <row r="34" spans="1:9" x14ac:dyDescent="0.25">
      <c r="G34" s="391" t="s">
        <v>84</v>
      </c>
      <c r="H34" s="392"/>
      <c r="I34" s="393"/>
    </row>
    <row r="35" spans="1:9" x14ac:dyDescent="0.25">
      <c r="G35" s="8" t="s">
        <v>81</v>
      </c>
      <c r="H35" s="8" t="s">
        <v>80</v>
      </c>
      <c r="I35" s="8" t="s">
        <v>67</v>
      </c>
    </row>
    <row r="36" spans="1:9" x14ac:dyDescent="0.25">
      <c r="G36" s="9" t="s">
        <v>76</v>
      </c>
      <c r="H36" s="8" t="s">
        <v>75</v>
      </c>
      <c r="I36" s="8">
        <v>5</v>
      </c>
    </row>
    <row r="37" spans="1:9" x14ac:dyDescent="0.25">
      <c r="G37" s="9" t="s">
        <v>94</v>
      </c>
      <c r="H37" s="8" t="s">
        <v>74</v>
      </c>
      <c r="I37" s="8">
        <v>10</v>
      </c>
    </row>
    <row r="38" spans="1:9" x14ac:dyDescent="0.25">
      <c r="G38" s="9" t="s">
        <v>73</v>
      </c>
      <c r="H38" s="8" t="s">
        <v>72</v>
      </c>
      <c r="I38" s="8">
        <v>20</v>
      </c>
    </row>
    <row r="41" spans="1:9" x14ac:dyDescent="0.25">
      <c r="B41" t="s">
        <v>109</v>
      </c>
    </row>
    <row r="42" spans="1:9" x14ac:dyDescent="0.25">
      <c r="B42">
        <f>'MATRIZ DEFINICIÓN RIESGO'!B5</f>
        <v>0</v>
      </c>
    </row>
    <row r="43" spans="1:9" x14ac:dyDescent="0.25">
      <c r="A43" s="396" t="s">
        <v>209</v>
      </c>
      <c r="B43" s="395" t="s">
        <v>85</v>
      </c>
      <c r="C43" s="395"/>
      <c r="D43" s="395"/>
      <c r="E43" s="395"/>
    </row>
    <row r="44" spans="1:9" x14ac:dyDescent="0.25">
      <c r="A44" s="397"/>
      <c r="B44" s="75" t="s">
        <v>83</v>
      </c>
      <c r="C44" s="76"/>
      <c r="D44" s="391" t="s">
        <v>82</v>
      </c>
      <c r="E44" s="393"/>
    </row>
    <row r="45" spans="1:9" x14ac:dyDescent="0.25">
      <c r="A45" s="398"/>
      <c r="B45" s="77" t="s">
        <v>79</v>
      </c>
      <c r="C45" s="77"/>
      <c r="D45" s="78" t="s">
        <v>78</v>
      </c>
      <c r="E45" s="78" t="s">
        <v>77</v>
      </c>
    </row>
    <row r="46" spans="1:9" x14ac:dyDescent="0.25">
      <c r="A46" s="73">
        <v>1</v>
      </c>
      <c r="B46" s="385" t="s">
        <v>218</v>
      </c>
      <c r="C46" s="386"/>
      <c r="D46" s="88"/>
      <c r="E46" s="88"/>
    </row>
    <row r="47" spans="1:9" x14ac:dyDescent="0.25">
      <c r="A47" s="73">
        <v>2</v>
      </c>
      <c r="B47" s="385" t="s">
        <v>219</v>
      </c>
      <c r="C47" s="386"/>
      <c r="D47" s="88"/>
      <c r="E47" s="88"/>
    </row>
    <row r="48" spans="1:9" x14ac:dyDescent="0.25">
      <c r="A48" s="73">
        <v>3</v>
      </c>
      <c r="B48" s="385" t="s">
        <v>220</v>
      </c>
      <c r="C48" s="386"/>
      <c r="D48" s="88"/>
      <c r="E48" s="88"/>
    </row>
    <row r="49" spans="1:5" x14ac:dyDescent="0.25">
      <c r="A49" s="73">
        <v>4</v>
      </c>
      <c r="B49" s="385" t="s">
        <v>221</v>
      </c>
      <c r="C49" s="386"/>
      <c r="D49" s="88"/>
      <c r="E49" s="88"/>
    </row>
    <row r="50" spans="1:5" x14ac:dyDescent="0.25">
      <c r="A50" s="73">
        <v>5</v>
      </c>
      <c r="B50" s="385" t="s">
        <v>222</v>
      </c>
      <c r="C50" s="386"/>
      <c r="D50" s="88"/>
      <c r="E50" s="88"/>
    </row>
    <row r="51" spans="1:5" x14ac:dyDescent="0.25">
      <c r="A51" s="73">
        <v>6</v>
      </c>
      <c r="B51" s="385" t="s">
        <v>223</v>
      </c>
      <c r="C51" s="386"/>
      <c r="D51" s="88"/>
      <c r="E51" s="88"/>
    </row>
    <row r="52" spans="1:5" x14ac:dyDescent="0.25">
      <c r="A52" s="73">
        <v>7</v>
      </c>
      <c r="B52" s="385" t="s">
        <v>224</v>
      </c>
      <c r="C52" s="386"/>
      <c r="D52" s="88"/>
      <c r="E52" s="88"/>
    </row>
    <row r="53" spans="1:5" x14ac:dyDescent="0.25">
      <c r="A53" s="73">
        <v>8</v>
      </c>
      <c r="B53" s="385" t="s">
        <v>225</v>
      </c>
      <c r="C53" s="386"/>
      <c r="D53" s="89"/>
      <c r="E53" s="90"/>
    </row>
    <row r="54" spans="1:5" x14ac:dyDescent="0.25">
      <c r="A54" s="73">
        <v>9</v>
      </c>
      <c r="B54" s="385" t="s">
        <v>226</v>
      </c>
      <c r="C54" s="386"/>
      <c r="D54" s="88"/>
      <c r="E54" s="88"/>
    </row>
    <row r="55" spans="1:5" x14ac:dyDescent="0.25">
      <c r="A55" s="73">
        <v>10</v>
      </c>
      <c r="B55" s="385" t="s">
        <v>71</v>
      </c>
      <c r="C55" s="386"/>
      <c r="D55" s="88"/>
      <c r="E55" s="88"/>
    </row>
    <row r="56" spans="1:5" x14ac:dyDescent="0.25">
      <c r="A56" s="73">
        <v>11</v>
      </c>
      <c r="B56" s="385" t="s">
        <v>70</v>
      </c>
      <c r="C56" s="386"/>
      <c r="D56" s="88"/>
      <c r="E56" s="88"/>
    </row>
    <row r="57" spans="1:5" x14ac:dyDescent="0.25">
      <c r="A57" s="73">
        <v>12</v>
      </c>
      <c r="B57" s="385" t="s">
        <v>69</v>
      </c>
      <c r="C57" s="386"/>
      <c r="D57" s="88"/>
      <c r="E57" s="88"/>
    </row>
    <row r="58" spans="1:5" x14ac:dyDescent="0.25">
      <c r="A58" s="73">
        <v>13</v>
      </c>
      <c r="B58" s="385" t="s">
        <v>68</v>
      </c>
      <c r="C58" s="386"/>
      <c r="D58" s="88"/>
      <c r="E58" s="88"/>
    </row>
    <row r="59" spans="1:5" x14ac:dyDescent="0.25">
      <c r="A59" s="73">
        <v>14</v>
      </c>
      <c r="B59" s="385" t="s">
        <v>111</v>
      </c>
      <c r="C59" s="386"/>
      <c r="D59" s="88"/>
      <c r="E59" s="88"/>
    </row>
    <row r="60" spans="1:5" x14ac:dyDescent="0.25">
      <c r="A60" s="73">
        <v>15</v>
      </c>
      <c r="B60" s="385" t="s">
        <v>204</v>
      </c>
      <c r="C60" s="386"/>
      <c r="D60" s="88"/>
      <c r="E60" s="88"/>
    </row>
    <row r="61" spans="1:5" x14ac:dyDescent="0.25">
      <c r="A61" s="73">
        <v>16</v>
      </c>
      <c r="B61" s="385" t="s">
        <v>206</v>
      </c>
      <c r="C61" s="386"/>
      <c r="D61" s="88"/>
      <c r="E61" s="88"/>
    </row>
    <row r="62" spans="1:5" x14ac:dyDescent="0.25">
      <c r="A62" s="73">
        <v>17</v>
      </c>
      <c r="B62" s="385" t="s">
        <v>207</v>
      </c>
      <c r="C62" s="386"/>
      <c r="D62" s="88"/>
      <c r="E62" s="88"/>
    </row>
    <row r="63" spans="1:5" x14ac:dyDescent="0.25">
      <c r="A63" s="73">
        <v>18</v>
      </c>
      <c r="B63" s="385" t="s">
        <v>208</v>
      </c>
      <c r="C63" s="386"/>
      <c r="D63" s="88"/>
      <c r="E63" s="88"/>
    </row>
    <row r="64" spans="1:5" x14ac:dyDescent="0.25">
      <c r="A64" s="73">
        <v>19</v>
      </c>
      <c r="B64" s="385" t="s">
        <v>205</v>
      </c>
      <c r="C64" s="386"/>
      <c r="D64" s="88"/>
      <c r="E64" s="88"/>
    </row>
    <row r="65" spans="1:9" x14ac:dyDescent="0.25">
      <c r="A65" s="387" t="s">
        <v>210</v>
      </c>
      <c r="B65" s="388"/>
      <c r="C65" s="389"/>
      <c r="D65" s="394">
        <f>SUM(D46:D64)</f>
        <v>0</v>
      </c>
      <c r="E65" s="394">
        <f>SUM(E46:E64)</f>
        <v>0</v>
      </c>
    </row>
    <row r="66" spans="1:9" x14ac:dyDescent="0.25">
      <c r="A66" s="387" t="s">
        <v>211</v>
      </c>
      <c r="B66" s="388"/>
      <c r="C66" s="389"/>
      <c r="D66" s="394"/>
      <c r="E66" s="394"/>
    </row>
    <row r="67" spans="1:9" x14ac:dyDescent="0.25">
      <c r="A67" s="387" t="s">
        <v>212</v>
      </c>
      <c r="B67" s="388"/>
      <c r="C67" s="389"/>
      <c r="D67" s="394"/>
      <c r="E67" s="394"/>
    </row>
    <row r="68" spans="1:9" x14ac:dyDescent="0.25">
      <c r="A68" s="395" t="s">
        <v>213</v>
      </c>
      <c r="B68" s="395"/>
      <c r="C68" s="79" t="s">
        <v>215</v>
      </c>
      <c r="D68" s="74"/>
      <c r="E68" s="74"/>
    </row>
    <row r="69" spans="1:9" x14ac:dyDescent="0.25">
      <c r="A69" s="390" t="s">
        <v>214</v>
      </c>
      <c r="B69" s="390"/>
      <c r="C69" s="79" t="s">
        <v>216</v>
      </c>
      <c r="D69" s="74"/>
      <c r="E69" s="74"/>
    </row>
    <row r="70" spans="1:9" x14ac:dyDescent="0.25">
      <c r="A70" s="390" t="s">
        <v>214</v>
      </c>
      <c r="B70" s="390"/>
      <c r="C70" s="79" t="s">
        <v>217</v>
      </c>
      <c r="D70" s="74"/>
      <c r="E70" s="74"/>
    </row>
    <row r="73" spans="1:9" x14ac:dyDescent="0.25">
      <c r="G73" s="391" t="s">
        <v>84</v>
      </c>
      <c r="H73" s="392"/>
      <c r="I73" s="393"/>
    </row>
    <row r="74" spans="1:9" x14ac:dyDescent="0.25">
      <c r="G74" s="8" t="s">
        <v>81</v>
      </c>
      <c r="H74" s="8" t="s">
        <v>80</v>
      </c>
      <c r="I74" s="8" t="s">
        <v>67</v>
      </c>
    </row>
    <row r="75" spans="1:9" x14ac:dyDescent="0.25">
      <c r="G75" s="9" t="s">
        <v>76</v>
      </c>
      <c r="H75" s="8" t="s">
        <v>75</v>
      </c>
      <c r="I75" s="8">
        <v>5</v>
      </c>
    </row>
    <row r="76" spans="1:9" x14ac:dyDescent="0.25">
      <c r="G76" s="9" t="s">
        <v>94</v>
      </c>
      <c r="H76" s="8" t="s">
        <v>74</v>
      </c>
      <c r="I76" s="8">
        <v>10</v>
      </c>
    </row>
    <row r="77" spans="1:9" x14ac:dyDescent="0.25">
      <c r="G77" s="9" t="s">
        <v>73</v>
      </c>
      <c r="H77" s="8" t="s">
        <v>72</v>
      </c>
      <c r="I77" s="8">
        <v>20</v>
      </c>
    </row>
    <row r="80" spans="1:9" x14ac:dyDescent="0.25">
      <c r="B80" t="s">
        <v>109</v>
      </c>
    </row>
    <row r="81" spans="1:5" x14ac:dyDescent="0.25">
      <c r="B81">
        <f>'MATRIZ DEFINICIÓN RIESGO'!B100</f>
        <v>0</v>
      </c>
    </row>
    <row r="82" spans="1:5" x14ac:dyDescent="0.25">
      <c r="A82" s="396" t="s">
        <v>209</v>
      </c>
      <c r="B82" s="395" t="s">
        <v>234</v>
      </c>
      <c r="C82" s="395"/>
      <c r="D82" s="395"/>
      <c r="E82" s="395"/>
    </row>
    <row r="83" spans="1:5" x14ac:dyDescent="0.25">
      <c r="A83" s="397"/>
      <c r="B83" s="75" t="s">
        <v>83</v>
      </c>
      <c r="C83" s="76"/>
      <c r="D83" s="391" t="s">
        <v>82</v>
      </c>
      <c r="E83" s="393"/>
    </row>
    <row r="84" spans="1:5" ht="17.25" customHeight="1" x14ac:dyDescent="0.25">
      <c r="A84" s="398"/>
      <c r="B84" s="77" t="s">
        <v>79</v>
      </c>
      <c r="C84" s="77"/>
      <c r="D84" s="91" t="s">
        <v>78</v>
      </c>
      <c r="E84" s="91" t="s">
        <v>77</v>
      </c>
    </row>
    <row r="85" spans="1:5" x14ac:dyDescent="0.25">
      <c r="A85" s="73">
        <v>1</v>
      </c>
      <c r="B85" s="385" t="s">
        <v>218</v>
      </c>
      <c r="C85" s="386"/>
      <c r="D85" s="88"/>
      <c r="E85" s="88"/>
    </row>
    <row r="86" spans="1:5" x14ac:dyDescent="0.25">
      <c r="A86" s="73">
        <v>2</v>
      </c>
      <c r="B86" s="385" t="s">
        <v>219</v>
      </c>
      <c r="C86" s="386"/>
      <c r="D86" s="88"/>
      <c r="E86" s="88"/>
    </row>
    <row r="87" spans="1:5" x14ac:dyDescent="0.25">
      <c r="A87" s="73">
        <v>3</v>
      </c>
      <c r="B87" s="385" t="s">
        <v>220</v>
      </c>
      <c r="C87" s="386"/>
      <c r="D87" s="88"/>
      <c r="E87" s="88"/>
    </row>
    <row r="88" spans="1:5" x14ac:dyDescent="0.25">
      <c r="A88" s="73">
        <v>4</v>
      </c>
      <c r="B88" s="385" t="s">
        <v>221</v>
      </c>
      <c r="C88" s="386"/>
      <c r="D88" s="88"/>
      <c r="E88" s="88"/>
    </row>
    <row r="89" spans="1:5" x14ac:dyDescent="0.25">
      <c r="A89" s="73">
        <v>5</v>
      </c>
      <c r="B89" s="385" t="s">
        <v>222</v>
      </c>
      <c r="C89" s="386"/>
      <c r="D89" s="88"/>
      <c r="E89" s="88"/>
    </row>
    <row r="90" spans="1:5" x14ac:dyDescent="0.25">
      <c r="A90" s="73">
        <v>6</v>
      </c>
      <c r="B90" s="385" t="s">
        <v>223</v>
      </c>
      <c r="C90" s="386"/>
      <c r="D90" s="88"/>
      <c r="E90" s="88"/>
    </row>
    <row r="91" spans="1:5" x14ac:dyDescent="0.25">
      <c r="A91" s="73">
        <v>7</v>
      </c>
      <c r="B91" s="385" t="s">
        <v>224</v>
      </c>
      <c r="C91" s="386"/>
      <c r="D91" s="88"/>
      <c r="E91" s="88"/>
    </row>
    <row r="92" spans="1:5" ht="15.75" customHeight="1" x14ac:dyDescent="0.25">
      <c r="A92" s="73">
        <v>8</v>
      </c>
      <c r="B92" s="385" t="s">
        <v>225</v>
      </c>
      <c r="C92" s="386"/>
      <c r="D92" s="89"/>
      <c r="E92" s="90"/>
    </row>
    <row r="93" spans="1:5" x14ac:dyDescent="0.25">
      <c r="A93" s="73">
        <v>9</v>
      </c>
      <c r="B93" s="385" t="s">
        <v>226</v>
      </c>
      <c r="C93" s="386"/>
      <c r="D93" s="88"/>
      <c r="E93" s="88"/>
    </row>
    <row r="94" spans="1:5" x14ac:dyDescent="0.25">
      <c r="A94" s="73">
        <v>10</v>
      </c>
      <c r="B94" s="385" t="s">
        <v>71</v>
      </c>
      <c r="C94" s="386"/>
      <c r="D94" s="88"/>
      <c r="E94" s="88"/>
    </row>
    <row r="95" spans="1:5" x14ac:dyDescent="0.25">
      <c r="A95" s="73">
        <v>11</v>
      </c>
      <c r="B95" s="385" t="s">
        <v>70</v>
      </c>
      <c r="C95" s="386"/>
      <c r="D95" s="88"/>
      <c r="E95" s="88"/>
    </row>
    <row r="96" spans="1:5" x14ac:dyDescent="0.25">
      <c r="A96" s="73">
        <v>12</v>
      </c>
      <c r="B96" s="385" t="s">
        <v>69</v>
      </c>
      <c r="C96" s="386"/>
      <c r="D96" s="88"/>
      <c r="E96" s="88"/>
    </row>
    <row r="97" spans="1:9" x14ac:dyDescent="0.25">
      <c r="A97" s="73">
        <v>13</v>
      </c>
      <c r="B97" s="385" t="s">
        <v>68</v>
      </c>
      <c r="C97" s="386"/>
      <c r="D97" s="88"/>
      <c r="E97" s="88"/>
    </row>
    <row r="98" spans="1:9" x14ac:dyDescent="0.25">
      <c r="A98" s="73">
        <v>14</v>
      </c>
      <c r="B98" s="385" t="s">
        <v>111</v>
      </c>
      <c r="C98" s="386"/>
      <c r="D98" s="88"/>
      <c r="E98" s="88"/>
    </row>
    <row r="99" spans="1:9" x14ac:dyDescent="0.25">
      <c r="A99" s="73">
        <v>15</v>
      </c>
      <c r="B99" s="385" t="s">
        <v>204</v>
      </c>
      <c r="C99" s="386"/>
      <c r="D99" s="88"/>
      <c r="E99" s="88"/>
    </row>
    <row r="100" spans="1:9" x14ac:dyDescent="0.25">
      <c r="A100" s="73">
        <v>16</v>
      </c>
      <c r="B100" s="385" t="s">
        <v>206</v>
      </c>
      <c r="C100" s="386"/>
      <c r="D100" s="88"/>
      <c r="E100" s="88"/>
    </row>
    <row r="101" spans="1:9" x14ac:dyDescent="0.25">
      <c r="A101" s="73">
        <v>17</v>
      </c>
      <c r="B101" s="385" t="s">
        <v>207</v>
      </c>
      <c r="C101" s="386"/>
      <c r="D101" s="88"/>
      <c r="E101" s="88"/>
    </row>
    <row r="102" spans="1:9" x14ac:dyDescent="0.25">
      <c r="A102" s="73">
        <v>18</v>
      </c>
      <c r="B102" s="385" t="s">
        <v>208</v>
      </c>
      <c r="C102" s="386"/>
      <c r="D102" s="88"/>
      <c r="E102" s="88"/>
    </row>
    <row r="103" spans="1:9" x14ac:dyDescent="0.25">
      <c r="A103" s="73">
        <v>19</v>
      </c>
      <c r="B103" s="385" t="s">
        <v>205</v>
      </c>
      <c r="C103" s="386"/>
      <c r="D103" s="88"/>
      <c r="E103" s="88"/>
    </row>
    <row r="104" spans="1:9" x14ac:dyDescent="0.25">
      <c r="A104" s="387" t="s">
        <v>210</v>
      </c>
      <c r="B104" s="388"/>
      <c r="C104" s="389"/>
      <c r="D104" s="394">
        <f>COUNTIF(D85:D103,"X")</f>
        <v>0</v>
      </c>
      <c r="E104" s="394">
        <f>COUNTIF(E85:E103,"X")</f>
        <v>0</v>
      </c>
    </row>
    <row r="105" spans="1:9" ht="13.5" customHeight="1" x14ac:dyDescent="0.25">
      <c r="A105" s="387" t="s">
        <v>211</v>
      </c>
      <c r="B105" s="388"/>
      <c r="C105" s="389"/>
      <c r="D105" s="394"/>
      <c r="E105" s="394"/>
    </row>
    <row r="106" spans="1:9" ht="29.25" customHeight="1" x14ac:dyDescent="0.25">
      <c r="A106" s="387" t="s">
        <v>212</v>
      </c>
      <c r="B106" s="388"/>
      <c r="C106" s="389"/>
      <c r="D106" s="394"/>
      <c r="E106" s="394"/>
    </row>
    <row r="107" spans="1:9" x14ac:dyDescent="0.25">
      <c r="A107" s="399" t="s">
        <v>213</v>
      </c>
      <c r="B107" s="399"/>
      <c r="C107" s="79" t="s">
        <v>215</v>
      </c>
      <c r="D107" s="74"/>
      <c r="E107" s="74"/>
    </row>
    <row r="108" spans="1:9" x14ac:dyDescent="0.25">
      <c r="A108" s="399" t="s">
        <v>214</v>
      </c>
      <c r="B108" s="399"/>
      <c r="C108" s="79" t="s">
        <v>216</v>
      </c>
      <c r="D108" s="74"/>
      <c r="E108" s="74"/>
    </row>
    <row r="109" spans="1:9" ht="20.25" customHeight="1" x14ac:dyDescent="0.25">
      <c r="A109" s="399" t="s">
        <v>235</v>
      </c>
      <c r="B109" s="399"/>
      <c r="C109" s="79" t="s">
        <v>217</v>
      </c>
      <c r="D109" s="74"/>
      <c r="E109" s="74"/>
    </row>
    <row r="112" spans="1:9" x14ac:dyDescent="0.25">
      <c r="G112" s="391" t="s">
        <v>84</v>
      </c>
      <c r="H112" s="392"/>
      <c r="I112" s="393"/>
    </row>
    <row r="113" spans="1:9" x14ac:dyDescent="0.25">
      <c r="G113" s="8" t="s">
        <v>81</v>
      </c>
      <c r="H113" s="8" t="s">
        <v>80</v>
      </c>
      <c r="I113" s="8" t="s">
        <v>67</v>
      </c>
    </row>
    <row r="114" spans="1:9" x14ac:dyDescent="0.25">
      <c r="G114" s="9" t="s">
        <v>76</v>
      </c>
      <c r="H114" s="8" t="s">
        <v>75</v>
      </c>
      <c r="I114" s="8">
        <v>5</v>
      </c>
    </row>
    <row r="115" spans="1:9" x14ac:dyDescent="0.25">
      <c r="G115" s="9" t="s">
        <v>94</v>
      </c>
      <c r="H115" s="8" t="s">
        <v>74</v>
      </c>
      <c r="I115" s="8">
        <v>10</v>
      </c>
    </row>
    <row r="116" spans="1:9" x14ac:dyDescent="0.25">
      <c r="G116" s="9" t="s">
        <v>73</v>
      </c>
      <c r="H116" s="8" t="s">
        <v>72</v>
      </c>
      <c r="I116" s="8">
        <v>20</v>
      </c>
    </row>
    <row r="119" spans="1:9" x14ac:dyDescent="0.25">
      <c r="B119" t="s">
        <v>109</v>
      </c>
    </row>
    <row r="120" spans="1:9" x14ac:dyDescent="0.25">
      <c r="B120">
        <f>'MATRIZ DEFINICIÓN RIESGO'!B139</f>
        <v>0</v>
      </c>
    </row>
    <row r="121" spans="1:9" x14ac:dyDescent="0.25">
      <c r="A121" s="396" t="s">
        <v>209</v>
      </c>
      <c r="B121" s="395" t="s">
        <v>234</v>
      </c>
      <c r="C121" s="395"/>
      <c r="D121" s="395"/>
      <c r="E121" s="395"/>
    </row>
    <row r="122" spans="1:9" x14ac:dyDescent="0.25">
      <c r="A122" s="397"/>
      <c r="B122" s="75" t="s">
        <v>83</v>
      </c>
      <c r="C122" s="76"/>
      <c r="D122" s="391" t="s">
        <v>82</v>
      </c>
      <c r="E122" s="393"/>
    </row>
    <row r="123" spans="1:9" ht="17.25" customHeight="1" x14ac:dyDescent="0.25">
      <c r="A123" s="398"/>
      <c r="B123" s="77" t="s">
        <v>79</v>
      </c>
      <c r="C123" s="77"/>
      <c r="D123" s="91" t="s">
        <v>78</v>
      </c>
      <c r="E123" s="91" t="s">
        <v>77</v>
      </c>
    </row>
    <row r="124" spans="1:9" x14ac:dyDescent="0.25">
      <c r="A124" s="73">
        <v>1</v>
      </c>
      <c r="B124" s="385" t="s">
        <v>218</v>
      </c>
      <c r="C124" s="386"/>
      <c r="D124" s="88"/>
      <c r="E124" s="88"/>
    </row>
    <row r="125" spans="1:9" x14ac:dyDescent="0.25">
      <c r="A125" s="73">
        <v>2</v>
      </c>
      <c r="B125" s="385" t="s">
        <v>219</v>
      </c>
      <c r="C125" s="386"/>
      <c r="D125" s="88"/>
      <c r="E125" s="88"/>
    </row>
    <row r="126" spans="1:9" x14ac:dyDescent="0.25">
      <c r="A126" s="73">
        <v>3</v>
      </c>
      <c r="B126" s="385" t="s">
        <v>220</v>
      </c>
      <c r="C126" s="386"/>
      <c r="D126" s="88"/>
      <c r="E126" s="88"/>
    </row>
    <row r="127" spans="1:9" x14ac:dyDescent="0.25">
      <c r="A127" s="73">
        <v>4</v>
      </c>
      <c r="B127" s="385" t="s">
        <v>221</v>
      </c>
      <c r="C127" s="386"/>
      <c r="D127" s="88"/>
      <c r="E127" s="88"/>
    </row>
    <row r="128" spans="1:9" x14ac:dyDescent="0.25">
      <c r="A128" s="73">
        <v>5</v>
      </c>
      <c r="B128" s="385" t="s">
        <v>222</v>
      </c>
      <c r="C128" s="386"/>
      <c r="D128" s="88"/>
      <c r="E128" s="88"/>
    </row>
    <row r="129" spans="1:5" x14ac:dyDescent="0.25">
      <c r="A129" s="73">
        <v>6</v>
      </c>
      <c r="B129" s="385" t="s">
        <v>223</v>
      </c>
      <c r="C129" s="386"/>
      <c r="D129" s="88"/>
      <c r="E129" s="88"/>
    </row>
    <row r="130" spans="1:5" x14ac:dyDescent="0.25">
      <c r="A130" s="73">
        <v>7</v>
      </c>
      <c r="B130" s="385" t="s">
        <v>224</v>
      </c>
      <c r="C130" s="386"/>
      <c r="D130" s="88"/>
      <c r="E130" s="88"/>
    </row>
    <row r="131" spans="1:5" ht="15.75" customHeight="1" x14ac:dyDescent="0.25">
      <c r="A131" s="73">
        <v>8</v>
      </c>
      <c r="B131" s="385" t="s">
        <v>225</v>
      </c>
      <c r="C131" s="386"/>
      <c r="D131" s="89"/>
      <c r="E131" s="90"/>
    </row>
    <row r="132" spans="1:5" x14ac:dyDescent="0.25">
      <c r="A132" s="73">
        <v>9</v>
      </c>
      <c r="B132" s="385" t="s">
        <v>226</v>
      </c>
      <c r="C132" s="386"/>
      <c r="D132" s="88"/>
      <c r="E132" s="88"/>
    </row>
    <row r="133" spans="1:5" x14ac:dyDescent="0.25">
      <c r="A133" s="73">
        <v>10</v>
      </c>
      <c r="B133" s="385" t="s">
        <v>71</v>
      </c>
      <c r="C133" s="386"/>
      <c r="D133" s="88"/>
      <c r="E133" s="88"/>
    </row>
    <row r="134" spans="1:5" x14ac:dyDescent="0.25">
      <c r="A134" s="73">
        <v>11</v>
      </c>
      <c r="B134" s="385" t="s">
        <v>70</v>
      </c>
      <c r="C134" s="386"/>
      <c r="D134" s="88"/>
      <c r="E134" s="88"/>
    </row>
    <row r="135" spans="1:5" x14ac:dyDescent="0.25">
      <c r="A135" s="73">
        <v>12</v>
      </c>
      <c r="B135" s="385" t="s">
        <v>69</v>
      </c>
      <c r="C135" s="386"/>
      <c r="D135" s="88"/>
      <c r="E135" s="88"/>
    </row>
    <row r="136" spans="1:5" x14ac:dyDescent="0.25">
      <c r="A136" s="73">
        <v>13</v>
      </c>
      <c r="B136" s="385" t="s">
        <v>68</v>
      </c>
      <c r="C136" s="386"/>
      <c r="D136" s="88"/>
      <c r="E136" s="88"/>
    </row>
    <row r="137" spans="1:5" x14ac:dyDescent="0.25">
      <c r="A137" s="73">
        <v>14</v>
      </c>
      <c r="B137" s="385" t="s">
        <v>111</v>
      </c>
      <c r="C137" s="386"/>
      <c r="D137" s="88"/>
      <c r="E137" s="88"/>
    </row>
    <row r="138" spans="1:5" x14ac:dyDescent="0.25">
      <c r="A138" s="73">
        <v>15</v>
      </c>
      <c r="B138" s="385" t="s">
        <v>204</v>
      </c>
      <c r="C138" s="386"/>
      <c r="D138" s="88"/>
      <c r="E138" s="88"/>
    </row>
    <row r="139" spans="1:5" x14ac:dyDescent="0.25">
      <c r="A139" s="73">
        <v>16</v>
      </c>
      <c r="B139" s="385" t="s">
        <v>206</v>
      </c>
      <c r="C139" s="386"/>
      <c r="D139" s="88"/>
      <c r="E139" s="88"/>
    </row>
    <row r="140" spans="1:5" x14ac:dyDescent="0.25">
      <c r="A140" s="73">
        <v>17</v>
      </c>
      <c r="B140" s="385" t="s">
        <v>207</v>
      </c>
      <c r="C140" s="386"/>
      <c r="D140" s="88"/>
      <c r="E140" s="88"/>
    </row>
    <row r="141" spans="1:5" x14ac:dyDescent="0.25">
      <c r="A141" s="73">
        <v>18</v>
      </c>
      <c r="B141" s="385" t="s">
        <v>208</v>
      </c>
      <c r="C141" s="386"/>
      <c r="D141" s="88"/>
      <c r="E141" s="88"/>
    </row>
    <row r="142" spans="1:5" x14ac:dyDescent="0.25">
      <c r="A142" s="73">
        <v>19</v>
      </c>
      <c r="B142" s="385" t="s">
        <v>205</v>
      </c>
      <c r="C142" s="386"/>
      <c r="D142" s="88"/>
      <c r="E142" s="88"/>
    </row>
    <row r="143" spans="1:5" x14ac:dyDescent="0.25">
      <c r="A143" s="387" t="s">
        <v>210</v>
      </c>
      <c r="B143" s="388"/>
      <c r="C143" s="389"/>
      <c r="D143" s="394">
        <f>COUNTIF(D124:D142,"X")</f>
        <v>0</v>
      </c>
      <c r="E143" s="394">
        <f>COUNTIF(E124:E142,"X")</f>
        <v>0</v>
      </c>
    </row>
    <row r="144" spans="1:5" ht="13.5" customHeight="1" x14ac:dyDescent="0.25">
      <c r="A144" s="387" t="s">
        <v>211</v>
      </c>
      <c r="B144" s="388"/>
      <c r="C144" s="389"/>
      <c r="D144" s="394"/>
      <c r="E144" s="394"/>
    </row>
    <row r="145" spans="1:9" ht="29.25" customHeight="1" x14ac:dyDescent="0.25">
      <c r="A145" s="387" t="s">
        <v>212</v>
      </c>
      <c r="B145" s="388"/>
      <c r="C145" s="389"/>
      <c r="D145" s="394"/>
      <c r="E145" s="394"/>
    </row>
    <row r="146" spans="1:9" x14ac:dyDescent="0.25">
      <c r="A146" s="399" t="s">
        <v>213</v>
      </c>
      <c r="B146" s="399"/>
      <c r="C146" s="79" t="s">
        <v>215</v>
      </c>
      <c r="D146" s="74"/>
      <c r="E146" s="74"/>
    </row>
    <row r="147" spans="1:9" x14ac:dyDescent="0.25">
      <c r="A147" s="399" t="s">
        <v>214</v>
      </c>
      <c r="B147" s="399"/>
      <c r="C147" s="79" t="s">
        <v>216</v>
      </c>
      <c r="D147" s="74"/>
      <c r="E147" s="74"/>
    </row>
    <row r="148" spans="1:9" ht="20.25" customHeight="1" x14ac:dyDescent="0.25">
      <c r="A148" s="399" t="s">
        <v>235</v>
      </c>
      <c r="B148" s="399"/>
      <c r="C148" s="79" t="s">
        <v>217</v>
      </c>
      <c r="D148" s="74"/>
      <c r="E148" s="74"/>
    </row>
    <row r="151" spans="1:9" x14ac:dyDescent="0.25">
      <c r="G151" s="391" t="s">
        <v>84</v>
      </c>
      <c r="H151" s="392"/>
      <c r="I151" s="393"/>
    </row>
    <row r="152" spans="1:9" x14ac:dyDescent="0.25">
      <c r="G152" s="8" t="s">
        <v>81</v>
      </c>
      <c r="H152" s="8" t="s">
        <v>80</v>
      </c>
      <c r="I152" s="8" t="s">
        <v>67</v>
      </c>
    </row>
    <row r="153" spans="1:9" x14ac:dyDescent="0.25">
      <c r="G153" s="9" t="s">
        <v>76</v>
      </c>
      <c r="H153" s="8" t="s">
        <v>75</v>
      </c>
      <c r="I153" s="8">
        <v>5</v>
      </c>
    </row>
    <row r="154" spans="1:9" x14ac:dyDescent="0.25">
      <c r="G154" s="9" t="s">
        <v>94</v>
      </c>
      <c r="H154" s="8" t="s">
        <v>74</v>
      </c>
      <c r="I154" s="8">
        <v>10</v>
      </c>
    </row>
    <row r="155" spans="1:9" x14ac:dyDescent="0.25">
      <c r="G155" s="9" t="s">
        <v>73</v>
      </c>
      <c r="H155" s="8" t="s">
        <v>72</v>
      </c>
      <c r="I155" s="8">
        <v>20</v>
      </c>
    </row>
    <row r="157" spans="1:9" x14ac:dyDescent="0.25">
      <c r="B157" t="s">
        <v>109</v>
      </c>
    </row>
    <row r="158" spans="1:9" x14ac:dyDescent="0.25">
      <c r="B158">
        <f>'MATRIZ DEFINICIÓN RIESGO'!B177</f>
        <v>0</v>
      </c>
    </row>
    <row r="159" spans="1:9" x14ac:dyDescent="0.25">
      <c r="A159" s="396" t="s">
        <v>209</v>
      </c>
      <c r="B159" s="395" t="s">
        <v>234</v>
      </c>
      <c r="C159" s="395"/>
      <c r="D159" s="395"/>
      <c r="E159" s="395"/>
    </row>
    <row r="160" spans="1:9" x14ac:dyDescent="0.25">
      <c r="A160" s="397"/>
      <c r="B160" s="75" t="s">
        <v>83</v>
      </c>
      <c r="C160" s="76"/>
      <c r="D160" s="391" t="s">
        <v>82</v>
      </c>
      <c r="E160" s="393"/>
    </row>
    <row r="161" spans="1:5" ht="17.25" customHeight="1" x14ac:dyDescent="0.25">
      <c r="A161" s="398"/>
      <c r="B161" s="77" t="s">
        <v>79</v>
      </c>
      <c r="C161" s="77"/>
      <c r="D161" s="91" t="s">
        <v>78</v>
      </c>
      <c r="E161" s="91" t="s">
        <v>77</v>
      </c>
    </row>
    <row r="162" spans="1:5" x14ac:dyDescent="0.25">
      <c r="A162" s="73">
        <v>1</v>
      </c>
      <c r="B162" s="385" t="s">
        <v>218</v>
      </c>
      <c r="C162" s="386"/>
      <c r="D162" s="88"/>
      <c r="E162" s="88"/>
    </row>
    <row r="163" spans="1:5" x14ac:dyDescent="0.25">
      <c r="A163" s="73">
        <v>2</v>
      </c>
      <c r="B163" s="385" t="s">
        <v>219</v>
      </c>
      <c r="C163" s="386"/>
      <c r="D163" s="88"/>
      <c r="E163" s="88"/>
    </row>
    <row r="164" spans="1:5" x14ac:dyDescent="0.25">
      <c r="A164" s="73">
        <v>3</v>
      </c>
      <c r="B164" s="385" t="s">
        <v>220</v>
      </c>
      <c r="C164" s="386"/>
      <c r="D164" s="88"/>
      <c r="E164" s="88"/>
    </row>
    <row r="165" spans="1:5" x14ac:dyDescent="0.25">
      <c r="A165" s="73">
        <v>4</v>
      </c>
      <c r="B165" s="385" t="s">
        <v>221</v>
      </c>
      <c r="C165" s="386"/>
      <c r="D165" s="88"/>
      <c r="E165" s="88"/>
    </row>
    <row r="166" spans="1:5" x14ac:dyDescent="0.25">
      <c r="A166" s="73">
        <v>5</v>
      </c>
      <c r="B166" s="385" t="s">
        <v>222</v>
      </c>
      <c r="C166" s="386"/>
      <c r="D166" s="88"/>
      <c r="E166" s="88"/>
    </row>
    <row r="167" spans="1:5" x14ac:dyDescent="0.25">
      <c r="A167" s="73">
        <v>6</v>
      </c>
      <c r="B167" s="385" t="s">
        <v>223</v>
      </c>
      <c r="C167" s="386"/>
      <c r="D167" s="88"/>
      <c r="E167" s="88"/>
    </row>
    <row r="168" spans="1:5" x14ac:dyDescent="0.25">
      <c r="A168" s="73">
        <v>7</v>
      </c>
      <c r="B168" s="385" t="s">
        <v>224</v>
      </c>
      <c r="C168" s="386"/>
      <c r="D168" s="88"/>
      <c r="E168" s="88"/>
    </row>
    <row r="169" spans="1:5" ht="15.75" customHeight="1" x14ac:dyDescent="0.25">
      <c r="A169" s="73">
        <v>8</v>
      </c>
      <c r="B169" s="385" t="s">
        <v>225</v>
      </c>
      <c r="C169" s="386"/>
      <c r="D169" s="89"/>
      <c r="E169" s="90"/>
    </row>
    <row r="170" spans="1:5" x14ac:dyDescent="0.25">
      <c r="A170" s="73">
        <v>9</v>
      </c>
      <c r="B170" s="385" t="s">
        <v>226</v>
      </c>
      <c r="C170" s="386"/>
      <c r="D170" s="88"/>
      <c r="E170" s="88"/>
    </row>
    <row r="171" spans="1:5" x14ac:dyDescent="0.25">
      <c r="A171" s="73">
        <v>10</v>
      </c>
      <c r="B171" s="385" t="s">
        <v>71</v>
      </c>
      <c r="C171" s="386"/>
      <c r="D171" s="88"/>
      <c r="E171" s="88"/>
    </row>
    <row r="172" spans="1:5" x14ac:dyDescent="0.25">
      <c r="A172" s="73">
        <v>11</v>
      </c>
      <c r="B172" s="385" t="s">
        <v>70</v>
      </c>
      <c r="C172" s="386"/>
      <c r="D172" s="88"/>
      <c r="E172" s="88"/>
    </row>
    <row r="173" spans="1:5" x14ac:dyDescent="0.25">
      <c r="A173" s="73">
        <v>12</v>
      </c>
      <c r="B173" s="385" t="s">
        <v>69</v>
      </c>
      <c r="C173" s="386"/>
      <c r="D173" s="88"/>
      <c r="E173" s="88"/>
    </row>
    <row r="174" spans="1:5" x14ac:dyDescent="0.25">
      <c r="A174" s="73">
        <v>13</v>
      </c>
      <c r="B174" s="385" t="s">
        <v>68</v>
      </c>
      <c r="C174" s="386"/>
      <c r="D174" s="88"/>
      <c r="E174" s="88"/>
    </row>
    <row r="175" spans="1:5" x14ac:dyDescent="0.25">
      <c r="A175" s="73">
        <v>14</v>
      </c>
      <c r="B175" s="385" t="s">
        <v>111</v>
      </c>
      <c r="C175" s="386"/>
      <c r="D175" s="88"/>
      <c r="E175" s="88"/>
    </row>
    <row r="176" spans="1:5" x14ac:dyDescent="0.25">
      <c r="A176" s="73">
        <v>15</v>
      </c>
      <c r="B176" s="385" t="s">
        <v>204</v>
      </c>
      <c r="C176" s="386"/>
      <c r="D176" s="88"/>
      <c r="E176" s="88"/>
    </row>
    <row r="177" spans="1:9" x14ac:dyDescent="0.25">
      <c r="A177" s="73">
        <v>16</v>
      </c>
      <c r="B177" s="385" t="s">
        <v>206</v>
      </c>
      <c r="C177" s="386"/>
      <c r="D177" s="88"/>
      <c r="E177" s="88"/>
    </row>
    <row r="178" spans="1:9" x14ac:dyDescent="0.25">
      <c r="A178" s="73">
        <v>17</v>
      </c>
      <c r="B178" s="385" t="s">
        <v>207</v>
      </c>
      <c r="C178" s="386"/>
      <c r="D178" s="88"/>
      <c r="E178" s="88"/>
    </row>
    <row r="179" spans="1:9" x14ac:dyDescent="0.25">
      <c r="A179" s="73">
        <v>18</v>
      </c>
      <c r="B179" s="385" t="s">
        <v>208</v>
      </c>
      <c r="C179" s="386"/>
      <c r="D179" s="88"/>
      <c r="E179" s="88"/>
    </row>
    <row r="180" spans="1:9" x14ac:dyDescent="0.25">
      <c r="A180" s="73">
        <v>19</v>
      </c>
      <c r="B180" s="385" t="s">
        <v>205</v>
      </c>
      <c r="C180" s="386"/>
      <c r="D180" s="88"/>
      <c r="E180" s="88"/>
    </row>
    <row r="181" spans="1:9" x14ac:dyDescent="0.25">
      <c r="A181" s="387" t="s">
        <v>210</v>
      </c>
      <c r="B181" s="388"/>
      <c r="C181" s="389"/>
      <c r="D181" s="394">
        <f>COUNTIF(D162:D180,"X")</f>
        <v>0</v>
      </c>
      <c r="E181" s="394">
        <f>COUNTIF(E162:E180,"X")</f>
        <v>0</v>
      </c>
    </row>
    <row r="182" spans="1:9" ht="13.5" customHeight="1" x14ac:dyDescent="0.25">
      <c r="A182" s="387" t="s">
        <v>211</v>
      </c>
      <c r="B182" s="388"/>
      <c r="C182" s="389"/>
      <c r="D182" s="394"/>
      <c r="E182" s="394"/>
    </row>
    <row r="183" spans="1:9" ht="29.25" customHeight="1" x14ac:dyDescent="0.25">
      <c r="A183" s="387" t="s">
        <v>212</v>
      </c>
      <c r="B183" s="388"/>
      <c r="C183" s="389"/>
      <c r="D183" s="394"/>
      <c r="E183" s="394"/>
    </row>
    <row r="184" spans="1:9" x14ac:dyDescent="0.25">
      <c r="A184" s="399" t="s">
        <v>213</v>
      </c>
      <c r="B184" s="399"/>
      <c r="C184" s="79" t="s">
        <v>215</v>
      </c>
      <c r="D184" s="74"/>
      <c r="E184" s="74"/>
    </row>
    <row r="185" spans="1:9" x14ac:dyDescent="0.25">
      <c r="A185" s="399" t="s">
        <v>214</v>
      </c>
      <c r="B185" s="399"/>
      <c r="C185" s="79" t="s">
        <v>216</v>
      </c>
      <c r="D185" s="74"/>
      <c r="E185" s="74"/>
    </row>
    <row r="186" spans="1:9" ht="20.25" customHeight="1" x14ac:dyDescent="0.25">
      <c r="A186" s="399" t="s">
        <v>235</v>
      </c>
      <c r="B186" s="399"/>
      <c r="C186" s="79" t="s">
        <v>217</v>
      </c>
      <c r="D186" s="74"/>
      <c r="E186" s="74"/>
    </row>
    <row r="189" spans="1:9" x14ac:dyDescent="0.25">
      <c r="G189" s="391" t="s">
        <v>84</v>
      </c>
      <c r="H189" s="392"/>
      <c r="I189" s="393"/>
    </row>
    <row r="190" spans="1:9" x14ac:dyDescent="0.25">
      <c r="G190" s="8" t="s">
        <v>81</v>
      </c>
      <c r="H190" s="8" t="s">
        <v>80</v>
      </c>
      <c r="I190" s="8" t="s">
        <v>67</v>
      </c>
    </row>
    <row r="191" spans="1:9" x14ac:dyDescent="0.25">
      <c r="G191" s="9" t="s">
        <v>76</v>
      </c>
      <c r="H191" s="8" t="s">
        <v>75</v>
      </c>
      <c r="I191" s="8">
        <v>5</v>
      </c>
    </row>
    <row r="192" spans="1:9" x14ac:dyDescent="0.25">
      <c r="G192" s="9" t="s">
        <v>94</v>
      </c>
      <c r="H192" s="8" t="s">
        <v>74</v>
      </c>
      <c r="I192" s="8">
        <v>10</v>
      </c>
    </row>
    <row r="193" spans="1:9" x14ac:dyDescent="0.25">
      <c r="G193" s="9" t="s">
        <v>73</v>
      </c>
      <c r="H193" s="8" t="s">
        <v>72</v>
      </c>
      <c r="I193" s="8">
        <v>20</v>
      </c>
    </row>
    <row r="197" spans="1:9" x14ac:dyDescent="0.25">
      <c r="B197" t="s">
        <v>109</v>
      </c>
    </row>
    <row r="198" spans="1:9" x14ac:dyDescent="0.25">
      <c r="B198">
        <f>'MATRIZ DEFINICIÓN RIESGO'!B217</f>
        <v>0</v>
      </c>
    </row>
    <row r="199" spans="1:9" x14ac:dyDescent="0.25">
      <c r="A199" s="396" t="s">
        <v>209</v>
      </c>
      <c r="B199" s="395" t="s">
        <v>234</v>
      </c>
      <c r="C199" s="395"/>
      <c r="D199" s="395"/>
      <c r="E199" s="395"/>
    </row>
    <row r="200" spans="1:9" x14ac:dyDescent="0.25">
      <c r="A200" s="397"/>
      <c r="B200" s="75" t="s">
        <v>83</v>
      </c>
      <c r="C200" s="76"/>
      <c r="D200" s="391" t="s">
        <v>82</v>
      </c>
      <c r="E200" s="393"/>
    </row>
    <row r="201" spans="1:9" ht="17.25" customHeight="1" x14ac:dyDescent="0.25">
      <c r="A201" s="398"/>
      <c r="B201" s="77" t="s">
        <v>79</v>
      </c>
      <c r="C201" s="77"/>
      <c r="D201" s="91" t="s">
        <v>78</v>
      </c>
      <c r="E201" s="91" t="s">
        <v>77</v>
      </c>
    </row>
    <row r="202" spans="1:9" x14ac:dyDescent="0.25">
      <c r="A202" s="73">
        <v>1</v>
      </c>
      <c r="B202" s="385" t="s">
        <v>218</v>
      </c>
      <c r="C202" s="386"/>
      <c r="D202" s="88"/>
      <c r="E202" s="88"/>
    </row>
    <row r="203" spans="1:9" x14ac:dyDescent="0.25">
      <c r="A203" s="73">
        <v>2</v>
      </c>
      <c r="B203" s="385" t="s">
        <v>219</v>
      </c>
      <c r="C203" s="386"/>
      <c r="D203" s="88"/>
      <c r="E203" s="88"/>
    </row>
    <row r="204" spans="1:9" x14ac:dyDescent="0.25">
      <c r="A204" s="73">
        <v>3</v>
      </c>
      <c r="B204" s="385" t="s">
        <v>220</v>
      </c>
      <c r="C204" s="386"/>
      <c r="D204" s="88"/>
      <c r="E204" s="88"/>
    </row>
    <row r="205" spans="1:9" x14ac:dyDescent="0.25">
      <c r="A205" s="73">
        <v>4</v>
      </c>
      <c r="B205" s="385" t="s">
        <v>221</v>
      </c>
      <c r="C205" s="386"/>
      <c r="D205" s="88"/>
      <c r="E205" s="88"/>
    </row>
    <row r="206" spans="1:9" x14ac:dyDescent="0.25">
      <c r="A206" s="73">
        <v>5</v>
      </c>
      <c r="B206" s="385" t="s">
        <v>222</v>
      </c>
      <c r="C206" s="386"/>
      <c r="D206" s="88"/>
      <c r="E206" s="88"/>
    </row>
    <row r="207" spans="1:9" x14ac:dyDescent="0.25">
      <c r="A207" s="73">
        <v>6</v>
      </c>
      <c r="B207" s="385" t="s">
        <v>223</v>
      </c>
      <c r="C207" s="386"/>
      <c r="D207" s="88"/>
      <c r="E207" s="88"/>
    </row>
    <row r="208" spans="1:9" x14ac:dyDescent="0.25">
      <c r="A208" s="73">
        <v>7</v>
      </c>
      <c r="B208" s="385" t="s">
        <v>224</v>
      </c>
      <c r="C208" s="386"/>
      <c r="D208" s="88"/>
      <c r="E208" s="88"/>
    </row>
    <row r="209" spans="1:5" ht="15.75" customHeight="1" x14ac:dyDescent="0.25">
      <c r="A209" s="73">
        <v>8</v>
      </c>
      <c r="B209" s="385" t="s">
        <v>225</v>
      </c>
      <c r="C209" s="386"/>
      <c r="D209" s="89"/>
      <c r="E209" s="90"/>
    </row>
    <row r="210" spans="1:5" x14ac:dyDescent="0.25">
      <c r="A210" s="73">
        <v>9</v>
      </c>
      <c r="B210" s="385" t="s">
        <v>226</v>
      </c>
      <c r="C210" s="386"/>
      <c r="D210" s="88"/>
      <c r="E210" s="88"/>
    </row>
    <row r="211" spans="1:5" x14ac:dyDescent="0.25">
      <c r="A211" s="73">
        <v>10</v>
      </c>
      <c r="B211" s="385" t="s">
        <v>71</v>
      </c>
      <c r="C211" s="386"/>
      <c r="D211" s="88"/>
      <c r="E211" s="88"/>
    </row>
    <row r="212" spans="1:5" x14ac:dyDescent="0.25">
      <c r="A212" s="73">
        <v>11</v>
      </c>
      <c r="B212" s="385" t="s">
        <v>70</v>
      </c>
      <c r="C212" s="386"/>
      <c r="D212" s="88"/>
      <c r="E212" s="88"/>
    </row>
    <row r="213" spans="1:5" x14ac:dyDescent="0.25">
      <c r="A213" s="73">
        <v>12</v>
      </c>
      <c r="B213" s="385" t="s">
        <v>69</v>
      </c>
      <c r="C213" s="386"/>
      <c r="D213" s="88"/>
      <c r="E213" s="88"/>
    </row>
    <row r="214" spans="1:5" x14ac:dyDescent="0.25">
      <c r="A214" s="73">
        <v>13</v>
      </c>
      <c r="B214" s="385" t="s">
        <v>68</v>
      </c>
      <c r="C214" s="386"/>
      <c r="D214" s="88"/>
      <c r="E214" s="88"/>
    </row>
    <row r="215" spans="1:5" x14ac:dyDescent="0.25">
      <c r="A215" s="73">
        <v>14</v>
      </c>
      <c r="B215" s="385" t="s">
        <v>111</v>
      </c>
      <c r="C215" s="386"/>
      <c r="D215" s="88"/>
      <c r="E215" s="88"/>
    </row>
    <row r="216" spans="1:5" x14ac:dyDescent="0.25">
      <c r="A216" s="73">
        <v>15</v>
      </c>
      <c r="B216" s="385" t="s">
        <v>204</v>
      </c>
      <c r="C216" s="386"/>
      <c r="D216" s="88"/>
      <c r="E216" s="88"/>
    </row>
    <row r="217" spans="1:5" x14ac:dyDescent="0.25">
      <c r="A217" s="73">
        <v>16</v>
      </c>
      <c r="B217" s="385" t="s">
        <v>206</v>
      </c>
      <c r="C217" s="386"/>
      <c r="D217" s="88"/>
      <c r="E217" s="88"/>
    </row>
    <row r="218" spans="1:5" x14ac:dyDescent="0.25">
      <c r="A218" s="73">
        <v>17</v>
      </c>
      <c r="B218" s="385" t="s">
        <v>207</v>
      </c>
      <c r="C218" s="386"/>
      <c r="D218" s="88"/>
      <c r="E218" s="88"/>
    </row>
    <row r="219" spans="1:5" x14ac:dyDescent="0.25">
      <c r="A219" s="73">
        <v>18</v>
      </c>
      <c r="B219" s="385" t="s">
        <v>208</v>
      </c>
      <c r="C219" s="386"/>
      <c r="D219" s="88"/>
      <c r="E219" s="88"/>
    </row>
    <row r="220" spans="1:5" x14ac:dyDescent="0.25">
      <c r="A220" s="73">
        <v>19</v>
      </c>
      <c r="B220" s="385" t="s">
        <v>205</v>
      </c>
      <c r="C220" s="386"/>
      <c r="D220" s="88"/>
      <c r="E220" s="88"/>
    </row>
    <row r="221" spans="1:5" x14ac:dyDescent="0.25">
      <c r="A221" s="387" t="s">
        <v>210</v>
      </c>
      <c r="B221" s="388"/>
      <c r="C221" s="389"/>
      <c r="D221" s="394">
        <f>COUNTIF(D202:D220,"X")</f>
        <v>0</v>
      </c>
      <c r="E221" s="394">
        <f>COUNTIF(E202:E220,"X")</f>
        <v>0</v>
      </c>
    </row>
    <row r="222" spans="1:5" ht="13.5" customHeight="1" x14ac:dyDescent="0.25">
      <c r="A222" s="387" t="s">
        <v>211</v>
      </c>
      <c r="B222" s="388"/>
      <c r="C222" s="389"/>
      <c r="D222" s="394"/>
      <c r="E222" s="394"/>
    </row>
    <row r="223" spans="1:5" ht="29.25" customHeight="1" x14ac:dyDescent="0.25">
      <c r="A223" s="387" t="s">
        <v>212</v>
      </c>
      <c r="B223" s="388"/>
      <c r="C223" s="389"/>
      <c r="D223" s="394"/>
      <c r="E223" s="394"/>
    </row>
    <row r="224" spans="1:5" x14ac:dyDescent="0.25">
      <c r="A224" s="399" t="s">
        <v>213</v>
      </c>
      <c r="B224" s="399"/>
      <c r="C224" s="79" t="s">
        <v>215</v>
      </c>
      <c r="D224" s="74"/>
      <c r="E224" s="74"/>
    </row>
    <row r="225" spans="1:9" x14ac:dyDescent="0.25">
      <c r="A225" s="399" t="s">
        <v>214</v>
      </c>
      <c r="B225" s="399"/>
      <c r="C225" s="79" t="s">
        <v>216</v>
      </c>
      <c r="D225" s="74"/>
      <c r="E225" s="74"/>
    </row>
    <row r="226" spans="1:9" ht="20.25" customHeight="1" x14ac:dyDescent="0.25">
      <c r="A226" s="399" t="s">
        <v>235</v>
      </c>
      <c r="B226" s="399"/>
      <c r="C226" s="79" t="s">
        <v>217</v>
      </c>
      <c r="D226" s="74"/>
      <c r="E226" s="74"/>
    </row>
    <row r="229" spans="1:9" x14ac:dyDescent="0.25">
      <c r="G229" s="391" t="s">
        <v>84</v>
      </c>
      <c r="H229" s="392"/>
      <c r="I229" s="393"/>
    </row>
    <row r="230" spans="1:9" x14ac:dyDescent="0.25">
      <c r="G230" s="8" t="s">
        <v>81</v>
      </c>
      <c r="H230" s="8" t="s">
        <v>80</v>
      </c>
      <c r="I230" s="8" t="s">
        <v>67</v>
      </c>
    </row>
    <row r="231" spans="1:9" x14ac:dyDescent="0.25">
      <c r="G231" s="9" t="s">
        <v>76</v>
      </c>
      <c r="H231" s="8" t="s">
        <v>75</v>
      </c>
      <c r="I231" s="8">
        <v>5</v>
      </c>
    </row>
    <row r="232" spans="1:9" x14ac:dyDescent="0.25">
      <c r="G232" s="9" t="s">
        <v>94</v>
      </c>
      <c r="H232" s="8" t="s">
        <v>74</v>
      </c>
      <c r="I232" s="8">
        <v>10</v>
      </c>
    </row>
    <row r="233" spans="1:9" x14ac:dyDescent="0.25">
      <c r="G233" s="9" t="s">
        <v>73</v>
      </c>
      <c r="H233" s="8" t="s">
        <v>72</v>
      </c>
      <c r="I233" s="8">
        <v>20</v>
      </c>
    </row>
  </sheetData>
  <mergeCells count="186">
    <mergeCell ref="A225:B225"/>
    <mergeCell ref="A226:B226"/>
    <mergeCell ref="G229:I229"/>
    <mergeCell ref="D221:D223"/>
    <mergeCell ref="E221:E223"/>
    <mergeCell ref="A222:C222"/>
    <mergeCell ref="A223:C223"/>
    <mergeCell ref="A224:B224"/>
    <mergeCell ref="B217:C217"/>
    <mergeCell ref="B218:C218"/>
    <mergeCell ref="B219:C219"/>
    <mergeCell ref="B220:C220"/>
    <mergeCell ref="A221:C221"/>
    <mergeCell ref="B212:C212"/>
    <mergeCell ref="B213:C213"/>
    <mergeCell ref="B214:C214"/>
    <mergeCell ref="B215:C215"/>
    <mergeCell ref="B216:C216"/>
    <mergeCell ref="B207:C207"/>
    <mergeCell ref="B208:C208"/>
    <mergeCell ref="B209:C209"/>
    <mergeCell ref="B210:C210"/>
    <mergeCell ref="B211:C211"/>
    <mergeCell ref="B202:C202"/>
    <mergeCell ref="B203:C203"/>
    <mergeCell ref="B204:C204"/>
    <mergeCell ref="B205:C205"/>
    <mergeCell ref="B206:C206"/>
    <mergeCell ref="A185:B185"/>
    <mergeCell ref="A186:B186"/>
    <mergeCell ref="G189:I189"/>
    <mergeCell ref="A199:A201"/>
    <mergeCell ref="B199:E199"/>
    <mergeCell ref="D200:E200"/>
    <mergeCell ref="D181:D183"/>
    <mergeCell ref="E181:E183"/>
    <mergeCell ref="A182:C182"/>
    <mergeCell ref="A183:C183"/>
    <mergeCell ref="A184:B184"/>
    <mergeCell ref="B177:C177"/>
    <mergeCell ref="B178:C178"/>
    <mergeCell ref="B179:C179"/>
    <mergeCell ref="B180:C180"/>
    <mergeCell ref="A181:C181"/>
    <mergeCell ref="B172:C172"/>
    <mergeCell ref="B173:C173"/>
    <mergeCell ref="B174:C174"/>
    <mergeCell ref="B175:C175"/>
    <mergeCell ref="B176:C176"/>
    <mergeCell ref="B167:C167"/>
    <mergeCell ref="B168:C168"/>
    <mergeCell ref="B169:C169"/>
    <mergeCell ref="B170:C170"/>
    <mergeCell ref="B171:C171"/>
    <mergeCell ref="B162:C162"/>
    <mergeCell ref="B163:C163"/>
    <mergeCell ref="B164:C164"/>
    <mergeCell ref="B165:C165"/>
    <mergeCell ref="B166:C166"/>
    <mergeCell ref="A147:B147"/>
    <mergeCell ref="A148:B148"/>
    <mergeCell ref="G151:I151"/>
    <mergeCell ref="A159:A161"/>
    <mergeCell ref="B159:E159"/>
    <mergeCell ref="D160:E160"/>
    <mergeCell ref="D143:D145"/>
    <mergeCell ref="E143:E145"/>
    <mergeCell ref="A144:C144"/>
    <mergeCell ref="A145:C145"/>
    <mergeCell ref="A146:B146"/>
    <mergeCell ref="B139:C139"/>
    <mergeCell ref="B140:C140"/>
    <mergeCell ref="B141:C141"/>
    <mergeCell ref="B142:C142"/>
    <mergeCell ref="A143:C143"/>
    <mergeCell ref="B134:C134"/>
    <mergeCell ref="B135:C135"/>
    <mergeCell ref="B136:C136"/>
    <mergeCell ref="B137:C137"/>
    <mergeCell ref="B138:C138"/>
    <mergeCell ref="B129:C129"/>
    <mergeCell ref="B130:C130"/>
    <mergeCell ref="B131:C131"/>
    <mergeCell ref="B132:C132"/>
    <mergeCell ref="B133:C133"/>
    <mergeCell ref="B124:C124"/>
    <mergeCell ref="B125:C125"/>
    <mergeCell ref="B126:C126"/>
    <mergeCell ref="B127:C127"/>
    <mergeCell ref="B128:C128"/>
    <mergeCell ref="A107:B107"/>
    <mergeCell ref="A108:B108"/>
    <mergeCell ref="A109:B109"/>
    <mergeCell ref="G112:I112"/>
    <mergeCell ref="A121:A123"/>
    <mergeCell ref="B121:E121"/>
    <mergeCell ref="D122:E122"/>
    <mergeCell ref="B102:C102"/>
    <mergeCell ref="B103:C103"/>
    <mergeCell ref="A104:C104"/>
    <mergeCell ref="D104:D106"/>
    <mergeCell ref="E104:E106"/>
    <mergeCell ref="A105:C105"/>
    <mergeCell ref="A106:C106"/>
    <mergeCell ref="B97:C97"/>
    <mergeCell ref="B98:C98"/>
    <mergeCell ref="B99:C99"/>
    <mergeCell ref="B100:C100"/>
    <mergeCell ref="B101:C101"/>
    <mergeCell ref="B92:C92"/>
    <mergeCell ref="B93:C93"/>
    <mergeCell ref="B94:C94"/>
    <mergeCell ref="B95:C95"/>
    <mergeCell ref="B96:C96"/>
    <mergeCell ref="B87:C87"/>
    <mergeCell ref="B88:C88"/>
    <mergeCell ref="B89:C89"/>
    <mergeCell ref="B90:C90"/>
    <mergeCell ref="B91:C91"/>
    <mergeCell ref="A82:A84"/>
    <mergeCell ref="B82:E82"/>
    <mergeCell ref="D83:E83"/>
    <mergeCell ref="B85:C85"/>
    <mergeCell ref="B86:C86"/>
    <mergeCell ref="G34:I34"/>
    <mergeCell ref="D5:E5"/>
    <mergeCell ref="E26:E28"/>
    <mergeCell ref="A29:B29"/>
    <mergeCell ref="A30:B30"/>
    <mergeCell ref="A31:B31"/>
    <mergeCell ref="B14:C14"/>
    <mergeCell ref="B13:C13"/>
    <mergeCell ref="B12:C12"/>
    <mergeCell ref="A4:A6"/>
    <mergeCell ref="D26:D28"/>
    <mergeCell ref="B22:C22"/>
    <mergeCell ref="B25:C25"/>
    <mergeCell ref="B24:C24"/>
    <mergeCell ref="B23:C23"/>
    <mergeCell ref="B21:C21"/>
    <mergeCell ref="B15:C15"/>
    <mergeCell ref="B4:E4"/>
    <mergeCell ref="A27:C27"/>
    <mergeCell ref="B11:C11"/>
    <mergeCell ref="B10:C10"/>
    <mergeCell ref="B9:C9"/>
    <mergeCell ref="B8:C8"/>
    <mergeCell ref="B7:C7"/>
    <mergeCell ref="A26:C26"/>
    <mergeCell ref="B20:C20"/>
    <mergeCell ref="B19:C19"/>
    <mergeCell ref="B18:C18"/>
    <mergeCell ref="B17:C17"/>
    <mergeCell ref="B16:C16"/>
    <mergeCell ref="A28:C28"/>
    <mergeCell ref="A43:A45"/>
    <mergeCell ref="B43:E43"/>
    <mergeCell ref="D44:E44"/>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A65:C65"/>
    <mergeCell ref="A69:B69"/>
    <mergeCell ref="A70:B70"/>
    <mergeCell ref="G73:I73"/>
    <mergeCell ref="D65:D67"/>
    <mergeCell ref="E65:E67"/>
    <mergeCell ref="A66:C66"/>
    <mergeCell ref="A67:C67"/>
    <mergeCell ref="A68:B68"/>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G198"/>
  <sheetViews>
    <sheetView topLeftCell="B1" workbookViewId="0">
      <selection sqref="A1:D1"/>
    </sheetView>
  </sheetViews>
  <sheetFormatPr baseColWidth="10" defaultRowHeight="15" x14ac:dyDescent="0.25"/>
  <cols>
    <col min="1" max="1" width="39.5703125" hidden="1" customWidth="1"/>
    <col min="2" max="2" width="37.7109375" customWidth="1"/>
    <col min="3" max="3" width="18" customWidth="1"/>
    <col min="4" max="4" width="22.7109375" customWidth="1"/>
    <col min="5" max="5" width="32" customWidth="1"/>
    <col min="6" max="6" width="27.140625" customWidth="1"/>
    <col min="7" max="7" width="29.28515625" customWidth="1"/>
    <col min="8" max="8" width="45" customWidth="1"/>
  </cols>
  <sheetData>
    <row r="1" spans="1:6" ht="44.25" customHeight="1" thickBot="1" x14ac:dyDescent="0.3">
      <c r="A1" s="416" t="s">
        <v>358</v>
      </c>
      <c r="B1" s="417"/>
      <c r="C1" s="417"/>
      <c r="D1" s="418"/>
    </row>
    <row r="2" spans="1:6" ht="17.25" customHeight="1" x14ac:dyDescent="0.25">
      <c r="A2" s="419" t="s">
        <v>307</v>
      </c>
      <c r="B2" s="420"/>
      <c r="C2" s="420"/>
      <c r="D2" s="421"/>
    </row>
    <row r="3" spans="1:6" ht="17.25" customHeight="1" x14ac:dyDescent="0.25">
      <c r="A3" s="422"/>
      <c r="B3" s="423"/>
      <c r="C3" s="423"/>
      <c r="D3" s="424"/>
    </row>
    <row r="4" spans="1:6" ht="42" customHeight="1" thickBot="1" x14ac:dyDescent="0.3">
      <c r="A4" s="425"/>
      <c r="B4" s="426"/>
      <c r="C4" s="426"/>
      <c r="D4" s="427"/>
    </row>
    <row r="5" spans="1:6" ht="47.25" x14ac:dyDescent="0.25">
      <c r="A5" s="134" t="s">
        <v>308</v>
      </c>
      <c r="B5" s="135" t="s">
        <v>309</v>
      </c>
      <c r="C5" s="135" t="s">
        <v>310</v>
      </c>
      <c r="D5" s="136" t="s">
        <v>311</v>
      </c>
    </row>
    <row r="6" spans="1:6" ht="30" x14ac:dyDescent="0.25">
      <c r="A6" s="428" t="s">
        <v>312</v>
      </c>
      <c r="B6" s="184" t="s">
        <v>313</v>
      </c>
      <c r="C6" s="13"/>
      <c r="D6" s="137" t="b">
        <f>IF(C6="Asignado",15,IF(C6="No ASignado",10))</f>
        <v>0</v>
      </c>
    </row>
    <row r="7" spans="1:6" ht="45" x14ac:dyDescent="0.25">
      <c r="A7" s="428"/>
      <c r="B7" s="184" t="s">
        <v>315</v>
      </c>
      <c r="C7" s="13"/>
      <c r="D7" s="137" t="b">
        <f>IF(C7="Adecuado",15,IF(C7="Inadecuado",0))</f>
        <v>0</v>
      </c>
    </row>
    <row r="8" spans="1:6" ht="60" x14ac:dyDescent="0.25">
      <c r="A8" s="138" t="s">
        <v>317</v>
      </c>
      <c r="B8" s="184" t="s">
        <v>318</v>
      </c>
      <c r="C8" s="13"/>
      <c r="D8" s="137" t="b">
        <f>IF(C8="OPORTUNA",15,IF(C8="INOPORTUNA",0))</f>
        <v>0</v>
      </c>
    </row>
    <row r="9" spans="1:6" ht="90" x14ac:dyDescent="0.25">
      <c r="A9" s="138" t="s">
        <v>320</v>
      </c>
      <c r="B9" s="184" t="s">
        <v>321</v>
      </c>
      <c r="C9" s="139"/>
      <c r="D9" s="137" t="b">
        <f>IF(C9="PREVENIR",15,IF(C9="DETECTAR",10,IF(C9="NO ES UN CONTROL",0)))</f>
        <v>0</v>
      </c>
    </row>
    <row r="10" spans="1:6" ht="60" customHeight="1" thickBot="1" x14ac:dyDescent="0.3">
      <c r="A10" s="138" t="s">
        <v>323</v>
      </c>
      <c r="B10" s="184" t="s">
        <v>324</v>
      </c>
      <c r="C10" s="140"/>
      <c r="D10" s="137" t="b">
        <f>IF(C10="CONFIABLE",15,IF(C10="NO CONFIABLE",0))</f>
        <v>0</v>
      </c>
    </row>
    <row r="11" spans="1:6" ht="75" x14ac:dyDescent="0.25">
      <c r="A11" s="141" t="s">
        <v>326</v>
      </c>
      <c r="B11" s="184" t="s">
        <v>327</v>
      </c>
      <c r="C11" s="97"/>
      <c r="D11" s="137" t="b">
        <f>IF(C11="SE INVESTIGAN Y RESUELVEN OPORTUNAMENTE",15,IF(C11="NO SE INVESTIGAN Y RESUELVEN OPORTUNAMENTE",0))</f>
        <v>0</v>
      </c>
      <c r="E11" s="429" t="s">
        <v>329</v>
      </c>
      <c r="F11" s="430"/>
    </row>
    <row r="12" spans="1:6" ht="60" x14ac:dyDescent="0.25">
      <c r="A12" s="138" t="s">
        <v>330</v>
      </c>
      <c r="B12" s="184" t="s">
        <v>331</v>
      </c>
      <c r="C12" s="13"/>
      <c r="D12" s="137" t="b">
        <f>IF(C12="COMPLETA",10,IF(C12="INCOMPLETA",5,IF(C12="NO EXISTE",0)))</f>
        <v>0</v>
      </c>
      <c r="E12" s="409" t="s">
        <v>333</v>
      </c>
      <c r="F12" s="411" t="str">
        <f>IF(D13&gt;=96,"FUERTE",IF(D13&gt;=86,"MODERADO",IF(D13&lt;=85,"DEBIL")))</f>
        <v>DEBIL</v>
      </c>
    </row>
    <row r="13" spans="1:6" ht="21" thickBot="1" x14ac:dyDescent="0.3">
      <c r="A13" s="433" t="s">
        <v>92</v>
      </c>
      <c r="B13" s="434"/>
      <c r="C13" s="434"/>
      <c r="D13" s="142">
        <f>SUM(D6:D12)</f>
        <v>0</v>
      </c>
      <c r="E13" s="410"/>
      <c r="F13" s="412"/>
    </row>
    <row r="14" spans="1:6" x14ac:dyDescent="0.25">
      <c r="E14" s="21"/>
    </row>
    <row r="15" spans="1:6" x14ac:dyDescent="0.25">
      <c r="E15" s="21"/>
    </row>
    <row r="16" spans="1:6" x14ac:dyDescent="0.25">
      <c r="A16" s="400" t="s">
        <v>334</v>
      </c>
      <c r="B16" s="400"/>
      <c r="C16" s="400"/>
      <c r="D16" s="400"/>
      <c r="E16" s="400"/>
    </row>
    <row r="17" spans="1:7" ht="45" customHeight="1" x14ac:dyDescent="0.25">
      <c r="A17" s="143" t="s">
        <v>335</v>
      </c>
      <c r="B17" s="401" t="s">
        <v>336</v>
      </c>
      <c r="C17" s="401"/>
      <c r="D17" s="401"/>
      <c r="E17" s="401"/>
    </row>
    <row r="18" spans="1:7" ht="57" customHeight="1" x14ac:dyDescent="0.25">
      <c r="A18" s="144"/>
      <c r="B18" s="402" t="b">
        <f>IF(A18="FUERTE","EL CONTROL SE EJECUTA DE MANERA CONSISTENTE POR PARTE DEL RESPONSABLE",IF(A18="MODERADO","EL CONTROL SE EJECUTA ALGUNAS VECES POR PARTE DEL RESPONSABLE",IF(A18="DEBIL","EL CONTROL NO SE EJECUTA POR PARTE DEL RESPONSABLE")))</f>
        <v>0</v>
      </c>
      <c r="C18" s="402"/>
      <c r="D18" s="402"/>
      <c r="E18" s="402"/>
      <c r="F18" s="145"/>
      <c r="G18" s="145"/>
    </row>
    <row r="21" spans="1:7" ht="15.75" thickBot="1" x14ac:dyDescent="0.3">
      <c r="A21" s="403" t="s">
        <v>337</v>
      </c>
      <c r="B21" s="403"/>
      <c r="C21" s="403"/>
      <c r="D21" s="403"/>
      <c r="E21" s="403"/>
    </row>
    <row r="22" spans="1:7" x14ac:dyDescent="0.25">
      <c r="A22" s="404" t="s">
        <v>338</v>
      </c>
      <c r="B22" s="406" t="s">
        <v>99</v>
      </c>
      <c r="C22" s="406"/>
      <c r="D22" s="407" t="s">
        <v>100</v>
      </c>
      <c r="E22" s="408"/>
    </row>
    <row r="23" spans="1:7" s="12" customFormat="1" ht="47.25" customHeight="1" x14ac:dyDescent="0.25">
      <c r="A23" s="405"/>
      <c r="B23" s="146" t="s">
        <v>339</v>
      </c>
      <c r="C23" s="146" t="s">
        <v>340</v>
      </c>
      <c r="D23" s="147" t="s">
        <v>339</v>
      </c>
      <c r="E23" s="148" t="s">
        <v>340</v>
      </c>
    </row>
    <row r="24" spans="1:7" s="12" customFormat="1" ht="50.25" customHeight="1" thickBot="1" x14ac:dyDescent="0.3">
      <c r="A24" s="149" t="str">
        <f>F12</f>
        <v>DEBIL</v>
      </c>
      <c r="B24" s="150"/>
      <c r="C24" s="151" t="b">
        <f>IF(B24="Directamente",2,IF(B24="Indirectamente",1,IF(B24="No disminuye",0)))</f>
        <v>0</v>
      </c>
      <c r="D24" s="152"/>
      <c r="E24" s="153" t="b">
        <f>IF(D24="Directamente",2,IF(D24="Indirectamente",1,IF(D24="No disminuye",0)))</f>
        <v>0</v>
      </c>
    </row>
    <row r="26" spans="1:7" ht="15.75" thickBot="1" x14ac:dyDescent="0.3"/>
    <row r="27" spans="1:7" ht="44.25" customHeight="1" thickBot="1" x14ac:dyDescent="0.3">
      <c r="A27" s="416" t="s">
        <v>359</v>
      </c>
      <c r="B27" s="417"/>
      <c r="C27" s="417"/>
      <c r="D27" s="418"/>
    </row>
    <row r="28" spans="1:7" ht="17.25" customHeight="1" x14ac:dyDescent="0.25">
      <c r="A28" s="419" t="s">
        <v>307</v>
      </c>
      <c r="B28" s="420"/>
      <c r="C28" s="420"/>
      <c r="D28" s="421"/>
    </row>
    <row r="29" spans="1:7" ht="17.25" customHeight="1" x14ac:dyDescent="0.25">
      <c r="A29" s="422"/>
      <c r="B29" s="423"/>
      <c r="C29" s="423"/>
      <c r="D29" s="424"/>
    </row>
    <row r="30" spans="1:7" ht="66.75" customHeight="1" thickBot="1" x14ac:dyDescent="0.3">
      <c r="A30" s="425"/>
      <c r="B30" s="426"/>
      <c r="C30" s="426"/>
      <c r="D30" s="427"/>
    </row>
    <row r="31" spans="1:7" ht="47.25" x14ac:dyDescent="0.25">
      <c r="A31" s="134" t="s">
        <v>308</v>
      </c>
      <c r="B31" s="135" t="s">
        <v>309</v>
      </c>
      <c r="C31" s="135" t="s">
        <v>310</v>
      </c>
      <c r="D31" s="136" t="s">
        <v>311</v>
      </c>
    </row>
    <row r="32" spans="1:7" ht="30" x14ac:dyDescent="0.25">
      <c r="A32" s="428" t="s">
        <v>312</v>
      </c>
      <c r="B32" s="184" t="s">
        <v>313</v>
      </c>
      <c r="C32" s="13"/>
      <c r="D32" s="137" t="b">
        <f>IF(C32="Asignado",15,IF(C32="No ASignado",10))</f>
        <v>0</v>
      </c>
    </row>
    <row r="33" spans="1:7" ht="45" x14ac:dyDescent="0.25">
      <c r="A33" s="428"/>
      <c r="B33" s="184" t="s">
        <v>315</v>
      </c>
      <c r="C33" s="13"/>
      <c r="D33" s="137" t="b">
        <f>IF(C33="Adecuado",15,IF(C33="Inadecuado",0))</f>
        <v>0</v>
      </c>
    </row>
    <row r="34" spans="1:7" ht="60" x14ac:dyDescent="0.25">
      <c r="A34" s="138" t="s">
        <v>317</v>
      </c>
      <c r="B34" s="184" t="s">
        <v>318</v>
      </c>
      <c r="C34" s="13"/>
      <c r="D34" s="137" t="b">
        <f>IF(C34="OPORTUNA",15,IF(C34="INOPORTUNA",0))</f>
        <v>0</v>
      </c>
    </row>
    <row r="35" spans="1:7" ht="90" x14ac:dyDescent="0.25">
      <c r="A35" s="138" t="s">
        <v>320</v>
      </c>
      <c r="B35" s="184" t="s">
        <v>321</v>
      </c>
      <c r="C35" s="139"/>
      <c r="D35" s="137" t="b">
        <f>IF(C35="PREVENIR",15,IF(C35="DETECTAR",10,IF(C35="NO ES UN CONTROL",0)))</f>
        <v>0</v>
      </c>
    </row>
    <row r="36" spans="1:7" ht="60" customHeight="1" thickBot="1" x14ac:dyDescent="0.3">
      <c r="A36" s="138" t="s">
        <v>323</v>
      </c>
      <c r="B36" s="184" t="s">
        <v>324</v>
      </c>
      <c r="C36" s="140"/>
      <c r="D36" s="137" t="b">
        <f>IF(C36="CONFIABLE",15,IF(C36="NO CONFIABLE",0))</f>
        <v>0</v>
      </c>
    </row>
    <row r="37" spans="1:7" ht="75" x14ac:dyDescent="0.25">
      <c r="A37" s="141" t="s">
        <v>326</v>
      </c>
      <c r="B37" s="184" t="s">
        <v>327</v>
      </c>
      <c r="C37" s="97"/>
      <c r="D37" s="137" t="b">
        <f>IF(C37="SE INVESTIGAN Y RESUELVEN OPORTUNAMENTE",15,IF(C37="NO SE INVESTIGAN Y RESUELVEN OPORTUNAMENTE",0))</f>
        <v>0</v>
      </c>
      <c r="E37" s="429" t="s">
        <v>329</v>
      </c>
      <c r="F37" s="430"/>
    </row>
    <row r="38" spans="1:7" ht="60" x14ac:dyDescent="0.25">
      <c r="A38" s="138" t="s">
        <v>330</v>
      </c>
      <c r="B38" s="184" t="s">
        <v>331</v>
      </c>
      <c r="C38" s="13"/>
      <c r="D38" s="137" t="b">
        <f>IF(C38="COMPLETA",10,IF(C38="INCOMPLETA",5,IF(C38="NO EXISTE",0)))</f>
        <v>0</v>
      </c>
      <c r="E38" s="409" t="s">
        <v>333</v>
      </c>
      <c r="F38" s="411" t="str">
        <f>IF(D39&gt;=96,"FUERTE",IF(D39&gt;=86,"MODERADO",IF(D39&lt;=85,"DEBIL")))</f>
        <v>DEBIL</v>
      </c>
    </row>
    <row r="39" spans="1:7" ht="21" thickBot="1" x14ac:dyDescent="0.3">
      <c r="A39" s="433" t="s">
        <v>92</v>
      </c>
      <c r="B39" s="434"/>
      <c r="C39" s="434"/>
      <c r="D39" s="142">
        <f>SUM(D32:D38)</f>
        <v>0</v>
      </c>
      <c r="E39" s="410"/>
      <c r="F39" s="412"/>
    </row>
    <row r="40" spans="1:7" x14ac:dyDescent="0.25">
      <c r="E40" s="21"/>
    </row>
    <row r="41" spans="1:7" x14ac:dyDescent="0.25">
      <c r="E41" s="21"/>
    </row>
    <row r="42" spans="1:7" x14ac:dyDescent="0.25">
      <c r="A42" s="400" t="s">
        <v>334</v>
      </c>
      <c r="B42" s="400"/>
      <c r="C42" s="400"/>
      <c r="D42" s="400"/>
      <c r="E42" s="400"/>
    </row>
    <row r="43" spans="1:7" ht="45" customHeight="1" x14ac:dyDescent="0.25">
      <c r="A43" s="143" t="s">
        <v>335</v>
      </c>
      <c r="B43" s="401" t="s">
        <v>336</v>
      </c>
      <c r="C43" s="401"/>
      <c r="D43" s="401"/>
      <c r="E43" s="401"/>
    </row>
    <row r="44" spans="1:7" ht="57" customHeight="1" x14ac:dyDescent="0.25">
      <c r="A44" s="144"/>
      <c r="B44" s="402" t="b">
        <f>IF(A44="FUERTE","EL CONTROL SE EJECUTA DE MANERA CONSISTENTE POR PARTE DEL RESPONSABLE",IF(A44="MODERADO","EL CONTROL SE EJECUTA ALGUNAS VECES POR PARTE DEL RESPONSABLE",IF(A44="DEBIL","EL CONTROL NO SE EJECUTA POR PARTE DEL RESPONSABLE")))</f>
        <v>0</v>
      </c>
      <c r="C44" s="402"/>
      <c r="D44" s="402"/>
      <c r="E44" s="402"/>
      <c r="F44" s="145"/>
      <c r="G44" s="145"/>
    </row>
    <row r="47" spans="1:7" ht="15.75" thickBot="1" x14ac:dyDescent="0.3">
      <c r="A47" s="403" t="s">
        <v>337</v>
      </c>
      <c r="B47" s="403"/>
      <c r="C47" s="403"/>
      <c r="D47" s="403"/>
      <c r="E47" s="403"/>
    </row>
    <row r="48" spans="1:7" x14ac:dyDescent="0.25">
      <c r="A48" s="404" t="s">
        <v>338</v>
      </c>
      <c r="B48" s="406" t="s">
        <v>99</v>
      </c>
      <c r="C48" s="406"/>
      <c r="D48" s="407" t="s">
        <v>100</v>
      </c>
      <c r="E48" s="408"/>
    </row>
    <row r="49" spans="1:5" s="12" customFormat="1" ht="47.25" customHeight="1" x14ac:dyDescent="0.25">
      <c r="A49" s="405"/>
      <c r="B49" s="146" t="s">
        <v>339</v>
      </c>
      <c r="C49" s="146" t="s">
        <v>340</v>
      </c>
      <c r="D49" s="147" t="s">
        <v>339</v>
      </c>
      <c r="E49" s="148" t="s">
        <v>340</v>
      </c>
    </row>
    <row r="50" spans="1:5" s="12" customFormat="1" ht="50.25" customHeight="1" thickBot="1" x14ac:dyDescent="0.3">
      <c r="A50" s="149" t="str">
        <f>F38</f>
        <v>DEBIL</v>
      </c>
      <c r="B50" s="150"/>
      <c r="C50" s="151" t="b">
        <f>IF(B50="Directamente",2,IF(B50="Indirectamente",1,IF(B50="No disminuye",0)))</f>
        <v>0</v>
      </c>
      <c r="D50" s="152" t="s">
        <v>357</v>
      </c>
      <c r="E50" s="153">
        <f>IF(D50="Directamente",2,IF(D50="Indirectamente",1,IF(D50="No disminuye",0)))</f>
        <v>0</v>
      </c>
    </row>
    <row r="58" spans="1:5" ht="15.75" thickBot="1" x14ac:dyDescent="0.3"/>
    <row r="59" spans="1:5" ht="44.25" customHeight="1" thickBot="1" x14ac:dyDescent="0.3">
      <c r="A59" s="416" t="s">
        <v>359</v>
      </c>
      <c r="B59" s="417"/>
      <c r="C59" s="417"/>
      <c r="D59" s="418"/>
    </row>
    <row r="60" spans="1:5" ht="17.25" customHeight="1" x14ac:dyDescent="0.25">
      <c r="A60" s="419" t="s">
        <v>307</v>
      </c>
      <c r="B60" s="420"/>
      <c r="C60" s="420"/>
      <c r="D60" s="421"/>
    </row>
    <row r="61" spans="1:5" ht="17.25" customHeight="1" x14ac:dyDescent="0.25">
      <c r="A61" s="422"/>
      <c r="B61" s="423"/>
      <c r="C61" s="423"/>
      <c r="D61" s="424"/>
    </row>
    <row r="62" spans="1:5" ht="66.75" customHeight="1" thickBot="1" x14ac:dyDescent="0.3">
      <c r="A62" s="425"/>
      <c r="B62" s="426"/>
      <c r="C62" s="426"/>
      <c r="D62" s="427"/>
    </row>
    <row r="63" spans="1:5" ht="47.25" x14ac:dyDescent="0.25">
      <c r="A63" s="134" t="s">
        <v>308</v>
      </c>
      <c r="B63" s="135" t="s">
        <v>309</v>
      </c>
      <c r="C63" s="135" t="s">
        <v>310</v>
      </c>
      <c r="D63" s="136" t="s">
        <v>311</v>
      </c>
    </row>
    <row r="64" spans="1:5" ht="30" x14ac:dyDescent="0.25">
      <c r="A64" s="428" t="s">
        <v>312</v>
      </c>
      <c r="B64" s="184" t="s">
        <v>313</v>
      </c>
      <c r="C64" s="13"/>
      <c r="D64" s="137" t="b">
        <f>IF(C64="Asignado",15,IF(C64="No ASignado",10))</f>
        <v>0</v>
      </c>
    </row>
    <row r="65" spans="1:7" ht="45" x14ac:dyDescent="0.25">
      <c r="A65" s="428"/>
      <c r="B65" s="184" t="s">
        <v>315</v>
      </c>
      <c r="C65" s="13"/>
      <c r="D65" s="137" t="b">
        <f>IF(C65="Adecuado",15,IF(C65="Inadecuado",0))</f>
        <v>0</v>
      </c>
    </row>
    <row r="66" spans="1:7" ht="60" x14ac:dyDescent="0.25">
      <c r="A66" s="138" t="s">
        <v>317</v>
      </c>
      <c r="B66" s="184" t="s">
        <v>318</v>
      </c>
      <c r="C66" s="13"/>
      <c r="D66" s="137" t="b">
        <f>IF(C66="OPORTUNA",15,IF(C66="INOPORTUNA",0))</f>
        <v>0</v>
      </c>
    </row>
    <row r="67" spans="1:7" ht="90" x14ac:dyDescent="0.25">
      <c r="A67" s="138" t="s">
        <v>320</v>
      </c>
      <c r="B67" s="184" t="s">
        <v>321</v>
      </c>
      <c r="C67" s="139"/>
      <c r="D67" s="137" t="b">
        <f>IF(C67="PREVENIR",15,IF(C67="DETECTAR",10,IF(C67="NO ES UN CONTROL",0)))</f>
        <v>0</v>
      </c>
    </row>
    <row r="68" spans="1:7" ht="60" customHeight="1" thickBot="1" x14ac:dyDescent="0.3">
      <c r="A68" s="138" t="s">
        <v>323</v>
      </c>
      <c r="B68" s="184" t="s">
        <v>324</v>
      </c>
      <c r="C68" s="140"/>
      <c r="D68" s="137" t="b">
        <f>IF(C68="CONFIABLE",15,IF(C68="NO CONFIABLE",0))</f>
        <v>0</v>
      </c>
    </row>
    <row r="69" spans="1:7" ht="75" x14ac:dyDescent="0.25">
      <c r="A69" s="141" t="s">
        <v>326</v>
      </c>
      <c r="B69" s="184" t="s">
        <v>327</v>
      </c>
      <c r="C69" s="97"/>
      <c r="D69" s="137" t="b">
        <f>IF(C69="SE INVESTIGAN Y RESUELVEN OPORTUNAMENTE",15,IF(C69="NO SE INVESTIGAN Y RESUELVEN OPORTUNAMENTE",0))</f>
        <v>0</v>
      </c>
      <c r="E69" s="429" t="s">
        <v>329</v>
      </c>
      <c r="F69" s="430"/>
    </row>
    <row r="70" spans="1:7" ht="60" x14ac:dyDescent="0.25">
      <c r="A70" s="138" t="s">
        <v>330</v>
      </c>
      <c r="B70" s="184" t="s">
        <v>331</v>
      </c>
      <c r="C70" s="13"/>
      <c r="D70" s="137" t="b">
        <f>IF(C70="COMPLETA",10,IF(C70="INCOMPLETA",5,IF(C70="NO EXISTE",0)))</f>
        <v>0</v>
      </c>
      <c r="E70" s="409" t="s">
        <v>333</v>
      </c>
      <c r="F70" s="411" t="str">
        <f>IF(D71&gt;=96,"FUERTE",IF(D71&gt;=86,"MODERADO",IF(D71&lt;=85,"DEBIL")))</f>
        <v>DEBIL</v>
      </c>
    </row>
    <row r="71" spans="1:7" ht="21" thickBot="1" x14ac:dyDescent="0.3">
      <c r="A71" s="433" t="s">
        <v>92</v>
      </c>
      <c r="B71" s="434"/>
      <c r="C71" s="434"/>
      <c r="D71" s="142">
        <f>SUM(D64:D70)</f>
        <v>0</v>
      </c>
      <c r="E71" s="410"/>
      <c r="F71" s="412"/>
    </row>
    <row r="72" spans="1:7" x14ac:dyDescent="0.25">
      <c r="E72" s="21"/>
    </row>
    <row r="73" spans="1:7" x14ac:dyDescent="0.25">
      <c r="E73" s="21"/>
    </row>
    <row r="74" spans="1:7" x14ac:dyDescent="0.25">
      <c r="A74" s="400" t="s">
        <v>334</v>
      </c>
      <c r="B74" s="400"/>
      <c r="C74" s="400"/>
      <c r="D74" s="400"/>
      <c r="E74" s="400"/>
    </row>
    <row r="75" spans="1:7" ht="45" customHeight="1" x14ac:dyDescent="0.25">
      <c r="A75" s="143" t="s">
        <v>335</v>
      </c>
      <c r="B75" s="401" t="s">
        <v>336</v>
      </c>
      <c r="C75" s="401"/>
      <c r="D75" s="401"/>
      <c r="E75" s="401"/>
    </row>
    <row r="76" spans="1:7" ht="57" customHeight="1" x14ac:dyDescent="0.25">
      <c r="A76" s="144"/>
      <c r="B76" s="402" t="b">
        <f>IF(A76="FUERTE","EL CONTROL SE EJECUTA DE MANERA CONSISTENTE POR PARTE DEL RESPONSABLE",IF(A76="MODERADO","EL CONTROL SE EJECUTA ALGUNAS VECES POR PARTE DEL RESPONSABLE",IF(A76="DEBIL","EL CONTROL NO SE EJECUTA POR PARTE DEL RESPONSABLE")))</f>
        <v>0</v>
      </c>
      <c r="C76" s="402"/>
      <c r="D76" s="402"/>
      <c r="E76" s="402"/>
      <c r="F76" s="145"/>
      <c r="G76" s="145"/>
    </row>
    <row r="79" spans="1:7" ht="15.75" thickBot="1" x14ac:dyDescent="0.3">
      <c r="A79" s="403" t="s">
        <v>337</v>
      </c>
      <c r="B79" s="403"/>
      <c r="C79" s="403"/>
      <c r="D79" s="403"/>
      <c r="E79" s="403"/>
    </row>
    <row r="80" spans="1:7" x14ac:dyDescent="0.25">
      <c r="A80" s="404" t="s">
        <v>338</v>
      </c>
      <c r="B80" s="406" t="s">
        <v>99</v>
      </c>
      <c r="C80" s="406"/>
      <c r="D80" s="407" t="s">
        <v>100</v>
      </c>
      <c r="E80" s="408"/>
    </row>
    <row r="81" spans="1:6" s="12" customFormat="1" ht="47.25" customHeight="1" x14ac:dyDescent="0.25">
      <c r="A81" s="405"/>
      <c r="B81" s="146" t="s">
        <v>339</v>
      </c>
      <c r="C81" s="146" t="s">
        <v>340</v>
      </c>
      <c r="D81" s="147" t="s">
        <v>339</v>
      </c>
      <c r="E81" s="148" t="s">
        <v>340</v>
      </c>
    </row>
    <row r="82" spans="1:6" s="12" customFormat="1" ht="50.25" customHeight="1" thickBot="1" x14ac:dyDescent="0.3">
      <c r="A82" s="149" t="str">
        <f>F70</f>
        <v>DEBIL</v>
      </c>
      <c r="B82" s="150"/>
      <c r="C82" s="151" t="b">
        <f>IF(B82="Directamente",2,IF(B82="Indirectamente",1,IF(B82="No disminuye",0)))</f>
        <v>0</v>
      </c>
      <c r="D82" s="152"/>
      <c r="E82" s="153" t="b">
        <f>IF(D82="Directamente",2,IF(D82="Indirectamente",1,IF(D82="No disminuye",0)))</f>
        <v>0</v>
      </c>
    </row>
    <row r="84" spans="1:6" ht="15.75" thickBot="1" x14ac:dyDescent="0.3"/>
    <row r="85" spans="1:6" ht="44.25" customHeight="1" thickBot="1" x14ac:dyDescent="0.3">
      <c r="A85" s="416" t="s">
        <v>358</v>
      </c>
      <c r="B85" s="417"/>
      <c r="C85" s="417"/>
      <c r="D85" s="418"/>
    </row>
    <row r="86" spans="1:6" ht="17.25" customHeight="1" x14ac:dyDescent="0.25">
      <c r="A86" s="419" t="s">
        <v>307</v>
      </c>
      <c r="B86" s="420"/>
      <c r="C86" s="420"/>
      <c r="D86" s="421"/>
    </row>
    <row r="87" spans="1:6" ht="17.25" customHeight="1" x14ac:dyDescent="0.25">
      <c r="A87" s="422"/>
      <c r="B87" s="423"/>
      <c r="C87" s="423"/>
      <c r="D87" s="424"/>
    </row>
    <row r="88" spans="1:6" ht="66.75" customHeight="1" thickBot="1" x14ac:dyDescent="0.3">
      <c r="A88" s="425"/>
      <c r="B88" s="426"/>
      <c r="C88" s="426"/>
      <c r="D88" s="427"/>
    </row>
    <row r="89" spans="1:6" ht="47.25" x14ac:dyDescent="0.25">
      <c r="A89" s="134" t="s">
        <v>308</v>
      </c>
      <c r="B89" s="135" t="s">
        <v>309</v>
      </c>
      <c r="C89" s="135" t="s">
        <v>310</v>
      </c>
      <c r="D89" s="136" t="s">
        <v>311</v>
      </c>
    </row>
    <row r="90" spans="1:6" ht="30" x14ac:dyDescent="0.25">
      <c r="A90" s="428" t="s">
        <v>312</v>
      </c>
      <c r="B90" s="184" t="s">
        <v>313</v>
      </c>
      <c r="C90" s="13"/>
      <c r="D90" s="137" t="b">
        <f>IF(C90="Asignado",15,IF(C90="No ASignado",10))</f>
        <v>0</v>
      </c>
    </row>
    <row r="91" spans="1:6" ht="45" x14ac:dyDescent="0.25">
      <c r="A91" s="428"/>
      <c r="B91" s="184" t="s">
        <v>315</v>
      </c>
      <c r="C91" s="13"/>
      <c r="D91" s="137" t="b">
        <f>IF(C91="Adecuado",15,IF(C91="Inadecuado",0))</f>
        <v>0</v>
      </c>
    </row>
    <row r="92" spans="1:6" ht="60" x14ac:dyDescent="0.25">
      <c r="A92" s="138" t="s">
        <v>317</v>
      </c>
      <c r="B92" s="184" t="s">
        <v>318</v>
      </c>
      <c r="C92" s="13"/>
      <c r="D92" s="137" t="b">
        <f>IF(C92="OPORTUNA",15,IF(C92="INOPORTUNA",0))</f>
        <v>0</v>
      </c>
    </row>
    <row r="93" spans="1:6" ht="90" x14ac:dyDescent="0.25">
      <c r="A93" s="138" t="s">
        <v>320</v>
      </c>
      <c r="B93" s="184" t="s">
        <v>321</v>
      </c>
      <c r="C93" s="139"/>
      <c r="D93" s="137" t="b">
        <f>IF(C93="PREVENIR",15,IF(C93="DETECTAR",10,IF(C93="NO ES UN CONTROL",0)))</f>
        <v>0</v>
      </c>
    </row>
    <row r="94" spans="1:6" ht="60" customHeight="1" thickBot="1" x14ac:dyDescent="0.3">
      <c r="A94" s="138" t="s">
        <v>323</v>
      </c>
      <c r="B94" s="184" t="s">
        <v>324</v>
      </c>
      <c r="C94" s="140"/>
      <c r="D94" s="137" t="b">
        <f>IF(C94="CONFIABLE",15,IF(C94="NO CONFIABLE",0))</f>
        <v>0</v>
      </c>
    </row>
    <row r="95" spans="1:6" ht="75" x14ac:dyDescent="0.25">
      <c r="A95" s="141" t="s">
        <v>326</v>
      </c>
      <c r="B95" s="184" t="s">
        <v>327</v>
      </c>
      <c r="C95" s="97"/>
      <c r="D95" s="137" t="b">
        <f>IF(C95="SE INVESTIGAN Y RESUELVEN OPORTUNAMENTE",15,IF(C95="NO SE INVESTIGAN Y RESUELVEN OPORTUNAMENTE",0))</f>
        <v>0</v>
      </c>
      <c r="E95" s="429" t="s">
        <v>329</v>
      </c>
      <c r="F95" s="430"/>
    </row>
    <row r="96" spans="1:6" ht="60" x14ac:dyDescent="0.25">
      <c r="A96" s="138" t="s">
        <v>330</v>
      </c>
      <c r="B96" s="184" t="s">
        <v>331</v>
      </c>
      <c r="C96" s="13"/>
      <c r="D96" s="137" t="b">
        <f>IF(C96="COMPLETA",10,IF(C96="INCOMPLETA",5,IF(C96="NO EXISTE",0)))</f>
        <v>0</v>
      </c>
      <c r="E96" s="409" t="s">
        <v>333</v>
      </c>
      <c r="F96" s="411" t="str">
        <f>IF(D97&gt;=96,"FUERTE",IF(D97&gt;=86,"MODERADO",IF(D97&lt;=85,"DEBIL")))</f>
        <v>DEBIL</v>
      </c>
    </row>
    <row r="97" spans="1:7" ht="21" thickBot="1" x14ac:dyDescent="0.3">
      <c r="A97" s="190" t="s">
        <v>92</v>
      </c>
      <c r="B97" s="431" t="s">
        <v>92</v>
      </c>
      <c r="C97" s="432"/>
      <c r="D97" s="142">
        <f>SUM(D90:D96)</f>
        <v>0</v>
      </c>
      <c r="E97" s="410"/>
      <c r="F97" s="412"/>
    </row>
    <row r="98" spans="1:7" x14ac:dyDescent="0.25">
      <c r="E98" s="21"/>
    </row>
    <row r="99" spans="1:7" x14ac:dyDescent="0.25">
      <c r="E99" s="21"/>
    </row>
    <row r="100" spans="1:7" x14ac:dyDescent="0.25">
      <c r="A100" s="400" t="s">
        <v>334</v>
      </c>
      <c r="B100" s="400"/>
      <c r="C100" s="400"/>
      <c r="D100" s="400"/>
      <c r="E100" s="400"/>
    </row>
    <row r="101" spans="1:7" ht="45" customHeight="1" x14ac:dyDescent="0.25">
      <c r="A101" s="143" t="s">
        <v>335</v>
      </c>
      <c r="B101" s="401" t="s">
        <v>336</v>
      </c>
      <c r="C101" s="401"/>
      <c r="D101" s="401"/>
      <c r="E101" s="401"/>
    </row>
    <row r="102" spans="1:7" ht="57" customHeight="1" x14ac:dyDescent="0.25">
      <c r="A102" s="144"/>
      <c r="B102" s="402" t="b">
        <f>IF(A102="FUERTE","EL CONTROL SE EJECUTA DE MANERA CONSISTENTE POR PARTE DEL RESPONSABLE",IF(A102="MODERADO","EL CONTROL SE EJECUTA ALGUNAS VECES POR PARTE DEL RESPONSABLE",IF(A102="DEBIL","EL CONTROL NO SE EJECUTA POR PARTE DEL RESPONSABLE")))</f>
        <v>0</v>
      </c>
      <c r="C102" s="402"/>
      <c r="D102" s="402"/>
      <c r="E102" s="402"/>
      <c r="F102" s="145"/>
      <c r="G102" s="145"/>
    </row>
    <row r="105" spans="1:7" ht="15.75" thickBot="1" x14ac:dyDescent="0.3">
      <c r="A105" s="403" t="s">
        <v>337</v>
      </c>
      <c r="B105" s="403"/>
      <c r="C105" s="403"/>
      <c r="D105" s="403"/>
      <c r="E105" s="403"/>
    </row>
    <row r="106" spans="1:7" x14ac:dyDescent="0.25">
      <c r="A106" s="404" t="s">
        <v>338</v>
      </c>
      <c r="B106" s="406" t="s">
        <v>99</v>
      </c>
      <c r="C106" s="406"/>
      <c r="D106" s="407" t="s">
        <v>100</v>
      </c>
      <c r="E106" s="408"/>
    </row>
    <row r="107" spans="1:7" s="12" customFormat="1" ht="47.25" customHeight="1" x14ac:dyDescent="0.25">
      <c r="A107" s="405"/>
      <c r="B107" s="146" t="s">
        <v>339</v>
      </c>
      <c r="C107" s="146" t="s">
        <v>340</v>
      </c>
      <c r="D107" s="147" t="s">
        <v>339</v>
      </c>
      <c r="E107" s="148" t="s">
        <v>340</v>
      </c>
    </row>
    <row r="108" spans="1:7" s="12" customFormat="1" ht="50.25" customHeight="1" thickBot="1" x14ac:dyDescent="0.3">
      <c r="A108" s="149" t="str">
        <f>F96</f>
        <v>DEBIL</v>
      </c>
      <c r="B108" s="150"/>
      <c r="C108" s="151" t="b">
        <f>IF(B108="Directamente",2,IF(B108="Indirectamente",1,IF(B108="No disminuye",0)))</f>
        <v>0</v>
      </c>
      <c r="D108" s="152"/>
      <c r="E108" s="153" t="b">
        <f>IF(D108="Directamente",2,IF(D108="Indirectamente",1,IF(D108="No disminuye",0)))</f>
        <v>0</v>
      </c>
    </row>
    <row r="111" spans="1:7" ht="15.75" thickBot="1" x14ac:dyDescent="0.3"/>
    <row r="112" spans="1:7" ht="44.25" customHeight="1" thickBot="1" x14ac:dyDescent="0.3">
      <c r="A112" s="416" t="s">
        <v>359</v>
      </c>
      <c r="B112" s="417"/>
      <c r="C112" s="417"/>
      <c r="D112" s="418"/>
    </row>
    <row r="113" spans="1:6" ht="17.25" customHeight="1" x14ac:dyDescent="0.25">
      <c r="A113" s="419" t="s">
        <v>307</v>
      </c>
      <c r="B113" s="420"/>
      <c r="C113" s="420"/>
      <c r="D113" s="421"/>
    </row>
    <row r="114" spans="1:6" ht="17.25" customHeight="1" x14ac:dyDescent="0.25">
      <c r="A114" s="422"/>
      <c r="B114" s="423"/>
      <c r="C114" s="423"/>
      <c r="D114" s="424"/>
    </row>
    <row r="115" spans="1:6" ht="66.75" customHeight="1" thickBot="1" x14ac:dyDescent="0.3">
      <c r="A115" s="425"/>
      <c r="B115" s="426"/>
      <c r="C115" s="426"/>
      <c r="D115" s="427"/>
    </row>
    <row r="116" spans="1:6" ht="47.25" x14ac:dyDescent="0.25">
      <c r="A116" s="134" t="s">
        <v>308</v>
      </c>
      <c r="B116" s="135" t="s">
        <v>309</v>
      </c>
      <c r="C116" s="135" t="s">
        <v>310</v>
      </c>
      <c r="D116" s="136" t="s">
        <v>311</v>
      </c>
    </row>
    <row r="117" spans="1:6" ht="30" x14ac:dyDescent="0.25">
      <c r="A117" s="428" t="s">
        <v>312</v>
      </c>
      <c r="B117" s="184" t="s">
        <v>313</v>
      </c>
      <c r="C117" s="13"/>
      <c r="D117" s="137" t="b">
        <f>IF(C117="Asignado",15,IF(C117="No ASignado",10))</f>
        <v>0</v>
      </c>
    </row>
    <row r="118" spans="1:6" ht="45" x14ac:dyDescent="0.25">
      <c r="A118" s="428"/>
      <c r="B118" s="184" t="s">
        <v>315</v>
      </c>
      <c r="C118" s="13"/>
      <c r="D118" s="137" t="b">
        <f>IF(C118="Adecuado",15,IF(C118="Inadecuado",0))</f>
        <v>0</v>
      </c>
    </row>
    <row r="119" spans="1:6" ht="60" x14ac:dyDescent="0.25">
      <c r="A119" s="138" t="s">
        <v>317</v>
      </c>
      <c r="B119" s="184" t="s">
        <v>318</v>
      </c>
      <c r="C119" s="13"/>
      <c r="D119" s="137" t="b">
        <f>IF(C119="OPORTUNA",15,IF(C119="INOPORTUNA",0))</f>
        <v>0</v>
      </c>
    </row>
    <row r="120" spans="1:6" ht="90" x14ac:dyDescent="0.25">
      <c r="A120" s="138" t="s">
        <v>320</v>
      </c>
      <c r="B120" s="184" t="s">
        <v>321</v>
      </c>
      <c r="C120" s="139"/>
      <c r="D120" s="137" t="b">
        <f>IF(C120="PREVENIR",15,IF(C120="DETECTAR",10,IF(C120="NO ES UN CONTROL",0)))</f>
        <v>0</v>
      </c>
    </row>
    <row r="121" spans="1:6" ht="60" customHeight="1" thickBot="1" x14ac:dyDescent="0.3">
      <c r="A121" s="138" t="s">
        <v>323</v>
      </c>
      <c r="B121" s="184" t="s">
        <v>324</v>
      </c>
      <c r="C121" s="140"/>
      <c r="D121" s="137" t="b">
        <f>IF(C121="CONFIABLE",15,IF(C121="NO CONFIABLE",0))</f>
        <v>0</v>
      </c>
    </row>
    <row r="122" spans="1:6" ht="75" x14ac:dyDescent="0.25">
      <c r="A122" s="141" t="s">
        <v>326</v>
      </c>
      <c r="B122" s="184" t="s">
        <v>327</v>
      </c>
      <c r="C122" s="97"/>
      <c r="D122" s="137" t="b">
        <f>IF(C122="SE INVESTIGAN Y RESUELVEN OPORTUNAMENTE",15,IF(C122="NO SE INVESTIGAN Y RESUELVEN OPORTUNAMENTE",0))</f>
        <v>0</v>
      </c>
      <c r="E122" s="429" t="s">
        <v>329</v>
      </c>
      <c r="F122" s="430"/>
    </row>
    <row r="123" spans="1:6" ht="60" x14ac:dyDescent="0.25">
      <c r="A123" s="138" t="s">
        <v>330</v>
      </c>
      <c r="B123" s="184" t="s">
        <v>331</v>
      </c>
      <c r="C123" s="13"/>
      <c r="D123" s="137" t="b">
        <f>IF(C123="COMPLETA",10,IF(C123="INCOMPLETA",5,IF(C123="NO EXISTE",0)))</f>
        <v>0</v>
      </c>
      <c r="E123" s="409" t="s">
        <v>333</v>
      </c>
      <c r="F123" s="411" t="str">
        <f>IF(D124&gt;=96,"FUERTE",IF(D124&gt;=86,"MODERADO",IF(D124&lt;=85,"DEBIL")))</f>
        <v>DEBIL</v>
      </c>
    </row>
    <row r="124" spans="1:6" ht="21" thickBot="1" x14ac:dyDescent="0.3">
      <c r="A124" s="413" t="s">
        <v>92</v>
      </c>
      <c r="B124" s="414"/>
      <c r="C124" s="415"/>
      <c r="D124" s="142">
        <f>SUM(D117:D123)</f>
        <v>0</v>
      </c>
      <c r="E124" s="410"/>
      <c r="F124" s="412"/>
    </row>
    <row r="125" spans="1:6" x14ac:dyDescent="0.25">
      <c r="E125" s="21"/>
    </row>
    <row r="126" spans="1:6" x14ac:dyDescent="0.25">
      <c r="E126" s="21"/>
    </row>
    <row r="127" spans="1:6" x14ac:dyDescent="0.25">
      <c r="A127" s="400" t="s">
        <v>334</v>
      </c>
      <c r="B127" s="400"/>
      <c r="C127" s="400"/>
      <c r="D127" s="400"/>
      <c r="E127" s="400"/>
    </row>
    <row r="128" spans="1:6" ht="45" customHeight="1" x14ac:dyDescent="0.25">
      <c r="A128" s="143" t="s">
        <v>335</v>
      </c>
      <c r="B128" s="401" t="s">
        <v>336</v>
      </c>
      <c r="C128" s="401"/>
      <c r="D128" s="401"/>
      <c r="E128" s="401"/>
    </row>
    <row r="129" spans="1:7" ht="57" customHeight="1" x14ac:dyDescent="0.25">
      <c r="A129" s="144"/>
      <c r="B129" s="402" t="b">
        <f>IF(A129="FUERTE","EL CONTROL SE EJECUTA DE MANERA CONSISTENTE POR PARTE DEL RESPONSABLE",IF(A129="MODERADO","EL CONTROL SE EJECUTA ALGUNAS VECES POR PARTE DEL RESPONSABLE",IF(A129="DEBIL","EL CONTROL NO SE EJECUTA POR PARTE DEL RESPONSABLE")))</f>
        <v>0</v>
      </c>
      <c r="C129" s="402"/>
      <c r="D129" s="402"/>
      <c r="E129" s="402"/>
      <c r="F129" s="145"/>
      <c r="G129" s="145"/>
    </row>
    <row r="132" spans="1:7" ht="15.75" thickBot="1" x14ac:dyDescent="0.3">
      <c r="A132" s="403" t="s">
        <v>337</v>
      </c>
      <c r="B132" s="403"/>
      <c r="C132" s="403"/>
      <c r="D132" s="403"/>
      <c r="E132" s="403"/>
    </row>
    <row r="133" spans="1:7" x14ac:dyDescent="0.25">
      <c r="A133" s="404" t="s">
        <v>338</v>
      </c>
      <c r="B133" s="406" t="s">
        <v>99</v>
      </c>
      <c r="C133" s="406"/>
      <c r="D133" s="407" t="s">
        <v>100</v>
      </c>
      <c r="E133" s="408"/>
    </row>
    <row r="134" spans="1:7" s="12" customFormat="1" ht="47.25" customHeight="1" x14ac:dyDescent="0.25">
      <c r="A134" s="405"/>
      <c r="B134" s="146" t="s">
        <v>339</v>
      </c>
      <c r="C134" s="146" t="s">
        <v>340</v>
      </c>
      <c r="D134" s="147" t="s">
        <v>339</v>
      </c>
      <c r="E134" s="148" t="s">
        <v>340</v>
      </c>
    </row>
    <row r="135" spans="1:7" s="12" customFormat="1" ht="50.25" customHeight="1" thickBot="1" x14ac:dyDescent="0.3">
      <c r="A135" s="149" t="str">
        <f>F123</f>
        <v>DEBIL</v>
      </c>
      <c r="B135" s="150"/>
      <c r="C135" s="151" t="b">
        <f>IF(B135="Directamente",2,IF(B135="Indirectamente",1,IF(B135="No disminuye",0)))</f>
        <v>0</v>
      </c>
      <c r="D135" s="152"/>
      <c r="E135" s="153" t="b">
        <f>IF(D135="Directamente",2,IF(D135="Indirectamente",1,IF(D135="No disminuye",0)))</f>
        <v>0</v>
      </c>
    </row>
    <row r="162" spans="2:7" x14ac:dyDescent="0.25">
      <c r="B162" s="16"/>
      <c r="C162" s="16"/>
      <c r="D162" s="16"/>
      <c r="E162" s="16"/>
      <c r="F162" s="16"/>
      <c r="G162" s="16"/>
    </row>
    <row r="163" spans="2:7" hidden="1" x14ac:dyDescent="0.25"/>
    <row r="164" spans="2:7" hidden="1" x14ac:dyDescent="0.25">
      <c r="B164" t="s">
        <v>1</v>
      </c>
      <c r="C164" t="s">
        <v>314</v>
      </c>
      <c r="F164" t="s">
        <v>344</v>
      </c>
      <c r="G164" t="s">
        <v>345</v>
      </c>
    </row>
    <row r="165" spans="2:7" hidden="1" x14ac:dyDescent="0.25">
      <c r="C165" t="s">
        <v>346</v>
      </c>
      <c r="F165" t="s">
        <v>213</v>
      </c>
      <c r="G165" t="s">
        <v>347</v>
      </c>
    </row>
    <row r="166" spans="2:7" hidden="1" x14ac:dyDescent="0.25">
      <c r="F166" t="s">
        <v>348</v>
      </c>
      <c r="G166" t="s">
        <v>349</v>
      </c>
    </row>
    <row r="167" spans="2:7" hidden="1" x14ac:dyDescent="0.25">
      <c r="B167" t="s">
        <v>2</v>
      </c>
      <c r="C167" t="s">
        <v>316</v>
      </c>
    </row>
    <row r="168" spans="2:7" hidden="1" x14ac:dyDescent="0.25">
      <c r="C168" t="s">
        <v>350</v>
      </c>
    </row>
    <row r="169" spans="2:7" hidden="1" x14ac:dyDescent="0.25"/>
    <row r="170" spans="2:7" hidden="1" x14ac:dyDescent="0.25">
      <c r="B170">
        <v>2</v>
      </c>
      <c r="C170" t="s">
        <v>343</v>
      </c>
    </row>
    <row r="171" spans="2:7" hidden="1" x14ac:dyDescent="0.25">
      <c r="C171" t="s">
        <v>319</v>
      </c>
    </row>
    <row r="172" spans="2:7" hidden="1" x14ac:dyDescent="0.25"/>
    <row r="173" spans="2:7" hidden="1" x14ac:dyDescent="0.25">
      <c r="B173">
        <v>3</v>
      </c>
      <c r="C173" t="s">
        <v>322</v>
      </c>
    </row>
    <row r="174" spans="2:7" hidden="1" x14ac:dyDescent="0.25">
      <c r="C174" t="s">
        <v>351</v>
      </c>
    </row>
    <row r="175" spans="2:7" hidden="1" x14ac:dyDescent="0.25">
      <c r="C175" t="s">
        <v>352</v>
      </c>
    </row>
    <row r="176" spans="2:7" hidden="1" x14ac:dyDescent="0.25"/>
    <row r="177" spans="2:3" hidden="1" x14ac:dyDescent="0.25">
      <c r="B177">
        <v>4</v>
      </c>
      <c r="C177" t="s">
        <v>325</v>
      </c>
    </row>
    <row r="178" spans="2:3" hidden="1" x14ac:dyDescent="0.25">
      <c r="C178" t="s">
        <v>353</v>
      </c>
    </row>
    <row r="179" spans="2:3" hidden="1" x14ac:dyDescent="0.25"/>
    <row r="180" spans="2:3" hidden="1" x14ac:dyDescent="0.25">
      <c r="B180">
        <v>5</v>
      </c>
      <c r="C180" t="s">
        <v>328</v>
      </c>
    </row>
    <row r="181" spans="2:3" hidden="1" x14ac:dyDescent="0.25">
      <c r="C181" t="s">
        <v>354</v>
      </c>
    </row>
    <row r="182" spans="2:3" hidden="1" x14ac:dyDescent="0.25"/>
    <row r="183" spans="2:3" hidden="1" x14ac:dyDescent="0.25">
      <c r="B183">
        <v>6</v>
      </c>
      <c r="C183" t="s">
        <v>332</v>
      </c>
    </row>
    <row r="184" spans="2:3" hidden="1" x14ac:dyDescent="0.25">
      <c r="C184" t="s">
        <v>355</v>
      </c>
    </row>
    <row r="185" spans="2:3" hidden="1" x14ac:dyDescent="0.25">
      <c r="C185" t="s">
        <v>356</v>
      </c>
    </row>
    <row r="186" spans="2:3" hidden="1" x14ac:dyDescent="0.25"/>
    <row r="187" spans="2:3" hidden="1" x14ac:dyDescent="0.25"/>
    <row r="188" spans="2:3" hidden="1" x14ac:dyDescent="0.25"/>
    <row r="189" spans="2:3" hidden="1" x14ac:dyDescent="0.25">
      <c r="B189" t="s">
        <v>99</v>
      </c>
      <c r="C189" t="s">
        <v>341</v>
      </c>
    </row>
    <row r="190" spans="2:3" hidden="1" x14ac:dyDescent="0.25">
      <c r="C190" t="s">
        <v>342</v>
      </c>
    </row>
    <row r="191" spans="2:3" hidden="1" x14ac:dyDescent="0.25">
      <c r="C191" t="s">
        <v>357</v>
      </c>
    </row>
    <row r="192" spans="2:3" hidden="1" x14ac:dyDescent="0.25"/>
    <row r="193" spans="1:3" hidden="1" x14ac:dyDescent="0.25">
      <c r="B193" t="s">
        <v>100</v>
      </c>
      <c r="C193" t="s">
        <v>341</v>
      </c>
    </row>
    <row r="194" spans="1:3" hidden="1" x14ac:dyDescent="0.25">
      <c r="C194" t="s">
        <v>342</v>
      </c>
    </row>
    <row r="195" spans="1:3" hidden="1" x14ac:dyDescent="0.25">
      <c r="C195" t="s">
        <v>357</v>
      </c>
    </row>
    <row r="196" spans="1:3" x14ac:dyDescent="0.25">
      <c r="A196" t="s">
        <v>348</v>
      </c>
    </row>
    <row r="197" spans="1:3" x14ac:dyDescent="0.25">
      <c r="A197" t="s">
        <v>213</v>
      </c>
    </row>
    <row r="198" spans="1:3" x14ac:dyDescent="0.25">
      <c r="A198" t="s">
        <v>344</v>
      </c>
    </row>
  </sheetData>
  <mergeCells count="75">
    <mergeCell ref="E12:E13"/>
    <mergeCell ref="F12:F13"/>
    <mergeCell ref="A13:C13"/>
    <mergeCell ref="A1:D1"/>
    <mergeCell ref="A2:D3"/>
    <mergeCell ref="A4:D4"/>
    <mergeCell ref="A6:A7"/>
    <mergeCell ref="E11:F11"/>
    <mergeCell ref="E38:E39"/>
    <mergeCell ref="F38:F39"/>
    <mergeCell ref="A39:C39"/>
    <mergeCell ref="A16:E16"/>
    <mergeCell ref="B17:E17"/>
    <mergeCell ref="B18:E18"/>
    <mergeCell ref="A21:E21"/>
    <mergeCell ref="A22:A23"/>
    <mergeCell ref="B22:C22"/>
    <mergeCell ref="D22:E22"/>
    <mergeCell ref="A27:D27"/>
    <mergeCell ref="A28:D29"/>
    <mergeCell ref="A30:D30"/>
    <mergeCell ref="A32:A33"/>
    <mergeCell ref="E37:F37"/>
    <mergeCell ref="E70:E71"/>
    <mergeCell ref="F70:F71"/>
    <mergeCell ref="A71:C71"/>
    <mergeCell ref="A42:E42"/>
    <mergeCell ref="B43:E43"/>
    <mergeCell ref="B44:E44"/>
    <mergeCell ref="A47:E47"/>
    <mergeCell ref="A48:A49"/>
    <mergeCell ref="B48:C48"/>
    <mergeCell ref="D48:E48"/>
    <mergeCell ref="A59:D59"/>
    <mergeCell ref="A60:D61"/>
    <mergeCell ref="A62:D62"/>
    <mergeCell ref="A64:A65"/>
    <mergeCell ref="E69:F69"/>
    <mergeCell ref="E96:E97"/>
    <mergeCell ref="F96:F97"/>
    <mergeCell ref="A74:E74"/>
    <mergeCell ref="B75:E75"/>
    <mergeCell ref="B76:E76"/>
    <mergeCell ref="A79:E79"/>
    <mergeCell ref="A80:A81"/>
    <mergeCell ref="B80:C80"/>
    <mergeCell ref="D80:E80"/>
    <mergeCell ref="A85:D85"/>
    <mergeCell ref="A86:D87"/>
    <mergeCell ref="A88:D88"/>
    <mergeCell ref="A90:A91"/>
    <mergeCell ref="E95:F95"/>
    <mergeCell ref="B97:C97"/>
    <mergeCell ref="E123:E124"/>
    <mergeCell ref="F123:F124"/>
    <mergeCell ref="A124:C124"/>
    <mergeCell ref="A100:E100"/>
    <mergeCell ref="B101:E101"/>
    <mergeCell ref="B102:E102"/>
    <mergeCell ref="A105:E105"/>
    <mergeCell ref="A106:A107"/>
    <mergeCell ref="B106:C106"/>
    <mergeCell ref="D106:E106"/>
    <mergeCell ref="A112:D112"/>
    <mergeCell ref="A113:D114"/>
    <mergeCell ref="A115:D115"/>
    <mergeCell ref="A117:A118"/>
    <mergeCell ref="E122:F122"/>
    <mergeCell ref="A127:E127"/>
    <mergeCell ref="B128:E128"/>
    <mergeCell ref="B129:E129"/>
    <mergeCell ref="A132:E132"/>
    <mergeCell ref="A133:A134"/>
    <mergeCell ref="B133:C133"/>
    <mergeCell ref="D133:E133"/>
  </mergeCells>
  <conditionalFormatting sqref="D13">
    <cfRule type="cellIs" dxfId="244" priority="29" operator="between">
      <formula>96</formula>
      <formula>100</formula>
    </cfRule>
    <cfRule type="cellIs" dxfId="243" priority="30" operator="between">
      <formula>86</formula>
      <formula>95</formula>
    </cfRule>
    <cfRule type="cellIs" dxfId="242" priority="31" operator="between">
      <formula>0</formula>
      <formula>85</formula>
    </cfRule>
  </conditionalFormatting>
  <conditionalFormatting sqref="F12:F13">
    <cfRule type="colorScale" priority="32">
      <colorScale>
        <cfvo type="num" val="$F$164"/>
        <cfvo type="num" val="$F$165"/>
        <cfvo type="num" val="$F$166"/>
        <color rgb="FFF8696B"/>
        <color rgb="FFFFEB84"/>
        <color rgb="FF63BE7B"/>
      </colorScale>
    </cfRule>
    <cfRule type="colorScale" priority="33">
      <colorScale>
        <cfvo type="formula" val="$F$164"/>
        <cfvo type="formula" val="$F$165"/>
        <cfvo type="formula" val="$F$166"/>
        <color rgb="FFF8696B"/>
        <color rgb="FFFFEB84"/>
        <color rgb="FF63BE7B"/>
      </colorScale>
    </cfRule>
    <cfRule type="colorScale" priority="34">
      <colorScale>
        <cfvo type="min"/>
        <cfvo type="percentile" val="50"/>
        <cfvo type="max"/>
        <color rgb="FFF8696B"/>
        <color rgb="FFFFEB84"/>
        <color rgb="FF63BE7B"/>
      </colorScale>
    </cfRule>
    <cfRule type="colorScale" priority="35">
      <colorScale>
        <cfvo type="num" val="$F$164"/>
        <cfvo type="percentile" val="50"/>
        <cfvo type="max"/>
        <color rgb="FFF8696B"/>
        <color rgb="FFFFEB84"/>
        <color rgb="FF63BE7B"/>
      </colorScale>
    </cfRule>
  </conditionalFormatting>
  <conditionalFormatting sqref="D39">
    <cfRule type="cellIs" dxfId="241" priority="22" operator="between">
      <formula>96</formula>
      <formula>100</formula>
    </cfRule>
    <cfRule type="cellIs" dxfId="240" priority="23" operator="between">
      <formula>86</formula>
      <formula>95</formula>
    </cfRule>
    <cfRule type="cellIs" dxfId="239" priority="24" operator="between">
      <formula>0</formula>
      <formula>85</formula>
    </cfRule>
  </conditionalFormatting>
  <conditionalFormatting sqref="F38:F39">
    <cfRule type="colorScale" priority="25">
      <colorScale>
        <cfvo type="num" val="$F$164"/>
        <cfvo type="num" val="$F$165"/>
        <cfvo type="num" val="$F$166"/>
        <color rgb="FFF8696B"/>
        <color rgb="FFFFEB84"/>
        <color rgb="FF63BE7B"/>
      </colorScale>
    </cfRule>
    <cfRule type="colorScale" priority="26">
      <colorScale>
        <cfvo type="formula" val="$F$164"/>
        <cfvo type="formula" val="$F$165"/>
        <cfvo type="formula" val="$F$166"/>
        <color rgb="FFF8696B"/>
        <color rgb="FFFFEB84"/>
        <color rgb="FF63BE7B"/>
      </colorScale>
    </cfRule>
    <cfRule type="colorScale" priority="27">
      <colorScale>
        <cfvo type="min"/>
        <cfvo type="percentile" val="50"/>
        <cfvo type="max"/>
        <color rgb="FFF8696B"/>
        <color rgb="FFFFEB84"/>
        <color rgb="FF63BE7B"/>
      </colorScale>
    </cfRule>
    <cfRule type="colorScale" priority="28">
      <colorScale>
        <cfvo type="num" val="$F$164"/>
        <cfvo type="percentile" val="50"/>
        <cfvo type="max"/>
        <color rgb="FFF8696B"/>
        <color rgb="FFFFEB84"/>
        <color rgb="FF63BE7B"/>
      </colorScale>
    </cfRule>
  </conditionalFormatting>
  <conditionalFormatting sqref="D71">
    <cfRule type="cellIs" dxfId="238" priority="15" operator="between">
      <formula>96</formula>
      <formula>100</formula>
    </cfRule>
    <cfRule type="cellIs" dxfId="237" priority="16" operator="between">
      <formula>86</formula>
      <formula>95</formula>
    </cfRule>
    <cfRule type="cellIs" dxfId="236" priority="17" operator="between">
      <formula>0</formula>
      <formula>85</formula>
    </cfRule>
  </conditionalFormatting>
  <conditionalFormatting sqref="F70:F71">
    <cfRule type="colorScale" priority="18">
      <colorScale>
        <cfvo type="num" val="$F$164"/>
        <cfvo type="num" val="$F$165"/>
        <cfvo type="num" val="$F$166"/>
        <color rgb="FFF8696B"/>
        <color rgb="FFFFEB84"/>
        <color rgb="FF63BE7B"/>
      </colorScale>
    </cfRule>
    <cfRule type="colorScale" priority="19">
      <colorScale>
        <cfvo type="formula" val="$F$164"/>
        <cfvo type="formula" val="$F$165"/>
        <cfvo type="formula" val="$F$166"/>
        <color rgb="FFF8696B"/>
        <color rgb="FFFFEB84"/>
        <color rgb="FF63BE7B"/>
      </colorScale>
    </cfRule>
    <cfRule type="colorScale" priority="20">
      <colorScale>
        <cfvo type="min"/>
        <cfvo type="percentile" val="50"/>
        <cfvo type="max"/>
        <color rgb="FFF8696B"/>
        <color rgb="FFFFEB84"/>
        <color rgb="FF63BE7B"/>
      </colorScale>
    </cfRule>
    <cfRule type="colorScale" priority="21">
      <colorScale>
        <cfvo type="num" val="$F$164"/>
        <cfvo type="percentile" val="50"/>
        <cfvo type="max"/>
        <color rgb="FFF8696B"/>
        <color rgb="FFFFEB84"/>
        <color rgb="FF63BE7B"/>
      </colorScale>
    </cfRule>
  </conditionalFormatting>
  <conditionalFormatting sqref="D97">
    <cfRule type="cellIs" dxfId="235" priority="8" operator="between">
      <formula>96</formula>
      <formula>100</formula>
    </cfRule>
    <cfRule type="cellIs" dxfId="234" priority="9" operator="between">
      <formula>86</formula>
      <formula>95</formula>
    </cfRule>
    <cfRule type="cellIs" dxfId="233" priority="10" operator="between">
      <formula>0</formula>
      <formula>85</formula>
    </cfRule>
  </conditionalFormatting>
  <conditionalFormatting sqref="F96:F97">
    <cfRule type="colorScale" priority="11">
      <colorScale>
        <cfvo type="num" val="$F$164"/>
        <cfvo type="num" val="$F$165"/>
        <cfvo type="num" val="$F$166"/>
        <color rgb="FFF8696B"/>
        <color rgb="FFFFEB84"/>
        <color rgb="FF63BE7B"/>
      </colorScale>
    </cfRule>
    <cfRule type="colorScale" priority="12">
      <colorScale>
        <cfvo type="formula" val="$F$164"/>
        <cfvo type="formula" val="$F$165"/>
        <cfvo type="formula" val="$F$166"/>
        <color rgb="FFF8696B"/>
        <color rgb="FFFFEB84"/>
        <color rgb="FF63BE7B"/>
      </colorScale>
    </cfRule>
    <cfRule type="colorScale" priority="13">
      <colorScale>
        <cfvo type="min"/>
        <cfvo type="percentile" val="50"/>
        <cfvo type="max"/>
        <color rgb="FFF8696B"/>
        <color rgb="FFFFEB84"/>
        <color rgb="FF63BE7B"/>
      </colorScale>
    </cfRule>
    <cfRule type="colorScale" priority="14">
      <colorScale>
        <cfvo type="num" val="$F$164"/>
        <cfvo type="percentile" val="50"/>
        <cfvo type="max"/>
        <color rgb="FFF8696B"/>
        <color rgb="FFFFEB84"/>
        <color rgb="FF63BE7B"/>
      </colorScale>
    </cfRule>
  </conditionalFormatting>
  <conditionalFormatting sqref="D124">
    <cfRule type="cellIs" dxfId="232" priority="1" operator="between">
      <formula>96</formula>
      <formula>100</formula>
    </cfRule>
    <cfRule type="cellIs" dxfId="231" priority="2" operator="between">
      <formula>86</formula>
      <formula>95</formula>
    </cfRule>
    <cfRule type="cellIs" dxfId="230" priority="3" operator="between">
      <formula>0</formula>
      <formula>85</formula>
    </cfRule>
  </conditionalFormatting>
  <conditionalFormatting sqref="F123:F124">
    <cfRule type="colorScale" priority="4">
      <colorScale>
        <cfvo type="num" val="$F$164"/>
        <cfvo type="num" val="$F$165"/>
        <cfvo type="num" val="$F$166"/>
        <color rgb="FFF8696B"/>
        <color rgb="FFFFEB84"/>
        <color rgb="FF63BE7B"/>
      </colorScale>
    </cfRule>
    <cfRule type="colorScale" priority="5">
      <colorScale>
        <cfvo type="formula" val="$F$164"/>
        <cfvo type="formula" val="$F$165"/>
        <cfvo type="formula" val="$F$166"/>
        <color rgb="FFF8696B"/>
        <color rgb="FFFFEB84"/>
        <color rgb="FF63BE7B"/>
      </colorScale>
    </cfRule>
    <cfRule type="colorScale" priority="6">
      <colorScale>
        <cfvo type="min"/>
        <cfvo type="percentile" val="50"/>
        <cfvo type="max"/>
        <color rgb="FFF8696B"/>
        <color rgb="FFFFEB84"/>
        <color rgb="FF63BE7B"/>
      </colorScale>
    </cfRule>
    <cfRule type="colorScale" priority="7">
      <colorScale>
        <cfvo type="num" val="$F$164"/>
        <cfvo type="percentile" val="50"/>
        <cfvo type="max"/>
        <color rgb="FFF8696B"/>
        <color rgb="FFFFEB84"/>
        <color rgb="FF63BE7B"/>
      </colorScale>
    </cfRule>
  </conditionalFormatting>
  <dataValidations count="10">
    <dataValidation type="list" allowBlank="1" showInputMessage="1" showErrorMessage="1" sqref="A18 A129 A76 A44 A102">
      <formula1>$A$196:$A$198</formula1>
    </dataValidation>
    <dataValidation type="list" allowBlank="1" showInputMessage="1" showErrorMessage="1" sqref="D24 D135 D82 D50 D108">
      <formula1>$C$193:$C$195</formula1>
    </dataValidation>
    <dataValidation type="list" allowBlank="1" showInputMessage="1" showErrorMessage="1" sqref="B24 B108 B50 B82 B135">
      <formula1>$C$189:$C$191</formula1>
    </dataValidation>
    <dataValidation type="list" allowBlank="1" showInputMessage="1" showErrorMessage="1" sqref="C12 C96 C38 C70 C123">
      <formula1>$C$183:$C$185</formula1>
    </dataValidation>
    <dataValidation type="list" allowBlank="1" showInputMessage="1" showErrorMessage="1" sqref="C11 C95 C37 C69 C122">
      <formula1>$C$180:$C$181</formula1>
    </dataValidation>
    <dataValidation type="list" allowBlank="1" showInputMessage="1" showErrorMessage="1" sqref="C10 C94 C36 C68 C121">
      <formula1>$C$177:$C$178</formula1>
    </dataValidation>
    <dataValidation type="list" allowBlank="1" showInputMessage="1" showErrorMessage="1" sqref="C9 C93 C35 C67 C120">
      <formula1>$C$173:$C$175</formula1>
    </dataValidation>
    <dataValidation type="list" allowBlank="1" showInputMessage="1" showErrorMessage="1" sqref="C8 C92 C34 C66 C119">
      <formula1>$C$170:$C$171</formula1>
    </dataValidation>
    <dataValidation type="list" allowBlank="1" showInputMessage="1" showErrorMessage="1" sqref="C7 C91 C33 C65 C118">
      <formula1>$C$167:$C$168</formula1>
    </dataValidation>
    <dataValidation type="list" allowBlank="1" showInputMessage="1" showErrorMessage="1" sqref="C6 C90 C32 C64 C117">
      <formula1>$C$164:$C$165</formula1>
    </dataValidation>
  </dataValidations>
  <pageMargins left="0.7" right="0.7" top="0.75" bottom="0.75" header="0.3" footer="0.3"/>
  <pageSetup paperSize="151"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Y99"/>
  <sheetViews>
    <sheetView tabSelected="1" zoomScale="80" zoomScaleNormal="80" workbookViewId="0">
      <pane xSplit="1" ySplit="8" topLeftCell="B9" activePane="bottomRight" state="frozen"/>
      <selection pane="topRight" activeCell="B1" sqref="B1"/>
      <selection pane="bottomLeft" activeCell="A9" sqref="A9"/>
      <selection pane="bottomRight" activeCell="A5" sqref="A5:A8"/>
    </sheetView>
  </sheetViews>
  <sheetFormatPr baseColWidth="10" defaultRowHeight="15" x14ac:dyDescent="0.25"/>
  <cols>
    <col min="1" max="1" width="14.5703125" customWidth="1"/>
    <col min="2" max="2" width="27.5703125" customWidth="1"/>
    <col min="3" max="3" width="29.28515625" customWidth="1"/>
    <col min="4" max="4" width="25.5703125" customWidth="1"/>
    <col min="5" max="5" width="13.7109375" customWidth="1"/>
    <col min="6" max="6" width="15.28515625" customWidth="1"/>
    <col min="7" max="7" width="11.7109375" customWidth="1"/>
    <col min="8" max="8" width="29.140625" customWidth="1"/>
    <col min="9" max="9" width="16.85546875" customWidth="1"/>
    <col min="10" max="10" width="14.28515625" customWidth="1"/>
    <col min="11" max="11" width="11.85546875" customWidth="1"/>
    <col min="12" max="12" width="14.7109375" customWidth="1"/>
    <col min="13" max="13" width="11.5703125" customWidth="1"/>
    <col min="14" max="14" width="22.42578125" customWidth="1"/>
    <col min="15" max="15" width="23.85546875" customWidth="1"/>
    <col min="16" max="16" width="32.140625" customWidth="1"/>
    <col min="17" max="17" width="29.140625" customWidth="1"/>
    <col min="18" max="18" width="15.7109375" hidden="1" customWidth="1"/>
    <col min="19" max="19" width="48.140625" hidden="1" customWidth="1"/>
    <col min="20" max="20" width="23.28515625" hidden="1" customWidth="1"/>
    <col min="21" max="21" width="28.85546875" hidden="1" customWidth="1"/>
    <col min="23" max="23" width="40.5703125" customWidth="1"/>
    <col min="24" max="24" width="24.28515625" customWidth="1"/>
    <col min="25" max="25" width="24.85546875" customWidth="1"/>
  </cols>
  <sheetData>
    <row r="1" spans="1:25" ht="39.75" customHeight="1" x14ac:dyDescent="0.25">
      <c r="A1" s="464" t="s">
        <v>201</v>
      </c>
      <c r="B1" s="465"/>
      <c r="C1" s="465"/>
      <c r="D1" s="465"/>
      <c r="E1" s="465"/>
      <c r="F1" s="465"/>
      <c r="G1" s="465"/>
      <c r="H1" s="465"/>
      <c r="I1" s="465"/>
      <c r="J1" s="465"/>
      <c r="K1" s="465"/>
      <c r="L1" s="465"/>
      <c r="M1" s="465"/>
      <c r="N1" s="465"/>
      <c r="O1" s="465"/>
      <c r="P1" s="465"/>
      <c r="Q1" s="465"/>
      <c r="R1" s="465"/>
      <c r="S1" s="465"/>
      <c r="T1" s="465"/>
      <c r="U1" s="466"/>
    </row>
    <row r="2" spans="1:25" ht="39.75" customHeight="1" thickBot="1" x14ac:dyDescent="0.3">
      <c r="A2" s="657"/>
      <c r="B2" s="658"/>
      <c r="C2" s="658"/>
      <c r="D2" s="658"/>
      <c r="E2" s="658"/>
      <c r="F2" s="658"/>
      <c r="G2" s="658"/>
      <c r="H2" s="658"/>
      <c r="I2" s="658"/>
      <c r="J2" s="658"/>
      <c r="K2" s="658"/>
      <c r="L2" s="658"/>
      <c r="M2" s="658"/>
      <c r="N2" s="658"/>
      <c r="O2" s="658"/>
      <c r="P2" s="658"/>
      <c r="Q2" s="658"/>
      <c r="R2" s="658"/>
      <c r="S2" s="658"/>
      <c r="T2" s="658"/>
      <c r="U2" s="659"/>
    </row>
    <row r="3" spans="1:25" ht="23.25" customHeight="1" thickBot="1" x14ac:dyDescent="0.3">
      <c r="A3" s="660" t="s">
        <v>114</v>
      </c>
      <c r="B3" s="661"/>
      <c r="C3" s="661"/>
      <c r="D3" s="661"/>
      <c r="E3" s="661"/>
      <c r="F3" s="661"/>
      <c r="G3" s="661"/>
      <c r="H3" s="661"/>
      <c r="I3" s="661"/>
      <c r="J3" s="661"/>
      <c r="K3" s="661"/>
      <c r="L3" s="661"/>
      <c r="M3" s="661"/>
      <c r="N3" s="661"/>
      <c r="O3" s="661"/>
      <c r="P3" s="661"/>
      <c r="Q3" s="661"/>
      <c r="R3" s="662"/>
      <c r="S3" s="662"/>
      <c r="T3" s="662"/>
      <c r="U3" s="663"/>
    </row>
    <row r="4" spans="1:25" ht="36.75" customHeight="1" thickBot="1" x14ac:dyDescent="0.3">
      <c r="A4" s="467" t="s">
        <v>62</v>
      </c>
      <c r="B4" s="468"/>
      <c r="C4" s="468"/>
      <c r="D4" s="469"/>
      <c r="E4" s="470" t="s">
        <v>91</v>
      </c>
      <c r="F4" s="471"/>
      <c r="G4" s="471"/>
      <c r="H4" s="471"/>
      <c r="I4" s="471"/>
      <c r="J4" s="471"/>
      <c r="K4" s="471"/>
      <c r="L4" s="471"/>
      <c r="M4" s="471"/>
      <c r="N4" s="471"/>
      <c r="O4" s="471"/>
      <c r="P4" s="471"/>
      <c r="Q4" s="472"/>
      <c r="R4" s="473" t="s">
        <v>521</v>
      </c>
      <c r="S4" s="474"/>
      <c r="T4" s="474"/>
      <c r="U4" s="475"/>
      <c r="V4" s="579"/>
      <c r="W4" s="580"/>
      <c r="X4" s="580"/>
      <c r="Y4" s="580"/>
    </row>
    <row r="5" spans="1:25" ht="25.5" customHeight="1" thickBot="1" x14ac:dyDescent="0.3">
      <c r="A5" s="476" t="s">
        <v>238</v>
      </c>
      <c r="B5" s="479" t="s">
        <v>237</v>
      </c>
      <c r="C5" s="537" t="s">
        <v>512</v>
      </c>
      <c r="D5" s="479" t="s">
        <v>306</v>
      </c>
      <c r="E5" s="483" t="s">
        <v>513</v>
      </c>
      <c r="F5" s="484"/>
      <c r="G5" s="485"/>
      <c r="H5" s="540" t="s">
        <v>236</v>
      </c>
      <c r="I5" s="468"/>
      <c r="J5" s="468"/>
      <c r="K5" s="468"/>
      <c r="L5" s="468"/>
      <c r="M5" s="468"/>
      <c r="N5" s="468"/>
      <c r="O5" s="468"/>
      <c r="P5" s="468"/>
      <c r="Q5" s="469"/>
      <c r="R5" s="486" t="s">
        <v>522</v>
      </c>
      <c r="S5" s="489" t="s">
        <v>518</v>
      </c>
      <c r="T5" s="489" t="s">
        <v>519</v>
      </c>
      <c r="U5" s="492" t="s">
        <v>520</v>
      </c>
      <c r="V5" s="579"/>
      <c r="W5" s="579"/>
      <c r="X5" s="579"/>
      <c r="Y5" s="579"/>
    </row>
    <row r="6" spans="1:25" ht="30" customHeight="1" thickBot="1" x14ac:dyDescent="0.3">
      <c r="A6" s="477"/>
      <c r="B6" s="480"/>
      <c r="C6" s="538"/>
      <c r="D6" s="480"/>
      <c r="E6" s="483" t="s">
        <v>197</v>
      </c>
      <c r="F6" s="484"/>
      <c r="G6" s="495"/>
      <c r="H6" s="496" t="s">
        <v>374</v>
      </c>
      <c r="I6" s="499" t="s">
        <v>362</v>
      </c>
      <c r="J6" s="500"/>
      <c r="K6" s="470" t="s">
        <v>198</v>
      </c>
      <c r="L6" s="468"/>
      <c r="M6" s="501"/>
      <c r="N6" s="489" t="s">
        <v>524</v>
      </c>
      <c r="O6" s="502" t="s">
        <v>89</v>
      </c>
      <c r="P6" s="503"/>
      <c r="Q6" s="504"/>
      <c r="R6" s="487"/>
      <c r="S6" s="490"/>
      <c r="T6" s="490"/>
      <c r="U6" s="493"/>
      <c r="V6" s="581"/>
      <c r="W6" s="579"/>
      <c r="X6" s="579"/>
      <c r="Y6" s="579"/>
    </row>
    <row r="7" spans="1:25" ht="37.5" customHeight="1" thickBot="1" x14ac:dyDescent="0.3">
      <c r="A7" s="477"/>
      <c r="B7" s="480"/>
      <c r="C7" s="538"/>
      <c r="D7" s="480"/>
      <c r="E7" s="508" t="s">
        <v>99</v>
      </c>
      <c r="F7" s="510" t="s">
        <v>100</v>
      </c>
      <c r="G7" s="512" t="s">
        <v>386</v>
      </c>
      <c r="H7" s="497"/>
      <c r="I7" s="514" t="s">
        <v>360</v>
      </c>
      <c r="J7" s="516" t="s">
        <v>361</v>
      </c>
      <c r="K7" s="510" t="s">
        <v>99</v>
      </c>
      <c r="L7" s="510" t="s">
        <v>100</v>
      </c>
      <c r="M7" s="519" t="s">
        <v>386</v>
      </c>
      <c r="N7" s="490"/>
      <c r="O7" s="505"/>
      <c r="P7" s="506"/>
      <c r="Q7" s="507"/>
      <c r="R7" s="487"/>
      <c r="S7" s="490"/>
      <c r="T7" s="490"/>
      <c r="U7" s="493"/>
      <c r="V7" s="581"/>
      <c r="W7" s="579"/>
      <c r="X7" s="579"/>
      <c r="Y7" s="579"/>
    </row>
    <row r="8" spans="1:25" ht="36" customHeight="1" thickBot="1" x14ac:dyDescent="0.3">
      <c r="A8" s="478"/>
      <c r="B8" s="481"/>
      <c r="C8" s="539"/>
      <c r="D8" s="482"/>
      <c r="E8" s="509"/>
      <c r="F8" s="511"/>
      <c r="G8" s="513"/>
      <c r="H8" s="498"/>
      <c r="I8" s="515"/>
      <c r="J8" s="517"/>
      <c r="K8" s="518"/>
      <c r="L8" s="518"/>
      <c r="M8" s="520"/>
      <c r="N8" s="491"/>
      <c r="O8" s="259" t="s">
        <v>527</v>
      </c>
      <c r="P8" s="260" t="s">
        <v>395</v>
      </c>
      <c r="Q8" s="260" t="s">
        <v>396</v>
      </c>
      <c r="R8" s="488"/>
      <c r="S8" s="491"/>
      <c r="T8" s="491"/>
      <c r="U8" s="494"/>
      <c r="V8" s="581"/>
      <c r="W8" s="579"/>
      <c r="X8" s="579"/>
      <c r="Y8" s="579"/>
    </row>
    <row r="9" spans="1:25" s="28" customFormat="1" ht="73.5" customHeight="1" x14ac:dyDescent="0.2">
      <c r="A9" s="524" t="s">
        <v>394</v>
      </c>
      <c r="B9" s="526" t="s">
        <v>229</v>
      </c>
      <c r="C9" s="462" t="s">
        <v>228</v>
      </c>
      <c r="D9" s="526" t="s">
        <v>230</v>
      </c>
      <c r="E9" s="462" t="s">
        <v>388</v>
      </c>
      <c r="F9" s="462" t="s">
        <v>214</v>
      </c>
      <c r="G9" s="462" t="s">
        <v>384</v>
      </c>
      <c r="H9" s="330" t="s">
        <v>516</v>
      </c>
      <c r="I9" s="337" t="s">
        <v>365</v>
      </c>
      <c r="J9" s="337" t="s">
        <v>366</v>
      </c>
      <c r="K9" s="454" t="s">
        <v>388</v>
      </c>
      <c r="L9" s="454" t="s">
        <v>214</v>
      </c>
      <c r="M9" s="522" t="s">
        <v>384</v>
      </c>
      <c r="N9" s="455" t="s">
        <v>505</v>
      </c>
      <c r="O9" s="333" t="s">
        <v>375</v>
      </c>
      <c r="P9" s="333" t="s">
        <v>404</v>
      </c>
      <c r="Q9" s="541" t="s">
        <v>115</v>
      </c>
      <c r="R9" s="438" t="s">
        <v>523</v>
      </c>
      <c r="S9" s="436" t="s">
        <v>541</v>
      </c>
      <c r="T9" s="440" t="s">
        <v>533</v>
      </c>
      <c r="U9" s="664" t="s">
        <v>534</v>
      </c>
    </row>
    <row r="10" spans="1:25" s="28" customFormat="1" ht="83.25" customHeight="1" x14ac:dyDescent="0.2">
      <c r="A10" s="525"/>
      <c r="B10" s="460"/>
      <c r="C10" s="455"/>
      <c r="D10" s="460"/>
      <c r="E10" s="455"/>
      <c r="F10" s="455"/>
      <c r="G10" s="455"/>
      <c r="H10" s="333" t="s">
        <v>514</v>
      </c>
      <c r="I10" s="337" t="s">
        <v>365</v>
      </c>
      <c r="J10" s="337" t="s">
        <v>366</v>
      </c>
      <c r="K10" s="521"/>
      <c r="L10" s="521"/>
      <c r="M10" s="523"/>
      <c r="N10" s="455"/>
      <c r="O10" s="338" t="s">
        <v>375</v>
      </c>
      <c r="P10" s="338" t="s">
        <v>515</v>
      </c>
      <c r="Q10" s="455"/>
      <c r="R10" s="438"/>
      <c r="S10" s="436"/>
      <c r="T10" s="440"/>
      <c r="U10" s="664"/>
    </row>
    <row r="11" spans="1:25" s="28" customFormat="1" ht="75.75" customHeight="1" thickBot="1" x14ac:dyDescent="0.25">
      <c r="A11" s="525"/>
      <c r="B11" s="460"/>
      <c r="C11" s="455"/>
      <c r="D11" s="460"/>
      <c r="E11" s="454"/>
      <c r="F11" s="455"/>
      <c r="G11" s="454"/>
      <c r="H11" s="333" t="s">
        <v>397</v>
      </c>
      <c r="I11" s="337" t="s">
        <v>365</v>
      </c>
      <c r="J11" s="337" t="s">
        <v>366</v>
      </c>
      <c r="K11" s="521"/>
      <c r="L11" s="521"/>
      <c r="M11" s="523"/>
      <c r="N11" s="454"/>
      <c r="O11" s="338" t="s">
        <v>375</v>
      </c>
      <c r="P11" s="338"/>
      <c r="Q11" s="454"/>
      <c r="R11" s="439"/>
      <c r="S11" s="437"/>
      <c r="T11" s="441"/>
      <c r="U11" s="665"/>
    </row>
    <row r="12" spans="1:25" s="27" customFormat="1" ht="108" customHeight="1" thickBot="1" x14ac:dyDescent="0.25">
      <c r="A12" s="257" t="s">
        <v>152</v>
      </c>
      <c r="B12" s="258" t="s">
        <v>168</v>
      </c>
      <c r="C12" s="252" t="s">
        <v>501</v>
      </c>
      <c r="D12" s="252" t="s">
        <v>502</v>
      </c>
      <c r="E12" s="330" t="s">
        <v>388</v>
      </c>
      <c r="F12" s="158" t="s">
        <v>214</v>
      </c>
      <c r="G12" s="330" t="s">
        <v>384</v>
      </c>
      <c r="H12" s="253" t="s">
        <v>503</v>
      </c>
      <c r="I12" s="337" t="s">
        <v>365</v>
      </c>
      <c r="J12" s="337" t="s">
        <v>366</v>
      </c>
      <c r="K12" s="37" t="s">
        <v>388</v>
      </c>
      <c r="L12" s="330" t="s">
        <v>214</v>
      </c>
      <c r="M12" s="330" t="s">
        <v>384</v>
      </c>
      <c r="N12" s="330" t="s">
        <v>505</v>
      </c>
      <c r="O12" s="338" t="s">
        <v>377</v>
      </c>
      <c r="P12" s="52" t="s">
        <v>509</v>
      </c>
      <c r="Q12" s="332" t="s">
        <v>510</v>
      </c>
      <c r="R12" s="329" t="s">
        <v>523</v>
      </c>
      <c r="S12" s="327" t="s">
        <v>616</v>
      </c>
      <c r="T12" s="52" t="s">
        <v>511</v>
      </c>
      <c r="U12" s="54" t="s">
        <v>517</v>
      </c>
      <c r="V12" s="652"/>
    </row>
    <row r="13" spans="1:25" s="27" customFormat="1" ht="108" customHeight="1" x14ac:dyDescent="0.2">
      <c r="A13" s="458" t="s">
        <v>488</v>
      </c>
      <c r="B13" s="460" t="s">
        <v>489</v>
      </c>
      <c r="C13" s="187" t="s">
        <v>490</v>
      </c>
      <c r="D13" s="187" t="s">
        <v>491</v>
      </c>
      <c r="E13" s="453" t="s">
        <v>388</v>
      </c>
      <c r="F13" s="462" t="s">
        <v>214</v>
      </c>
      <c r="G13" s="453" t="s">
        <v>384</v>
      </c>
      <c r="H13" s="208" t="s">
        <v>493</v>
      </c>
      <c r="I13" s="337" t="s">
        <v>365</v>
      </c>
      <c r="J13" s="337" t="s">
        <v>373</v>
      </c>
      <c r="K13" s="453" t="s">
        <v>388</v>
      </c>
      <c r="L13" s="462" t="s">
        <v>214</v>
      </c>
      <c r="M13" s="453" t="s">
        <v>384</v>
      </c>
      <c r="N13" s="330" t="s">
        <v>505</v>
      </c>
      <c r="O13" s="39" t="s">
        <v>368</v>
      </c>
      <c r="P13" s="328" t="s">
        <v>495</v>
      </c>
      <c r="Q13" s="208" t="s">
        <v>497</v>
      </c>
      <c r="R13" s="38" t="s">
        <v>376</v>
      </c>
      <c r="S13" s="52" t="s">
        <v>526</v>
      </c>
      <c r="T13" s="52" t="s">
        <v>511</v>
      </c>
      <c r="U13" s="261" t="s">
        <v>537</v>
      </c>
    </row>
    <row r="14" spans="1:25" s="27" customFormat="1" ht="108" customHeight="1" thickBot="1" x14ac:dyDescent="0.25">
      <c r="A14" s="459"/>
      <c r="B14" s="461"/>
      <c r="C14" s="187" t="s">
        <v>525</v>
      </c>
      <c r="D14" s="187" t="s">
        <v>492</v>
      </c>
      <c r="E14" s="454"/>
      <c r="F14" s="463"/>
      <c r="G14" s="454"/>
      <c r="H14" s="208" t="s">
        <v>494</v>
      </c>
      <c r="I14" s="337" t="s">
        <v>365</v>
      </c>
      <c r="J14" s="337" t="s">
        <v>373</v>
      </c>
      <c r="K14" s="454"/>
      <c r="L14" s="463"/>
      <c r="M14" s="454"/>
      <c r="N14" s="330" t="s">
        <v>505</v>
      </c>
      <c r="O14" s="39" t="s">
        <v>368</v>
      </c>
      <c r="P14" s="52" t="s">
        <v>496</v>
      </c>
      <c r="Q14" s="208" t="s">
        <v>498</v>
      </c>
      <c r="R14" s="38" t="s">
        <v>376</v>
      </c>
      <c r="S14" s="52" t="s">
        <v>526</v>
      </c>
      <c r="T14" s="52" t="s">
        <v>511</v>
      </c>
      <c r="U14" s="261" t="s">
        <v>537</v>
      </c>
    </row>
    <row r="15" spans="1:25" s="27" customFormat="1" ht="83.25" customHeight="1" x14ac:dyDescent="0.2">
      <c r="A15" s="545" t="s">
        <v>110</v>
      </c>
      <c r="B15" s="445" t="s">
        <v>399</v>
      </c>
      <c r="C15" s="445" t="s">
        <v>398</v>
      </c>
      <c r="D15" s="445" t="s">
        <v>400</v>
      </c>
      <c r="E15" s="453" t="s">
        <v>388</v>
      </c>
      <c r="F15" s="462" t="s">
        <v>214</v>
      </c>
      <c r="G15" s="453" t="s">
        <v>384</v>
      </c>
      <c r="H15" s="338" t="s">
        <v>403</v>
      </c>
      <c r="I15" s="337" t="s">
        <v>365</v>
      </c>
      <c r="J15" s="337" t="s">
        <v>373</v>
      </c>
      <c r="K15" s="453" t="s">
        <v>388</v>
      </c>
      <c r="L15" s="453" t="s">
        <v>214</v>
      </c>
      <c r="M15" s="453" t="s">
        <v>384</v>
      </c>
      <c r="N15" s="330" t="s">
        <v>505</v>
      </c>
      <c r="O15" s="53" t="s">
        <v>380</v>
      </c>
      <c r="P15" s="338" t="s">
        <v>472</v>
      </c>
      <c r="Q15" s="37" t="s">
        <v>112</v>
      </c>
      <c r="R15" s="451" t="s">
        <v>376</v>
      </c>
      <c r="S15" s="338" t="s">
        <v>530</v>
      </c>
      <c r="T15" s="453" t="s">
        <v>536</v>
      </c>
      <c r="U15" s="261" t="s">
        <v>537</v>
      </c>
    </row>
    <row r="16" spans="1:25" s="27" customFormat="1" ht="92.25" customHeight="1" x14ac:dyDescent="0.2">
      <c r="A16" s="546"/>
      <c r="B16" s="446"/>
      <c r="C16" s="446"/>
      <c r="D16" s="446"/>
      <c r="E16" s="455"/>
      <c r="F16" s="455"/>
      <c r="G16" s="455"/>
      <c r="H16" s="338" t="s">
        <v>470</v>
      </c>
      <c r="I16" s="337" t="s">
        <v>365</v>
      </c>
      <c r="J16" s="337" t="s">
        <v>373</v>
      </c>
      <c r="K16" s="455"/>
      <c r="L16" s="455"/>
      <c r="M16" s="455"/>
      <c r="N16" s="330" t="s">
        <v>505</v>
      </c>
      <c r="O16" s="53" t="s">
        <v>380</v>
      </c>
      <c r="P16" s="338" t="s">
        <v>473</v>
      </c>
      <c r="Q16" s="37" t="s">
        <v>475</v>
      </c>
      <c r="R16" s="438"/>
      <c r="S16" s="338" t="s">
        <v>531</v>
      </c>
      <c r="T16" s="455"/>
      <c r="U16" s="261" t="s">
        <v>537</v>
      </c>
    </row>
    <row r="17" spans="1:25" s="27" customFormat="1" ht="58.5" customHeight="1" thickBot="1" x14ac:dyDescent="0.25">
      <c r="A17" s="547"/>
      <c r="B17" s="447"/>
      <c r="C17" s="447"/>
      <c r="D17" s="447"/>
      <c r="E17" s="454"/>
      <c r="F17" s="463"/>
      <c r="G17" s="454"/>
      <c r="H17" s="338" t="s">
        <v>471</v>
      </c>
      <c r="I17" s="337" t="s">
        <v>365</v>
      </c>
      <c r="J17" s="337" t="s">
        <v>373</v>
      </c>
      <c r="K17" s="454"/>
      <c r="L17" s="454"/>
      <c r="M17" s="454"/>
      <c r="N17" s="330" t="s">
        <v>505</v>
      </c>
      <c r="O17" s="53" t="s">
        <v>380</v>
      </c>
      <c r="P17" s="338" t="s">
        <v>474</v>
      </c>
      <c r="Q17" s="37"/>
      <c r="R17" s="439"/>
      <c r="S17" s="338" t="s">
        <v>531</v>
      </c>
      <c r="T17" s="454"/>
      <c r="U17" s="261" t="s">
        <v>537</v>
      </c>
    </row>
    <row r="18" spans="1:25" s="27" customFormat="1" ht="93" customHeight="1" x14ac:dyDescent="0.2">
      <c r="A18" s="545" t="s">
        <v>110</v>
      </c>
      <c r="B18" s="553" t="s">
        <v>402</v>
      </c>
      <c r="C18" s="338" t="s">
        <v>401</v>
      </c>
      <c r="D18" s="553" t="s">
        <v>400</v>
      </c>
      <c r="E18" s="453" t="s">
        <v>388</v>
      </c>
      <c r="F18" s="462" t="s">
        <v>387</v>
      </c>
      <c r="G18" s="453" t="s">
        <v>385</v>
      </c>
      <c r="H18" s="37" t="s">
        <v>407</v>
      </c>
      <c r="I18" s="337" t="s">
        <v>367</v>
      </c>
      <c r="J18" s="337" t="s">
        <v>371</v>
      </c>
      <c r="K18" s="453" t="s">
        <v>388</v>
      </c>
      <c r="L18" s="462" t="s">
        <v>387</v>
      </c>
      <c r="M18" s="453" t="s">
        <v>385</v>
      </c>
      <c r="N18" s="330" t="s">
        <v>506</v>
      </c>
      <c r="O18" s="563" t="s">
        <v>380</v>
      </c>
      <c r="P18" s="338" t="s">
        <v>479</v>
      </c>
      <c r="Q18" s="37" t="s">
        <v>113</v>
      </c>
      <c r="R18" s="451" t="s">
        <v>376</v>
      </c>
      <c r="S18" s="37" t="s">
        <v>532</v>
      </c>
      <c r="T18" s="453" t="s">
        <v>536</v>
      </c>
      <c r="U18" s="261" t="s">
        <v>537</v>
      </c>
    </row>
    <row r="19" spans="1:25" s="27" customFormat="1" ht="53.25" customHeight="1" x14ac:dyDescent="0.2">
      <c r="A19" s="546"/>
      <c r="B19" s="460"/>
      <c r="C19" s="338" t="s">
        <v>476</v>
      </c>
      <c r="D19" s="460"/>
      <c r="E19" s="455"/>
      <c r="F19" s="455"/>
      <c r="G19" s="455"/>
      <c r="H19" s="453" t="s">
        <v>478</v>
      </c>
      <c r="I19" s="337" t="s">
        <v>367</v>
      </c>
      <c r="J19" s="453" t="s">
        <v>369</v>
      </c>
      <c r="K19" s="455"/>
      <c r="L19" s="455"/>
      <c r="M19" s="455"/>
      <c r="N19" s="453" t="s">
        <v>506</v>
      </c>
      <c r="O19" s="564"/>
      <c r="P19" s="553" t="s">
        <v>480</v>
      </c>
      <c r="Q19" s="453" t="s">
        <v>481</v>
      </c>
      <c r="R19" s="438"/>
      <c r="S19" s="553" t="s">
        <v>535</v>
      </c>
      <c r="T19" s="455"/>
      <c r="U19" s="554" t="s">
        <v>537</v>
      </c>
    </row>
    <row r="20" spans="1:25" s="27" customFormat="1" ht="63" customHeight="1" thickBot="1" x14ac:dyDescent="0.25">
      <c r="A20" s="547"/>
      <c r="B20" s="461"/>
      <c r="C20" s="338" t="s">
        <v>477</v>
      </c>
      <c r="D20" s="461"/>
      <c r="E20" s="454"/>
      <c r="F20" s="463"/>
      <c r="G20" s="454"/>
      <c r="H20" s="454"/>
      <c r="I20" s="337" t="s">
        <v>367</v>
      </c>
      <c r="J20" s="454"/>
      <c r="K20" s="454"/>
      <c r="L20" s="463"/>
      <c r="M20" s="454"/>
      <c r="N20" s="454"/>
      <c r="O20" s="565"/>
      <c r="P20" s="461"/>
      <c r="Q20" s="454"/>
      <c r="R20" s="439"/>
      <c r="S20" s="461"/>
      <c r="T20" s="454"/>
      <c r="U20" s="555"/>
    </row>
    <row r="21" spans="1:25" s="27" customFormat="1" ht="86.25" customHeight="1" thickBot="1" x14ac:dyDescent="0.25">
      <c r="A21" s="335" t="s">
        <v>110</v>
      </c>
      <c r="B21" s="329" t="s">
        <v>482</v>
      </c>
      <c r="C21" s="332" t="s">
        <v>483</v>
      </c>
      <c r="D21" s="338" t="s">
        <v>484</v>
      </c>
      <c r="E21" s="330" t="s">
        <v>390</v>
      </c>
      <c r="F21" s="158" t="s">
        <v>387</v>
      </c>
      <c r="G21" s="330" t="s">
        <v>385</v>
      </c>
      <c r="H21" s="338" t="s">
        <v>485</v>
      </c>
      <c r="I21" s="337" t="s">
        <v>367</v>
      </c>
      <c r="J21" s="337" t="s">
        <v>368</v>
      </c>
      <c r="K21" s="330" t="s">
        <v>389</v>
      </c>
      <c r="L21" s="330" t="s">
        <v>387</v>
      </c>
      <c r="M21" s="330" t="s">
        <v>385</v>
      </c>
      <c r="N21" s="330" t="s">
        <v>505</v>
      </c>
      <c r="O21" s="207" t="s">
        <v>380</v>
      </c>
      <c r="P21" s="338" t="s">
        <v>486</v>
      </c>
      <c r="Q21" s="37" t="s">
        <v>487</v>
      </c>
      <c r="R21" s="38" t="s">
        <v>376</v>
      </c>
      <c r="S21" s="37" t="s">
        <v>528</v>
      </c>
      <c r="T21" s="338" t="s">
        <v>529</v>
      </c>
      <c r="U21" s="261" t="s">
        <v>537</v>
      </c>
    </row>
    <row r="22" spans="1:25" s="27" customFormat="1" ht="68.25" customHeight="1" x14ac:dyDescent="0.2">
      <c r="A22" s="560" t="s">
        <v>120</v>
      </c>
      <c r="B22" s="452" t="s">
        <v>116</v>
      </c>
      <c r="C22" s="452" t="s">
        <v>121</v>
      </c>
      <c r="D22" s="452" t="s">
        <v>538</v>
      </c>
      <c r="E22" s="453" t="s">
        <v>93</v>
      </c>
      <c r="F22" s="462" t="s">
        <v>213</v>
      </c>
      <c r="G22" s="453" t="s">
        <v>213</v>
      </c>
      <c r="H22" s="52" t="s">
        <v>405</v>
      </c>
      <c r="I22" s="337" t="s">
        <v>365</v>
      </c>
      <c r="J22" s="337" t="s">
        <v>373</v>
      </c>
      <c r="K22" s="453" t="s">
        <v>388</v>
      </c>
      <c r="L22" s="453" t="s">
        <v>213</v>
      </c>
      <c r="M22" s="453" t="s">
        <v>213</v>
      </c>
      <c r="N22" s="330" t="s">
        <v>505</v>
      </c>
      <c r="O22" s="442" t="s">
        <v>380</v>
      </c>
      <c r="P22" s="52" t="s">
        <v>194</v>
      </c>
      <c r="Q22" s="53" t="s">
        <v>115</v>
      </c>
      <c r="R22" s="38" t="s">
        <v>523</v>
      </c>
      <c r="S22" s="452" t="s">
        <v>600</v>
      </c>
      <c r="T22" s="453" t="s">
        <v>529</v>
      </c>
      <c r="U22" s="456" t="s">
        <v>537</v>
      </c>
      <c r="V22" s="653" t="s">
        <v>605</v>
      </c>
      <c r="W22" s="452" t="s">
        <v>606</v>
      </c>
      <c r="X22" s="582" t="s">
        <v>607</v>
      </c>
      <c r="Y22" s="54"/>
    </row>
    <row r="23" spans="1:25" s="27" customFormat="1" ht="62.25" customHeight="1" thickBot="1" x14ac:dyDescent="0.25">
      <c r="A23" s="562"/>
      <c r="B23" s="441"/>
      <c r="C23" s="441"/>
      <c r="D23" s="441"/>
      <c r="E23" s="454"/>
      <c r="F23" s="463"/>
      <c r="G23" s="454"/>
      <c r="H23" s="52" t="s">
        <v>406</v>
      </c>
      <c r="I23" s="337" t="s">
        <v>365</v>
      </c>
      <c r="J23" s="337" t="s">
        <v>373</v>
      </c>
      <c r="K23" s="454"/>
      <c r="L23" s="454"/>
      <c r="M23" s="454"/>
      <c r="N23" s="330" t="s">
        <v>505</v>
      </c>
      <c r="O23" s="444"/>
      <c r="P23" s="52" t="s">
        <v>194</v>
      </c>
      <c r="Q23" s="53" t="s">
        <v>115</v>
      </c>
      <c r="R23" s="38">
        <v>43585</v>
      </c>
      <c r="S23" s="441"/>
      <c r="T23" s="454"/>
      <c r="U23" s="457"/>
      <c r="V23" s="654"/>
      <c r="W23" s="441"/>
      <c r="X23" s="583"/>
      <c r="Y23" s="54"/>
    </row>
    <row r="24" spans="1:25" s="27" customFormat="1" ht="78.75" customHeight="1" x14ac:dyDescent="0.2">
      <c r="A24" s="560" t="s">
        <v>120</v>
      </c>
      <c r="B24" s="452" t="s">
        <v>117</v>
      </c>
      <c r="C24" s="452" t="s">
        <v>185</v>
      </c>
      <c r="D24" s="452" t="s">
        <v>539</v>
      </c>
      <c r="E24" s="453" t="s">
        <v>93</v>
      </c>
      <c r="F24" s="462" t="s">
        <v>213</v>
      </c>
      <c r="G24" s="453" t="s">
        <v>213</v>
      </c>
      <c r="H24" s="52" t="s">
        <v>409</v>
      </c>
      <c r="I24" s="337" t="s">
        <v>365</v>
      </c>
      <c r="J24" s="337" t="s">
        <v>373</v>
      </c>
      <c r="K24" s="453" t="s">
        <v>388</v>
      </c>
      <c r="L24" s="453" t="s">
        <v>213</v>
      </c>
      <c r="M24" s="453" t="s">
        <v>213</v>
      </c>
      <c r="N24" s="330" t="s">
        <v>505</v>
      </c>
      <c r="O24" s="442" t="s">
        <v>380</v>
      </c>
      <c r="P24" s="52" t="s">
        <v>592</v>
      </c>
      <c r="Q24" s="53" t="s">
        <v>115</v>
      </c>
      <c r="R24" s="38" t="s">
        <v>523</v>
      </c>
      <c r="S24" s="452" t="s">
        <v>601</v>
      </c>
      <c r="T24" s="453" t="s">
        <v>529</v>
      </c>
      <c r="U24" s="456" t="s">
        <v>537</v>
      </c>
      <c r="V24" s="653">
        <v>43708</v>
      </c>
      <c r="W24" s="452" t="s">
        <v>608</v>
      </c>
      <c r="X24" s="582" t="s">
        <v>607</v>
      </c>
      <c r="Y24" s="54"/>
    </row>
    <row r="25" spans="1:25" s="27" customFormat="1" ht="69.75" customHeight="1" x14ac:dyDescent="0.2">
      <c r="A25" s="561"/>
      <c r="B25" s="440"/>
      <c r="C25" s="440"/>
      <c r="D25" s="440"/>
      <c r="E25" s="455"/>
      <c r="F25" s="455"/>
      <c r="G25" s="455"/>
      <c r="H25" s="52" t="s">
        <v>408</v>
      </c>
      <c r="I25" s="337" t="s">
        <v>365</v>
      </c>
      <c r="J25" s="337" t="s">
        <v>373</v>
      </c>
      <c r="K25" s="455"/>
      <c r="L25" s="455"/>
      <c r="M25" s="455"/>
      <c r="N25" s="330" t="s">
        <v>505</v>
      </c>
      <c r="O25" s="443"/>
      <c r="P25" s="52" t="s">
        <v>593</v>
      </c>
      <c r="Q25" s="53" t="s">
        <v>597</v>
      </c>
      <c r="R25" s="38" t="s">
        <v>523</v>
      </c>
      <c r="S25" s="441"/>
      <c r="T25" s="455"/>
      <c r="U25" s="457"/>
      <c r="V25" s="655"/>
      <c r="W25" s="441"/>
      <c r="X25" s="583"/>
      <c r="Y25" s="54"/>
    </row>
    <row r="26" spans="1:25" s="27" customFormat="1" ht="111" customHeight="1" thickBot="1" x14ac:dyDescent="0.25">
      <c r="A26" s="562"/>
      <c r="B26" s="441"/>
      <c r="C26" s="441"/>
      <c r="D26" s="441"/>
      <c r="E26" s="454"/>
      <c r="F26" s="463"/>
      <c r="G26" s="454"/>
      <c r="H26" s="52" t="s">
        <v>410</v>
      </c>
      <c r="I26" s="337" t="s">
        <v>365</v>
      </c>
      <c r="J26" s="337" t="s">
        <v>373</v>
      </c>
      <c r="K26" s="454"/>
      <c r="L26" s="454"/>
      <c r="M26" s="454"/>
      <c r="N26" s="330" t="s">
        <v>505</v>
      </c>
      <c r="O26" s="444"/>
      <c r="P26" s="52" t="s">
        <v>594</v>
      </c>
      <c r="Q26" s="53" t="s">
        <v>597</v>
      </c>
      <c r="R26" s="38" t="s">
        <v>523</v>
      </c>
      <c r="S26" s="52" t="s">
        <v>602</v>
      </c>
      <c r="T26" s="454"/>
      <c r="U26" s="205" t="s">
        <v>537</v>
      </c>
      <c r="V26" s="654"/>
      <c r="W26" s="52" t="s">
        <v>609</v>
      </c>
      <c r="X26" s="52" t="s">
        <v>607</v>
      </c>
      <c r="Y26" s="54"/>
    </row>
    <row r="27" spans="1:25" s="27" customFormat="1" ht="122.25" customHeight="1" thickBot="1" x14ac:dyDescent="0.25">
      <c r="A27" s="183" t="s">
        <v>120</v>
      </c>
      <c r="B27" s="52" t="s">
        <v>118</v>
      </c>
      <c r="C27" s="52" t="s">
        <v>186</v>
      </c>
      <c r="D27" s="52" t="s">
        <v>539</v>
      </c>
      <c r="E27" s="330" t="s">
        <v>93</v>
      </c>
      <c r="F27" s="158" t="s">
        <v>214</v>
      </c>
      <c r="G27" s="330" t="s">
        <v>384</v>
      </c>
      <c r="H27" s="52" t="s">
        <v>122</v>
      </c>
      <c r="I27" s="337" t="s">
        <v>365</v>
      </c>
      <c r="J27" s="337" t="s">
        <v>373</v>
      </c>
      <c r="K27" s="37" t="s">
        <v>388</v>
      </c>
      <c r="L27" s="330" t="s">
        <v>214</v>
      </c>
      <c r="M27" s="330" t="s">
        <v>384</v>
      </c>
      <c r="N27" s="330" t="s">
        <v>505</v>
      </c>
      <c r="O27" s="53" t="s">
        <v>380</v>
      </c>
      <c r="P27" s="52" t="s">
        <v>595</v>
      </c>
      <c r="Q27" s="53" t="s">
        <v>598</v>
      </c>
      <c r="R27" s="38" t="s">
        <v>523</v>
      </c>
      <c r="S27" s="52" t="s">
        <v>603</v>
      </c>
      <c r="T27" s="338" t="s">
        <v>529</v>
      </c>
      <c r="U27" s="205" t="s">
        <v>537</v>
      </c>
      <c r="V27" s="656">
        <v>43708</v>
      </c>
      <c r="W27" s="52" t="s">
        <v>610</v>
      </c>
      <c r="X27" s="52" t="s">
        <v>607</v>
      </c>
      <c r="Y27" s="55"/>
    </row>
    <row r="28" spans="1:25" s="27" customFormat="1" ht="117.75" customHeight="1" thickBot="1" x14ac:dyDescent="0.25">
      <c r="A28" s="183" t="s">
        <v>120</v>
      </c>
      <c r="B28" s="52" t="s">
        <v>119</v>
      </c>
      <c r="C28" s="52" t="s">
        <v>121</v>
      </c>
      <c r="D28" s="52" t="s">
        <v>540</v>
      </c>
      <c r="E28" s="330" t="s">
        <v>93</v>
      </c>
      <c r="F28" s="158" t="s">
        <v>214</v>
      </c>
      <c r="G28" s="330" t="s">
        <v>384</v>
      </c>
      <c r="H28" s="52" t="s">
        <v>187</v>
      </c>
      <c r="I28" s="337" t="s">
        <v>365</v>
      </c>
      <c r="J28" s="337" t="s">
        <v>373</v>
      </c>
      <c r="K28" s="37" t="s">
        <v>388</v>
      </c>
      <c r="L28" s="330" t="s">
        <v>214</v>
      </c>
      <c r="M28" s="330" t="s">
        <v>384</v>
      </c>
      <c r="N28" s="330" t="s">
        <v>505</v>
      </c>
      <c r="O28" s="53" t="s">
        <v>380</v>
      </c>
      <c r="P28" s="53" t="s">
        <v>596</v>
      </c>
      <c r="Q28" s="53" t="s">
        <v>599</v>
      </c>
      <c r="R28" s="38" t="s">
        <v>523</v>
      </c>
      <c r="S28" s="52" t="s">
        <v>604</v>
      </c>
      <c r="T28" s="338" t="s">
        <v>529</v>
      </c>
      <c r="U28" s="205" t="s">
        <v>537</v>
      </c>
      <c r="V28" s="656">
        <v>43708</v>
      </c>
      <c r="W28" s="52" t="s">
        <v>611</v>
      </c>
      <c r="X28" s="52" t="s">
        <v>607</v>
      </c>
      <c r="Y28" s="55"/>
    </row>
    <row r="29" spans="1:25" s="27" customFormat="1" ht="132" customHeight="1" x14ac:dyDescent="0.2">
      <c r="A29" s="542" t="s">
        <v>123</v>
      </c>
      <c r="B29" s="442" t="s">
        <v>543</v>
      </c>
      <c r="C29" s="442" t="s">
        <v>125</v>
      </c>
      <c r="D29" s="442" t="s">
        <v>127</v>
      </c>
      <c r="E29" s="453" t="s">
        <v>93</v>
      </c>
      <c r="F29" s="462" t="s">
        <v>213</v>
      </c>
      <c r="G29" s="453" t="s">
        <v>213</v>
      </c>
      <c r="H29" s="262" t="s">
        <v>567</v>
      </c>
      <c r="I29" s="337" t="s">
        <v>365</v>
      </c>
      <c r="J29" s="337" t="s">
        <v>371</v>
      </c>
      <c r="K29" s="453" t="s">
        <v>388</v>
      </c>
      <c r="L29" s="453" t="s">
        <v>213</v>
      </c>
      <c r="M29" s="453" t="s">
        <v>213</v>
      </c>
      <c r="N29" s="330" t="s">
        <v>505</v>
      </c>
      <c r="O29" s="53" t="s">
        <v>380</v>
      </c>
      <c r="P29" s="262" t="s">
        <v>549</v>
      </c>
      <c r="Q29" s="334" t="s">
        <v>546</v>
      </c>
      <c r="R29" s="38" t="s">
        <v>376</v>
      </c>
      <c r="S29" s="52" t="s">
        <v>568</v>
      </c>
      <c r="T29" s="442" t="s">
        <v>566</v>
      </c>
      <c r="U29" s="205" t="s">
        <v>537</v>
      </c>
    </row>
    <row r="30" spans="1:25" s="27" customFormat="1" ht="98.25" customHeight="1" x14ac:dyDescent="0.2">
      <c r="A30" s="544"/>
      <c r="B30" s="444"/>
      <c r="C30" s="444"/>
      <c r="D30" s="444"/>
      <c r="E30" s="454"/>
      <c r="F30" s="455"/>
      <c r="G30" s="454"/>
      <c r="H30" s="339" t="s">
        <v>544</v>
      </c>
      <c r="I30" s="337" t="s">
        <v>365</v>
      </c>
      <c r="J30" s="337" t="s">
        <v>371</v>
      </c>
      <c r="K30" s="454"/>
      <c r="L30" s="454"/>
      <c r="M30" s="454"/>
      <c r="N30" s="330" t="s">
        <v>505</v>
      </c>
      <c r="O30" s="53" t="s">
        <v>380</v>
      </c>
      <c r="P30" s="339" t="s">
        <v>545</v>
      </c>
      <c r="Q30" s="339" t="s">
        <v>547</v>
      </c>
      <c r="R30" s="38" t="s">
        <v>376</v>
      </c>
      <c r="S30" s="52" t="s">
        <v>569</v>
      </c>
      <c r="T30" s="444"/>
      <c r="U30" s="205" t="s">
        <v>537</v>
      </c>
    </row>
    <row r="31" spans="1:25" s="27" customFormat="1" ht="98.25" customHeight="1" x14ac:dyDescent="0.2">
      <c r="A31" s="331" t="s">
        <v>123</v>
      </c>
      <c r="B31" s="327" t="s">
        <v>126</v>
      </c>
      <c r="C31" s="327" t="s">
        <v>124</v>
      </c>
      <c r="D31" s="327" t="s">
        <v>129</v>
      </c>
      <c r="E31" s="330" t="s">
        <v>93</v>
      </c>
      <c r="F31" s="337" t="s">
        <v>213</v>
      </c>
      <c r="G31" s="330" t="s">
        <v>213</v>
      </c>
      <c r="H31" s="339" t="s">
        <v>548</v>
      </c>
      <c r="I31" s="337" t="s">
        <v>365</v>
      </c>
      <c r="J31" s="337" t="s">
        <v>371</v>
      </c>
      <c r="K31" s="37" t="s">
        <v>388</v>
      </c>
      <c r="L31" s="330" t="s">
        <v>213</v>
      </c>
      <c r="M31" s="330" t="s">
        <v>213</v>
      </c>
      <c r="N31" s="330" t="s">
        <v>505</v>
      </c>
      <c r="O31" s="53" t="s">
        <v>380</v>
      </c>
      <c r="P31" s="339" t="s">
        <v>545</v>
      </c>
      <c r="Q31" s="339" t="s">
        <v>547</v>
      </c>
      <c r="R31" s="38" t="s">
        <v>376</v>
      </c>
      <c r="S31" s="52" t="s">
        <v>561</v>
      </c>
      <c r="T31" s="53" t="s">
        <v>566</v>
      </c>
      <c r="U31" s="205" t="s">
        <v>537</v>
      </c>
    </row>
    <row r="32" spans="1:25" s="27" customFormat="1" ht="70.5" customHeight="1" x14ac:dyDescent="0.2">
      <c r="A32" s="63" t="s">
        <v>123</v>
      </c>
      <c r="B32" s="52" t="s">
        <v>128</v>
      </c>
      <c r="C32" s="52" t="s">
        <v>124</v>
      </c>
      <c r="D32" s="52" t="s">
        <v>129</v>
      </c>
      <c r="E32" s="330" t="s">
        <v>93</v>
      </c>
      <c r="F32" s="337" t="s">
        <v>213</v>
      </c>
      <c r="G32" s="330" t="s">
        <v>213</v>
      </c>
      <c r="H32" s="339" t="s">
        <v>548</v>
      </c>
      <c r="I32" s="337" t="s">
        <v>365</v>
      </c>
      <c r="J32" s="337" t="s">
        <v>371</v>
      </c>
      <c r="K32" s="37" t="s">
        <v>388</v>
      </c>
      <c r="L32" s="330" t="s">
        <v>213</v>
      </c>
      <c r="M32" s="330" t="s">
        <v>213</v>
      </c>
      <c r="N32" s="330" t="s">
        <v>505</v>
      </c>
      <c r="O32" s="53" t="s">
        <v>380</v>
      </c>
      <c r="P32" s="339" t="s">
        <v>545</v>
      </c>
      <c r="Q32" s="339" t="s">
        <v>547</v>
      </c>
      <c r="R32" s="38" t="s">
        <v>376</v>
      </c>
      <c r="S32" s="52" t="s">
        <v>562</v>
      </c>
      <c r="T32" s="53" t="s">
        <v>566</v>
      </c>
      <c r="U32" s="205" t="s">
        <v>537</v>
      </c>
    </row>
    <row r="33" spans="1:21" s="27" customFormat="1" ht="99.75" customHeight="1" x14ac:dyDescent="0.2">
      <c r="A33" s="542" t="s">
        <v>123</v>
      </c>
      <c r="B33" s="452" t="s">
        <v>131</v>
      </c>
      <c r="C33" s="452" t="s">
        <v>130</v>
      </c>
      <c r="D33" s="452" t="s">
        <v>129</v>
      </c>
      <c r="E33" s="453" t="s">
        <v>93</v>
      </c>
      <c r="F33" s="455" t="s">
        <v>213</v>
      </c>
      <c r="G33" s="453" t="s">
        <v>213</v>
      </c>
      <c r="H33" s="339" t="s">
        <v>412</v>
      </c>
      <c r="I33" s="337" t="s">
        <v>367</v>
      </c>
      <c r="J33" s="337" t="s">
        <v>368</v>
      </c>
      <c r="K33" s="453" t="s">
        <v>388</v>
      </c>
      <c r="L33" s="453" t="s">
        <v>213</v>
      </c>
      <c r="M33" s="453" t="s">
        <v>213</v>
      </c>
      <c r="N33" s="330" t="s">
        <v>505</v>
      </c>
      <c r="O33" s="53" t="s">
        <v>380</v>
      </c>
      <c r="P33" s="334" t="s">
        <v>414</v>
      </c>
      <c r="Q33" s="339" t="s">
        <v>551</v>
      </c>
      <c r="R33" s="451" t="s">
        <v>376</v>
      </c>
      <c r="S33" s="339" t="s">
        <v>563</v>
      </c>
      <c r="T33" s="442" t="s">
        <v>566</v>
      </c>
      <c r="U33" s="205" t="s">
        <v>537</v>
      </c>
    </row>
    <row r="34" spans="1:21" s="27" customFormat="1" ht="69.75" customHeight="1" x14ac:dyDescent="0.2">
      <c r="A34" s="543"/>
      <c r="B34" s="440"/>
      <c r="C34" s="440"/>
      <c r="D34" s="440"/>
      <c r="E34" s="455"/>
      <c r="F34" s="455"/>
      <c r="G34" s="455"/>
      <c r="H34" s="339" t="s">
        <v>411</v>
      </c>
      <c r="I34" s="337" t="s">
        <v>367</v>
      </c>
      <c r="J34" s="337" t="s">
        <v>366</v>
      </c>
      <c r="K34" s="455"/>
      <c r="L34" s="455"/>
      <c r="M34" s="455"/>
      <c r="N34" s="330" t="s">
        <v>505</v>
      </c>
      <c r="O34" s="53" t="s">
        <v>380</v>
      </c>
      <c r="P34" s="339" t="s">
        <v>415</v>
      </c>
      <c r="Q34" s="339" t="s">
        <v>416</v>
      </c>
      <c r="R34" s="438"/>
      <c r="S34" s="339" t="s">
        <v>565</v>
      </c>
      <c r="T34" s="443"/>
      <c r="U34" s="205" t="s">
        <v>537</v>
      </c>
    </row>
    <row r="35" spans="1:21" s="27" customFormat="1" ht="71.25" customHeight="1" thickBot="1" x14ac:dyDescent="0.25">
      <c r="A35" s="544"/>
      <c r="B35" s="441"/>
      <c r="C35" s="441"/>
      <c r="D35" s="441"/>
      <c r="E35" s="454"/>
      <c r="F35" s="463"/>
      <c r="G35" s="454"/>
      <c r="H35" s="336" t="s">
        <v>413</v>
      </c>
      <c r="I35" s="337" t="s">
        <v>365</v>
      </c>
      <c r="J35" s="337" t="s">
        <v>371</v>
      </c>
      <c r="K35" s="454"/>
      <c r="L35" s="454"/>
      <c r="M35" s="454"/>
      <c r="N35" s="330" t="s">
        <v>505</v>
      </c>
      <c r="O35" s="53" t="s">
        <v>380</v>
      </c>
      <c r="P35" s="339" t="s">
        <v>550</v>
      </c>
      <c r="Q35" s="336" t="s">
        <v>552</v>
      </c>
      <c r="R35" s="439"/>
      <c r="S35" s="339" t="s">
        <v>564</v>
      </c>
      <c r="T35" s="444"/>
      <c r="U35" s="205" t="s">
        <v>537</v>
      </c>
    </row>
    <row r="36" spans="1:21" s="27" customFormat="1" ht="87" customHeight="1" x14ac:dyDescent="0.2">
      <c r="A36" s="542" t="s">
        <v>132</v>
      </c>
      <c r="B36" s="452" t="s">
        <v>134</v>
      </c>
      <c r="C36" s="452" t="s">
        <v>133</v>
      </c>
      <c r="D36" s="452" t="s">
        <v>129</v>
      </c>
      <c r="E36" s="453" t="s">
        <v>93</v>
      </c>
      <c r="F36" s="462" t="s">
        <v>213</v>
      </c>
      <c r="G36" s="453" t="s">
        <v>213</v>
      </c>
      <c r="H36" s="30" t="s">
        <v>554</v>
      </c>
      <c r="I36" s="337" t="s">
        <v>367</v>
      </c>
      <c r="J36" s="337" t="s">
        <v>371</v>
      </c>
      <c r="K36" s="453" t="s">
        <v>388</v>
      </c>
      <c r="L36" s="453" t="s">
        <v>213</v>
      </c>
      <c r="M36" s="453" t="s">
        <v>213</v>
      </c>
      <c r="N36" s="330" t="s">
        <v>505</v>
      </c>
      <c r="O36" s="53" t="s">
        <v>380</v>
      </c>
      <c r="P36" s="328" t="s">
        <v>556</v>
      </c>
      <c r="Q36" s="52" t="s">
        <v>135</v>
      </c>
      <c r="R36" s="38" t="s">
        <v>376</v>
      </c>
      <c r="S36" s="52" t="s">
        <v>613</v>
      </c>
      <c r="T36" s="53" t="s">
        <v>612</v>
      </c>
      <c r="U36" s="205" t="s">
        <v>537</v>
      </c>
    </row>
    <row r="37" spans="1:21" s="27" customFormat="1" ht="127.5" customHeight="1" thickBot="1" x14ac:dyDescent="0.25">
      <c r="A37" s="544"/>
      <c r="B37" s="441"/>
      <c r="C37" s="441"/>
      <c r="D37" s="441"/>
      <c r="E37" s="454"/>
      <c r="F37" s="463"/>
      <c r="G37" s="454"/>
      <c r="H37" s="30" t="s">
        <v>553</v>
      </c>
      <c r="I37" s="337" t="s">
        <v>365</v>
      </c>
      <c r="J37" s="337" t="s">
        <v>366</v>
      </c>
      <c r="K37" s="454"/>
      <c r="L37" s="454"/>
      <c r="M37" s="454"/>
      <c r="N37" s="330" t="s">
        <v>505</v>
      </c>
      <c r="O37" s="53" t="s">
        <v>380</v>
      </c>
      <c r="P37" s="52" t="s">
        <v>555</v>
      </c>
      <c r="Q37" s="52" t="s">
        <v>557</v>
      </c>
      <c r="R37" s="38" t="s">
        <v>376</v>
      </c>
      <c r="S37" s="52" t="s">
        <v>614</v>
      </c>
      <c r="T37" s="53" t="s">
        <v>612</v>
      </c>
      <c r="U37" s="205" t="s">
        <v>537</v>
      </c>
    </row>
    <row r="38" spans="1:21" s="27" customFormat="1" ht="81" customHeight="1" x14ac:dyDescent="0.2">
      <c r="A38" s="542" t="s">
        <v>132</v>
      </c>
      <c r="B38" s="452" t="s">
        <v>542</v>
      </c>
      <c r="C38" s="452" t="s">
        <v>136</v>
      </c>
      <c r="D38" s="452" t="s">
        <v>129</v>
      </c>
      <c r="E38" s="453" t="s">
        <v>93</v>
      </c>
      <c r="F38" s="462" t="s">
        <v>213</v>
      </c>
      <c r="G38" s="453" t="s">
        <v>213</v>
      </c>
      <c r="H38" s="339" t="s">
        <v>418</v>
      </c>
      <c r="I38" s="337" t="s">
        <v>365</v>
      </c>
      <c r="J38" s="337" t="s">
        <v>371</v>
      </c>
      <c r="K38" s="453" t="s">
        <v>388</v>
      </c>
      <c r="L38" s="453" t="s">
        <v>213</v>
      </c>
      <c r="M38" s="453" t="s">
        <v>213</v>
      </c>
      <c r="N38" s="330" t="s">
        <v>505</v>
      </c>
      <c r="O38" s="53" t="s">
        <v>380</v>
      </c>
      <c r="P38" s="52" t="s">
        <v>558</v>
      </c>
      <c r="Q38" s="52" t="s">
        <v>419</v>
      </c>
      <c r="R38" s="38" t="s">
        <v>376</v>
      </c>
      <c r="S38" s="52" t="s">
        <v>613</v>
      </c>
      <c r="T38" s="53" t="s">
        <v>612</v>
      </c>
      <c r="U38" s="205" t="s">
        <v>537</v>
      </c>
    </row>
    <row r="39" spans="1:21" s="27" customFormat="1" ht="99.75" customHeight="1" thickBot="1" x14ac:dyDescent="0.25">
      <c r="A39" s="544"/>
      <c r="B39" s="441"/>
      <c r="C39" s="441"/>
      <c r="D39" s="441"/>
      <c r="E39" s="454"/>
      <c r="F39" s="463"/>
      <c r="G39" s="454"/>
      <c r="H39" s="339" t="s">
        <v>417</v>
      </c>
      <c r="I39" s="337" t="s">
        <v>365</v>
      </c>
      <c r="J39" s="337" t="s">
        <v>371</v>
      </c>
      <c r="K39" s="454"/>
      <c r="L39" s="454"/>
      <c r="M39" s="454"/>
      <c r="N39" s="330" t="s">
        <v>505</v>
      </c>
      <c r="O39" s="53" t="s">
        <v>380</v>
      </c>
      <c r="P39" s="52" t="s">
        <v>559</v>
      </c>
      <c r="Q39" s="52" t="s">
        <v>560</v>
      </c>
      <c r="R39" s="38" t="s">
        <v>376</v>
      </c>
      <c r="S39" s="52" t="s">
        <v>615</v>
      </c>
      <c r="T39" s="53" t="s">
        <v>612</v>
      </c>
      <c r="U39" s="205" t="s">
        <v>537</v>
      </c>
    </row>
    <row r="40" spans="1:21" s="27" customFormat="1" ht="81.75" customHeight="1" x14ac:dyDescent="0.2">
      <c r="A40" s="542" t="s">
        <v>163</v>
      </c>
      <c r="B40" s="445" t="s">
        <v>164</v>
      </c>
      <c r="C40" s="339" t="s">
        <v>462</v>
      </c>
      <c r="D40" s="339" t="s">
        <v>463</v>
      </c>
      <c r="E40" s="453" t="s">
        <v>93</v>
      </c>
      <c r="F40" s="462" t="s">
        <v>214</v>
      </c>
      <c r="G40" s="453" t="s">
        <v>384</v>
      </c>
      <c r="H40" s="339" t="s">
        <v>440</v>
      </c>
      <c r="I40" s="337" t="s">
        <v>365</v>
      </c>
      <c r="J40" s="337" t="s">
        <v>373</v>
      </c>
      <c r="K40" s="453" t="s">
        <v>388</v>
      </c>
      <c r="L40" s="453" t="s">
        <v>214</v>
      </c>
      <c r="M40" s="453" t="s">
        <v>384</v>
      </c>
      <c r="N40" s="330" t="s">
        <v>381</v>
      </c>
      <c r="O40" s="53" t="s">
        <v>380</v>
      </c>
      <c r="P40" s="334" t="s">
        <v>441</v>
      </c>
      <c r="Q40" s="334" t="s">
        <v>442</v>
      </c>
      <c r="R40" s="38" t="s">
        <v>376</v>
      </c>
      <c r="S40" s="52" t="s">
        <v>443</v>
      </c>
      <c r="T40" s="53" t="s">
        <v>444</v>
      </c>
      <c r="U40" s="205" t="s">
        <v>445</v>
      </c>
    </row>
    <row r="41" spans="1:21" s="27" customFormat="1" ht="51" customHeight="1" thickBot="1" x14ac:dyDescent="0.25">
      <c r="A41" s="544"/>
      <c r="B41" s="447"/>
      <c r="C41" s="339" t="s">
        <v>464</v>
      </c>
      <c r="D41" s="339" t="s">
        <v>465</v>
      </c>
      <c r="E41" s="454"/>
      <c r="F41" s="463"/>
      <c r="G41" s="454"/>
      <c r="H41" s="339" t="s">
        <v>446</v>
      </c>
      <c r="I41" s="337" t="s">
        <v>365</v>
      </c>
      <c r="J41" s="337" t="s">
        <v>371</v>
      </c>
      <c r="K41" s="454"/>
      <c r="L41" s="454"/>
      <c r="M41" s="454"/>
      <c r="N41" s="330" t="s">
        <v>381</v>
      </c>
      <c r="O41" s="53" t="s">
        <v>380</v>
      </c>
      <c r="P41" s="339" t="s">
        <v>447</v>
      </c>
      <c r="Q41" s="339" t="s">
        <v>448</v>
      </c>
      <c r="R41" s="38" t="s">
        <v>376</v>
      </c>
      <c r="S41" s="52" t="s">
        <v>449</v>
      </c>
      <c r="T41" s="52" t="s">
        <v>450</v>
      </c>
      <c r="U41" s="205" t="s">
        <v>445</v>
      </c>
    </row>
    <row r="42" spans="1:21" s="27" customFormat="1" ht="102" customHeight="1" x14ac:dyDescent="0.2">
      <c r="A42" s="543" t="s">
        <v>163</v>
      </c>
      <c r="B42" s="446" t="s">
        <v>466</v>
      </c>
      <c r="C42" s="446" t="s">
        <v>467</v>
      </c>
      <c r="D42" s="446" t="s">
        <v>468</v>
      </c>
      <c r="E42" s="453" t="s">
        <v>391</v>
      </c>
      <c r="F42" s="462" t="s">
        <v>214</v>
      </c>
      <c r="G42" s="453" t="s">
        <v>385</v>
      </c>
      <c r="H42" s="339" t="s">
        <v>440</v>
      </c>
      <c r="I42" s="337" t="s">
        <v>365</v>
      </c>
      <c r="J42" s="337" t="s">
        <v>373</v>
      </c>
      <c r="K42" s="453" t="s">
        <v>390</v>
      </c>
      <c r="L42" s="462" t="s">
        <v>214</v>
      </c>
      <c r="M42" s="453" t="s">
        <v>385</v>
      </c>
      <c r="N42" s="330" t="s">
        <v>381</v>
      </c>
      <c r="O42" s="53" t="s">
        <v>380</v>
      </c>
      <c r="P42" s="339" t="s">
        <v>441</v>
      </c>
      <c r="Q42" s="339" t="s">
        <v>442</v>
      </c>
      <c r="R42" s="38" t="s">
        <v>376</v>
      </c>
      <c r="S42" s="52" t="s">
        <v>443</v>
      </c>
      <c r="T42" s="52" t="s">
        <v>444</v>
      </c>
      <c r="U42" s="205" t="s">
        <v>445</v>
      </c>
    </row>
    <row r="43" spans="1:21" s="27" customFormat="1" ht="45.75" customHeight="1" x14ac:dyDescent="0.2">
      <c r="A43" s="543"/>
      <c r="B43" s="446"/>
      <c r="C43" s="446"/>
      <c r="D43" s="446"/>
      <c r="E43" s="455"/>
      <c r="F43" s="455"/>
      <c r="G43" s="455"/>
      <c r="H43" s="339" t="s">
        <v>451</v>
      </c>
      <c r="I43" s="337" t="s">
        <v>367</v>
      </c>
      <c r="J43" s="337" t="s">
        <v>371</v>
      </c>
      <c r="K43" s="455"/>
      <c r="L43" s="455"/>
      <c r="M43" s="455"/>
      <c r="N43" s="330" t="s">
        <v>381</v>
      </c>
      <c r="O43" s="53" t="s">
        <v>380</v>
      </c>
      <c r="P43" s="339" t="s">
        <v>452</v>
      </c>
      <c r="Q43" s="339" t="s">
        <v>453</v>
      </c>
      <c r="R43" s="38" t="s">
        <v>376</v>
      </c>
      <c r="S43" s="52" t="s">
        <v>454</v>
      </c>
      <c r="T43" s="52" t="s">
        <v>450</v>
      </c>
      <c r="U43" s="205" t="s">
        <v>445</v>
      </c>
    </row>
    <row r="44" spans="1:21" s="27" customFormat="1" ht="73.5" customHeight="1" thickBot="1" x14ac:dyDescent="0.25">
      <c r="A44" s="544"/>
      <c r="B44" s="447"/>
      <c r="C44" s="447"/>
      <c r="D44" s="447"/>
      <c r="E44" s="454"/>
      <c r="F44" s="463"/>
      <c r="G44" s="454"/>
      <c r="H44" s="339" t="s">
        <v>455</v>
      </c>
      <c r="I44" s="337" t="s">
        <v>365</v>
      </c>
      <c r="J44" s="337" t="s">
        <v>456</v>
      </c>
      <c r="K44" s="454"/>
      <c r="L44" s="463"/>
      <c r="M44" s="454"/>
      <c r="N44" s="330" t="s">
        <v>381</v>
      </c>
      <c r="O44" s="53" t="s">
        <v>380</v>
      </c>
      <c r="P44" s="339" t="s">
        <v>457</v>
      </c>
      <c r="Q44" s="339" t="s">
        <v>458</v>
      </c>
      <c r="R44" s="38" t="s">
        <v>376</v>
      </c>
      <c r="S44" s="52" t="s">
        <v>459</v>
      </c>
      <c r="T44" s="52" t="s">
        <v>460</v>
      </c>
      <c r="U44" s="340" t="s">
        <v>461</v>
      </c>
    </row>
    <row r="45" spans="1:21" s="27" customFormat="1" ht="145.5" customHeight="1" thickBot="1" x14ac:dyDescent="0.25">
      <c r="A45" s="56" t="s">
        <v>137</v>
      </c>
      <c r="B45" s="52" t="s">
        <v>139</v>
      </c>
      <c r="C45" s="52" t="s">
        <v>138</v>
      </c>
      <c r="D45" s="326" t="s">
        <v>140</v>
      </c>
      <c r="E45" s="37" t="s">
        <v>388</v>
      </c>
      <c r="F45" s="158" t="s">
        <v>213</v>
      </c>
      <c r="G45" s="330" t="s">
        <v>213</v>
      </c>
      <c r="H45" s="52" t="s">
        <v>166</v>
      </c>
      <c r="I45" s="337" t="s">
        <v>365</v>
      </c>
      <c r="J45" s="337" t="s">
        <v>372</v>
      </c>
      <c r="K45" s="37" t="s">
        <v>388</v>
      </c>
      <c r="L45" s="330" t="s">
        <v>213</v>
      </c>
      <c r="M45" s="330" t="s">
        <v>213</v>
      </c>
      <c r="N45" s="330" t="s">
        <v>505</v>
      </c>
      <c r="O45" s="57" t="s">
        <v>379</v>
      </c>
      <c r="P45" s="339" t="s">
        <v>141</v>
      </c>
      <c r="Q45" s="339" t="s">
        <v>142</v>
      </c>
      <c r="R45" s="38" t="s">
        <v>376</v>
      </c>
      <c r="S45" s="336" t="s">
        <v>570</v>
      </c>
      <c r="T45" s="336" t="s">
        <v>571</v>
      </c>
      <c r="U45" s="342" t="s">
        <v>572</v>
      </c>
    </row>
    <row r="46" spans="1:21" s="27" customFormat="1" ht="99" customHeight="1" thickBot="1" x14ac:dyDescent="0.25">
      <c r="A46" s="56" t="s">
        <v>137</v>
      </c>
      <c r="B46" s="52" t="s">
        <v>144</v>
      </c>
      <c r="C46" s="53" t="s">
        <v>143</v>
      </c>
      <c r="D46" s="326" t="s">
        <v>190</v>
      </c>
      <c r="E46" s="37" t="s">
        <v>388</v>
      </c>
      <c r="F46" s="158" t="s">
        <v>213</v>
      </c>
      <c r="G46" s="330" t="s">
        <v>384</v>
      </c>
      <c r="H46" s="52" t="s">
        <v>167</v>
      </c>
      <c r="I46" s="337" t="s">
        <v>365</v>
      </c>
      <c r="J46" s="337" t="s">
        <v>371</v>
      </c>
      <c r="K46" s="37" t="s">
        <v>388</v>
      </c>
      <c r="L46" s="330" t="s">
        <v>213</v>
      </c>
      <c r="M46" s="330" t="s">
        <v>384</v>
      </c>
      <c r="N46" s="330" t="s">
        <v>505</v>
      </c>
      <c r="O46" s="57" t="s">
        <v>379</v>
      </c>
      <c r="P46" s="339" t="s">
        <v>145</v>
      </c>
      <c r="Q46" s="339" t="s">
        <v>146</v>
      </c>
      <c r="R46" s="38" t="s">
        <v>376</v>
      </c>
      <c r="S46" s="339" t="s">
        <v>573</v>
      </c>
      <c r="T46" s="339" t="s">
        <v>571</v>
      </c>
      <c r="U46" s="29" t="s">
        <v>574</v>
      </c>
    </row>
    <row r="47" spans="1:21" s="27" customFormat="1" ht="81.75" customHeight="1" x14ac:dyDescent="0.2">
      <c r="A47" s="542" t="s">
        <v>137</v>
      </c>
      <c r="B47" s="452" t="s">
        <v>189</v>
      </c>
      <c r="C47" s="442" t="s">
        <v>188</v>
      </c>
      <c r="D47" s="452" t="s">
        <v>190</v>
      </c>
      <c r="E47" s="453" t="s">
        <v>388</v>
      </c>
      <c r="F47" s="462" t="s">
        <v>213</v>
      </c>
      <c r="G47" s="453" t="s">
        <v>384</v>
      </c>
      <c r="H47" s="52" t="s">
        <v>421</v>
      </c>
      <c r="I47" s="337" t="s">
        <v>365</v>
      </c>
      <c r="J47" s="337" t="s">
        <v>366</v>
      </c>
      <c r="K47" s="453" t="s">
        <v>388</v>
      </c>
      <c r="L47" s="453" t="s">
        <v>213</v>
      </c>
      <c r="M47" s="453" t="s">
        <v>384</v>
      </c>
      <c r="N47" s="330" t="s">
        <v>505</v>
      </c>
      <c r="O47" s="57" t="s">
        <v>379</v>
      </c>
      <c r="P47" s="339" t="s">
        <v>145</v>
      </c>
      <c r="Q47" s="339" t="s">
        <v>423</v>
      </c>
      <c r="R47" s="38" t="s">
        <v>376</v>
      </c>
      <c r="S47" s="445" t="s">
        <v>575</v>
      </c>
      <c r="T47" s="445" t="s">
        <v>571</v>
      </c>
      <c r="U47" s="448" t="s">
        <v>576</v>
      </c>
    </row>
    <row r="48" spans="1:21" s="27" customFormat="1" ht="46.5" customHeight="1" x14ac:dyDescent="0.2">
      <c r="A48" s="543"/>
      <c r="B48" s="440"/>
      <c r="C48" s="443"/>
      <c r="D48" s="440"/>
      <c r="E48" s="455"/>
      <c r="F48" s="455"/>
      <c r="G48" s="455"/>
      <c r="H48" s="52" t="s">
        <v>420</v>
      </c>
      <c r="I48" s="337" t="s">
        <v>365</v>
      </c>
      <c r="J48" s="337" t="s">
        <v>366</v>
      </c>
      <c r="K48" s="455"/>
      <c r="L48" s="455"/>
      <c r="M48" s="455"/>
      <c r="N48" s="330" t="s">
        <v>505</v>
      </c>
      <c r="O48" s="57" t="s">
        <v>379</v>
      </c>
      <c r="P48" s="339" t="s">
        <v>577</v>
      </c>
      <c r="Q48" s="339" t="s">
        <v>578</v>
      </c>
      <c r="R48" s="38"/>
      <c r="S48" s="446"/>
      <c r="T48" s="446"/>
      <c r="U48" s="449"/>
    </row>
    <row r="49" spans="1:21" s="27" customFormat="1" ht="46.5" customHeight="1" thickBot="1" x14ac:dyDescent="0.25">
      <c r="A49" s="544"/>
      <c r="B49" s="441"/>
      <c r="C49" s="444"/>
      <c r="D49" s="441"/>
      <c r="E49" s="454"/>
      <c r="F49" s="463"/>
      <c r="G49" s="454"/>
      <c r="H49" s="52" t="s">
        <v>422</v>
      </c>
      <c r="I49" s="337" t="s">
        <v>367</v>
      </c>
      <c r="J49" s="337" t="s">
        <v>371</v>
      </c>
      <c r="K49" s="454"/>
      <c r="L49" s="454"/>
      <c r="M49" s="454"/>
      <c r="N49" s="330" t="s">
        <v>505</v>
      </c>
      <c r="O49" s="57" t="s">
        <v>379</v>
      </c>
      <c r="P49" s="339"/>
      <c r="Q49" s="339"/>
      <c r="R49" s="38"/>
      <c r="S49" s="447"/>
      <c r="T49" s="447"/>
      <c r="U49" s="450"/>
    </row>
    <row r="50" spans="1:21" s="27" customFormat="1" ht="75.75" customHeight="1" x14ac:dyDescent="0.2">
      <c r="A50" s="556" t="s">
        <v>149</v>
      </c>
      <c r="B50" s="558" t="s">
        <v>150</v>
      </c>
      <c r="C50" s="208" t="s">
        <v>426</v>
      </c>
      <c r="D50" s="208" t="s">
        <v>151</v>
      </c>
      <c r="E50" s="453" t="s">
        <v>390</v>
      </c>
      <c r="F50" s="462" t="s">
        <v>387</v>
      </c>
      <c r="G50" s="453" t="s">
        <v>385</v>
      </c>
      <c r="H50" s="339" t="s">
        <v>427</v>
      </c>
      <c r="I50" s="337" t="s">
        <v>365</v>
      </c>
      <c r="J50" s="337" t="s">
        <v>371</v>
      </c>
      <c r="K50" s="453" t="s">
        <v>388</v>
      </c>
      <c r="L50" s="453" t="s">
        <v>387</v>
      </c>
      <c r="M50" s="453" t="s">
        <v>385</v>
      </c>
      <c r="N50" s="453" t="s">
        <v>381</v>
      </c>
      <c r="O50" s="576" t="s">
        <v>379</v>
      </c>
      <c r="P50" s="52" t="s">
        <v>428</v>
      </c>
      <c r="Q50" s="52" t="s">
        <v>429</v>
      </c>
      <c r="R50" s="451" t="s">
        <v>376</v>
      </c>
      <c r="S50" s="52" t="s">
        <v>579</v>
      </c>
      <c r="T50" s="445" t="s">
        <v>581</v>
      </c>
      <c r="U50" s="341" t="s">
        <v>147</v>
      </c>
    </row>
    <row r="51" spans="1:21" s="27" customFormat="1" ht="44.25" customHeight="1" x14ac:dyDescent="0.2">
      <c r="A51" s="557"/>
      <c r="B51" s="559"/>
      <c r="C51" s="208" t="s">
        <v>430</v>
      </c>
      <c r="D51" s="208" t="s">
        <v>431</v>
      </c>
      <c r="E51" s="455"/>
      <c r="F51" s="455"/>
      <c r="G51" s="455"/>
      <c r="H51" s="339" t="s">
        <v>432</v>
      </c>
      <c r="I51" s="337" t="s">
        <v>367</v>
      </c>
      <c r="J51" s="337" t="s">
        <v>371</v>
      </c>
      <c r="K51" s="455"/>
      <c r="L51" s="455"/>
      <c r="M51" s="455"/>
      <c r="N51" s="455"/>
      <c r="O51" s="577"/>
      <c r="P51" s="52" t="s">
        <v>433</v>
      </c>
      <c r="Q51" s="52" t="s">
        <v>434</v>
      </c>
      <c r="R51" s="438"/>
      <c r="S51" s="452" t="s">
        <v>580</v>
      </c>
      <c r="T51" s="446"/>
      <c r="U51" s="435" t="s">
        <v>148</v>
      </c>
    </row>
    <row r="52" spans="1:21" s="27" customFormat="1" ht="48" customHeight="1" thickBot="1" x14ac:dyDescent="0.25">
      <c r="A52" s="557"/>
      <c r="B52" s="559"/>
      <c r="C52" s="208" t="s">
        <v>435</v>
      </c>
      <c r="D52" s="208" t="s">
        <v>436</v>
      </c>
      <c r="E52" s="454"/>
      <c r="F52" s="463"/>
      <c r="G52" s="454"/>
      <c r="H52" s="339" t="s">
        <v>437</v>
      </c>
      <c r="I52" s="337" t="s">
        <v>365</v>
      </c>
      <c r="J52" s="337" t="s">
        <v>371</v>
      </c>
      <c r="K52" s="454"/>
      <c r="L52" s="454"/>
      <c r="M52" s="454"/>
      <c r="N52" s="454"/>
      <c r="O52" s="578"/>
      <c r="P52" s="52" t="s">
        <v>438</v>
      </c>
      <c r="Q52" s="52" t="s">
        <v>439</v>
      </c>
      <c r="R52" s="439"/>
      <c r="S52" s="441"/>
      <c r="T52" s="447"/>
      <c r="U52" s="435"/>
    </row>
    <row r="53" spans="1:21" s="27" customFormat="1" ht="113.25" thickBot="1" x14ac:dyDescent="0.25">
      <c r="A53" s="64" t="s">
        <v>154</v>
      </c>
      <c r="B53" s="52" t="s">
        <v>155</v>
      </c>
      <c r="C53" s="52" t="s">
        <v>138</v>
      </c>
      <c r="D53" s="52" t="s">
        <v>191</v>
      </c>
      <c r="E53" s="330" t="s">
        <v>93</v>
      </c>
      <c r="F53" s="158" t="s">
        <v>214</v>
      </c>
      <c r="G53" s="330" t="s">
        <v>384</v>
      </c>
      <c r="H53" s="52" t="s">
        <v>193</v>
      </c>
      <c r="I53" s="337" t="s">
        <v>365</v>
      </c>
      <c r="J53" s="337" t="s">
        <v>368</v>
      </c>
      <c r="K53" s="37" t="s">
        <v>388</v>
      </c>
      <c r="L53" s="330" t="s">
        <v>214</v>
      </c>
      <c r="M53" s="330" t="s">
        <v>384</v>
      </c>
      <c r="N53" s="330" t="s">
        <v>505</v>
      </c>
      <c r="O53" s="52" t="s">
        <v>378</v>
      </c>
      <c r="P53" s="52" t="s">
        <v>156</v>
      </c>
      <c r="Q53" s="52" t="s">
        <v>157</v>
      </c>
      <c r="R53" s="38" t="s">
        <v>376</v>
      </c>
      <c r="S53" s="52" t="s">
        <v>582</v>
      </c>
      <c r="T53" s="53" t="s">
        <v>583</v>
      </c>
      <c r="U53" s="55" t="s">
        <v>584</v>
      </c>
    </row>
    <row r="54" spans="1:21" s="27" customFormat="1" ht="79.5" customHeight="1" thickBot="1" x14ac:dyDescent="0.25">
      <c r="A54" s="64" t="s">
        <v>154</v>
      </c>
      <c r="B54" s="52" t="s">
        <v>158</v>
      </c>
      <c r="C54" s="52" t="s">
        <v>192</v>
      </c>
      <c r="D54" s="52" t="s">
        <v>159</v>
      </c>
      <c r="E54" s="330" t="s">
        <v>93</v>
      </c>
      <c r="F54" s="158" t="s">
        <v>387</v>
      </c>
      <c r="G54" s="330" t="s">
        <v>385</v>
      </c>
      <c r="H54" s="52" t="s">
        <v>160</v>
      </c>
      <c r="I54" s="337" t="s">
        <v>367</v>
      </c>
      <c r="J54" s="337" t="s">
        <v>368</v>
      </c>
      <c r="K54" s="37" t="s">
        <v>388</v>
      </c>
      <c r="L54" s="330" t="s">
        <v>387</v>
      </c>
      <c r="M54" s="330" t="s">
        <v>385</v>
      </c>
      <c r="N54" s="330" t="s">
        <v>505</v>
      </c>
      <c r="O54" s="52" t="s">
        <v>378</v>
      </c>
      <c r="P54" s="52" t="s">
        <v>161</v>
      </c>
      <c r="Q54" s="52" t="s">
        <v>162</v>
      </c>
      <c r="R54" s="38" t="s">
        <v>376</v>
      </c>
      <c r="S54" s="252" t="s">
        <v>585</v>
      </c>
      <c r="T54" s="263" t="s">
        <v>583</v>
      </c>
      <c r="U54" s="264" t="s">
        <v>586</v>
      </c>
    </row>
    <row r="55" spans="1:21" s="27" customFormat="1" ht="26.25" customHeight="1" thickBot="1" x14ac:dyDescent="0.25">
      <c r="A55" s="58"/>
      <c r="B55" s="59"/>
      <c r="C55" s="59"/>
      <c r="D55" s="59"/>
      <c r="E55" s="666"/>
      <c r="F55" s="666"/>
      <c r="G55" s="666"/>
      <c r="H55" s="59"/>
      <c r="I55" s="666"/>
      <c r="J55" s="666"/>
      <c r="K55" s="667"/>
      <c r="L55" s="59"/>
      <c r="M55" s="666"/>
      <c r="N55" s="666"/>
      <c r="O55" s="668"/>
      <c r="P55" s="59"/>
      <c r="Q55" s="59"/>
      <c r="R55" s="59"/>
      <c r="S55" s="59"/>
      <c r="T55" s="59"/>
      <c r="U55" s="60"/>
    </row>
    <row r="56" spans="1:21" x14ac:dyDescent="0.25">
      <c r="A56" s="61"/>
      <c r="B56" s="62"/>
      <c r="C56" s="62"/>
      <c r="D56" s="62"/>
      <c r="E56" s="62"/>
      <c r="F56" s="62"/>
      <c r="G56" s="62"/>
      <c r="H56" s="62"/>
      <c r="I56" s="62"/>
      <c r="J56" s="62"/>
      <c r="K56" s="62"/>
      <c r="L56" s="62"/>
      <c r="M56" s="62"/>
      <c r="N56" s="62"/>
      <c r="O56" s="62"/>
      <c r="P56" s="62"/>
      <c r="Q56" s="62"/>
      <c r="R56" s="62"/>
      <c r="S56" s="62"/>
      <c r="T56" s="62"/>
      <c r="U56" s="62"/>
    </row>
    <row r="57" spans="1:21" x14ac:dyDescent="0.25">
      <c r="A57" s="61"/>
      <c r="B57" s="62"/>
      <c r="C57" s="62"/>
      <c r="D57" s="62"/>
      <c r="E57" s="62"/>
      <c r="F57" s="62"/>
      <c r="G57" s="62"/>
      <c r="H57" s="62"/>
      <c r="I57" s="62"/>
      <c r="J57" s="62"/>
      <c r="K57" s="62"/>
      <c r="L57" s="62"/>
      <c r="M57" s="62"/>
      <c r="N57" s="62"/>
      <c r="O57" s="62"/>
      <c r="P57" s="62"/>
      <c r="Q57" s="62"/>
      <c r="R57" s="62"/>
      <c r="S57" s="62"/>
      <c r="T57" s="62"/>
      <c r="U57" s="62"/>
    </row>
    <row r="58" spans="1:21" ht="15.75" customHeight="1" x14ac:dyDescent="0.25">
      <c r="A58" s="573" t="s">
        <v>87</v>
      </c>
      <c r="B58" s="574"/>
      <c r="C58" s="574"/>
      <c r="D58" s="574"/>
      <c r="E58" s="574"/>
      <c r="F58" s="574"/>
      <c r="G58" s="574"/>
      <c r="H58" s="574"/>
      <c r="I58" s="574"/>
      <c r="J58" s="574"/>
      <c r="K58" s="574"/>
      <c r="L58" s="574"/>
      <c r="M58" s="574"/>
      <c r="N58" s="574"/>
      <c r="O58" s="574"/>
      <c r="P58" s="574"/>
      <c r="Q58" s="574"/>
      <c r="R58" s="574"/>
      <c r="S58" s="574"/>
      <c r="T58" s="574"/>
      <c r="U58" s="575"/>
    </row>
    <row r="59" spans="1:21" ht="15.75" thickBot="1" x14ac:dyDescent="0.3">
      <c r="A59" s="570"/>
      <c r="B59" s="571"/>
      <c r="C59" s="571"/>
      <c r="D59" s="571"/>
      <c r="E59" s="571"/>
      <c r="F59" s="571"/>
      <c r="G59" s="571"/>
      <c r="H59" s="571"/>
      <c r="I59" s="571"/>
      <c r="J59" s="571"/>
      <c r="K59" s="571"/>
      <c r="L59" s="571"/>
      <c r="M59" s="571"/>
      <c r="N59" s="571"/>
      <c r="O59" s="571"/>
      <c r="P59" s="571"/>
      <c r="Q59" s="571"/>
      <c r="R59" s="571"/>
      <c r="S59" s="571"/>
      <c r="T59" s="571"/>
      <c r="U59" s="572"/>
    </row>
    <row r="60" spans="1:21" x14ac:dyDescent="0.25">
      <c r="A60" s="548"/>
      <c r="B60" s="549"/>
      <c r="C60" s="549"/>
      <c r="D60" s="549"/>
      <c r="E60" s="549"/>
      <c r="F60" s="549"/>
      <c r="G60" s="549"/>
      <c r="H60" s="550"/>
      <c r="I60" s="551"/>
      <c r="J60" s="551"/>
      <c r="K60" s="551"/>
      <c r="L60" s="551"/>
      <c r="M60" s="551"/>
      <c r="N60" s="551"/>
      <c r="O60" s="551"/>
      <c r="P60" s="551"/>
      <c r="Q60" s="551"/>
      <c r="R60" s="551"/>
      <c r="S60" s="551"/>
      <c r="T60" s="551"/>
      <c r="U60" s="552"/>
    </row>
    <row r="61" spans="1:21" x14ac:dyDescent="0.25">
      <c r="A61" s="527"/>
      <c r="B61" s="528"/>
      <c r="C61" s="528"/>
      <c r="D61" s="528"/>
      <c r="E61" s="528"/>
      <c r="F61" s="528"/>
      <c r="G61" s="528"/>
      <c r="H61" s="529"/>
      <c r="I61" s="530"/>
      <c r="J61" s="530"/>
      <c r="K61" s="530"/>
      <c r="L61" s="530"/>
      <c r="M61" s="530"/>
      <c r="N61" s="530"/>
      <c r="O61" s="530"/>
      <c r="P61" s="530"/>
      <c r="Q61" s="530"/>
      <c r="R61" s="530"/>
      <c r="S61" s="530"/>
      <c r="T61" s="530"/>
      <c r="U61" s="531"/>
    </row>
    <row r="62" spans="1:21" ht="15.75" thickBot="1" x14ac:dyDescent="0.3">
      <c r="A62" s="532"/>
      <c r="B62" s="533"/>
      <c r="C62" s="533"/>
      <c r="D62" s="533"/>
      <c r="E62" s="533"/>
      <c r="F62" s="533"/>
      <c r="G62" s="533"/>
      <c r="H62" s="534"/>
      <c r="I62" s="535"/>
      <c r="J62" s="535"/>
      <c r="K62" s="535"/>
      <c r="L62" s="535"/>
      <c r="M62" s="535"/>
      <c r="N62" s="535"/>
      <c r="O62" s="535"/>
      <c r="P62" s="535"/>
      <c r="Q62" s="535"/>
      <c r="R62" s="535"/>
      <c r="S62" s="535"/>
      <c r="T62" s="535"/>
      <c r="U62" s="536"/>
    </row>
    <row r="63" spans="1:21" x14ac:dyDescent="0.25">
      <c r="A63" s="566" t="s">
        <v>86</v>
      </c>
      <c r="B63" s="567"/>
      <c r="C63" s="567"/>
      <c r="D63" s="567"/>
      <c r="E63" s="567"/>
      <c r="F63" s="567"/>
      <c r="G63" s="567"/>
      <c r="H63" s="567"/>
      <c r="I63" s="567"/>
      <c r="J63" s="567"/>
      <c r="K63" s="567"/>
      <c r="L63" s="567"/>
      <c r="M63" s="567"/>
      <c r="N63" s="567"/>
      <c r="O63" s="567"/>
      <c r="P63" s="567"/>
      <c r="Q63" s="567"/>
      <c r="R63" s="567"/>
      <c r="S63" s="567"/>
      <c r="T63" s="567"/>
      <c r="U63" s="567"/>
    </row>
    <row r="64" spans="1:21" x14ac:dyDescent="0.25">
      <c r="A64" s="568"/>
      <c r="B64" s="569"/>
      <c r="C64" s="569"/>
      <c r="D64" s="569"/>
      <c r="E64" s="569"/>
      <c r="F64" s="569"/>
      <c r="G64" s="569"/>
      <c r="H64" s="569"/>
      <c r="I64" s="569"/>
      <c r="J64" s="569"/>
      <c r="K64" s="569"/>
      <c r="L64" s="569"/>
      <c r="M64" s="569"/>
      <c r="N64" s="569"/>
      <c r="O64" s="569"/>
      <c r="P64" s="569"/>
      <c r="Q64" s="569"/>
      <c r="R64" s="569"/>
      <c r="S64" s="569"/>
      <c r="T64" s="569"/>
      <c r="U64" s="569"/>
    </row>
    <row r="65" spans="1:21" x14ac:dyDescent="0.25">
      <c r="A65" s="568"/>
      <c r="B65" s="569"/>
      <c r="C65" s="569"/>
      <c r="D65" s="569"/>
      <c r="E65" s="569"/>
      <c r="F65" s="569"/>
      <c r="G65" s="569"/>
      <c r="H65" s="569"/>
      <c r="I65" s="569"/>
      <c r="J65" s="569"/>
      <c r="K65" s="569"/>
      <c r="L65" s="569"/>
      <c r="M65" s="569"/>
      <c r="N65" s="569"/>
      <c r="O65" s="569"/>
      <c r="P65" s="569"/>
      <c r="Q65" s="569"/>
      <c r="R65" s="569"/>
      <c r="S65" s="569"/>
      <c r="T65" s="569"/>
      <c r="U65" s="569"/>
    </row>
    <row r="73" spans="1:21" x14ac:dyDescent="0.25">
      <c r="A73" s="16"/>
      <c r="B73" s="16"/>
      <c r="C73" s="16"/>
      <c r="D73" s="16"/>
      <c r="E73" s="16"/>
      <c r="F73" s="16"/>
      <c r="G73" s="16"/>
      <c r="H73" s="16"/>
      <c r="I73" s="16"/>
      <c r="J73" s="16"/>
      <c r="K73" s="16"/>
      <c r="L73" s="16"/>
      <c r="M73" s="16"/>
      <c r="N73" s="16"/>
    </row>
    <row r="75" spans="1:21" ht="30.75" hidden="1" thickBot="1" x14ac:dyDescent="0.3">
      <c r="B75" s="171" t="s">
        <v>99</v>
      </c>
      <c r="C75" s="171"/>
      <c r="D75" s="164" t="s">
        <v>386</v>
      </c>
      <c r="I75" s="154" t="s">
        <v>363</v>
      </c>
      <c r="J75" s="154" t="s">
        <v>364</v>
      </c>
      <c r="N75" s="254" t="s">
        <v>508</v>
      </c>
    </row>
    <row r="76" spans="1:21" ht="30" hidden="1" customHeight="1" thickBot="1" x14ac:dyDescent="0.3">
      <c r="B76" s="172" t="s">
        <v>388</v>
      </c>
      <c r="C76" s="172"/>
      <c r="D76" s="172" t="s">
        <v>383</v>
      </c>
      <c r="I76" s="155" t="s">
        <v>365</v>
      </c>
      <c r="J76" s="156" t="s">
        <v>366</v>
      </c>
      <c r="N76" s="256" t="s">
        <v>504</v>
      </c>
    </row>
    <row r="77" spans="1:21" ht="15.75" hidden="1" thickBot="1" x14ac:dyDescent="0.3">
      <c r="B77" s="182" t="s">
        <v>389</v>
      </c>
      <c r="C77" s="182"/>
      <c r="D77" s="173" t="s">
        <v>213</v>
      </c>
      <c r="I77" s="160" t="s">
        <v>367</v>
      </c>
      <c r="J77" s="156" t="s">
        <v>368</v>
      </c>
      <c r="N77" s="255" t="s">
        <v>505</v>
      </c>
    </row>
    <row r="78" spans="1:21" ht="30.75" hidden="1" thickBot="1" x14ac:dyDescent="0.3">
      <c r="B78" s="173" t="s">
        <v>390</v>
      </c>
      <c r="C78" s="173"/>
      <c r="D78" s="174" t="s">
        <v>384</v>
      </c>
      <c r="I78" s="206" t="s">
        <v>393</v>
      </c>
      <c r="J78" s="159" t="s">
        <v>369</v>
      </c>
      <c r="N78" s="255" t="s">
        <v>506</v>
      </c>
    </row>
    <row r="79" spans="1:21" ht="15.75" hidden="1" thickBot="1" x14ac:dyDescent="0.3">
      <c r="B79" s="173"/>
      <c r="C79" s="173"/>
      <c r="D79" s="174"/>
      <c r="J79" s="156" t="s">
        <v>370</v>
      </c>
      <c r="N79" s="255" t="s">
        <v>507</v>
      </c>
    </row>
    <row r="80" spans="1:21" ht="15.75" hidden="1" thickBot="1" x14ac:dyDescent="0.3">
      <c r="B80" s="174" t="s">
        <v>391</v>
      </c>
      <c r="C80" s="174"/>
      <c r="D80" s="175" t="s">
        <v>385</v>
      </c>
      <c r="J80" s="156" t="s">
        <v>371</v>
      </c>
    </row>
    <row r="81" spans="2:10" ht="15.75" hidden="1" thickBot="1" x14ac:dyDescent="0.3">
      <c r="B81" s="175" t="s">
        <v>392</v>
      </c>
      <c r="C81" s="181"/>
      <c r="D81" s="176"/>
      <c r="J81" s="156" t="s">
        <v>456</v>
      </c>
    </row>
    <row r="82" spans="2:10" hidden="1" x14ac:dyDescent="0.25">
      <c r="J82" s="156" t="s">
        <v>372</v>
      </c>
    </row>
    <row r="83" spans="2:10" hidden="1" x14ac:dyDescent="0.25">
      <c r="I83" s="157"/>
      <c r="J83" s="156" t="s">
        <v>373</v>
      </c>
    </row>
    <row r="84" spans="2:10" hidden="1" x14ac:dyDescent="0.25"/>
    <row r="85" spans="2:10" hidden="1" x14ac:dyDescent="0.25"/>
    <row r="86" spans="2:10" hidden="1" x14ac:dyDescent="0.25"/>
    <row r="87" spans="2:10" ht="15.75" hidden="1" thickBot="1" x14ac:dyDescent="0.3"/>
    <row r="88" spans="2:10" s="31" customFormat="1" ht="15.75" hidden="1" thickBot="1" x14ac:dyDescent="0.3">
      <c r="E88" s="166" t="s">
        <v>88</v>
      </c>
      <c r="F88" s="171" t="s">
        <v>60</v>
      </c>
      <c r="G88" s="166" t="s">
        <v>382</v>
      </c>
    </row>
    <row r="89" spans="2:10" ht="15.75" hidden="1" thickBot="1" x14ac:dyDescent="0.3">
      <c r="E89" s="178" t="s">
        <v>388</v>
      </c>
      <c r="F89" s="167" t="s">
        <v>387</v>
      </c>
      <c r="G89" s="165" t="s">
        <v>385</v>
      </c>
    </row>
    <row r="90" spans="2:10" ht="15.75" hidden="1" thickBot="1" x14ac:dyDescent="0.3">
      <c r="E90" s="177" t="s">
        <v>389</v>
      </c>
      <c r="F90" s="168" t="s">
        <v>214</v>
      </c>
      <c r="G90" s="170" t="s">
        <v>384</v>
      </c>
    </row>
    <row r="91" spans="2:10" ht="15.75" hidden="1" thickBot="1" x14ac:dyDescent="0.3">
      <c r="E91" s="180" t="s">
        <v>390</v>
      </c>
      <c r="F91" s="169" t="s">
        <v>213</v>
      </c>
      <c r="G91" s="163" t="s">
        <v>213</v>
      </c>
    </row>
    <row r="92" spans="2:10" ht="15.75" hidden="1" thickBot="1" x14ac:dyDescent="0.3">
      <c r="E92" s="179" t="s">
        <v>391</v>
      </c>
      <c r="F92" s="162"/>
      <c r="G92" s="161"/>
    </row>
    <row r="93" spans="2:10" ht="26.25" hidden="1" thickBot="1" x14ac:dyDescent="0.3">
      <c r="E93" s="181" t="s">
        <v>392</v>
      </c>
      <c r="F93" s="162"/>
      <c r="G93" s="161"/>
    </row>
    <row r="94" spans="2:10" hidden="1" x14ac:dyDescent="0.25"/>
    <row r="95" spans="2:10" hidden="1" x14ac:dyDescent="0.25"/>
    <row r="96" spans="2:10" hidden="1" x14ac:dyDescent="0.25"/>
    <row r="97" hidden="1" x14ac:dyDescent="0.25"/>
    <row r="98" hidden="1" x14ac:dyDescent="0.25"/>
    <row r="99" hidden="1" x14ac:dyDescent="0.25"/>
  </sheetData>
  <mergeCells count="220">
    <mergeCell ref="V4:Y4"/>
    <mergeCell ref="V5:V8"/>
    <mergeCell ref="W5:W8"/>
    <mergeCell ref="X5:X8"/>
    <mergeCell ref="Y5:Y8"/>
    <mergeCell ref="W22:W23"/>
    <mergeCell ref="X22:X23"/>
    <mergeCell ref="W24:W25"/>
    <mergeCell ref="X24:X25"/>
    <mergeCell ref="V22:V23"/>
    <mergeCell ref="V24:V26"/>
    <mergeCell ref="A63:U65"/>
    <mergeCell ref="A59:U59"/>
    <mergeCell ref="A58:U58"/>
    <mergeCell ref="E36:E37"/>
    <mergeCell ref="F36:F37"/>
    <mergeCell ref="G36:G37"/>
    <mergeCell ref="K36:K37"/>
    <mergeCell ref="L36:L37"/>
    <mergeCell ref="M36:M37"/>
    <mergeCell ref="A36:A37"/>
    <mergeCell ref="B36:B37"/>
    <mergeCell ref="C36:C37"/>
    <mergeCell ref="D36:D37"/>
    <mergeCell ref="N50:N52"/>
    <mergeCell ref="O50:O52"/>
    <mergeCell ref="R50:R52"/>
    <mergeCell ref="L38:L39"/>
    <mergeCell ref="K47:K49"/>
    <mergeCell ref="M47:M49"/>
    <mergeCell ref="G50:G52"/>
    <mergeCell ref="K50:K52"/>
    <mergeCell ref="L50:L52"/>
    <mergeCell ref="M50:M52"/>
    <mergeCell ref="M42:M44"/>
    <mergeCell ref="K38:K39"/>
    <mergeCell ref="K33:K35"/>
    <mergeCell ref="L33:L35"/>
    <mergeCell ref="M33:M35"/>
    <mergeCell ref="L24:L26"/>
    <mergeCell ref="M24:M26"/>
    <mergeCell ref="O24:O26"/>
    <mergeCell ref="M18:M20"/>
    <mergeCell ref="K18:K20"/>
    <mergeCell ref="L18:L20"/>
    <mergeCell ref="K29:K30"/>
    <mergeCell ref="L29:L30"/>
    <mergeCell ref="M29:M30"/>
    <mergeCell ref="O22:O23"/>
    <mergeCell ref="H19:H20"/>
    <mergeCell ref="J19:J20"/>
    <mergeCell ref="N19:N20"/>
    <mergeCell ref="O18:O20"/>
    <mergeCell ref="P19:P20"/>
    <mergeCell ref="Q19:Q20"/>
    <mergeCell ref="R18:R20"/>
    <mergeCell ref="E29:E30"/>
    <mergeCell ref="F29:F30"/>
    <mergeCell ref="G29:G30"/>
    <mergeCell ref="D29:D30"/>
    <mergeCell ref="C29:C30"/>
    <mergeCell ref="A29:A30"/>
    <mergeCell ref="B29:B30"/>
    <mergeCell ref="D47:D49"/>
    <mergeCell ref="C47:C49"/>
    <mergeCell ref="E47:E49"/>
    <mergeCell ref="F47:F49"/>
    <mergeCell ref="G47:G49"/>
    <mergeCell ref="B47:B49"/>
    <mergeCell ref="G33:G35"/>
    <mergeCell ref="A38:A39"/>
    <mergeCell ref="B38:B39"/>
    <mergeCell ref="C38:C39"/>
    <mergeCell ref="D38:D39"/>
    <mergeCell ref="E38:E39"/>
    <mergeCell ref="F38:F39"/>
    <mergeCell ref="G38:G39"/>
    <mergeCell ref="D18:D20"/>
    <mergeCell ref="E18:E20"/>
    <mergeCell ref="F18:F20"/>
    <mergeCell ref="A22:A23"/>
    <mergeCell ref="B22:B23"/>
    <mergeCell ref="C22:C23"/>
    <mergeCell ref="D22:D23"/>
    <mergeCell ref="E22:E23"/>
    <mergeCell ref="F22:F23"/>
    <mergeCell ref="A50:A52"/>
    <mergeCell ref="B50:B52"/>
    <mergeCell ref="E50:E52"/>
    <mergeCell ref="F50:F52"/>
    <mergeCell ref="M38:M39"/>
    <mergeCell ref="L40:L41"/>
    <mergeCell ref="M40:M41"/>
    <mergeCell ref="C42:C44"/>
    <mergeCell ref="G18:G20"/>
    <mergeCell ref="G24:G26"/>
    <mergeCell ref="K24:K26"/>
    <mergeCell ref="A24:A26"/>
    <mergeCell ref="B24:B26"/>
    <mergeCell ref="C24:C26"/>
    <mergeCell ref="D24:D26"/>
    <mergeCell ref="E24:E26"/>
    <mergeCell ref="F24:F26"/>
    <mergeCell ref="A33:A35"/>
    <mergeCell ref="B33:B35"/>
    <mergeCell ref="C33:C35"/>
    <mergeCell ref="E33:E35"/>
    <mergeCell ref="F33:F35"/>
    <mergeCell ref="A18:A20"/>
    <mergeCell ref="B18:B20"/>
    <mergeCell ref="A15:A17"/>
    <mergeCell ref="B15:B17"/>
    <mergeCell ref="D15:D17"/>
    <mergeCell ref="E15:E17"/>
    <mergeCell ref="F15:F17"/>
    <mergeCell ref="G15:G17"/>
    <mergeCell ref="K15:K17"/>
    <mergeCell ref="L15:L17"/>
    <mergeCell ref="A60:G60"/>
    <mergeCell ref="H60:U60"/>
    <mergeCell ref="M22:M23"/>
    <mergeCell ref="A40:A41"/>
    <mergeCell ref="B40:B41"/>
    <mergeCell ref="E40:E41"/>
    <mergeCell ref="F40:F41"/>
    <mergeCell ref="G40:G41"/>
    <mergeCell ref="K40:K41"/>
    <mergeCell ref="S19:S20"/>
    <mergeCell ref="U19:U20"/>
    <mergeCell ref="T15:T17"/>
    <mergeCell ref="T18:T20"/>
    <mergeCell ref="S22:S23"/>
    <mergeCell ref="S51:S52"/>
    <mergeCell ref="T50:T52"/>
    <mergeCell ref="A61:G61"/>
    <mergeCell ref="H61:U61"/>
    <mergeCell ref="A62:G62"/>
    <mergeCell ref="H62:U62"/>
    <mergeCell ref="G42:G44"/>
    <mergeCell ref="K42:K44"/>
    <mergeCell ref="L42:L44"/>
    <mergeCell ref="C5:C8"/>
    <mergeCell ref="C9:C11"/>
    <mergeCell ref="H5:Q5"/>
    <mergeCell ref="Q9:Q11"/>
    <mergeCell ref="A47:A49"/>
    <mergeCell ref="L47:L49"/>
    <mergeCell ref="A42:A44"/>
    <mergeCell ref="D33:D35"/>
    <mergeCell ref="D42:D44"/>
    <mergeCell ref="E42:E44"/>
    <mergeCell ref="F42:F44"/>
    <mergeCell ref="M15:M17"/>
    <mergeCell ref="C15:C17"/>
    <mergeCell ref="B42:B44"/>
    <mergeCell ref="G22:G23"/>
    <mergeCell ref="K22:K23"/>
    <mergeCell ref="L22:L23"/>
    <mergeCell ref="N9:N11"/>
    <mergeCell ref="G9:G11"/>
    <mergeCell ref="K9:K11"/>
    <mergeCell ref="L9:L11"/>
    <mergeCell ref="M9:M11"/>
    <mergeCell ref="A9:A11"/>
    <mergeCell ref="B9:B11"/>
    <mergeCell ref="D9:D11"/>
    <mergeCell ref="E9:E11"/>
    <mergeCell ref="F9:F11"/>
    <mergeCell ref="K6:M6"/>
    <mergeCell ref="N6:N8"/>
    <mergeCell ref="O6:Q7"/>
    <mergeCell ref="E7:E8"/>
    <mergeCell ref="F7:F8"/>
    <mergeCell ref="G7:G8"/>
    <mergeCell ref="I7:I8"/>
    <mergeCell ref="J7:J8"/>
    <mergeCell ref="K7:K8"/>
    <mergeCell ref="L7:L8"/>
    <mergeCell ref="M7:M8"/>
    <mergeCell ref="A13:A14"/>
    <mergeCell ref="B13:B14"/>
    <mergeCell ref="E13:E14"/>
    <mergeCell ref="F13:F14"/>
    <mergeCell ref="G13:G14"/>
    <mergeCell ref="K13:K14"/>
    <mergeCell ref="L13:L14"/>
    <mergeCell ref="M13:M14"/>
    <mergeCell ref="A1:U2"/>
    <mergeCell ref="A3:U3"/>
    <mergeCell ref="A4:D4"/>
    <mergeCell ref="E4:Q4"/>
    <mergeCell ref="R4:U4"/>
    <mergeCell ref="A5:A8"/>
    <mergeCell ref="B5:B8"/>
    <mergeCell ref="D5:D8"/>
    <mergeCell ref="E5:G5"/>
    <mergeCell ref="R5:R8"/>
    <mergeCell ref="S5:S8"/>
    <mergeCell ref="T5:T8"/>
    <mergeCell ref="U5:U8"/>
    <mergeCell ref="E6:G6"/>
    <mergeCell ref="H6:H8"/>
    <mergeCell ref="I6:J6"/>
    <mergeCell ref="U51:U52"/>
    <mergeCell ref="S9:S11"/>
    <mergeCell ref="R9:R11"/>
    <mergeCell ref="T9:T11"/>
    <mergeCell ref="U9:U11"/>
    <mergeCell ref="T33:T35"/>
    <mergeCell ref="T29:T30"/>
    <mergeCell ref="S47:S49"/>
    <mergeCell ref="T47:T49"/>
    <mergeCell ref="U47:U49"/>
    <mergeCell ref="R15:R17"/>
    <mergeCell ref="R33:R35"/>
    <mergeCell ref="S24:S25"/>
    <mergeCell ref="T22:T23"/>
    <mergeCell ref="T24:T26"/>
    <mergeCell ref="U22:U23"/>
    <mergeCell ref="U24:U25"/>
  </mergeCells>
  <dataValidations count="13">
    <dataValidation type="list" allowBlank="1" showInputMessage="1" showErrorMessage="1" sqref="E38 K21:K22 E42 K40 E40 K31:K33 E21:E22 K18:K19 K9 E9:E10 E45:E47 K42 E15 E18:E19 E50 E24 K24 K12:K13 E31:E33 E53:E55 K45:K47 K53:K55 K50 E12:E13 K15 E27:E29 K27:K29 E36 K36 K38">
      <formula1>$B$76:$B$81</formula1>
    </dataValidation>
    <dataValidation type="list" allowBlank="1" showInputMessage="1" showErrorMessage="1" sqref="F38 L42 F42 L40 F40 L31:L33 F21:F22 L18:L19 L9 F9:F10 F45:F47 L50 F15 F18:F19 L21:L22 F24 L24 L15 F31:F33 F53:F55 L45:L47 L53:L55 F50 F12:F13 L12:L13 F27:F29 L27:L29 F36 L36 L38">
      <formula1>$F$89:$F$91</formula1>
    </dataValidation>
    <dataValidation type="list" allowBlank="1" showInputMessage="1" showErrorMessage="1" sqref="G38 M42 G42 M40 G40 M31:M33 G21:G22 M21:M22 M9 G9:G10 G45:G47 M50 G15 G18:G19 M18:M19 G24 M24 M15 G31:G33 G53:G55 M45:M47 M53:M55 G50 G12:G13 M12:M13 G27:G29 M27:M29 G36 M36 M38">
      <formula1>$G$89:$G$91</formula1>
    </dataValidation>
    <dataValidation type="list" allowBlank="1" showInputMessage="1" showErrorMessage="1" sqref="I43 I45:I55 I9:I39">
      <formula1>$I$76:$I$78</formula1>
    </dataValidation>
    <dataValidation type="list" allowBlank="1" showInputMessage="1" showErrorMessage="1" sqref="J40 J44">
      <formula1>$J$61:$J$68</formula1>
    </dataValidation>
    <dataValidation type="list" allowBlank="1" showInputMessage="1" showErrorMessage="1" sqref="I40:I42 I44">
      <formula1>$I$61:$I$63</formula1>
    </dataValidation>
    <dataValidation type="list" allowBlank="1" showInputMessage="1" showErrorMessage="1" sqref="J41:J43">
      <formula1>$J$61:$J$67</formula1>
    </dataValidation>
    <dataValidation type="list" allowBlank="1" showInputMessage="1" showErrorMessage="1" sqref="N40:N44">
      <formula1>$I$64:$I$66</formula1>
    </dataValidation>
    <dataValidation type="list" allowBlank="1" showInputMessage="1" showErrorMessage="1" sqref="J9:J19 J45:J49 J53:J55 J22:J39">
      <formula1>$J$76:$J$83</formula1>
    </dataValidation>
    <dataValidation type="list" allowBlank="1" showInputMessage="1" showErrorMessage="1" sqref="J50:J52">
      <formula1>$J$75:$J$82</formula1>
    </dataValidation>
    <dataValidation type="list" allowBlank="1" showInputMessage="1" showErrorMessage="1" sqref="J21">
      <formula1>$J$77:$J$84</formula1>
    </dataValidation>
    <dataValidation type="list" allowBlank="1" showInputMessage="1" showErrorMessage="1" sqref="N45:N49 N12:N19 N53:N55 N9 N21:N39">
      <formula1>$N$76:$N$79</formula1>
    </dataValidation>
    <dataValidation type="list" allowBlank="1" showInputMessage="1" showErrorMessage="1" sqref="N50">
      <formula1>$I$78:$I$81</formula1>
    </dataValidation>
  </dataValidations>
  <pageMargins left="0.7" right="0.7" top="0.75" bottom="0.75" header="0.3" footer="0.3"/>
  <pageSetup orientation="portrait" horizontalDpi="4294967294" verticalDpi="4294967294"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74" operator="containsText" id="{BEE3D06C-BE9B-4899-A943-28093FC6219F}">
            <xm:f>NOT(ISERROR(SEARCH($I$76,I9)))</xm:f>
            <xm:f>$I$76</xm:f>
            <x14:dxf>
              <fill>
                <patternFill>
                  <bgColor rgb="FF00B0F0"/>
                </patternFill>
              </fill>
            </x14:dxf>
          </x14:cfRule>
          <x14:cfRule type="containsText" priority="375" operator="containsText" id="{7DD381E1-DB29-4117-B874-075330F48498}">
            <xm:f>NOT(ISERROR(SEARCH($I$77,I9)))</xm:f>
            <xm:f>$I$77</xm:f>
            <x14:dxf>
              <fill>
                <patternFill>
                  <bgColor rgb="FFFFC000"/>
                </patternFill>
              </fill>
            </x14:dxf>
          </x14:cfRule>
          <xm:sqref>I9 I53:I55 I45:I49 I12:I20 I22:I31 I33:I39</xm:sqref>
        </x14:conditionalFormatting>
        <x14:conditionalFormatting xmlns:xm="http://schemas.microsoft.com/office/excel/2006/main">
          <x14:cfRule type="containsText" priority="367" operator="containsText" id="{A28B368D-7FAC-4340-8B3C-862AAC027474}">
            <xm:f>NOT(ISERROR(SEARCH($E$93,E9)))</xm:f>
            <xm:f>$E$93</xm:f>
            <x14:dxf>
              <fill>
                <patternFill>
                  <bgColor rgb="FFFF0000"/>
                </patternFill>
              </fill>
            </x14:dxf>
          </x14:cfRule>
          <x14:cfRule type="containsText" priority="368" operator="containsText" id="{0D47181A-B196-42B1-B017-A6C899170141}">
            <xm:f>NOT(ISERROR(SEARCH($E$89,E9)))</xm:f>
            <xm:f>$E$89</xm:f>
            <x14:dxf>
              <fill>
                <patternFill>
                  <bgColor rgb="FF00B050"/>
                </patternFill>
              </fill>
            </x14:dxf>
          </x14:cfRule>
          <x14:cfRule type="containsText" priority="369" operator="containsText" id="{A11D0395-0112-49F7-8ACE-461699A765BD}">
            <xm:f>NOT(ISERROR(SEARCH($E$90,E9)))</xm:f>
            <xm:f>$E$90</xm:f>
            <x14:dxf>
              <fill>
                <patternFill>
                  <bgColor rgb="FF92D050"/>
                </patternFill>
              </fill>
            </x14:dxf>
          </x14:cfRule>
          <x14:cfRule type="containsText" priority="370" operator="containsText" id="{82618714-B64F-4960-AD30-F8885722E2A7}">
            <xm:f>NOT(ISERROR(SEARCH($E$91,E9)))</xm:f>
            <xm:f>$E$91</xm:f>
            <x14:dxf>
              <fill>
                <patternFill>
                  <bgColor rgb="FFFFFF00"/>
                </patternFill>
              </fill>
            </x14:dxf>
          </x14:cfRule>
          <x14:cfRule type="containsText" priority="371" operator="containsText" id="{C715C56F-3532-4BE7-94FC-A160D84391F1}">
            <xm:f>NOT(ISERROR(SEARCH($E$92,E9)))</xm:f>
            <xm:f>$E$92</xm:f>
            <x14:dxf>
              <fill>
                <patternFill>
                  <bgColor rgb="FFFFC000"/>
                </patternFill>
              </fill>
            </x14:dxf>
          </x14:cfRule>
          <xm:sqref>E9:E10 E18:E19 E24 E22 E27:E29 E36 E53:E55 E12:E13 E15 E32:E33 E38</xm:sqref>
        </x14:conditionalFormatting>
        <x14:conditionalFormatting xmlns:xm="http://schemas.microsoft.com/office/excel/2006/main">
          <x14:cfRule type="containsText" priority="359" operator="containsText" id="{A9DD03A5-1562-4A54-8BB3-610ACD9A2268}">
            <xm:f>NOT(ISERROR(SEARCH($F$91,F9)))</xm:f>
            <xm:f>$F$91</xm:f>
            <x14:dxf>
              <fill>
                <patternFill>
                  <bgColor rgb="FFFFFF00"/>
                </patternFill>
              </fill>
            </x14:dxf>
          </x14:cfRule>
          <x14:cfRule type="containsText" priority="360" operator="containsText" id="{5DAC0315-BA04-4088-B6F8-F7DC2B68DC5B}">
            <xm:f>NOT(ISERROR(SEARCH($F$90,F9)))</xm:f>
            <xm:f>$F$90</xm:f>
            <x14:dxf>
              <fill>
                <patternFill>
                  <bgColor rgb="FFFFC000"/>
                </patternFill>
              </fill>
            </x14:dxf>
          </x14:cfRule>
          <x14:cfRule type="containsText" priority="361" operator="containsText" id="{3AAEE862-BB36-4405-8600-450499001811}">
            <xm:f>NOT(ISERROR(SEARCH($F$89,F9)))</xm:f>
            <xm:f>$F$89</xm:f>
            <x14:dxf>
              <fill>
                <patternFill>
                  <bgColor rgb="FFFF0000"/>
                </patternFill>
              </fill>
            </x14:dxf>
          </x14:cfRule>
          <xm:sqref>F9:F10 F45:F47 F27 F53:F54 F12:F13</xm:sqref>
        </x14:conditionalFormatting>
        <x14:conditionalFormatting xmlns:xm="http://schemas.microsoft.com/office/excel/2006/main">
          <x14:cfRule type="containsText" priority="347" operator="containsText" id="{3CB9E3E7-3068-4E93-9DF3-FAAA9D3D84FE}">
            <xm:f>NOT(ISERROR(SEARCH($F$91,F15)))</xm:f>
            <xm:f>$F$91</xm:f>
            <x14:dxf>
              <fill>
                <patternFill>
                  <bgColor rgb="FFFFFF00"/>
                </patternFill>
              </fill>
            </x14:dxf>
          </x14:cfRule>
          <x14:cfRule type="containsText" priority="348" operator="containsText" id="{B3337BF4-3866-496C-B1AC-0AF1830C2844}">
            <xm:f>NOT(ISERROR(SEARCH($F$90,F15)))</xm:f>
            <xm:f>$F$90</xm:f>
            <x14:dxf>
              <fill>
                <patternFill>
                  <bgColor rgb="FFFFC000"/>
                </patternFill>
              </fill>
            </x14:dxf>
          </x14:cfRule>
          <x14:cfRule type="containsText" priority="349" operator="containsText" id="{407B73DB-4A3B-46FD-9F54-82083BE42AD1}">
            <xm:f>NOT(ISERROR(SEARCH($F$89,F15)))</xm:f>
            <xm:f>$F$89</xm:f>
            <x14:dxf>
              <fill>
                <patternFill>
                  <bgColor rgb="FFFF0000"/>
                </patternFill>
              </fill>
            </x14:dxf>
          </x14:cfRule>
          <xm:sqref>F15</xm:sqref>
        </x14:conditionalFormatting>
        <x14:conditionalFormatting xmlns:xm="http://schemas.microsoft.com/office/excel/2006/main">
          <x14:cfRule type="containsText" priority="344" operator="containsText" id="{FD6D22C6-53D6-46D6-B8C4-A32F31E98527}">
            <xm:f>NOT(ISERROR(SEARCH($F$91,F18)))</xm:f>
            <xm:f>$F$91</xm:f>
            <x14:dxf>
              <fill>
                <patternFill>
                  <bgColor rgb="FFFFFF00"/>
                </patternFill>
              </fill>
            </x14:dxf>
          </x14:cfRule>
          <x14:cfRule type="containsText" priority="345" operator="containsText" id="{CBD7FD55-9CC5-4441-A18A-C385080124C5}">
            <xm:f>NOT(ISERROR(SEARCH($F$90,F18)))</xm:f>
            <xm:f>$F$90</xm:f>
            <x14:dxf>
              <fill>
                <patternFill>
                  <bgColor rgb="FFFFC000"/>
                </patternFill>
              </fill>
            </x14:dxf>
          </x14:cfRule>
          <x14:cfRule type="containsText" priority="346" operator="containsText" id="{0C574CDD-8016-4A60-A4FF-FCA2FCE466F4}">
            <xm:f>NOT(ISERROR(SEARCH($F$89,F18)))</xm:f>
            <xm:f>$F$89</xm:f>
            <x14:dxf>
              <fill>
                <patternFill>
                  <bgColor rgb="FFFF0000"/>
                </patternFill>
              </fill>
            </x14:dxf>
          </x14:cfRule>
          <xm:sqref>F18:F19</xm:sqref>
        </x14:conditionalFormatting>
        <x14:conditionalFormatting xmlns:xm="http://schemas.microsoft.com/office/excel/2006/main">
          <x14:cfRule type="containsText" priority="341" operator="containsText" id="{4F4E448C-C407-4556-9298-BCD74B48B4F7}">
            <xm:f>NOT(ISERROR(SEARCH($F$91,F22)))</xm:f>
            <xm:f>$F$91</xm:f>
            <x14:dxf>
              <fill>
                <patternFill>
                  <bgColor rgb="FFFFFF00"/>
                </patternFill>
              </fill>
            </x14:dxf>
          </x14:cfRule>
          <x14:cfRule type="containsText" priority="342" operator="containsText" id="{14D4A6C0-207D-4D6D-A239-5D8559D6A609}">
            <xm:f>NOT(ISERROR(SEARCH($F$90,F22)))</xm:f>
            <xm:f>$F$90</xm:f>
            <x14:dxf>
              <fill>
                <patternFill>
                  <bgColor rgb="FFFFC000"/>
                </patternFill>
              </fill>
            </x14:dxf>
          </x14:cfRule>
          <x14:cfRule type="containsText" priority="343" operator="containsText" id="{E98860F9-386F-452C-B7D7-243484AF62C3}">
            <xm:f>NOT(ISERROR(SEARCH($F$89,F22)))</xm:f>
            <xm:f>$F$89</xm:f>
            <x14:dxf>
              <fill>
                <patternFill>
                  <bgColor rgb="FFFF0000"/>
                </patternFill>
              </fill>
            </x14:dxf>
          </x14:cfRule>
          <xm:sqref>F22</xm:sqref>
        </x14:conditionalFormatting>
        <x14:conditionalFormatting xmlns:xm="http://schemas.microsoft.com/office/excel/2006/main">
          <x14:cfRule type="containsText" priority="338" operator="containsText" id="{97AE33B5-8B4D-4857-B1F6-C9B10B6664CD}">
            <xm:f>NOT(ISERROR(SEARCH($F$91,F24)))</xm:f>
            <xm:f>$F$91</xm:f>
            <x14:dxf>
              <fill>
                <patternFill>
                  <bgColor rgb="FFFFFF00"/>
                </patternFill>
              </fill>
            </x14:dxf>
          </x14:cfRule>
          <x14:cfRule type="containsText" priority="339" operator="containsText" id="{FA383446-1D6A-498B-AB92-FAD9F8789459}">
            <xm:f>NOT(ISERROR(SEARCH($F$90,F24)))</xm:f>
            <xm:f>$F$90</xm:f>
            <x14:dxf>
              <fill>
                <patternFill>
                  <bgColor rgb="FFFFC000"/>
                </patternFill>
              </fill>
            </x14:dxf>
          </x14:cfRule>
          <x14:cfRule type="containsText" priority="340" operator="containsText" id="{86F32325-A608-4DC5-A602-1ABE983180A7}">
            <xm:f>NOT(ISERROR(SEARCH($F$89,F24)))</xm:f>
            <xm:f>$F$89</xm:f>
            <x14:dxf>
              <fill>
                <patternFill>
                  <bgColor rgb="FFFF0000"/>
                </patternFill>
              </fill>
            </x14:dxf>
          </x14:cfRule>
          <xm:sqref>F24</xm:sqref>
        </x14:conditionalFormatting>
        <x14:conditionalFormatting xmlns:xm="http://schemas.microsoft.com/office/excel/2006/main">
          <x14:cfRule type="containsText" priority="335" operator="containsText" id="{10EAEC63-F664-4F12-973B-58CEFCF075FB}">
            <xm:f>NOT(ISERROR(SEARCH($F$91,F28)))</xm:f>
            <xm:f>$F$91</xm:f>
            <x14:dxf>
              <fill>
                <patternFill>
                  <bgColor rgb="FFFFFF00"/>
                </patternFill>
              </fill>
            </x14:dxf>
          </x14:cfRule>
          <x14:cfRule type="containsText" priority="336" operator="containsText" id="{E0ACA8FF-280D-4DBF-8A4E-B100D6182A2E}">
            <xm:f>NOT(ISERROR(SEARCH($F$90,F28)))</xm:f>
            <xm:f>$F$90</xm:f>
            <x14:dxf>
              <fill>
                <patternFill>
                  <bgColor rgb="FFFFC000"/>
                </patternFill>
              </fill>
            </x14:dxf>
          </x14:cfRule>
          <x14:cfRule type="containsText" priority="337" operator="containsText" id="{16C8CB2D-A350-4DA2-9D3D-BA1AD682E191}">
            <xm:f>NOT(ISERROR(SEARCH($F$89,F28)))</xm:f>
            <xm:f>$F$89</xm:f>
            <x14:dxf>
              <fill>
                <patternFill>
                  <bgColor rgb="FFFF0000"/>
                </patternFill>
              </fill>
            </x14:dxf>
          </x14:cfRule>
          <xm:sqref>F28:F29</xm:sqref>
        </x14:conditionalFormatting>
        <x14:conditionalFormatting xmlns:xm="http://schemas.microsoft.com/office/excel/2006/main">
          <x14:cfRule type="containsText" priority="332" operator="containsText" id="{81C2B00F-65DB-4174-9741-3898A47A7BCE}">
            <xm:f>NOT(ISERROR(SEARCH($F$91,F32)))</xm:f>
            <xm:f>$F$91</xm:f>
            <x14:dxf>
              <fill>
                <patternFill>
                  <bgColor rgb="FFFFFF00"/>
                </patternFill>
              </fill>
            </x14:dxf>
          </x14:cfRule>
          <x14:cfRule type="containsText" priority="333" operator="containsText" id="{2FCC7827-245F-466C-8F6F-1DBF238EF795}">
            <xm:f>NOT(ISERROR(SEARCH($F$90,F32)))</xm:f>
            <xm:f>$F$90</xm:f>
            <x14:dxf>
              <fill>
                <patternFill>
                  <bgColor rgb="FFFFC000"/>
                </patternFill>
              </fill>
            </x14:dxf>
          </x14:cfRule>
          <x14:cfRule type="containsText" priority="334" operator="containsText" id="{D101A5D3-3DBA-44EB-9749-AAF330576F5A}">
            <xm:f>NOT(ISERROR(SEARCH($F$89,F32)))</xm:f>
            <xm:f>$F$89</xm:f>
            <x14:dxf>
              <fill>
                <patternFill>
                  <bgColor rgb="FFFF0000"/>
                </patternFill>
              </fill>
            </x14:dxf>
          </x14:cfRule>
          <xm:sqref>F32:F33</xm:sqref>
        </x14:conditionalFormatting>
        <x14:conditionalFormatting xmlns:xm="http://schemas.microsoft.com/office/excel/2006/main">
          <x14:cfRule type="containsText" priority="329" operator="containsText" id="{3FF9EFB9-7FD9-43D5-827B-235E1383B59A}">
            <xm:f>NOT(ISERROR(SEARCH($F$91,F36)))</xm:f>
            <xm:f>$F$91</xm:f>
            <x14:dxf>
              <fill>
                <patternFill>
                  <bgColor rgb="FFFFFF00"/>
                </patternFill>
              </fill>
            </x14:dxf>
          </x14:cfRule>
          <x14:cfRule type="containsText" priority="330" operator="containsText" id="{32F1201A-A1B6-428F-8831-8FF0D7D725C5}">
            <xm:f>NOT(ISERROR(SEARCH($F$90,F36)))</xm:f>
            <xm:f>$F$90</xm:f>
            <x14:dxf>
              <fill>
                <patternFill>
                  <bgColor rgb="FFFFC000"/>
                </patternFill>
              </fill>
            </x14:dxf>
          </x14:cfRule>
          <x14:cfRule type="containsText" priority="331" operator="containsText" id="{231EFAEB-9EF3-43B9-8AD3-B1DFD85A85B5}">
            <xm:f>NOT(ISERROR(SEARCH($F$89,F36)))</xm:f>
            <xm:f>$F$89</xm:f>
            <x14:dxf>
              <fill>
                <patternFill>
                  <bgColor rgb="FFFF0000"/>
                </patternFill>
              </fill>
            </x14:dxf>
          </x14:cfRule>
          <xm:sqref>F36 F38</xm:sqref>
        </x14:conditionalFormatting>
        <x14:conditionalFormatting xmlns:xm="http://schemas.microsoft.com/office/excel/2006/main">
          <x14:cfRule type="containsText" priority="323" operator="containsText" id="{200B81EE-EF5E-42A0-8E0B-E644AC175AD9}">
            <xm:f>NOT(ISERROR(SEARCH($G$89,G9)))</xm:f>
            <xm:f>$G$89</xm:f>
            <x14:dxf>
              <fill>
                <patternFill>
                  <bgColor rgb="FFFF0000"/>
                </patternFill>
              </fill>
            </x14:dxf>
          </x14:cfRule>
          <x14:cfRule type="containsText" priority="324" operator="containsText" id="{AE5BF6A6-50FE-494D-8685-57C0195A83BF}">
            <xm:f>NOT(ISERROR(SEARCH($G$90,G9)))</xm:f>
            <xm:f>$G$90</xm:f>
            <x14:dxf>
              <fill>
                <patternFill>
                  <bgColor rgb="FFFFC000"/>
                </patternFill>
              </fill>
            </x14:dxf>
          </x14:cfRule>
          <x14:cfRule type="containsText" priority="325" operator="containsText" id="{0AD26F5E-2662-4041-812E-FE6418C20792}">
            <xm:f>NOT(ISERROR(SEARCH($G$91,G9)))</xm:f>
            <xm:f>$G$91</xm:f>
            <x14:dxf>
              <fill>
                <patternFill>
                  <bgColor rgb="FFFFFF00"/>
                </patternFill>
              </fill>
            </x14:dxf>
          </x14:cfRule>
          <xm:sqref>G9:G10 G12:G13 G45:G47 M45:M47 G18:G19 M18:M19 G24 M24 G22 M22 G27:G29 M27:M29 G36 M36 G53:G55 M53:M55 M12 G15 M15 G32:G33 M32:M33 G38</xm:sqref>
        </x14:conditionalFormatting>
        <x14:conditionalFormatting xmlns:xm="http://schemas.microsoft.com/office/excel/2006/main">
          <x14:cfRule type="containsText" priority="317" operator="containsText" id="{197FB385-8336-4A57-BB7F-5B8D4F9B0F94}">
            <xm:f>NOT(ISERROR(SEARCH($G$89,M9)))</xm:f>
            <xm:f>$G$89</xm:f>
            <x14:dxf>
              <fill>
                <patternFill>
                  <bgColor rgb="FFFF0000"/>
                </patternFill>
              </fill>
            </x14:dxf>
          </x14:cfRule>
          <x14:cfRule type="containsText" priority="318" operator="containsText" id="{FA2EF7A7-948E-485B-9949-E48B06C2E00C}">
            <xm:f>NOT(ISERROR(SEARCH($G$90,M9)))</xm:f>
            <xm:f>$G$90</xm:f>
            <x14:dxf>
              <fill>
                <patternFill>
                  <bgColor rgb="FFFFC000"/>
                </patternFill>
              </fill>
            </x14:dxf>
          </x14:cfRule>
          <x14:cfRule type="containsText" priority="319" operator="containsText" id="{0D1661B9-A5B3-49BE-9E4D-C0DBCA34C3BC}">
            <xm:f>NOT(ISERROR(SEARCH($G$91,M9)))</xm:f>
            <xm:f>$G$91</xm:f>
            <x14:dxf>
              <fill>
                <patternFill>
                  <bgColor rgb="FFFFFF00"/>
                </patternFill>
              </fill>
            </x14:dxf>
          </x14:cfRule>
          <xm:sqref>M9</xm:sqref>
        </x14:conditionalFormatting>
        <x14:conditionalFormatting xmlns:xm="http://schemas.microsoft.com/office/excel/2006/main">
          <x14:cfRule type="containsText" priority="305" operator="containsText" id="{CB20BC56-E117-4AEE-A815-9C58998345F5}">
            <xm:f>NOT(ISERROR(SEARCH($G$89,M38)))</xm:f>
            <xm:f>$G$89</xm:f>
            <x14:dxf>
              <fill>
                <patternFill>
                  <bgColor rgb="FFFF0000"/>
                </patternFill>
              </fill>
            </x14:dxf>
          </x14:cfRule>
          <x14:cfRule type="containsText" priority="306" operator="containsText" id="{5221E12F-9D67-459F-A285-44B6BB87D69E}">
            <xm:f>NOT(ISERROR(SEARCH($G$90,M38)))</xm:f>
            <xm:f>$G$90</xm:f>
            <x14:dxf>
              <fill>
                <patternFill>
                  <bgColor rgb="FFFFC000"/>
                </patternFill>
              </fill>
            </x14:dxf>
          </x14:cfRule>
          <x14:cfRule type="containsText" priority="307" operator="containsText" id="{8E7B6960-FC1D-4B0C-BF02-636C7DF3F3A0}">
            <xm:f>NOT(ISERROR(SEARCH($G$91,M38)))</xm:f>
            <xm:f>$G$91</xm:f>
            <x14:dxf>
              <fill>
                <patternFill>
                  <bgColor rgb="FFFFFF00"/>
                </patternFill>
              </fill>
            </x14:dxf>
          </x14:cfRule>
          <xm:sqref>M38</xm:sqref>
        </x14:conditionalFormatting>
        <x14:conditionalFormatting xmlns:xm="http://schemas.microsoft.com/office/excel/2006/main">
          <x14:cfRule type="containsText" priority="300" operator="containsText" id="{734560DF-1340-4F1C-AC8F-DA7DABE67BD8}">
            <xm:f>NOT(ISERROR(SEARCH($E$93,K9)))</xm:f>
            <xm:f>$E$93</xm:f>
            <x14:dxf>
              <fill>
                <patternFill>
                  <bgColor rgb="FFFF0000"/>
                </patternFill>
              </fill>
            </x14:dxf>
          </x14:cfRule>
          <x14:cfRule type="containsText" priority="301" operator="containsText" id="{75C5DE7B-B026-44C0-8BCE-47AA07B42C1C}">
            <xm:f>NOT(ISERROR(SEARCH($E$89,K9)))</xm:f>
            <xm:f>$E$89</xm:f>
            <x14:dxf>
              <fill>
                <patternFill>
                  <bgColor rgb="FF00B050"/>
                </patternFill>
              </fill>
            </x14:dxf>
          </x14:cfRule>
          <x14:cfRule type="containsText" priority="302" operator="containsText" id="{4578FA68-645E-414C-B907-676AF719B2E4}">
            <xm:f>NOT(ISERROR(SEARCH($E$90,K9)))</xm:f>
            <xm:f>$E$90</xm:f>
            <x14:dxf>
              <fill>
                <patternFill>
                  <bgColor rgb="FF92D050"/>
                </patternFill>
              </fill>
            </x14:dxf>
          </x14:cfRule>
          <x14:cfRule type="containsText" priority="303" operator="containsText" id="{A2DD01A9-E71B-49CE-94F8-2CEDE3AE2B2D}">
            <xm:f>NOT(ISERROR(SEARCH($E$91,K9)))</xm:f>
            <xm:f>$E$91</xm:f>
            <x14:dxf>
              <fill>
                <patternFill>
                  <bgColor rgb="FFFFFF00"/>
                </patternFill>
              </fill>
            </x14:dxf>
          </x14:cfRule>
          <x14:cfRule type="containsText" priority="304" operator="containsText" id="{4C36309D-9FDA-4614-929A-B8EE97B3A61E}">
            <xm:f>NOT(ISERROR(SEARCH($E$92,K9)))</xm:f>
            <xm:f>$E$92</xm:f>
            <x14:dxf>
              <fill>
                <patternFill>
                  <bgColor rgb="FFFFC000"/>
                </patternFill>
              </fill>
            </x14:dxf>
          </x14:cfRule>
          <xm:sqref>K9</xm:sqref>
        </x14:conditionalFormatting>
        <x14:conditionalFormatting xmlns:xm="http://schemas.microsoft.com/office/excel/2006/main">
          <x14:cfRule type="containsText" priority="295" operator="containsText" id="{7386E269-A28C-4C5B-834B-B38204B68B23}">
            <xm:f>NOT(ISERROR(SEARCH($E$93,K12)))</xm:f>
            <xm:f>$E$93</xm:f>
            <x14:dxf>
              <fill>
                <patternFill>
                  <bgColor rgb="FFFF0000"/>
                </patternFill>
              </fill>
            </x14:dxf>
          </x14:cfRule>
          <x14:cfRule type="containsText" priority="296" operator="containsText" id="{FCD487A8-0F1A-4EA4-B31C-84788FC0316E}">
            <xm:f>NOT(ISERROR(SEARCH($E$92,K12)))</xm:f>
            <xm:f>$E$92</xm:f>
            <x14:dxf>
              <fill>
                <patternFill>
                  <bgColor rgb="FFFFC000"/>
                </patternFill>
              </fill>
            </x14:dxf>
          </x14:cfRule>
          <x14:cfRule type="containsText" priority="297" operator="containsText" id="{2BEAD163-73CB-472E-BD99-1EAFB746B128}">
            <xm:f>NOT(ISERROR(SEARCH($E$91,K12)))</xm:f>
            <xm:f>$E$91</xm:f>
            <x14:dxf>
              <fill>
                <patternFill>
                  <bgColor rgb="FFFFFF00"/>
                </patternFill>
              </fill>
            </x14:dxf>
          </x14:cfRule>
          <x14:cfRule type="containsText" priority="298" operator="containsText" id="{439C077C-BA29-4BA2-81BE-EC47F53D5EC4}">
            <xm:f>NOT(ISERROR(SEARCH($E$90,K12)))</xm:f>
            <xm:f>$E$90</xm:f>
            <x14:dxf>
              <fill>
                <patternFill>
                  <bgColor rgb="FF92D050"/>
                </patternFill>
              </fill>
            </x14:dxf>
          </x14:cfRule>
          <x14:cfRule type="containsText" priority="299" operator="containsText" id="{C08F2B1E-9F01-49A2-B201-9A0550BE1AA8}">
            <xm:f>NOT(ISERROR(SEARCH($E$89,K12)))</xm:f>
            <xm:f>$E$89</xm:f>
            <x14:dxf>
              <fill>
                <patternFill>
                  <bgColor rgb="FF00B050"/>
                </patternFill>
              </fill>
            </x14:dxf>
          </x14:cfRule>
          <xm:sqref>K45:K47 K22 K24 K27:K29 K36 K53:K54 K12 K15 K32:K33 K38</xm:sqref>
        </x14:conditionalFormatting>
        <x14:conditionalFormatting xmlns:xm="http://schemas.microsoft.com/office/excel/2006/main">
          <x14:cfRule type="containsText" priority="290" operator="containsText" id="{2A1B23E6-544D-42DB-A80F-C60612F172B1}">
            <xm:f>NOT(ISERROR(SEARCH($E$93,K55)))</xm:f>
            <xm:f>$E$93</xm:f>
            <x14:dxf>
              <fill>
                <patternFill>
                  <bgColor rgb="FFFF0000"/>
                </patternFill>
              </fill>
            </x14:dxf>
          </x14:cfRule>
          <x14:cfRule type="containsText" priority="291" operator="containsText" id="{01E3A73F-E6AF-4BAF-8C81-1DB25AFDBCC7}">
            <xm:f>NOT(ISERROR(SEARCH($E$92,K55)))</xm:f>
            <xm:f>$E$92</xm:f>
            <x14:dxf>
              <fill>
                <patternFill>
                  <bgColor rgb="FFFFC000"/>
                </patternFill>
              </fill>
            </x14:dxf>
          </x14:cfRule>
          <x14:cfRule type="containsText" priority="292" operator="containsText" id="{60F7EDF5-8AC0-4A11-8359-DF375311A182}">
            <xm:f>NOT(ISERROR(SEARCH($E$91,K55)))</xm:f>
            <xm:f>$E$91</xm:f>
            <x14:dxf>
              <fill>
                <patternFill>
                  <bgColor rgb="FFFFFF00"/>
                </patternFill>
              </fill>
            </x14:dxf>
          </x14:cfRule>
          <x14:cfRule type="containsText" priority="293" operator="containsText" id="{555D8E4F-A8B2-4E75-8745-2C7975032C51}">
            <xm:f>NOT(ISERROR(SEARCH($E$90,K55)))</xm:f>
            <xm:f>$E$90</xm:f>
            <x14:dxf>
              <fill>
                <patternFill>
                  <bgColor rgb="FF92D050"/>
                </patternFill>
              </fill>
            </x14:dxf>
          </x14:cfRule>
          <x14:cfRule type="containsText" priority="294" operator="containsText" id="{C7B9A6FF-BA76-4E96-B4F9-C2F68EAD592F}">
            <xm:f>NOT(ISERROR(SEARCH($E$89,K55)))</xm:f>
            <xm:f>$E$89</xm:f>
            <x14:dxf>
              <fill>
                <patternFill>
                  <bgColor rgb="FF00B050"/>
                </patternFill>
              </fill>
            </x14:dxf>
          </x14:cfRule>
          <xm:sqref>K55</xm:sqref>
        </x14:conditionalFormatting>
        <x14:conditionalFormatting xmlns:xm="http://schemas.microsoft.com/office/excel/2006/main">
          <x14:cfRule type="containsText" priority="287" operator="containsText" id="{B250F748-5787-4EF9-9027-720818348F9C}">
            <xm:f>NOT(ISERROR(SEARCH($F$89,L9)))</xm:f>
            <xm:f>$F$89</xm:f>
            <x14:dxf>
              <fill>
                <patternFill>
                  <bgColor rgb="FFFF0000"/>
                </patternFill>
              </fill>
            </x14:dxf>
          </x14:cfRule>
          <x14:cfRule type="containsText" priority="288" operator="containsText" id="{EDBEE339-0DDE-4246-8A05-FB6629CD31E3}">
            <xm:f>NOT(ISERROR(SEARCH($F$90,L9)))</xm:f>
            <xm:f>$F$90</xm:f>
            <x14:dxf>
              <fill>
                <patternFill>
                  <bgColor rgb="FFFFC000"/>
                </patternFill>
              </fill>
            </x14:dxf>
          </x14:cfRule>
          <x14:cfRule type="containsText" priority="289" operator="containsText" id="{1D6399EB-67CD-4FF8-9FF2-F30901975312}">
            <xm:f>NOT(ISERROR(SEARCH($F$91,L9)))</xm:f>
            <xm:f>$F$91</xm:f>
            <x14:dxf>
              <fill>
                <patternFill>
                  <bgColor rgb="FFFFFF00"/>
                </patternFill>
              </fill>
            </x14:dxf>
          </x14:cfRule>
          <xm:sqref>L9 L45:L47 L27:L29 L36 L53:L54 L12 L32:L33 L38</xm:sqref>
        </x14:conditionalFormatting>
        <x14:conditionalFormatting xmlns:xm="http://schemas.microsoft.com/office/excel/2006/main">
          <x14:cfRule type="containsText" priority="275" operator="containsText" id="{A238CCC9-06E7-4F41-AF6F-CF0B83B61F56}">
            <xm:f>NOT(ISERROR(SEARCH($F$89,L15)))</xm:f>
            <xm:f>$F$89</xm:f>
            <x14:dxf>
              <fill>
                <patternFill>
                  <bgColor rgb="FFFF0000"/>
                </patternFill>
              </fill>
            </x14:dxf>
          </x14:cfRule>
          <x14:cfRule type="containsText" priority="276" operator="containsText" id="{FD8D76CF-DC5B-4BD4-AD97-CF66068ACD52}">
            <xm:f>NOT(ISERROR(SEARCH($F$90,L15)))</xm:f>
            <xm:f>$F$90</xm:f>
            <x14:dxf>
              <fill>
                <patternFill>
                  <bgColor rgb="FFFFC000"/>
                </patternFill>
              </fill>
            </x14:dxf>
          </x14:cfRule>
          <x14:cfRule type="containsText" priority="277" operator="containsText" id="{34B28DCE-E90F-4CEB-9B19-1C406D7311A4}">
            <xm:f>NOT(ISERROR(SEARCH($F$91,L15)))</xm:f>
            <xm:f>$F$91</xm:f>
            <x14:dxf>
              <fill>
                <patternFill>
                  <bgColor rgb="FFFFFF00"/>
                </patternFill>
              </fill>
            </x14:dxf>
          </x14:cfRule>
          <xm:sqref>L15</xm:sqref>
        </x14:conditionalFormatting>
        <x14:conditionalFormatting xmlns:xm="http://schemas.microsoft.com/office/excel/2006/main">
          <x14:cfRule type="containsText" priority="269" operator="containsText" id="{8E0A6154-71C3-48AF-9A2E-00F3A9F45399}">
            <xm:f>NOT(ISERROR(SEARCH($F$89,L22)))</xm:f>
            <xm:f>$F$89</xm:f>
            <x14:dxf>
              <fill>
                <patternFill>
                  <bgColor rgb="FFFF0000"/>
                </patternFill>
              </fill>
            </x14:dxf>
          </x14:cfRule>
          <x14:cfRule type="containsText" priority="270" operator="containsText" id="{BBC8E800-7FF9-4775-A0C3-CD75443CAFA3}">
            <xm:f>NOT(ISERROR(SEARCH($F$90,L22)))</xm:f>
            <xm:f>$F$90</xm:f>
            <x14:dxf>
              <fill>
                <patternFill>
                  <bgColor rgb="FFFFC000"/>
                </patternFill>
              </fill>
            </x14:dxf>
          </x14:cfRule>
          <x14:cfRule type="containsText" priority="271" operator="containsText" id="{6B2D8C98-5041-4923-8703-7BE69AFC149F}">
            <xm:f>NOT(ISERROR(SEARCH($F$91,L22)))</xm:f>
            <xm:f>$F$91</xm:f>
            <x14:dxf>
              <fill>
                <patternFill>
                  <bgColor rgb="FFFFFF00"/>
                </patternFill>
              </fill>
            </x14:dxf>
          </x14:cfRule>
          <xm:sqref>L22</xm:sqref>
        </x14:conditionalFormatting>
        <x14:conditionalFormatting xmlns:xm="http://schemas.microsoft.com/office/excel/2006/main">
          <x14:cfRule type="containsText" priority="266" operator="containsText" id="{3946A463-1DB3-47BD-A525-BCCA7E59A475}">
            <xm:f>NOT(ISERROR(SEARCH($F$89,L24)))</xm:f>
            <xm:f>$F$89</xm:f>
            <x14:dxf>
              <fill>
                <patternFill>
                  <bgColor rgb="FFFF0000"/>
                </patternFill>
              </fill>
            </x14:dxf>
          </x14:cfRule>
          <x14:cfRule type="containsText" priority="267" operator="containsText" id="{67493644-DF29-4ECC-8959-FFBBB4E9F886}">
            <xm:f>NOT(ISERROR(SEARCH($F$90,L24)))</xm:f>
            <xm:f>$F$90</xm:f>
            <x14:dxf>
              <fill>
                <patternFill>
                  <bgColor rgb="FFFFC000"/>
                </patternFill>
              </fill>
            </x14:dxf>
          </x14:cfRule>
          <x14:cfRule type="containsText" priority="268" operator="containsText" id="{D99A7ECF-5468-40F5-9FB2-3B417D27A36C}">
            <xm:f>NOT(ISERROR(SEARCH($F$91,L24)))</xm:f>
            <xm:f>$F$91</xm:f>
            <x14:dxf>
              <fill>
                <patternFill>
                  <bgColor rgb="FFFFFF00"/>
                </patternFill>
              </fill>
            </x14:dxf>
          </x14:cfRule>
          <xm:sqref>L24</xm:sqref>
        </x14:conditionalFormatting>
        <x14:conditionalFormatting xmlns:xm="http://schemas.microsoft.com/office/excel/2006/main">
          <x14:cfRule type="containsText" priority="239" operator="containsText" id="{44C64E44-D19D-4F25-8B17-27F1F35DB1F6}">
            <xm:f>NOT(ISERROR(SEARCH($E$93,K18)))</xm:f>
            <xm:f>$E$93</xm:f>
            <x14:dxf>
              <fill>
                <patternFill>
                  <bgColor rgb="FFFF0000"/>
                </patternFill>
              </fill>
            </x14:dxf>
          </x14:cfRule>
          <x14:cfRule type="containsText" priority="240" operator="containsText" id="{83441C0A-1C33-40D1-A907-5699D4110D39}">
            <xm:f>NOT(ISERROR(SEARCH($E$89,K18)))</xm:f>
            <xm:f>$E$89</xm:f>
            <x14:dxf>
              <fill>
                <patternFill>
                  <bgColor rgb="FF00B050"/>
                </patternFill>
              </fill>
            </x14:dxf>
          </x14:cfRule>
          <x14:cfRule type="containsText" priority="241" operator="containsText" id="{BC5E9BA6-D5AF-412B-B69E-DAB3A49FF8DD}">
            <xm:f>NOT(ISERROR(SEARCH($E$90,K18)))</xm:f>
            <xm:f>$E$90</xm:f>
            <x14:dxf>
              <fill>
                <patternFill>
                  <bgColor rgb="FF92D050"/>
                </patternFill>
              </fill>
            </x14:dxf>
          </x14:cfRule>
          <x14:cfRule type="containsText" priority="242" operator="containsText" id="{0EEDF54D-33A8-4C67-8390-72850FBDF97C}">
            <xm:f>NOT(ISERROR(SEARCH($E$91,K18)))</xm:f>
            <xm:f>$E$91</xm:f>
            <x14:dxf>
              <fill>
                <patternFill>
                  <bgColor rgb="FFFFFF00"/>
                </patternFill>
              </fill>
            </x14:dxf>
          </x14:cfRule>
          <x14:cfRule type="containsText" priority="243" operator="containsText" id="{1B850B37-25DE-4CD1-B3F8-6EC1049381AE}">
            <xm:f>NOT(ISERROR(SEARCH($E$92,K18)))</xm:f>
            <xm:f>$E$92</xm:f>
            <x14:dxf>
              <fill>
                <patternFill>
                  <bgColor rgb="FFFFC000"/>
                </patternFill>
              </fill>
            </x14:dxf>
          </x14:cfRule>
          <xm:sqref>K18:K19</xm:sqref>
        </x14:conditionalFormatting>
        <x14:conditionalFormatting xmlns:xm="http://schemas.microsoft.com/office/excel/2006/main">
          <x14:cfRule type="containsText" priority="236" operator="containsText" id="{A81C03DB-304C-481A-A934-EBB9C2414818}">
            <xm:f>NOT(ISERROR(SEARCH($F$91,L18)))</xm:f>
            <xm:f>$F$91</xm:f>
            <x14:dxf>
              <fill>
                <patternFill>
                  <bgColor rgb="FFFFFF00"/>
                </patternFill>
              </fill>
            </x14:dxf>
          </x14:cfRule>
          <x14:cfRule type="containsText" priority="237" operator="containsText" id="{2029CCE3-DA15-4ADF-A725-D5A53FEAC8B9}">
            <xm:f>NOT(ISERROR(SEARCH($F$90,L18)))</xm:f>
            <xm:f>$F$90</xm:f>
            <x14:dxf>
              <fill>
                <patternFill>
                  <bgColor rgb="FFFFC000"/>
                </patternFill>
              </fill>
            </x14:dxf>
          </x14:cfRule>
          <x14:cfRule type="containsText" priority="238" operator="containsText" id="{398586C3-FA7F-46AB-8846-59E95FDE9308}">
            <xm:f>NOT(ISERROR(SEARCH($F$89,L18)))</xm:f>
            <xm:f>$F$89</xm:f>
            <x14:dxf>
              <fill>
                <patternFill>
                  <bgColor rgb="FFFF0000"/>
                </patternFill>
              </fill>
            </x14:dxf>
          </x14:cfRule>
          <xm:sqref>L18:L19</xm:sqref>
        </x14:conditionalFormatting>
        <x14:conditionalFormatting xmlns:xm="http://schemas.microsoft.com/office/excel/2006/main">
          <x14:cfRule type="containsText" priority="231" operator="containsText" id="{6FC42CF6-17EF-4DEC-AEEB-D26F74CCFEE2}">
            <xm:f>NOT(ISERROR(SEARCH($E$93,E47)))</xm:f>
            <xm:f>$E$93</xm:f>
            <x14:dxf>
              <fill>
                <patternFill>
                  <bgColor rgb="FFFF0000"/>
                </patternFill>
              </fill>
            </x14:dxf>
          </x14:cfRule>
          <x14:cfRule type="containsText" priority="232" operator="containsText" id="{FAF4CF39-352F-4573-B151-41A270DF8B6F}">
            <xm:f>NOT(ISERROR(SEARCH($E$92,E47)))</xm:f>
            <xm:f>$E$92</xm:f>
            <x14:dxf>
              <fill>
                <patternFill>
                  <bgColor rgb="FFFFC000"/>
                </patternFill>
              </fill>
            </x14:dxf>
          </x14:cfRule>
          <x14:cfRule type="containsText" priority="233" operator="containsText" id="{D87B2250-2E33-4554-B749-A2F29C4E7D2C}">
            <xm:f>NOT(ISERROR(SEARCH($E$91,E47)))</xm:f>
            <xm:f>$E$91</xm:f>
            <x14:dxf>
              <fill>
                <patternFill>
                  <bgColor rgb="FFFFFF00"/>
                </patternFill>
              </fill>
            </x14:dxf>
          </x14:cfRule>
          <x14:cfRule type="containsText" priority="234" operator="containsText" id="{CC604CC6-1D20-496B-9E8E-692FCCE1C261}">
            <xm:f>NOT(ISERROR(SEARCH($E$90,E47)))</xm:f>
            <xm:f>$E$90</xm:f>
            <x14:dxf>
              <fill>
                <patternFill>
                  <bgColor rgb="FF92D050"/>
                </patternFill>
              </fill>
            </x14:dxf>
          </x14:cfRule>
          <x14:cfRule type="containsText" priority="235" operator="containsText" id="{8FADB894-AE9B-4002-A8BA-C766438243CD}">
            <xm:f>NOT(ISERROR(SEARCH($E$89,E47)))</xm:f>
            <xm:f>$E$89</xm:f>
            <x14:dxf>
              <fill>
                <patternFill>
                  <bgColor rgb="FF00B050"/>
                </patternFill>
              </fill>
            </x14:dxf>
          </x14:cfRule>
          <xm:sqref>E47</xm:sqref>
        </x14:conditionalFormatting>
        <x14:conditionalFormatting xmlns:xm="http://schemas.microsoft.com/office/excel/2006/main">
          <x14:cfRule type="containsText" priority="226" operator="containsText" id="{E6E5902C-45FC-406B-96B9-F49F8C87DFEF}">
            <xm:f>NOT(ISERROR(SEARCH($E$93,E45)))</xm:f>
            <xm:f>$E$93</xm:f>
            <x14:dxf>
              <fill>
                <patternFill>
                  <bgColor rgb="FFFF0000"/>
                </patternFill>
              </fill>
            </x14:dxf>
          </x14:cfRule>
          <x14:cfRule type="containsText" priority="227" operator="containsText" id="{0AE52BDA-9A81-4162-A4FD-558A12E23D4E}">
            <xm:f>NOT(ISERROR(SEARCH($E$92,E45)))</xm:f>
            <xm:f>$E$92</xm:f>
            <x14:dxf>
              <fill>
                <patternFill>
                  <bgColor rgb="FFFFC000"/>
                </patternFill>
              </fill>
            </x14:dxf>
          </x14:cfRule>
          <x14:cfRule type="containsText" priority="228" operator="containsText" id="{DF9DB7C0-8395-40C2-9663-7AA094B370FC}">
            <xm:f>NOT(ISERROR(SEARCH($E$91,E45)))</xm:f>
            <xm:f>$E$91</xm:f>
            <x14:dxf>
              <fill>
                <patternFill>
                  <bgColor rgb="FFFFFF00"/>
                </patternFill>
              </fill>
            </x14:dxf>
          </x14:cfRule>
          <x14:cfRule type="containsText" priority="229" operator="containsText" id="{4AC6FAA0-DC11-412D-AD07-C0C54B8A51BE}">
            <xm:f>NOT(ISERROR(SEARCH($E$90,E45)))</xm:f>
            <xm:f>$E$90</xm:f>
            <x14:dxf>
              <fill>
                <patternFill>
                  <bgColor rgb="FF92D050"/>
                </patternFill>
              </fill>
            </x14:dxf>
          </x14:cfRule>
          <x14:cfRule type="containsText" priority="230" operator="containsText" id="{90A58131-5CF4-4ACC-8E23-3D1C18AB9ACD}">
            <xm:f>NOT(ISERROR(SEARCH($E$89,E45)))</xm:f>
            <xm:f>$E$89</xm:f>
            <x14:dxf>
              <fill>
                <patternFill>
                  <bgColor rgb="FF00B050"/>
                </patternFill>
              </fill>
            </x14:dxf>
          </x14:cfRule>
          <xm:sqref>E45:E46</xm:sqref>
        </x14:conditionalFormatting>
        <x14:conditionalFormatting xmlns:xm="http://schemas.microsoft.com/office/excel/2006/main">
          <x14:cfRule type="containsText" priority="195" operator="containsText" id="{FE95EA90-EADB-4CAA-A231-9F994C3FE57C}">
            <xm:f>NOT(ISERROR(SEARCH($E$93,K50)))</xm:f>
            <xm:f>$E$93</xm:f>
            <x14:dxf>
              <fill>
                <patternFill>
                  <bgColor rgb="FFFF0000"/>
                </patternFill>
              </fill>
            </x14:dxf>
          </x14:cfRule>
          <x14:cfRule type="containsText" priority="196" operator="containsText" id="{DE14DE8E-8E99-485E-AEFC-449C3EB74B59}">
            <xm:f>NOT(ISERROR(SEARCH($E$92,K50)))</xm:f>
            <xm:f>$E$92</xm:f>
            <x14:dxf>
              <fill>
                <patternFill>
                  <bgColor rgb="FFFFC000"/>
                </patternFill>
              </fill>
            </x14:dxf>
          </x14:cfRule>
          <x14:cfRule type="containsText" priority="197" operator="containsText" id="{CFC26E48-C4E4-4D6C-A02A-214EAB854BC5}">
            <xm:f>NOT(ISERROR(SEARCH($E$91,K50)))</xm:f>
            <xm:f>$E$91</xm:f>
            <x14:dxf>
              <fill>
                <patternFill>
                  <bgColor rgb="FFFFFF00"/>
                </patternFill>
              </fill>
            </x14:dxf>
          </x14:cfRule>
          <x14:cfRule type="containsText" priority="198" operator="containsText" id="{74C257BD-779C-4B67-9F51-072A1614CC46}">
            <xm:f>NOT(ISERROR(SEARCH($E$90,K50)))</xm:f>
            <xm:f>$E$90</xm:f>
            <x14:dxf>
              <fill>
                <patternFill>
                  <bgColor rgb="FF92D050"/>
                </patternFill>
              </fill>
            </x14:dxf>
          </x14:cfRule>
          <x14:cfRule type="containsText" priority="199" operator="containsText" id="{2E826EB7-D28C-4683-B81B-131CD9CFAC22}">
            <xm:f>NOT(ISERROR(SEARCH($E$89,K50)))</xm:f>
            <xm:f>$E$89</xm:f>
            <x14:dxf>
              <fill>
                <patternFill>
                  <bgColor rgb="FF00B050"/>
                </patternFill>
              </fill>
            </x14:dxf>
          </x14:cfRule>
          <xm:sqref>K50</xm:sqref>
        </x14:conditionalFormatting>
        <x14:conditionalFormatting xmlns:xm="http://schemas.microsoft.com/office/excel/2006/main">
          <x14:cfRule type="containsText" priority="190" operator="containsText" id="{9D600122-AE31-4E24-AF2A-33CC934155AB}">
            <xm:f>NOT(ISERROR(SEARCH($E$93,E50)))</xm:f>
            <xm:f>$E$93</xm:f>
            <x14:dxf>
              <fill>
                <patternFill>
                  <bgColor rgb="FFFF0000"/>
                </patternFill>
              </fill>
            </x14:dxf>
          </x14:cfRule>
          <x14:cfRule type="containsText" priority="191" operator="containsText" id="{88336B0D-EE01-49CB-B771-CEFFD5B579CD}">
            <xm:f>NOT(ISERROR(SEARCH($E$92,E50)))</xm:f>
            <xm:f>$E$92</xm:f>
            <x14:dxf>
              <fill>
                <patternFill>
                  <bgColor rgb="FFFFC000"/>
                </patternFill>
              </fill>
            </x14:dxf>
          </x14:cfRule>
          <x14:cfRule type="containsText" priority="192" operator="containsText" id="{B06F86DF-ADE6-4117-BA68-D064047BA2B8}">
            <xm:f>NOT(ISERROR(SEARCH($E$91,E50)))</xm:f>
            <xm:f>$E$91</xm:f>
            <x14:dxf>
              <fill>
                <patternFill>
                  <bgColor rgb="FFFFFF00"/>
                </patternFill>
              </fill>
            </x14:dxf>
          </x14:cfRule>
          <x14:cfRule type="containsText" priority="193" operator="containsText" id="{227A829B-630A-427E-AD8C-61DEC49ECA00}">
            <xm:f>NOT(ISERROR(SEARCH($E$90,E50)))</xm:f>
            <xm:f>$E$90</xm:f>
            <x14:dxf>
              <fill>
                <patternFill>
                  <bgColor rgb="FF92D050"/>
                </patternFill>
              </fill>
            </x14:dxf>
          </x14:cfRule>
          <x14:cfRule type="containsText" priority="194" operator="containsText" id="{F34B794C-F40A-4E22-8595-E61A8988CE81}">
            <xm:f>NOT(ISERROR(SEARCH($E$89,E50)))</xm:f>
            <xm:f>$E$89</xm:f>
            <x14:dxf>
              <fill>
                <patternFill>
                  <bgColor rgb="FF00B050"/>
                </patternFill>
              </fill>
            </x14:dxf>
          </x14:cfRule>
          <xm:sqref>E50</xm:sqref>
        </x14:conditionalFormatting>
        <x14:conditionalFormatting xmlns:xm="http://schemas.microsoft.com/office/excel/2006/main">
          <x14:cfRule type="containsText" priority="187" operator="containsText" id="{8E349A79-B539-493F-BE04-10C2376A5B31}">
            <xm:f>NOT(ISERROR(SEARCH($F$91,F50)))</xm:f>
            <xm:f>$F$91</xm:f>
            <x14:dxf>
              <fill>
                <patternFill>
                  <bgColor rgb="FFFFFF00"/>
                </patternFill>
              </fill>
            </x14:dxf>
          </x14:cfRule>
          <x14:cfRule type="containsText" priority="188" operator="containsText" id="{E63C1E59-60F5-4AE2-9BE9-CEF211A6DCBC}">
            <xm:f>NOT(ISERROR(SEARCH($F$90,F50)))</xm:f>
            <xm:f>$F$90</xm:f>
            <x14:dxf>
              <fill>
                <patternFill>
                  <bgColor rgb="FFFFC000"/>
                </patternFill>
              </fill>
            </x14:dxf>
          </x14:cfRule>
          <x14:cfRule type="containsText" priority="189" operator="containsText" id="{186891A7-43BB-4E9F-9B12-6EAE9FFB9603}">
            <xm:f>NOT(ISERROR(SEARCH($F$89,F50)))</xm:f>
            <xm:f>$F$89</xm:f>
            <x14:dxf>
              <fill>
                <patternFill>
                  <bgColor rgb="FFFF0000"/>
                </patternFill>
              </fill>
            </x14:dxf>
          </x14:cfRule>
          <xm:sqref>F50</xm:sqref>
        </x14:conditionalFormatting>
        <x14:conditionalFormatting xmlns:xm="http://schemas.microsoft.com/office/excel/2006/main">
          <x14:cfRule type="containsText" priority="184" operator="containsText" id="{D100B2BD-3786-437C-91E0-68D9E4DDC4CB}">
            <xm:f>NOT(ISERROR(SEARCH($G$89,G50)))</xm:f>
            <xm:f>$G$89</xm:f>
            <x14:dxf>
              <fill>
                <patternFill>
                  <bgColor rgb="FFFF0000"/>
                </patternFill>
              </fill>
            </x14:dxf>
          </x14:cfRule>
          <x14:cfRule type="containsText" priority="185" operator="containsText" id="{440799AD-B226-4AB7-9A83-C2F996C909C9}">
            <xm:f>NOT(ISERROR(SEARCH($G$90,G50)))</xm:f>
            <xm:f>$G$90</xm:f>
            <x14:dxf>
              <fill>
                <patternFill>
                  <bgColor rgb="FFFFC000"/>
                </patternFill>
              </fill>
            </x14:dxf>
          </x14:cfRule>
          <x14:cfRule type="containsText" priority="186" operator="containsText" id="{D7EA61C5-E2C3-4508-90D7-B9834C527613}">
            <xm:f>NOT(ISERROR(SEARCH($G$91,G50)))</xm:f>
            <xm:f>$G$91</xm:f>
            <x14:dxf>
              <fill>
                <patternFill>
                  <bgColor rgb="FFFFFF00"/>
                </patternFill>
              </fill>
            </x14:dxf>
          </x14:cfRule>
          <xm:sqref>G50</xm:sqref>
        </x14:conditionalFormatting>
        <x14:conditionalFormatting xmlns:xm="http://schemas.microsoft.com/office/excel/2006/main">
          <x14:cfRule type="containsText" priority="181" operator="containsText" id="{EB8C4EBE-92B4-4677-BFBE-A05AADA064FC}">
            <xm:f>NOT(ISERROR(SEARCH($G$89,M50)))</xm:f>
            <xm:f>$G$89</xm:f>
            <x14:dxf>
              <fill>
                <patternFill>
                  <bgColor rgb="FFFF0000"/>
                </patternFill>
              </fill>
            </x14:dxf>
          </x14:cfRule>
          <x14:cfRule type="containsText" priority="182" operator="containsText" id="{2F316322-49A9-4885-BC98-2C9D5D69CA22}">
            <xm:f>NOT(ISERROR(SEARCH($G$90,M50)))</xm:f>
            <xm:f>$G$90</xm:f>
            <x14:dxf>
              <fill>
                <patternFill>
                  <bgColor rgb="FFFFC000"/>
                </patternFill>
              </fill>
            </x14:dxf>
          </x14:cfRule>
          <x14:cfRule type="containsText" priority="183" operator="containsText" id="{511D4CA2-5008-41E7-8F10-37CBE44E2DFA}">
            <xm:f>NOT(ISERROR(SEARCH($G$91,M50)))</xm:f>
            <xm:f>$G$91</xm:f>
            <x14:dxf>
              <fill>
                <patternFill>
                  <bgColor rgb="FFFFFF00"/>
                </patternFill>
              </fill>
            </x14:dxf>
          </x14:cfRule>
          <xm:sqref>M50</xm:sqref>
        </x14:conditionalFormatting>
        <x14:conditionalFormatting xmlns:xm="http://schemas.microsoft.com/office/excel/2006/main">
          <x14:cfRule type="containsText" priority="178" operator="containsText" id="{A7EC8837-26D4-4A91-840B-2F05AEF07F06}">
            <xm:f>NOT(ISERROR(SEARCH($F$89,L50)))</xm:f>
            <xm:f>$F$89</xm:f>
            <x14:dxf>
              <fill>
                <patternFill>
                  <bgColor rgb="FFFF0000"/>
                </patternFill>
              </fill>
            </x14:dxf>
          </x14:cfRule>
          <x14:cfRule type="containsText" priority="179" operator="containsText" id="{0D19C943-8DAE-4C8B-9D4A-9A7E7F3EC0B1}">
            <xm:f>NOT(ISERROR(SEARCH($F$90,L50)))</xm:f>
            <xm:f>$F$90</xm:f>
            <x14:dxf>
              <fill>
                <patternFill>
                  <bgColor rgb="FFFFC000"/>
                </patternFill>
              </fill>
            </x14:dxf>
          </x14:cfRule>
          <x14:cfRule type="containsText" priority="180" operator="containsText" id="{9384EF1E-DB90-46E1-8621-443DF88BFBDE}">
            <xm:f>NOT(ISERROR(SEARCH($F$91,L50)))</xm:f>
            <xm:f>$F$91</xm:f>
            <x14:dxf>
              <fill>
                <patternFill>
                  <bgColor rgb="FFFFFF00"/>
                </patternFill>
              </fill>
            </x14:dxf>
          </x14:cfRule>
          <xm:sqref>L50</xm:sqref>
        </x14:conditionalFormatting>
        <x14:conditionalFormatting xmlns:xm="http://schemas.microsoft.com/office/excel/2006/main">
          <x14:cfRule type="containsText" priority="176" operator="containsText" id="{2C0F4D84-81CA-4B7E-821A-B2B0B75C1A0B}">
            <xm:f>NOT(ISERROR(SEARCH($I$76,I50)))</xm:f>
            <xm:f>$I$76</xm:f>
            <x14:dxf>
              <fill>
                <patternFill>
                  <bgColor rgb="FF00B0F0"/>
                </patternFill>
              </fill>
            </x14:dxf>
          </x14:cfRule>
          <x14:cfRule type="containsText" priority="177" operator="containsText" id="{1FE469D7-6377-45F0-8EBF-AB90A1A6A734}">
            <xm:f>NOT(ISERROR(SEARCH($I$77,I50)))</xm:f>
            <xm:f>$I$77</xm:f>
            <x14:dxf>
              <fill>
                <patternFill>
                  <bgColor rgb="FFFFC000"/>
                </patternFill>
              </fill>
            </x14:dxf>
          </x14:cfRule>
          <xm:sqref>I50</xm:sqref>
        </x14:conditionalFormatting>
        <x14:conditionalFormatting xmlns:xm="http://schemas.microsoft.com/office/excel/2006/main">
          <x14:cfRule type="containsText" priority="174" operator="containsText" id="{5D768AF1-6602-43B4-85E4-CE2A50D6CA89}">
            <xm:f>NOT(ISERROR(SEARCH($I$76,I52)))</xm:f>
            <xm:f>$I$76</xm:f>
            <x14:dxf>
              <fill>
                <patternFill>
                  <bgColor rgb="FF00B0F0"/>
                </patternFill>
              </fill>
            </x14:dxf>
          </x14:cfRule>
          <x14:cfRule type="containsText" priority="175" operator="containsText" id="{F735B37D-A325-4BFE-B8BF-AECE2EFBE62B}">
            <xm:f>NOT(ISERROR(SEARCH($I$77,I52)))</xm:f>
            <xm:f>$I$77</xm:f>
            <x14:dxf>
              <fill>
                <patternFill>
                  <bgColor rgb="FFFFC000"/>
                </patternFill>
              </fill>
            </x14:dxf>
          </x14:cfRule>
          <xm:sqref>I52</xm:sqref>
        </x14:conditionalFormatting>
        <x14:conditionalFormatting xmlns:xm="http://schemas.microsoft.com/office/excel/2006/main">
          <x14:cfRule type="containsText" priority="172" operator="containsText" id="{660653B1-78DE-4105-A7C4-47BCF1916A48}">
            <xm:f>NOT(ISERROR(SEARCH($I$76,I51)))</xm:f>
            <xm:f>$I$76</xm:f>
            <x14:dxf>
              <fill>
                <patternFill>
                  <bgColor rgb="FF00B0F0"/>
                </patternFill>
              </fill>
            </x14:dxf>
          </x14:cfRule>
          <x14:cfRule type="containsText" priority="173" operator="containsText" id="{EE9C532B-4313-4F01-9EFA-A1FA4F699120}">
            <xm:f>NOT(ISERROR(SEARCH($I$77,I51)))</xm:f>
            <xm:f>$I$77</xm:f>
            <x14:dxf>
              <fill>
                <patternFill>
                  <bgColor rgb="FFFFC000"/>
                </patternFill>
              </fill>
            </x14:dxf>
          </x14:cfRule>
          <xm:sqref>I51</xm:sqref>
        </x14:conditionalFormatting>
        <x14:conditionalFormatting xmlns:xm="http://schemas.microsoft.com/office/excel/2006/main">
          <x14:cfRule type="containsText" priority="170" operator="containsText" id="{3391E809-BE5F-45A0-A57B-CC7CD371724D}">
            <xm:f>NOT(ISERROR(SEARCH($I$61,I40)))</xm:f>
            <xm:f>$I$61</xm:f>
            <x14:dxf>
              <fill>
                <patternFill>
                  <bgColor rgb="FF00B0F0"/>
                </patternFill>
              </fill>
            </x14:dxf>
          </x14:cfRule>
          <x14:cfRule type="containsText" priority="171" operator="containsText" id="{FB350093-BD08-45E8-86FF-BA7888995C43}">
            <xm:f>NOT(ISERROR(SEARCH($I$62,I40)))</xm:f>
            <xm:f>$I$62</xm:f>
            <x14:dxf>
              <fill>
                <patternFill>
                  <bgColor rgb="FFFFC000"/>
                </patternFill>
              </fill>
            </x14:dxf>
          </x14:cfRule>
          <xm:sqref>I40:I42 I44</xm:sqref>
        </x14:conditionalFormatting>
        <x14:conditionalFormatting xmlns:xm="http://schemas.microsoft.com/office/excel/2006/main">
          <x14:cfRule type="containsText" priority="132" operator="containsText" id="{18E0AB97-A1CE-4A3E-9A34-1FB81E248E91}">
            <xm:f>NOT(ISERROR(SEARCH($E$93,E40)))</xm:f>
            <xm:f>$E$93</xm:f>
            <x14:dxf>
              <fill>
                <patternFill>
                  <bgColor rgb="FFFF0000"/>
                </patternFill>
              </fill>
            </x14:dxf>
          </x14:cfRule>
          <x14:cfRule type="containsText" priority="133" operator="containsText" id="{356064B0-D1B2-422A-8F98-1A5FD6F9BC64}">
            <xm:f>NOT(ISERROR(SEARCH($E$89,E40)))</xm:f>
            <xm:f>$E$89</xm:f>
            <x14:dxf>
              <fill>
                <patternFill>
                  <bgColor rgb="FF00B050"/>
                </patternFill>
              </fill>
            </x14:dxf>
          </x14:cfRule>
          <x14:cfRule type="containsText" priority="134" operator="containsText" id="{C3A4E902-4DFB-476D-B808-22EA021ED4BB}">
            <xm:f>NOT(ISERROR(SEARCH($E$90,E40)))</xm:f>
            <xm:f>$E$90</xm:f>
            <x14:dxf>
              <fill>
                <patternFill>
                  <bgColor rgb="FF92D050"/>
                </patternFill>
              </fill>
            </x14:dxf>
          </x14:cfRule>
          <x14:cfRule type="containsText" priority="135" operator="containsText" id="{71C5A242-CFC5-4355-8DFB-7D3B565D3F08}">
            <xm:f>NOT(ISERROR(SEARCH($E$91,E40)))</xm:f>
            <xm:f>$E$91</xm:f>
            <x14:dxf>
              <fill>
                <patternFill>
                  <bgColor rgb="FFFFFF00"/>
                </patternFill>
              </fill>
            </x14:dxf>
          </x14:cfRule>
          <x14:cfRule type="containsText" priority="136" operator="containsText" id="{833A67E7-D5DA-45F4-821A-711B6BDC0A7B}">
            <xm:f>NOT(ISERROR(SEARCH($E$92,E40)))</xm:f>
            <xm:f>$E$92</xm:f>
            <x14:dxf>
              <fill>
                <patternFill>
                  <bgColor rgb="FFFFC000"/>
                </patternFill>
              </fill>
            </x14:dxf>
          </x14:cfRule>
          <xm:sqref>E40</xm:sqref>
        </x14:conditionalFormatting>
        <x14:conditionalFormatting xmlns:xm="http://schemas.microsoft.com/office/excel/2006/main">
          <x14:cfRule type="containsText" priority="127" operator="containsText" id="{B92D51C2-EDF2-440A-8C75-E1EB123425F4}">
            <xm:f>NOT(ISERROR(SEARCH($E$93,K40)))</xm:f>
            <xm:f>$E$93</xm:f>
            <x14:dxf>
              <fill>
                <patternFill>
                  <bgColor rgb="FFFF0000"/>
                </patternFill>
              </fill>
            </x14:dxf>
          </x14:cfRule>
          <x14:cfRule type="containsText" priority="128" operator="containsText" id="{2D1922F6-CDB9-487B-BB40-57B7542860C2}">
            <xm:f>NOT(ISERROR(SEARCH($E$92,K40)))</xm:f>
            <xm:f>$E$92</xm:f>
            <x14:dxf>
              <fill>
                <patternFill>
                  <bgColor rgb="FFFFC000"/>
                </patternFill>
              </fill>
            </x14:dxf>
          </x14:cfRule>
          <x14:cfRule type="containsText" priority="129" operator="containsText" id="{5D729EE6-B91A-4932-AAE2-CB86A86C6312}">
            <xm:f>NOT(ISERROR(SEARCH($E$91,K40)))</xm:f>
            <xm:f>$E$91</xm:f>
            <x14:dxf>
              <fill>
                <patternFill>
                  <bgColor rgb="FFFFFF00"/>
                </patternFill>
              </fill>
            </x14:dxf>
          </x14:cfRule>
          <x14:cfRule type="containsText" priority="130" operator="containsText" id="{43019616-0E49-4E9F-9014-BFBE41D68EA4}">
            <xm:f>NOT(ISERROR(SEARCH($E$90,K40)))</xm:f>
            <xm:f>$E$90</xm:f>
            <x14:dxf>
              <fill>
                <patternFill>
                  <bgColor rgb="FF92D050"/>
                </patternFill>
              </fill>
            </x14:dxf>
          </x14:cfRule>
          <x14:cfRule type="containsText" priority="131" operator="containsText" id="{A0A69BC1-DD9D-4A49-A214-9C204EEFB155}">
            <xm:f>NOT(ISERROR(SEARCH($E$89,K40)))</xm:f>
            <xm:f>$E$89</xm:f>
            <x14:dxf>
              <fill>
                <patternFill>
                  <bgColor rgb="FF00B050"/>
                </patternFill>
              </fill>
            </x14:dxf>
          </x14:cfRule>
          <xm:sqref>K40</xm:sqref>
        </x14:conditionalFormatting>
        <x14:conditionalFormatting xmlns:xm="http://schemas.microsoft.com/office/excel/2006/main">
          <x14:cfRule type="containsText" priority="124" operator="containsText" id="{B1A30529-7E9F-4AF2-A265-A73F4221EFE4}">
            <xm:f>NOT(ISERROR(SEARCH($F$91,F40)))</xm:f>
            <xm:f>$F$91</xm:f>
            <x14:dxf>
              <fill>
                <patternFill>
                  <bgColor rgb="FFFFFF00"/>
                </patternFill>
              </fill>
            </x14:dxf>
          </x14:cfRule>
          <x14:cfRule type="containsText" priority="125" operator="containsText" id="{39C0BF3B-5EFF-4EFA-A758-B274993362CA}">
            <xm:f>NOT(ISERROR(SEARCH($F$90,F40)))</xm:f>
            <xm:f>$F$90</xm:f>
            <x14:dxf>
              <fill>
                <patternFill>
                  <bgColor rgb="FFFFC000"/>
                </patternFill>
              </fill>
            </x14:dxf>
          </x14:cfRule>
          <x14:cfRule type="containsText" priority="126" operator="containsText" id="{1F497238-190E-4488-9B20-7A3672E60ED4}">
            <xm:f>NOT(ISERROR(SEARCH($F$89,F40)))</xm:f>
            <xm:f>$F$89</xm:f>
            <x14:dxf>
              <fill>
                <patternFill>
                  <bgColor rgb="FFFF0000"/>
                </patternFill>
              </fill>
            </x14:dxf>
          </x14:cfRule>
          <xm:sqref>F40</xm:sqref>
        </x14:conditionalFormatting>
        <x14:conditionalFormatting xmlns:xm="http://schemas.microsoft.com/office/excel/2006/main">
          <x14:cfRule type="containsText" priority="121" operator="containsText" id="{8F06049B-408F-476B-B6CE-8FBD9E7DAFA1}">
            <xm:f>NOT(ISERROR(SEARCH($G$89,G40)))</xm:f>
            <xm:f>$G$89</xm:f>
            <x14:dxf>
              <fill>
                <patternFill>
                  <bgColor rgb="FFFF0000"/>
                </patternFill>
              </fill>
            </x14:dxf>
          </x14:cfRule>
          <x14:cfRule type="containsText" priority="122" operator="containsText" id="{CCC015F6-F4A1-437E-87EC-8F351CC21F98}">
            <xm:f>NOT(ISERROR(SEARCH($G$90,G40)))</xm:f>
            <xm:f>$G$90</xm:f>
            <x14:dxf>
              <fill>
                <patternFill>
                  <bgColor rgb="FFFFC000"/>
                </patternFill>
              </fill>
            </x14:dxf>
          </x14:cfRule>
          <x14:cfRule type="containsText" priority="123" operator="containsText" id="{2EA4F947-95D6-48AE-880C-E1C1581E9B1A}">
            <xm:f>NOT(ISERROR(SEARCH($G$91,G40)))</xm:f>
            <xm:f>$G$91</xm:f>
            <x14:dxf>
              <fill>
                <patternFill>
                  <bgColor rgb="FFFFFF00"/>
                </patternFill>
              </fill>
            </x14:dxf>
          </x14:cfRule>
          <xm:sqref>G40</xm:sqref>
        </x14:conditionalFormatting>
        <x14:conditionalFormatting xmlns:xm="http://schemas.microsoft.com/office/excel/2006/main">
          <x14:cfRule type="containsText" priority="118" operator="containsText" id="{846A1A7C-43C2-42DC-9BCF-5BCFD0683E58}">
            <xm:f>NOT(ISERROR(SEARCH($G$89,M40)))</xm:f>
            <xm:f>$G$89</xm:f>
            <x14:dxf>
              <fill>
                <patternFill>
                  <bgColor rgb="FFFF0000"/>
                </patternFill>
              </fill>
            </x14:dxf>
          </x14:cfRule>
          <x14:cfRule type="containsText" priority="119" operator="containsText" id="{13A5B5E0-2B9A-49D6-83F9-4498C1B62133}">
            <xm:f>NOT(ISERROR(SEARCH($G$90,M40)))</xm:f>
            <xm:f>$G$90</xm:f>
            <x14:dxf>
              <fill>
                <patternFill>
                  <bgColor rgb="FFFFC000"/>
                </patternFill>
              </fill>
            </x14:dxf>
          </x14:cfRule>
          <x14:cfRule type="containsText" priority="120" operator="containsText" id="{5F9E8B1B-CBBC-4692-992A-D48311D2B505}">
            <xm:f>NOT(ISERROR(SEARCH($G$91,M40)))</xm:f>
            <xm:f>$G$91</xm:f>
            <x14:dxf>
              <fill>
                <patternFill>
                  <bgColor rgb="FFFFFF00"/>
                </patternFill>
              </fill>
            </x14:dxf>
          </x14:cfRule>
          <xm:sqref>M40</xm:sqref>
        </x14:conditionalFormatting>
        <x14:conditionalFormatting xmlns:xm="http://schemas.microsoft.com/office/excel/2006/main">
          <x14:cfRule type="containsText" priority="115" operator="containsText" id="{B30B94E1-FD4E-4F67-BD10-5D62DAA9928A}">
            <xm:f>NOT(ISERROR(SEARCH($F$89,L40)))</xm:f>
            <xm:f>$F$89</xm:f>
            <x14:dxf>
              <fill>
                <patternFill>
                  <bgColor rgb="FFFF0000"/>
                </patternFill>
              </fill>
            </x14:dxf>
          </x14:cfRule>
          <x14:cfRule type="containsText" priority="116" operator="containsText" id="{4C303B43-B594-4064-9004-1B0A6F657221}">
            <xm:f>NOT(ISERROR(SEARCH($F$90,L40)))</xm:f>
            <xm:f>$F$90</xm:f>
            <x14:dxf>
              <fill>
                <patternFill>
                  <bgColor rgb="FFFFC000"/>
                </patternFill>
              </fill>
            </x14:dxf>
          </x14:cfRule>
          <x14:cfRule type="containsText" priority="117" operator="containsText" id="{9FF317EF-ABE1-4CC1-92C8-4F18FAF373BE}">
            <xm:f>NOT(ISERROR(SEARCH($F$91,L40)))</xm:f>
            <xm:f>$F$91</xm:f>
            <x14:dxf>
              <fill>
                <patternFill>
                  <bgColor rgb="FFFFFF00"/>
                </patternFill>
              </fill>
            </x14:dxf>
          </x14:cfRule>
          <xm:sqref>L40</xm:sqref>
        </x14:conditionalFormatting>
        <x14:conditionalFormatting xmlns:xm="http://schemas.microsoft.com/office/excel/2006/main">
          <x14:cfRule type="containsText" priority="110" operator="containsText" id="{3E251F69-DAD0-4ACB-BF1C-F292543B6414}">
            <xm:f>NOT(ISERROR(SEARCH($E$93,E42)))</xm:f>
            <xm:f>$E$93</xm:f>
            <x14:dxf>
              <fill>
                <patternFill>
                  <bgColor rgb="FFFF0000"/>
                </patternFill>
              </fill>
            </x14:dxf>
          </x14:cfRule>
          <x14:cfRule type="containsText" priority="111" operator="containsText" id="{551D7C5A-4066-47F9-A100-3B5AF71CFD58}">
            <xm:f>NOT(ISERROR(SEARCH($E$89,E42)))</xm:f>
            <xm:f>$E$89</xm:f>
            <x14:dxf>
              <fill>
                <patternFill>
                  <bgColor rgb="FF00B050"/>
                </patternFill>
              </fill>
            </x14:dxf>
          </x14:cfRule>
          <x14:cfRule type="containsText" priority="112" operator="containsText" id="{7CFE2ACE-F1D7-485E-B8FE-E9673920AE0C}">
            <xm:f>NOT(ISERROR(SEARCH($E$90,E42)))</xm:f>
            <xm:f>$E$90</xm:f>
            <x14:dxf>
              <fill>
                <patternFill>
                  <bgColor rgb="FF92D050"/>
                </patternFill>
              </fill>
            </x14:dxf>
          </x14:cfRule>
          <x14:cfRule type="containsText" priority="113" operator="containsText" id="{C65C91F5-47BB-49A0-9934-9CE750D22D41}">
            <xm:f>NOT(ISERROR(SEARCH($E$91,E42)))</xm:f>
            <xm:f>$E$91</xm:f>
            <x14:dxf>
              <fill>
                <patternFill>
                  <bgColor rgb="FFFFFF00"/>
                </patternFill>
              </fill>
            </x14:dxf>
          </x14:cfRule>
          <x14:cfRule type="containsText" priority="114" operator="containsText" id="{DAC78B71-92BE-4FDA-A853-B44E7DA9D71D}">
            <xm:f>NOT(ISERROR(SEARCH($E$92,E42)))</xm:f>
            <xm:f>$E$92</xm:f>
            <x14:dxf>
              <fill>
                <patternFill>
                  <bgColor rgb="FFFFC000"/>
                </patternFill>
              </fill>
            </x14:dxf>
          </x14:cfRule>
          <xm:sqref>E42</xm:sqref>
        </x14:conditionalFormatting>
        <x14:conditionalFormatting xmlns:xm="http://schemas.microsoft.com/office/excel/2006/main">
          <x14:cfRule type="containsText" priority="107" operator="containsText" id="{D3064DAC-834D-43D8-B602-6D4859BA1057}">
            <xm:f>NOT(ISERROR(SEARCH($F$91,F42)))</xm:f>
            <xm:f>$F$91</xm:f>
            <x14:dxf>
              <fill>
                <patternFill>
                  <bgColor rgb="FFFFFF00"/>
                </patternFill>
              </fill>
            </x14:dxf>
          </x14:cfRule>
          <x14:cfRule type="containsText" priority="108" operator="containsText" id="{8F5C6521-8CBB-43ED-A79C-E2DD6A48B3C4}">
            <xm:f>NOT(ISERROR(SEARCH($F$90,F42)))</xm:f>
            <xm:f>$F$90</xm:f>
            <x14:dxf>
              <fill>
                <patternFill>
                  <bgColor rgb="FFFFC000"/>
                </patternFill>
              </fill>
            </x14:dxf>
          </x14:cfRule>
          <x14:cfRule type="containsText" priority="109" operator="containsText" id="{FAC43656-C05D-4925-BF81-AC8024B67D99}">
            <xm:f>NOT(ISERROR(SEARCH($F$89,F42)))</xm:f>
            <xm:f>$F$89</xm:f>
            <x14:dxf>
              <fill>
                <patternFill>
                  <bgColor rgb="FFFF0000"/>
                </patternFill>
              </fill>
            </x14:dxf>
          </x14:cfRule>
          <xm:sqref>F42</xm:sqref>
        </x14:conditionalFormatting>
        <x14:conditionalFormatting xmlns:xm="http://schemas.microsoft.com/office/excel/2006/main">
          <x14:cfRule type="containsText" priority="104" operator="containsText" id="{94208698-94A5-4730-902A-6D866BAE759B}">
            <xm:f>NOT(ISERROR(SEARCH($G$89,G42)))</xm:f>
            <xm:f>$G$89</xm:f>
            <x14:dxf>
              <fill>
                <patternFill>
                  <bgColor rgb="FFFF0000"/>
                </patternFill>
              </fill>
            </x14:dxf>
          </x14:cfRule>
          <x14:cfRule type="containsText" priority="105" operator="containsText" id="{21BC85F6-807D-41FD-9208-2756D5D47F48}">
            <xm:f>NOT(ISERROR(SEARCH($G$90,G42)))</xm:f>
            <xm:f>$G$90</xm:f>
            <x14:dxf>
              <fill>
                <patternFill>
                  <bgColor rgb="FFFFC000"/>
                </patternFill>
              </fill>
            </x14:dxf>
          </x14:cfRule>
          <x14:cfRule type="containsText" priority="106" operator="containsText" id="{2C2FAF66-C1C3-4A6B-B6F5-66DF25C7388C}">
            <xm:f>NOT(ISERROR(SEARCH($G$91,G42)))</xm:f>
            <xm:f>$G$91</xm:f>
            <x14:dxf>
              <fill>
                <patternFill>
                  <bgColor rgb="FFFFFF00"/>
                </patternFill>
              </fill>
            </x14:dxf>
          </x14:cfRule>
          <xm:sqref>G42</xm:sqref>
        </x14:conditionalFormatting>
        <x14:conditionalFormatting xmlns:xm="http://schemas.microsoft.com/office/excel/2006/main">
          <x14:cfRule type="containsText" priority="99" operator="containsText" id="{EBD333E9-8114-4E58-87EF-4F35F37CA92B}">
            <xm:f>NOT(ISERROR(SEARCH($E$93,K42)))</xm:f>
            <xm:f>$E$93</xm:f>
            <x14:dxf>
              <fill>
                <patternFill>
                  <bgColor rgb="FFFF0000"/>
                </patternFill>
              </fill>
            </x14:dxf>
          </x14:cfRule>
          <x14:cfRule type="containsText" priority="100" operator="containsText" id="{E8089F71-B4C5-431C-BAA4-5FA079ECC846}">
            <xm:f>NOT(ISERROR(SEARCH($E$89,K42)))</xm:f>
            <xm:f>$E$89</xm:f>
            <x14:dxf>
              <fill>
                <patternFill>
                  <bgColor rgb="FF00B050"/>
                </patternFill>
              </fill>
            </x14:dxf>
          </x14:cfRule>
          <x14:cfRule type="containsText" priority="101" operator="containsText" id="{9D467CCF-2715-46DD-B41B-E03F10C7E825}">
            <xm:f>NOT(ISERROR(SEARCH($E$90,K42)))</xm:f>
            <xm:f>$E$90</xm:f>
            <x14:dxf>
              <fill>
                <patternFill>
                  <bgColor rgb="FF92D050"/>
                </patternFill>
              </fill>
            </x14:dxf>
          </x14:cfRule>
          <x14:cfRule type="containsText" priority="102" operator="containsText" id="{A7E4243B-5621-42B5-91EF-F461593724D3}">
            <xm:f>NOT(ISERROR(SEARCH($E$91,K42)))</xm:f>
            <xm:f>$E$91</xm:f>
            <x14:dxf>
              <fill>
                <patternFill>
                  <bgColor rgb="FFFFFF00"/>
                </patternFill>
              </fill>
            </x14:dxf>
          </x14:cfRule>
          <x14:cfRule type="containsText" priority="103" operator="containsText" id="{977B72B4-EF6B-434E-897C-E5288C162823}">
            <xm:f>NOT(ISERROR(SEARCH($E$92,K42)))</xm:f>
            <xm:f>$E$92</xm:f>
            <x14:dxf>
              <fill>
                <patternFill>
                  <bgColor rgb="FFFFC000"/>
                </patternFill>
              </fill>
            </x14:dxf>
          </x14:cfRule>
          <xm:sqref>K42</xm:sqref>
        </x14:conditionalFormatting>
        <x14:conditionalFormatting xmlns:xm="http://schemas.microsoft.com/office/excel/2006/main">
          <x14:cfRule type="containsText" priority="96" operator="containsText" id="{14C6F358-2B3A-4FE4-BAE5-3B201A3B04BA}">
            <xm:f>NOT(ISERROR(SEARCH($F$91,L42)))</xm:f>
            <xm:f>$F$91</xm:f>
            <x14:dxf>
              <fill>
                <patternFill>
                  <bgColor rgb="FFFFFF00"/>
                </patternFill>
              </fill>
            </x14:dxf>
          </x14:cfRule>
          <x14:cfRule type="containsText" priority="97" operator="containsText" id="{122837E0-3E2E-41D4-BDAF-E4796D4F6252}">
            <xm:f>NOT(ISERROR(SEARCH($F$90,L42)))</xm:f>
            <xm:f>$F$90</xm:f>
            <x14:dxf>
              <fill>
                <patternFill>
                  <bgColor rgb="FFFFC000"/>
                </patternFill>
              </fill>
            </x14:dxf>
          </x14:cfRule>
          <x14:cfRule type="containsText" priority="98" operator="containsText" id="{3C060847-B805-43EC-9D5F-AA60CE43CFBF}">
            <xm:f>NOT(ISERROR(SEARCH($F$89,L42)))</xm:f>
            <xm:f>$F$89</xm:f>
            <x14:dxf>
              <fill>
                <patternFill>
                  <bgColor rgb="FFFF0000"/>
                </patternFill>
              </fill>
            </x14:dxf>
          </x14:cfRule>
          <xm:sqref>L42</xm:sqref>
        </x14:conditionalFormatting>
        <x14:conditionalFormatting xmlns:xm="http://schemas.microsoft.com/office/excel/2006/main">
          <x14:cfRule type="containsText" priority="93" operator="containsText" id="{3794EC1B-50E8-4525-8530-3910C05175DF}">
            <xm:f>NOT(ISERROR(SEARCH($G$89,M42)))</xm:f>
            <xm:f>$G$89</xm:f>
            <x14:dxf>
              <fill>
                <patternFill>
                  <bgColor rgb="FFFF0000"/>
                </patternFill>
              </fill>
            </x14:dxf>
          </x14:cfRule>
          <x14:cfRule type="containsText" priority="94" operator="containsText" id="{502FE7BB-2C87-4A01-9DEB-64F95AE9E31E}">
            <xm:f>NOT(ISERROR(SEARCH($G$90,M42)))</xm:f>
            <xm:f>$G$90</xm:f>
            <x14:dxf>
              <fill>
                <patternFill>
                  <bgColor rgb="FFFFC000"/>
                </patternFill>
              </fill>
            </x14:dxf>
          </x14:cfRule>
          <x14:cfRule type="containsText" priority="95" operator="containsText" id="{673198BE-9798-4FA3-B968-32907A9894E0}">
            <xm:f>NOT(ISERROR(SEARCH($G$91,M42)))</xm:f>
            <xm:f>$G$91</xm:f>
            <x14:dxf>
              <fill>
                <patternFill>
                  <bgColor rgb="FFFFFF00"/>
                </patternFill>
              </fill>
            </x14:dxf>
          </x14:cfRule>
          <xm:sqref>M42</xm:sqref>
        </x14:conditionalFormatting>
        <x14:conditionalFormatting xmlns:xm="http://schemas.microsoft.com/office/excel/2006/main">
          <x14:cfRule type="containsText" priority="91" operator="containsText" id="{0F737783-A5A6-4BD1-8A0B-6A322F559FA5}">
            <xm:f>NOT(ISERROR(SEARCH($I$76,I43)))</xm:f>
            <xm:f>$I$76</xm:f>
            <x14:dxf>
              <fill>
                <patternFill>
                  <bgColor rgb="FF00B0F0"/>
                </patternFill>
              </fill>
            </x14:dxf>
          </x14:cfRule>
          <x14:cfRule type="containsText" priority="92" operator="containsText" id="{7465905B-721D-40ED-B6F8-3393F4BC49BC}">
            <xm:f>NOT(ISERROR(SEARCH($I$77,I43)))</xm:f>
            <xm:f>$I$77</xm:f>
            <x14:dxf>
              <fill>
                <patternFill>
                  <bgColor rgb="FFFFC000"/>
                </patternFill>
              </fill>
            </x14:dxf>
          </x14:cfRule>
          <xm:sqref>I43</xm:sqref>
        </x14:conditionalFormatting>
        <x14:conditionalFormatting xmlns:xm="http://schemas.microsoft.com/office/excel/2006/main">
          <x14:cfRule type="containsText" priority="65" operator="containsText" id="{A85F7A4B-E674-4E74-ADF3-FE50B71E6D08}">
            <xm:f>NOT(ISERROR(SEARCH($I$76,I21)))</xm:f>
            <xm:f>$I$76</xm:f>
            <x14:dxf>
              <fill>
                <patternFill>
                  <bgColor rgb="FF00B0F0"/>
                </patternFill>
              </fill>
            </x14:dxf>
          </x14:cfRule>
          <x14:cfRule type="containsText" priority="66" operator="containsText" id="{8DDC3E1F-36A5-4DA8-908F-DEA6B4DB3F82}">
            <xm:f>NOT(ISERROR(SEARCH($I$77,I21)))</xm:f>
            <xm:f>$I$77</xm:f>
            <x14:dxf>
              <fill>
                <patternFill>
                  <bgColor rgb="FFFFC000"/>
                </patternFill>
              </fill>
            </x14:dxf>
          </x14:cfRule>
          <xm:sqref>I21</xm:sqref>
        </x14:conditionalFormatting>
        <x14:conditionalFormatting xmlns:xm="http://schemas.microsoft.com/office/excel/2006/main">
          <x14:cfRule type="containsText" priority="60" operator="containsText" id="{5723E6A6-5D9A-4505-A154-BF654CC7B361}">
            <xm:f>NOT(ISERROR(SEARCH($E$93,E21)))</xm:f>
            <xm:f>$E$93</xm:f>
            <x14:dxf>
              <fill>
                <patternFill>
                  <bgColor rgb="FFFF0000"/>
                </patternFill>
              </fill>
            </x14:dxf>
          </x14:cfRule>
          <x14:cfRule type="containsText" priority="61" operator="containsText" id="{A9DCC084-4EC3-49A9-81DC-365E8936A006}">
            <xm:f>NOT(ISERROR(SEARCH($E$89,E21)))</xm:f>
            <xm:f>$E$89</xm:f>
            <x14:dxf>
              <fill>
                <patternFill>
                  <bgColor rgb="FF00B050"/>
                </patternFill>
              </fill>
            </x14:dxf>
          </x14:cfRule>
          <x14:cfRule type="containsText" priority="62" operator="containsText" id="{AD904700-4EEF-4E86-AC5B-0977BBA36425}">
            <xm:f>NOT(ISERROR(SEARCH($E$90,E21)))</xm:f>
            <xm:f>$E$90</xm:f>
            <x14:dxf>
              <fill>
                <patternFill>
                  <bgColor rgb="FF92D050"/>
                </patternFill>
              </fill>
            </x14:dxf>
          </x14:cfRule>
          <x14:cfRule type="containsText" priority="63" operator="containsText" id="{41C32890-883D-473D-8DD1-EC3434E0FEC6}">
            <xm:f>NOT(ISERROR(SEARCH($E$91,E21)))</xm:f>
            <xm:f>$E$91</xm:f>
            <x14:dxf>
              <fill>
                <patternFill>
                  <bgColor rgb="FFFFFF00"/>
                </patternFill>
              </fill>
            </x14:dxf>
          </x14:cfRule>
          <x14:cfRule type="containsText" priority="64" operator="containsText" id="{768815A8-EB25-4A6B-911B-5CCD83AD0E6F}">
            <xm:f>NOT(ISERROR(SEARCH($E$92,E21)))</xm:f>
            <xm:f>$E$92</xm:f>
            <x14:dxf>
              <fill>
                <patternFill>
                  <bgColor rgb="FFFFC000"/>
                </patternFill>
              </fill>
            </x14:dxf>
          </x14:cfRule>
          <xm:sqref>E21</xm:sqref>
        </x14:conditionalFormatting>
        <x14:conditionalFormatting xmlns:xm="http://schemas.microsoft.com/office/excel/2006/main">
          <x14:cfRule type="containsText" priority="57" operator="containsText" id="{126655CA-3C54-4810-92D8-873954CFDBE6}">
            <xm:f>NOT(ISERROR(SEARCH($F$91,F21)))</xm:f>
            <xm:f>$F$91</xm:f>
            <x14:dxf>
              <fill>
                <patternFill>
                  <bgColor rgb="FFFFFF00"/>
                </patternFill>
              </fill>
            </x14:dxf>
          </x14:cfRule>
          <x14:cfRule type="containsText" priority="58" operator="containsText" id="{7C70E567-3E7B-49AE-A377-A909EADB0E53}">
            <xm:f>NOT(ISERROR(SEARCH($F$90,F21)))</xm:f>
            <xm:f>$F$90</xm:f>
            <x14:dxf>
              <fill>
                <patternFill>
                  <bgColor rgb="FFFFC000"/>
                </patternFill>
              </fill>
            </x14:dxf>
          </x14:cfRule>
          <x14:cfRule type="containsText" priority="59" operator="containsText" id="{7FDA7093-BEEE-4D43-AC4C-1F361035B32D}">
            <xm:f>NOT(ISERROR(SEARCH($F$89,F21)))</xm:f>
            <xm:f>$F$89</xm:f>
            <x14:dxf>
              <fill>
                <patternFill>
                  <bgColor rgb="FFFF0000"/>
                </patternFill>
              </fill>
            </x14:dxf>
          </x14:cfRule>
          <xm:sqref>F21</xm:sqref>
        </x14:conditionalFormatting>
        <x14:conditionalFormatting xmlns:xm="http://schemas.microsoft.com/office/excel/2006/main">
          <x14:cfRule type="containsText" priority="54" operator="containsText" id="{FC31360F-2A78-4AE3-9D59-A9765C971FBD}">
            <xm:f>NOT(ISERROR(SEARCH($G$89,G21)))</xm:f>
            <xm:f>$G$89</xm:f>
            <x14:dxf>
              <fill>
                <patternFill>
                  <bgColor rgb="FFFF0000"/>
                </patternFill>
              </fill>
            </x14:dxf>
          </x14:cfRule>
          <x14:cfRule type="containsText" priority="55" operator="containsText" id="{FB7B29ED-ABD9-49C6-ACFC-44EB62864872}">
            <xm:f>NOT(ISERROR(SEARCH($G$90,G21)))</xm:f>
            <xm:f>$G$90</xm:f>
            <x14:dxf>
              <fill>
                <patternFill>
                  <bgColor rgb="FFFFC000"/>
                </patternFill>
              </fill>
            </x14:dxf>
          </x14:cfRule>
          <x14:cfRule type="containsText" priority="56" operator="containsText" id="{5A26848E-CCB9-49BF-B740-BEFEFF78AE82}">
            <xm:f>NOT(ISERROR(SEARCH($G$91,G21)))</xm:f>
            <xm:f>$G$91</xm:f>
            <x14:dxf>
              <fill>
                <patternFill>
                  <bgColor rgb="FFFFFF00"/>
                </patternFill>
              </fill>
            </x14:dxf>
          </x14:cfRule>
          <xm:sqref>G21</xm:sqref>
        </x14:conditionalFormatting>
        <x14:conditionalFormatting xmlns:xm="http://schemas.microsoft.com/office/excel/2006/main">
          <x14:cfRule type="containsText" priority="51" operator="containsText" id="{7E8B55BA-E4E9-422B-B786-21EF65923D9E}">
            <xm:f>NOT(ISERROR(SEARCH($G$89,M21)))</xm:f>
            <xm:f>$G$89</xm:f>
            <x14:dxf>
              <fill>
                <patternFill>
                  <bgColor rgb="FFFF0000"/>
                </patternFill>
              </fill>
            </x14:dxf>
          </x14:cfRule>
          <x14:cfRule type="containsText" priority="52" operator="containsText" id="{AF9FF431-3DC0-4859-A9C7-169ECB1AB5F2}">
            <xm:f>NOT(ISERROR(SEARCH($G$90,M21)))</xm:f>
            <xm:f>$G$90</xm:f>
            <x14:dxf>
              <fill>
                <patternFill>
                  <bgColor rgb="FFFFC000"/>
                </patternFill>
              </fill>
            </x14:dxf>
          </x14:cfRule>
          <x14:cfRule type="containsText" priority="53" operator="containsText" id="{873B007C-57F9-4F88-B81E-57D3C70E61F1}">
            <xm:f>NOT(ISERROR(SEARCH($G$91,M21)))</xm:f>
            <xm:f>$G$91</xm:f>
            <x14:dxf>
              <fill>
                <patternFill>
                  <bgColor rgb="FFFFFF00"/>
                </patternFill>
              </fill>
            </x14:dxf>
          </x14:cfRule>
          <xm:sqref>M21</xm:sqref>
        </x14:conditionalFormatting>
        <x14:conditionalFormatting xmlns:xm="http://schemas.microsoft.com/office/excel/2006/main">
          <x14:cfRule type="containsText" priority="43" operator="containsText" id="{E9871E77-A828-499F-840F-6FB13B537F70}">
            <xm:f>NOT(ISERROR(SEARCH($F$89,L21)))</xm:f>
            <xm:f>$F$89</xm:f>
            <x14:dxf>
              <fill>
                <patternFill>
                  <bgColor rgb="FFFF0000"/>
                </patternFill>
              </fill>
            </x14:dxf>
          </x14:cfRule>
          <x14:cfRule type="containsText" priority="44" operator="containsText" id="{0A6097C7-00E3-44C9-8012-9F844FB2893B}">
            <xm:f>NOT(ISERROR(SEARCH($F$90,L21)))</xm:f>
            <xm:f>$F$90</xm:f>
            <x14:dxf>
              <fill>
                <patternFill>
                  <bgColor rgb="FFFFC000"/>
                </patternFill>
              </fill>
            </x14:dxf>
          </x14:cfRule>
          <x14:cfRule type="containsText" priority="45" operator="containsText" id="{048AE7C3-466D-4838-ADDA-1BC0F0B571E8}">
            <xm:f>NOT(ISERROR(SEARCH($F$91,L21)))</xm:f>
            <xm:f>$F$91</xm:f>
            <x14:dxf>
              <fill>
                <patternFill>
                  <bgColor rgb="FFFFFF00"/>
                </patternFill>
              </fill>
            </x14:dxf>
          </x14:cfRule>
          <xm:sqref>L21</xm:sqref>
        </x14:conditionalFormatting>
        <x14:conditionalFormatting xmlns:xm="http://schemas.microsoft.com/office/excel/2006/main">
          <x14:cfRule type="containsText" priority="38" operator="containsText" id="{20D9D3A3-024E-49F5-978E-22898A68028C}">
            <xm:f>NOT(ISERROR(SEARCH($E$93,K21)))</xm:f>
            <xm:f>$E$93</xm:f>
            <x14:dxf>
              <fill>
                <patternFill>
                  <bgColor rgb="FFFF0000"/>
                </patternFill>
              </fill>
            </x14:dxf>
          </x14:cfRule>
          <x14:cfRule type="containsText" priority="39" operator="containsText" id="{E74EED92-A9B6-446C-84D9-058945A09C41}">
            <xm:f>NOT(ISERROR(SEARCH($E$89,K21)))</xm:f>
            <xm:f>$E$89</xm:f>
            <x14:dxf>
              <fill>
                <patternFill>
                  <bgColor rgb="FF00B050"/>
                </patternFill>
              </fill>
            </x14:dxf>
          </x14:cfRule>
          <x14:cfRule type="containsText" priority="40" operator="containsText" id="{D8D27AA0-0994-4691-9111-F52EEA8BB408}">
            <xm:f>NOT(ISERROR(SEARCH($E$90,K21)))</xm:f>
            <xm:f>$E$90</xm:f>
            <x14:dxf>
              <fill>
                <patternFill>
                  <bgColor rgb="FF92D050"/>
                </patternFill>
              </fill>
            </x14:dxf>
          </x14:cfRule>
          <x14:cfRule type="containsText" priority="41" operator="containsText" id="{EE7D3C04-B516-4CB6-B64A-737B72A33663}">
            <xm:f>NOT(ISERROR(SEARCH($E$91,K21)))</xm:f>
            <xm:f>$E$91</xm:f>
            <x14:dxf>
              <fill>
                <patternFill>
                  <bgColor rgb="FFFFFF00"/>
                </patternFill>
              </fill>
            </x14:dxf>
          </x14:cfRule>
          <x14:cfRule type="containsText" priority="42" operator="containsText" id="{6551D425-03C7-4585-AC7B-E0D52A6A13E6}">
            <xm:f>NOT(ISERROR(SEARCH($E$92,K21)))</xm:f>
            <xm:f>$E$92</xm:f>
            <x14:dxf>
              <fill>
                <patternFill>
                  <bgColor rgb="FFFFC000"/>
                </patternFill>
              </fill>
            </x14:dxf>
          </x14:cfRule>
          <xm:sqref>K21</xm:sqref>
        </x14:conditionalFormatting>
        <x14:conditionalFormatting xmlns:xm="http://schemas.microsoft.com/office/excel/2006/main">
          <x14:cfRule type="containsText" priority="33" operator="containsText" id="{145FD4BC-9F97-4F83-83ED-880CA2A42BCA}">
            <xm:f>NOT(ISERROR(SEARCH($E$93,K13)))</xm:f>
            <xm:f>$E$93</xm:f>
            <x14:dxf>
              <fill>
                <patternFill>
                  <bgColor rgb="FFFF0000"/>
                </patternFill>
              </fill>
            </x14:dxf>
          </x14:cfRule>
          <x14:cfRule type="containsText" priority="34" operator="containsText" id="{94EDCE95-9E0C-4D0F-9579-AF23C42FB01F}">
            <xm:f>NOT(ISERROR(SEARCH($E$89,K13)))</xm:f>
            <xm:f>$E$89</xm:f>
            <x14:dxf>
              <fill>
                <patternFill>
                  <bgColor rgb="FF00B050"/>
                </patternFill>
              </fill>
            </x14:dxf>
          </x14:cfRule>
          <x14:cfRule type="containsText" priority="35" operator="containsText" id="{F706C634-679A-480C-9111-07217097DFB7}">
            <xm:f>NOT(ISERROR(SEARCH($E$90,K13)))</xm:f>
            <xm:f>$E$90</xm:f>
            <x14:dxf>
              <fill>
                <patternFill>
                  <bgColor rgb="FF92D050"/>
                </patternFill>
              </fill>
            </x14:dxf>
          </x14:cfRule>
          <x14:cfRule type="containsText" priority="36" operator="containsText" id="{7E166719-3E1E-43F1-9D17-9A0B0FAC4800}">
            <xm:f>NOT(ISERROR(SEARCH($E$91,K13)))</xm:f>
            <xm:f>$E$91</xm:f>
            <x14:dxf>
              <fill>
                <patternFill>
                  <bgColor rgb="FFFFFF00"/>
                </patternFill>
              </fill>
            </x14:dxf>
          </x14:cfRule>
          <x14:cfRule type="containsText" priority="37" operator="containsText" id="{537AA82F-EBE4-42F0-8056-6D8EC86A6AAA}">
            <xm:f>NOT(ISERROR(SEARCH($E$92,K13)))</xm:f>
            <xm:f>$E$92</xm:f>
            <x14:dxf>
              <fill>
                <patternFill>
                  <bgColor rgb="FFFFC000"/>
                </patternFill>
              </fill>
            </x14:dxf>
          </x14:cfRule>
          <xm:sqref>K13</xm:sqref>
        </x14:conditionalFormatting>
        <x14:conditionalFormatting xmlns:xm="http://schemas.microsoft.com/office/excel/2006/main">
          <x14:cfRule type="containsText" priority="30" operator="containsText" id="{E5DF10FB-823D-4695-81AB-D4F8C762DC4A}">
            <xm:f>NOT(ISERROR(SEARCH($F$91,L13)))</xm:f>
            <xm:f>$F$91</xm:f>
            <x14:dxf>
              <fill>
                <patternFill>
                  <bgColor rgb="FFFFFF00"/>
                </patternFill>
              </fill>
            </x14:dxf>
          </x14:cfRule>
          <x14:cfRule type="containsText" priority="31" operator="containsText" id="{E0CF062C-355D-45A8-91A0-118D27F707CA}">
            <xm:f>NOT(ISERROR(SEARCH($F$90,L13)))</xm:f>
            <xm:f>$F$90</xm:f>
            <x14:dxf>
              <fill>
                <patternFill>
                  <bgColor rgb="FFFFC000"/>
                </patternFill>
              </fill>
            </x14:dxf>
          </x14:cfRule>
          <x14:cfRule type="containsText" priority="32" operator="containsText" id="{57199E1F-7AEF-48AC-8091-25A285B76451}">
            <xm:f>NOT(ISERROR(SEARCH($F$89,L13)))</xm:f>
            <xm:f>$F$89</xm:f>
            <x14:dxf>
              <fill>
                <patternFill>
                  <bgColor rgb="FFFF0000"/>
                </patternFill>
              </fill>
            </x14:dxf>
          </x14:cfRule>
          <xm:sqref>L13</xm:sqref>
        </x14:conditionalFormatting>
        <x14:conditionalFormatting xmlns:xm="http://schemas.microsoft.com/office/excel/2006/main">
          <x14:cfRule type="containsText" priority="27" operator="containsText" id="{52C6D8E6-9F90-4DCA-9AF6-9069B9FFF9B0}">
            <xm:f>NOT(ISERROR(SEARCH($G$89,M13)))</xm:f>
            <xm:f>$G$89</xm:f>
            <x14:dxf>
              <fill>
                <patternFill>
                  <bgColor rgb="FFFF0000"/>
                </patternFill>
              </fill>
            </x14:dxf>
          </x14:cfRule>
          <x14:cfRule type="containsText" priority="28" operator="containsText" id="{C3765AAB-1ACC-4E04-8A56-D58D1C406D67}">
            <xm:f>NOT(ISERROR(SEARCH($G$90,M13)))</xm:f>
            <xm:f>$G$90</xm:f>
            <x14:dxf>
              <fill>
                <patternFill>
                  <bgColor rgb="FFFFC000"/>
                </patternFill>
              </fill>
            </x14:dxf>
          </x14:cfRule>
          <x14:cfRule type="containsText" priority="29" operator="containsText" id="{931D0B22-B035-4C3B-8B13-33DA06538CF7}">
            <xm:f>NOT(ISERROR(SEARCH($G$91,M13)))</xm:f>
            <xm:f>$G$91</xm:f>
            <x14:dxf>
              <fill>
                <patternFill>
                  <bgColor rgb="FFFFFF00"/>
                </patternFill>
              </fill>
            </x14:dxf>
          </x14:cfRule>
          <xm:sqref>M13</xm:sqref>
        </x14:conditionalFormatting>
        <x14:conditionalFormatting xmlns:xm="http://schemas.microsoft.com/office/excel/2006/main">
          <x14:cfRule type="containsText" priority="25" operator="containsText" id="{0E703F40-674C-4E83-B452-0549AABB516D}">
            <xm:f>NOT(ISERROR(SEARCH($I$76,I10)))</xm:f>
            <xm:f>$I$76</xm:f>
            <x14:dxf>
              <fill>
                <patternFill>
                  <bgColor rgb="FF00B0F0"/>
                </patternFill>
              </fill>
            </x14:dxf>
          </x14:cfRule>
          <x14:cfRule type="containsText" priority="26" operator="containsText" id="{802E8FB7-11D9-48B4-BCF1-D9BEDA407EB3}">
            <xm:f>NOT(ISERROR(SEARCH($I$77,I10)))</xm:f>
            <xm:f>$I$77</xm:f>
            <x14:dxf>
              <fill>
                <patternFill>
                  <bgColor rgb="FFFFC000"/>
                </patternFill>
              </fill>
            </x14:dxf>
          </x14:cfRule>
          <xm:sqref>I10:I11</xm:sqref>
        </x14:conditionalFormatting>
        <x14:conditionalFormatting xmlns:xm="http://schemas.microsoft.com/office/excel/2006/main">
          <x14:cfRule type="containsText" priority="23" operator="containsText" id="{BE2B1AC4-030C-492E-9CC8-02A5161E9160}">
            <xm:f>NOT(ISERROR(SEARCH($I$76,I32)))</xm:f>
            <xm:f>$I$76</xm:f>
            <x14:dxf>
              <fill>
                <patternFill>
                  <bgColor rgb="FF00B0F0"/>
                </patternFill>
              </fill>
            </x14:dxf>
          </x14:cfRule>
          <x14:cfRule type="containsText" priority="24" operator="containsText" id="{C626AC95-DCC3-4976-A288-1CCCCF328364}">
            <xm:f>NOT(ISERROR(SEARCH($I$77,I32)))</xm:f>
            <xm:f>$I$77</xm:f>
            <x14:dxf>
              <fill>
                <patternFill>
                  <bgColor rgb="FFFFC000"/>
                </patternFill>
              </fill>
            </x14:dxf>
          </x14:cfRule>
          <xm:sqref>I32</xm:sqref>
        </x14:conditionalFormatting>
        <x14:conditionalFormatting xmlns:xm="http://schemas.microsoft.com/office/excel/2006/main">
          <x14:cfRule type="containsText" priority="18" operator="containsText" id="{A6602E12-2DE9-4951-A676-AF02DB3EB6B2}">
            <xm:f>NOT(ISERROR(SEARCH($E$93,E31)))</xm:f>
            <xm:f>$E$93</xm:f>
            <x14:dxf>
              <fill>
                <patternFill>
                  <bgColor rgb="FFFF0000"/>
                </patternFill>
              </fill>
            </x14:dxf>
          </x14:cfRule>
          <x14:cfRule type="containsText" priority="19" operator="containsText" id="{619F5B32-3659-41F0-9AAE-696AE0E3791F}">
            <xm:f>NOT(ISERROR(SEARCH($E$89,E31)))</xm:f>
            <xm:f>$E$89</xm:f>
            <x14:dxf>
              <fill>
                <patternFill>
                  <bgColor rgb="FF00B050"/>
                </patternFill>
              </fill>
            </x14:dxf>
          </x14:cfRule>
          <x14:cfRule type="containsText" priority="20" operator="containsText" id="{27DF8D6D-A2AF-494E-B98A-EC173DD472DF}">
            <xm:f>NOT(ISERROR(SEARCH($E$90,E31)))</xm:f>
            <xm:f>$E$90</xm:f>
            <x14:dxf>
              <fill>
                <patternFill>
                  <bgColor rgb="FF92D050"/>
                </patternFill>
              </fill>
            </x14:dxf>
          </x14:cfRule>
          <x14:cfRule type="containsText" priority="21" operator="containsText" id="{5DC7D15D-8D57-4188-86E6-2F016DDE3C13}">
            <xm:f>NOT(ISERROR(SEARCH($E$91,E31)))</xm:f>
            <xm:f>$E$91</xm:f>
            <x14:dxf>
              <fill>
                <patternFill>
                  <bgColor rgb="FFFFFF00"/>
                </patternFill>
              </fill>
            </x14:dxf>
          </x14:cfRule>
          <x14:cfRule type="containsText" priority="22" operator="containsText" id="{597EDC88-D2AA-40B8-8834-1F331C91B705}">
            <xm:f>NOT(ISERROR(SEARCH($E$92,E31)))</xm:f>
            <xm:f>$E$92</xm:f>
            <x14:dxf>
              <fill>
                <patternFill>
                  <bgColor rgb="FFFFC000"/>
                </patternFill>
              </fill>
            </x14:dxf>
          </x14:cfRule>
          <xm:sqref>E31</xm:sqref>
        </x14:conditionalFormatting>
        <x14:conditionalFormatting xmlns:xm="http://schemas.microsoft.com/office/excel/2006/main">
          <x14:cfRule type="containsText" priority="15" operator="containsText" id="{D03E0030-E583-484D-B1BF-327F00AB0DA6}">
            <xm:f>NOT(ISERROR(SEARCH($F$91,F31)))</xm:f>
            <xm:f>$F$91</xm:f>
            <x14:dxf>
              <fill>
                <patternFill>
                  <bgColor rgb="FFFFFF00"/>
                </patternFill>
              </fill>
            </x14:dxf>
          </x14:cfRule>
          <x14:cfRule type="containsText" priority="16" operator="containsText" id="{E3604E06-80E9-47E4-9C09-44A0319425BE}">
            <xm:f>NOT(ISERROR(SEARCH($F$90,F31)))</xm:f>
            <xm:f>$F$90</xm:f>
            <x14:dxf>
              <fill>
                <patternFill>
                  <bgColor rgb="FFFFC000"/>
                </patternFill>
              </fill>
            </x14:dxf>
          </x14:cfRule>
          <x14:cfRule type="containsText" priority="17" operator="containsText" id="{17B73EED-9627-4ED7-A9C8-BEF05D476148}">
            <xm:f>NOT(ISERROR(SEARCH($F$89,F31)))</xm:f>
            <xm:f>$F$89</xm:f>
            <x14:dxf>
              <fill>
                <patternFill>
                  <bgColor rgb="FFFF0000"/>
                </patternFill>
              </fill>
            </x14:dxf>
          </x14:cfRule>
          <xm:sqref>F31</xm:sqref>
        </x14:conditionalFormatting>
        <x14:conditionalFormatting xmlns:xm="http://schemas.microsoft.com/office/excel/2006/main">
          <x14:cfRule type="containsText" priority="12" operator="containsText" id="{9473B650-8617-477C-BEBE-61D08544031A}">
            <xm:f>NOT(ISERROR(SEARCH($G$89,G31)))</xm:f>
            <xm:f>$G$89</xm:f>
            <x14:dxf>
              <fill>
                <patternFill>
                  <bgColor rgb="FFFF0000"/>
                </patternFill>
              </fill>
            </x14:dxf>
          </x14:cfRule>
          <x14:cfRule type="containsText" priority="13" operator="containsText" id="{4E91E817-C16B-436C-ADD8-88044922B235}">
            <xm:f>NOT(ISERROR(SEARCH($G$90,G31)))</xm:f>
            <xm:f>$G$90</xm:f>
            <x14:dxf>
              <fill>
                <patternFill>
                  <bgColor rgb="FFFFC000"/>
                </patternFill>
              </fill>
            </x14:dxf>
          </x14:cfRule>
          <x14:cfRule type="containsText" priority="14" operator="containsText" id="{F7C4F9F1-2269-4EB9-A29D-246C7CC618CC}">
            <xm:f>NOT(ISERROR(SEARCH($G$91,G31)))</xm:f>
            <xm:f>$G$91</xm:f>
            <x14:dxf>
              <fill>
                <patternFill>
                  <bgColor rgb="FFFFFF00"/>
                </patternFill>
              </fill>
            </x14:dxf>
          </x14:cfRule>
          <xm:sqref>G31</xm:sqref>
        </x14:conditionalFormatting>
        <x14:conditionalFormatting xmlns:xm="http://schemas.microsoft.com/office/excel/2006/main">
          <x14:cfRule type="containsText" priority="9" operator="containsText" id="{2C41D44F-6051-498D-BECE-B29F593CB0E3}">
            <xm:f>NOT(ISERROR(SEARCH($G$89,M31)))</xm:f>
            <xm:f>$G$89</xm:f>
            <x14:dxf>
              <fill>
                <patternFill>
                  <bgColor rgb="FFFF0000"/>
                </patternFill>
              </fill>
            </x14:dxf>
          </x14:cfRule>
          <x14:cfRule type="containsText" priority="10" operator="containsText" id="{1E1B0221-634D-44CA-850D-934F72F9E647}">
            <xm:f>NOT(ISERROR(SEARCH($G$90,M31)))</xm:f>
            <xm:f>$G$90</xm:f>
            <x14:dxf>
              <fill>
                <patternFill>
                  <bgColor rgb="FFFFC000"/>
                </patternFill>
              </fill>
            </x14:dxf>
          </x14:cfRule>
          <x14:cfRule type="containsText" priority="11" operator="containsText" id="{5565D727-D241-48BD-8A41-A1CC0C0FC899}">
            <xm:f>NOT(ISERROR(SEARCH($G$91,M31)))</xm:f>
            <xm:f>$G$91</xm:f>
            <x14:dxf>
              <fill>
                <patternFill>
                  <bgColor rgb="FFFFFF00"/>
                </patternFill>
              </fill>
            </x14:dxf>
          </x14:cfRule>
          <xm:sqref>M31</xm:sqref>
        </x14:conditionalFormatting>
        <x14:conditionalFormatting xmlns:xm="http://schemas.microsoft.com/office/excel/2006/main">
          <x14:cfRule type="containsText" priority="4" operator="containsText" id="{7D45D2C3-2AA2-452F-BB9D-EDFADB491A3A}">
            <xm:f>NOT(ISERROR(SEARCH($E$93,K31)))</xm:f>
            <xm:f>$E$93</xm:f>
            <x14:dxf>
              <fill>
                <patternFill>
                  <bgColor rgb="FFFF0000"/>
                </patternFill>
              </fill>
            </x14:dxf>
          </x14:cfRule>
          <x14:cfRule type="containsText" priority="5" operator="containsText" id="{C34FC658-91A8-4DC1-9C1D-0F20E90471D4}">
            <xm:f>NOT(ISERROR(SEARCH($E$92,K31)))</xm:f>
            <xm:f>$E$92</xm:f>
            <x14:dxf>
              <fill>
                <patternFill>
                  <bgColor rgb="FFFFC000"/>
                </patternFill>
              </fill>
            </x14:dxf>
          </x14:cfRule>
          <x14:cfRule type="containsText" priority="6" operator="containsText" id="{E3A75EC2-BA5B-4F14-BF33-74A838683CE0}">
            <xm:f>NOT(ISERROR(SEARCH($E$91,K31)))</xm:f>
            <xm:f>$E$91</xm:f>
            <x14:dxf>
              <fill>
                <patternFill>
                  <bgColor rgb="FFFFFF00"/>
                </patternFill>
              </fill>
            </x14:dxf>
          </x14:cfRule>
          <x14:cfRule type="containsText" priority="7" operator="containsText" id="{B45FBD7E-B75B-4DA7-915A-74092BA28011}">
            <xm:f>NOT(ISERROR(SEARCH($E$90,K31)))</xm:f>
            <xm:f>$E$90</xm:f>
            <x14:dxf>
              <fill>
                <patternFill>
                  <bgColor rgb="FF92D050"/>
                </patternFill>
              </fill>
            </x14:dxf>
          </x14:cfRule>
          <x14:cfRule type="containsText" priority="8" operator="containsText" id="{CF50F70E-132F-4FFE-AD8E-03298168D684}">
            <xm:f>NOT(ISERROR(SEARCH($E$89,K31)))</xm:f>
            <xm:f>$E$89</xm:f>
            <x14:dxf>
              <fill>
                <patternFill>
                  <bgColor rgb="FF00B050"/>
                </patternFill>
              </fill>
            </x14:dxf>
          </x14:cfRule>
          <xm:sqref>K31</xm:sqref>
        </x14:conditionalFormatting>
        <x14:conditionalFormatting xmlns:xm="http://schemas.microsoft.com/office/excel/2006/main">
          <x14:cfRule type="containsText" priority="1" operator="containsText" id="{56551077-164B-4866-9903-968B5A683C40}">
            <xm:f>NOT(ISERROR(SEARCH($F$89,L31)))</xm:f>
            <xm:f>$F$89</xm:f>
            <x14:dxf>
              <fill>
                <patternFill>
                  <bgColor rgb="FFFF0000"/>
                </patternFill>
              </fill>
            </x14:dxf>
          </x14:cfRule>
          <x14:cfRule type="containsText" priority="2" operator="containsText" id="{02F5FA20-CFA1-441D-8395-9AF4C6794BAC}">
            <xm:f>NOT(ISERROR(SEARCH($F$90,L31)))</xm:f>
            <xm:f>$F$90</xm:f>
            <x14:dxf>
              <fill>
                <patternFill>
                  <bgColor rgb="FFFFC000"/>
                </patternFill>
              </fill>
            </x14:dxf>
          </x14:cfRule>
          <x14:cfRule type="containsText" priority="3" operator="containsText" id="{C09BCF42-DADD-4267-A041-B7C9038C8FAC}">
            <xm:f>NOT(ISERROR(SEARCH($F$91,L31)))</xm:f>
            <xm:f>$F$91</xm:f>
            <x14:dxf>
              <fill>
                <patternFill>
                  <bgColor rgb="FFFFFF00"/>
                </patternFill>
              </fill>
            </x14:dxf>
          </x14:cfRule>
          <xm:sqref>L31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11"/>
  <sheetViews>
    <sheetView topLeftCell="A4" zoomScale="95" zoomScaleNormal="100" workbookViewId="0">
      <selection activeCell="B10" sqref="B10"/>
    </sheetView>
  </sheetViews>
  <sheetFormatPr baseColWidth="10" defaultRowHeight="15" x14ac:dyDescent="0.25"/>
  <cols>
    <col min="1" max="4" width="16.28515625" customWidth="1"/>
    <col min="5" max="5" width="15.85546875" customWidth="1"/>
    <col min="6" max="6" width="21.28515625" customWidth="1"/>
    <col min="7" max="7" width="19.28515625" customWidth="1"/>
    <col min="12" max="12" width="26.5703125" customWidth="1"/>
    <col min="13" max="13" width="33.85546875" customWidth="1"/>
  </cols>
  <sheetData>
    <row r="1" spans="1:13" ht="45" customHeight="1" x14ac:dyDescent="0.25">
      <c r="A1" s="584" t="s">
        <v>199</v>
      </c>
      <c r="B1" s="585"/>
      <c r="C1" s="585"/>
      <c r="D1" s="585"/>
      <c r="E1" s="586"/>
      <c r="F1" s="586"/>
      <c r="G1" s="587"/>
    </row>
    <row r="2" spans="1:13" ht="34.5" customHeight="1" x14ac:dyDescent="0.25">
      <c r="A2" s="588" t="s">
        <v>99</v>
      </c>
      <c r="B2" s="589"/>
      <c r="C2" s="590" t="s">
        <v>100</v>
      </c>
      <c r="D2" s="591"/>
      <c r="E2" s="591"/>
      <c r="F2" s="591"/>
      <c r="G2" s="592"/>
    </row>
    <row r="3" spans="1:13" x14ac:dyDescent="0.25">
      <c r="A3" s="588"/>
      <c r="B3" s="589"/>
      <c r="C3" s="195">
        <v>1</v>
      </c>
      <c r="D3" s="196">
        <v>2</v>
      </c>
      <c r="E3" s="67">
        <v>3</v>
      </c>
      <c r="F3" s="67">
        <v>4</v>
      </c>
      <c r="G3" s="17">
        <v>5</v>
      </c>
    </row>
    <row r="4" spans="1:13" x14ac:dyDescent="0.25">
      <c r="A4" s="588"/>
      <c r="B4" s="589"/>
      <c r="C4" s="194" t="s">
        <v>183</v>
      </c>
      <c r="D4" s="194" t="s">
        <v>182</v>
      </c>
      <c r="E4" s="66" t="s">
        <v>101</v>
      </c>
      <c r="F4" s="66" t="s">
        <v>74</v>
      </c>
      <c r="G4" s="18" t="s">
        <v>102</v>
      </c>
    </row>
    <row r="5" spans="1:13" ht="68.25" customHeight="1" x14ac:dyDescent="0.25">
      <c r="A5" s="19">
        <v>5</v>
      </c>
      <c r="B5" s="66" t="s">
        <v>107</v>
      </c>
      <c r="C5" s="193"/>
      <c r="D5" s="193"/>
      <c r="E5" s="197"/>
      <c r="F5" s="197"/>
      <c r="G5" s="198"/>
    </row>
    <row r="6" spans="1:13" ht="68.25" customHeight="1" x14ac:dyDescent="0.25">
      <c r="A6" s="19">
        <v>4</v>
      </c>
      <c r="B6" s="66" t="s">
        <v>64</v>
      </c>
      <c r="C6" s="191"/>
      <c r="D6" s="193"/>
      <c r="E6" s="201"/>
      <c r="F6" s="199"/>
      <c r="G6" s="200"/>
    </row>
    <row r="7" spans="1:13" ht="68.25" customHeight="1" x14ac:dyDescent="0.25">
      <c r="A7" s="19">
        <v>3</v>
      </c>
      <c r="B7" s="66" t="s">
        <v>65</v>
      </c>
      <c r="C7" s="192"/>
      <c r="D7" s="191"/>
      <c r="E7" s="201"/>
      <c r="F7" s="199"/>
      <c r="G7" s="200"/>
    </row>
    <row r="8" spans="1:13" ht="68.25" customHeight="1" x14ac:dyDescent="0.25">
      <c r="A8" s="19">
        <v>2</v>
      </c>
      <c r="B8" s="69" t="s">
        <v>66</v>
      </c>
      <c r="C8" s="192"/>
      <c r="D8" s="192"/>
      <c r="E8" s="202"/>
      <c r="F8" s="201"/>
      <c r="G8" s="200"/>
    </row>
    <row r="9" spans="1:13" ht="68.25" customHeight="1" x14ac:dyDescent="0.25">
      <c r="A9" s="19">
        <v>1</v>
      </c>
      <c r="B9" s="69" t="s">
        <v>93</v>
      </c>
      <c r="C9" s="192"/>
      <c r="D9" s="192"/>
      <c r="E9" s="202"/>
      <c r="F9" s="201"/>
      <c r="G9" s="200"/>
    </row>
    <row r="10" spans="1:13" ht="156" customHeight="1" x14ac:dyDescent="0.25">
      <c r="A10" s="204"/>
      <c r="B10" s="65"/>
      <c r="C10" s="65"/>
      <c r="D10" s="65"/>
      <c r="E10" s="65"/>
      <c r="L10" s="203" t="s">
        <v>108</v>
      </c>
      <c r="M10" s="203" t="s">
        <v>200</v>
      </c>
    </row>
    <row r="11" spans="1:13" x14ac:dyDescent="0.25">
      <c r="A11" s="65"/>
      <c r="B11" s="65"/>
      <c r="C11" s="65"/>
      <c r="D11" s="65"/>
      <c r="E11" s="65"/>
      <c r="F11" s="65"/>
    </row>
  </sheetData>
  <mergeCells count="3">
    <mergeCell ref="A1:G1"/>
    <mergeCell ref="A2:B4"/>
    <mergeCell ref="C2:G2"/>
  </mergeCells>
  <conditionalFormatting sqref="E3:G3 A5:A9">
    <cfRule type="colorScale" priority="9">
      <colorScale>
        <cfvo type="num" val="1"/>
        <cfvo type="num" val="3"/>
        <cfvo type="num" val="5"/>
        <color rgb="FF00B050"/>
        <color rgb="FFFFC000"/>
        <color rgb="FFFF0000"/>
      </colorScale>
    </cfRule>
  </conditionalFormatting>
  <conditionalFormatting sqref="L10 E5:G9">
    <cfRule type="cellIs" dxfId="7" priority="5" operator="equal">
      <formula>"E"</formula>
    </cfRule>
    <cfRule type="cellIs" dxfId="6" priority="6" operator="equal">
      <formula>"A"</formula>
    </cfRule>
    <cfRule type="cellIs" dxfId="5" priority="7" operator="equal">
      <formula>"M"</formula>
    </cfRule>
    <cfRule type="cellIs" dxfId="4" priority="8" operator="equal">
      <formula>"B"</formula>
    </cfRule>
  </conditionalFormatting>
  <conditionalFormatting sqref="M10">
    <cfRule type="cellIs" dxfId="3" priority="1" operator="equal">
      <formula>"E"</formula>
    </cfRule>
    <cfRule type="cellIs" dxfId="2" priority="2" operator="equal">
      <formula>"A"</formula>
    </cfRule>
    <cfRule type="cellIs" dxfId="1" priority="3" operator="equal">
      <formula>"M"</formula>
    </cfRule>
    <cfRule type="cellIs" dxfId="0" priority="4" operator="equal">
      <formula>"B"</formula>
    </cfRule>
  </conditionalFormatting>
  <pageMargins left="0.9055118110236221" right="0.31496062992125984" top="0.74803149606299213" bottom="0.74803149606299213" header="0.31496062992125984" footer="0.31496062992125984"/>
  <pageSetup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2:AC130"/>
  <sheetViews>
    <sheetView workbookViewId="0"/>
  </sheetViews>
  <sheetFormatPr baseColWidth="10" defaultRowHeight="11.25" x14ac:dyDescent="0.2"/>
  <cols>
    <col min="1" max="1" width="11.42578125" style="210"/>
    <col min="2" max="2" width="10.7109375" style="210" customWidth="1"/>
    <col min="3" max="3" width="11.5703125" style="210" customWidth="1"/>
    <col min="4" max="4" width="6.7109375" style="210" customWidth="1"/>
    <col min="5" max="5" width="10.5703125" style="210" customWidth="1"/>
    <col min="6" max="8" width="6.7109375" style="210" customWidth="1"/>
    <col min="9" max="9" width="11.85546875" style="210" customWidth="1"/>
    <col min="10" max="10" width="6.7109375" style="210" customWidth="1"/>
    <col min="11" max="11" width="9.42578125" style="210" customWidth="1"/>
    <col min="12" max="14" width="6.7109375" style="210" customWidth="1"/>
    <col min="15" max="15" width="11.42578125" style="210"/>
    <col min="16" max="16" width="8.5703125" style="210" customWidth="1"/>
    <col min="17" max="17" width="11.42578125" style="210"/>
    <col min="18" max="18" width="16.42578125" style="210" customWidth="1"/>
    <col min="19" max="19" width="11.7109375" style="210" customWidth="1"/>
    <col min="20" max="20" width="18.5703125" style="210" customWidth="1"/>
    <col min="21" max="21" width="15.7109375" style="210" customWidth="1"/>
    <col min="22" max="23" width="11.42578125" style="210"/>
    <col min="24" max="24" width="15.28515625" style="210" customWidth="1"/>
    <col min="25" max="25" width="16.7109375" style="210" customWidth="1"/>
    <col min="26" max="26" width="20.42578125" style="210" customWidth="1"/>
    <col min="27" max="27" width="15.85546875" style="210" customWidth="1"/>
    <col min="28" max="28" width="11.42578125" style="210"/>
    <col min="29" max="29" width="17.5703125" style="210" customWidth="1"/>
    <col min="30" max="42" width="11.42578125" style="210"/>
    <col min="43" max="43" width="11.42578125" style="210" customWidth="1"/>
    <col min="44" max="16384" width="11.42578125" style="210"/>
  </cols>
  <sheetData>
    <row r="2" spans="2:29" ht="12" thickBot="1" x14ac:dyDescent="0.25">
      <c r="B2" s="209"/>
    </row>
    <row r="3" spans="2:29" ht="20.25" customHeight="1" thickTop="1" thickBot="1" x14ac:dyDescent="0.25">
      <c r="B3" s="612" t="s">
        <v>424</v>
      </c>
      <c r="C3" s="613"/>
      <c r="D3" s="613"/>
      <c r="E3" s="613"/>
      <c r="F3" s="613"/>
      <c r="G3" s="613"/>
      <c r="H3" s="613"/>
      <c r="I3" s="613"/>
      <c r="J3" s="613"/>
      <c r="K3" s="613"/>
      <c r="L3" s="613"/>
      <c r="M3" s="613"/>
      <c r="N3" s="614"/>
      <c r="O3" s="209"/>
    </row>
    <row r="4" spans="2:29" ht="20.25" customHeight="1" thickTop="1" thickBot="1" x14ac:dyDescent="0.25">
      <c r="B4" s="615" t="s">
        <v>195</v>
      </c>
      <c r="C4" s="618" t="s">
        <v>196</v>
      </c>
      <c r="D4" s="618"/>
      <c r="E4" s="618"/>
      <c r="F4" s="618"/>
      <c r="G4" s="618"/>
      <c r="H4" s="618"/>
      <c r="I4" s="618"/>
      <c r="J4" s="618"/>
      <c r="K4" s="618"/>
      <c r="L4" s="618"/>
      <c r="M4" s="618"/>
      <c r="N4" s="619"/>
      <c r="O4" s="209"/>
      <c r="P4" s="596" t="s">
        <v>589</v>
      </c>
      <c r="Q4" s="596"/>
      <c r="R4" s="596"/>
      <c r="S4" s="596"/>
      <c r="T4" s="596"/>
      <c r="Z4" s="597" t="s">
        <v>590</v>
      </c>
      <c r="AA4" s="598"/>
      <c r="AB4" s="599"/>
      <c r="AC4" s="313"/>
    </row>
    <row r="5" spans="2:29" ht="24.75" customHeight="1" thickBot="1" x14ac:dyDescent="0.25">
      <c r="B5" s="616"/>
      <c r="C5" s="620" t="s">
        <v>197</v>
      </c>
      <c r="D5" s="620"/>
      <c r="E5" s="620"/>
      <c r="F5" s="620"/>
      <c r="G5" s="620"/>
      <c r="H5" s="620"/>
      <c r="I5" s="621" t="s">
        <v>198</v>
      </c>
      <c r="J5" s="621"/>
      <c r="K5" s="621"/>
      <c r="L5" s="621"/>
      <c r="M5" s="621"/>
      <c r="N5" s="622"/>
      <c r="O5" s="209"/>
      <c r="P5" s="307" t="s">
        <v>383</v>
      </c>
      <c r="Q5" s="307" t="s">
        <v>213</v>
      </c>
      <c r="R5" s="307" t="s">
        <v>384</v>
      </c>
      <c r="S5" s="307" t="s">
        <v>385</v>
      </c>
      <c r="T5" s="308" t="s">
        <v>587</v>
      </c>
      <c r="Y5" s="310"/>
      <c r="Z5" s="307" t="s">
        <v>213</v>
      </c>
      <c r="AA5" s="307" t="s">
        <v>214</v>
      </c>
      <c r="AB5" s="307" t="s">
        <v>387</v>
      </c>
      <c r="AC5" s="312" t="s">
        <v>591</v>
      </c>
    </row>
    <row r="6" spans="2:29" ht="29.25" customHeight="1" thickBot="1" x14ac:dyDescent="0.25">
      <c r="B6" s="617"/>
      <c r="C6" s="290" t="s">
        <v>99</v>
      </c>
      <c r="D6" s="290" t="s">
        <v>588</v>
      </c>
      <c r="E6" s="290" t="s">
        <v>100</v>
      </c>
      <c r="F6" s="290" t="s">
        <v>588</v>
      </c>
      <c r="G6" s="290" t="s">
        <v>184</v>
      </c>
      <c r="H6" s="290" t="s">
        <v>588</v>
      </c>
      <c r="I6" s="290" t="s">
        <v>99</v>
      </c>
      <c r="J6" s="290" t="s">
        <v>588</v>
      </c>
      <c r="K6" s="290" t="s">
        <v>100</v>
      </c>
      <c r="L6" s="290" t="s">
        <v>588</v>
      </c>
      <c r="M6" s="290" t="s">
        <v>184</v>
      </c>
      <c r="N6" s="291" t="s">
        <v>588</v>
      </c>
      <c r="O6" s="209"/>
      <c r="P6" s="309">
        <f>SUMIFS($N$7:$N$61,M7:M61,M7)</f>
        <v>0</v>
      </c>
      <c r="Q6" s="309">
        <f>SUMIFS($N$7:$N$61,M7:M61,M8)</f>
        <v>9</v>
      </c>
      <c r="R6" s="309">
        <f>SUMIFS($N$7:$N$61,M7:M61,M9)</f>
        <v>10</v>
      </c>
      <c r="S6" s="309">
        <f>SUMIFS($N$7:$N$61,M7:M61,M10)</f>
        <v>5</v>
      </c>
      <c r="T6" s="309">
        <f>SUM(P6:S6)</f>
        <v>24</v>
      </c>
      <c r="Y6" s="311"/>
      <c r="Z6" s="309">
        <f>SUMIFS($L$7:$L$61,K7:K61,K9)</f>
        <v>11</v>
      </c>
      <c r="AA6" s="309">
        <f>SUMIFS(L7:L61,K7:K61,K8)</f>
        <v>9</v>
      </c>
      <c r="AB6" s="309">
        <f>SUMIFS(L7:L61,K7:K61,K7)</f>
        <v>4</v>
      </c>
      <c r="AC6" s="309">
        <f>SUM(Y6:AB6)</f>
        <v>24</v>
      </c>
    </row>
    <row r="7" spans="2:29" ht="12" thickTop="1" x14ac:dyDescent="0.2">
      <c r="B7" s="611" t="s">
        <v>394</v>
      </c>
      <c r="C7" s="292" t="s">
        <v>93</v>
      </c>
      <c r="D7" s="293">
        <v>1</v>
      </c>
      <c r="E7" s="292" t="s">
        <v>102</v>
      </c>
      <c r="F7" s="293"/>
      <c r="G7" s="292" t="s">
        <v>95</v>
      </c>
      <c r="H7" s="294"/>
      <c r="I7" s="295" t="s">
        <v>93</v>
      </c>
      <c r="J7" s="293">
        <v>1</v>
      </c>
      <c r="K7" s="292" t="s">
        <v>102</v>
      </c>
      <c r="L7" s="293"/>
      <c r="M7" s="292" t="s">
        <v>95</v>
      </c>
      <c r="N7" s="296"/>
      <c r="O7" s="211"/>
    </row>
    <row r="8" spans="2:29" x14ac:dyDescent="0.2">
      <c r="B8" s="605"/>
      <c r="C8" s="268" t="s">
        <v>66</v>
      </c>
      <c r="D8" s="269"/>
      <c r="E8" s="268" t="s">
        <v>74</v>
      </c>
      <c r="F8" s="269">
        <v>1</v>
      </c>
      <c r="G8" s="268" t="s">
        <v>96</v>
      </c>
      <c r="H8" s="270"/>
      <c r="I8" s="271" t="s">
        <v>66</v>
      </c>
      <c r="J8" s="269"/>
      <c r="K8" s="268" t="s">
        <v>74</v>
      </c>
      <c r="L8" s="269">
        <v>1</v>
      </c>
      <c r="M8" s="268" t="s">
        <v>96</v>
      </c>
      <c r="N8" s="297"/>
      <c r="O8" s="211"/>
    </row>
    <row r="9" spans="2:29" x14ac:dyDescent="0.2">
      <c r="B9" s="605"/>
      <c r="C9" s="268" t="s">
        <v>65</v>
      </c>
      <c r="D9" s="269"/>
      <c r="E9" s="268" t="s">
        <v>75</v>
      </c>
      <c r="F9" s="269"/>
      <c r="G9" s="268" t="s">
        <v>97</v>
      </c>
      <c r="H9" s="270">
        <v>1</v>
      </c>
      <c r="I9" s="271" t="s">
        <v>65</v>
      </c>
      <c r="J9" s="269"/>
      <c r="K9" s="268" t="s">
        <v>75</v>
      </c>
      <c r="L9" s="269"/>
      <c r="M9" s="268" t="s">
        <v>97</v>
      </c>
      <c r="N9" s="297">
        <v>1</v>
      </c>
      <c r="O9" s="211"/>
    </row>
    <row r="10" spans="2:29" x14ac:dyDescent="0.2">
      <c r="B10" s="605"/>
      <c r="C10" s="268" t="s">
        <v>64</v>
      </c>
      <c r="D10" s="269"/>
      <c r="E10" s="272"/>
      <c r="F10" s="269"/>
      <c r="G10" s="268" t="s">
        <v>98</v>
      </c>
      <c r="H10" s="270"/>
      <c r="I10" s="271" t="s">
        <v>64</v>
      </c>
      <c r="J10" s="269"/>
      <c r="K10" s="272"/>
      <c r="L10" s="269"/>
      <c r="M10" s="268" t="s">
        <v>98</v>
      </c>
      <c r="N10" s="297"/>
      <c r="O10" s="211"/>
    </row>
    <row r="11" spans="2:29" ht="12" customHeight="1" thickBot="1" x14ac:dyDescent="0.25">
      <c r="B11" s="606"/>
      <c r="C11" s="273" t="s">
        <v>63</v>
      </c>
      <c r="D11" s="274"/>
      <c r="E11" s="272"/>
      <c r="F11" s="274"/>
      <c r="G11" s="275"/>
      <c r="H11" s="276"/>
      <c r="I11" s="277" t="s">
        <v>63</v>
      </c>
      <c r="J11" s="274"/>
      <c r="K11" s="272"/>
      <c r="L11" s="274"/>
      <c r="M11" s="275"/>
      <c r="N11" s="283"/>
      <c r="O11" s="211"/>
    </row>
    <row r="12" spans="2:29" x14ac:dyDescent="0.2">
      <c r="B12" s="604" t="s">
        <v>152</v>
      </c>
      <c r="C12" s="278" t="s">
        <v>93</v>
      </c>
      <c r="D12" s="279">
        <v>1</v>
      </c>
      <c r="E12" s="278" t="s">
        <v>102</v>
      </c>
      <c r="F12" s="279"/>
      <c r="G12" s="278" t="s">
        <v>95</v>
      </c>
      <c r="H12" s="280"/>
      <c r="I12" s="281" t="s">
        <v>93</v>
      </c>
      <c r="J12" s="279">
        <v>1</v>
      </c>
      <c r="K12" s="278" t="s">
        <v>102</v>
      </c>
      <c r="L12" s="279"/>
      <c r="M12" s="278" t="s">
        <v>95</v>
      </c>
      <c r="N12" s="298"/>
      <c r="O12" s="211"/>
    </row>
    <row r="13" spans="2:29" x14ac:dyDescent="0.2">
      <c r="B13" s="605"/>
      <c r="C13" s="268" t="s">
        <v>66</v>
      </c>
      <c r="D13" s="269"/>
      <c r="E13" s="268" t="s">
        <v>74</v>
      </c>
      <c r="F13" s="269">
        <v>1</v>
      </c>
      <c r="G13" s="268" t="s">
        <v>96</v>
      </c>
      <c r="H13" s="270"/>
      <c r="I13" s="271" t="s">
        <v>66</v>
      </c>
      <c r="J13" s="269"/>
      <c r="K13" s="268" t="s">
        <v>74</v>
      </c>
      <c r="L13" s="269">
        <v>1</v>
      </c>
      <c r="M13" s="268" t="s">
        <v>96</v>
      </c>
      <c r="N13" s="297"/>
      <c r="O13" s="211"/>
    </row>
    <row r="14" spans="2:29" x14ac:dyDescent="0.2">
      <c r="B14" s="605"/>
      <c r="C14" s="268" t="s">
        <v>65</v>
      </c>
      <c r="D14" s="269"/>
      <c r="E14" s="268" t="s">
        <v>75</v>
      </c>
      <c r="F14" s="269"/>
      <c r="G14" s="268" t="s">
        <v>97</v>
      </c>
      <c r="H14" s="270">
        <v>1</v>
      </c>
      <c r="I14" s="271" t="s">
        <v>65</v>
      </c>
      <c r="J14" s="269"/>
      <c r="K14" s="268" t="s">
        <v>75</v>
      </c>
      <c r="L14" s="269"/>
      <c r="M14" s="268" t="s">
        <v>97</v>
      </c>
      <c r="N14" s="297">
        <v>1</v>
      </c>
      <c r="O14" s="211"/>
    </row>
    <row r="15" spans="2:29" x14ac:dyDescent="0.2">
      <c r="B15" s="605"/>
      <c r="C15" s="268" t="s">
        <v>64</v>
      </c>
      <c r="D15" s="269"/>
      <c r="E15" s="272"/>
      <c r="F15" s="269"/>
      <c r="G15" s="268" t="s">
        <v>98</v>
      </c>
      <c r="H15" s="270"/>
      <c r="I15" s="271" t="s">
        <v>64</v>
      </c>
      <c r="J15" s="269"/>
      <c r="K15" s="272"/>
      <c r="L15" s="269"/>
      <c r="M15" s="268" t="s">
        <v>98</v>
      </c>
      <c r="N15" s="297"/>
      <c r="O15" s="211"/>
    </row>
    <row r="16" spans="2:29" ht="12" customHeight="1" thickBot="1" x14ac:dyDescent="0.25">
      <c r="B16" s="606"/>
      <c r="C16" s="273" t="s">
        <v>63</v>
      </c>
      <c r="D16" s="274"/>
      <c r="E16" s="282"/>
      <c r="F16" s="274"/>
      <c r="G16" s="275"/>
      <c r="H16" s="283"/>
      <c r="I16" s="284" t="s">
        <v>63</v>
      </c>
      <c r="J16" s="274"/>
      <c r="K16" s="275"/>
      <c r="L16" s="274"/>
      <c r="M16" s="275"/>
      <c r="N16" s="283"/>
      <c r="O16" s="211"/>
    </row>
    <row r="17" spans="2:15" ht="28.5" customHeight="1" x14ac:dyDescent="0.2">
      <c r="B17" s="608" t="s">
        <v>488</v>
      </c>
      <c r="C17" s="278" t="s">
        <v>93</v>
      </c>
      <c r="D17" s="266">
        <v>1</v>
      </c>
      <c r="E17" s="265" t="s">
        <v>102</v>
      </c>
      <c r="F17" s="266"/>
      <c r="G17" s="278" t="s">
        <v>95</v>
      </c>
      <c r="H17" s="285"/>
      <c r="I17" s="281" t="s">
        <v>93</v>
      </c>
      <c r="J17" s="266">
        <v>1</v>
      </c>
      <c r="K17" s="278" t="s">
        <v>102</v>
      </c>
      <c r="L17" s="279"/>
      <c r="M17" s="278" t="s">
        <v>95</v>
      </c>
      <c r="N17" s="285"/>
      <c r="O17" s="211"/>
    </row>
    <row r="18" spans="2:15" ht="15.75" customHeight="1" x14ac:dyDescent="0.2">
      <c r="B18" s="609"/>
      <c r="C18" s="268" t="s">
        <v>66</v>
      </c>
      <c r="D18" s="269"/>
      <c r="E18" s="268" t="s">
        <v>74</v>
      </c>
      <c r="F18" s="269">
        <v>1</v>
      </c>
      <c r="G18" s="268" t="s">
        <v>96</v>
      </c>
      <c r="H18" s="286"/>
      <c r="I18" s="271" t="s">
        <v>66</v>
      </c>
      <c r="J18" s="269"/>
      <c r="K18" s="268" t="s">
        <v>74</v>
      </c>
      <c r="L18" s="269">
        <v>1</v>
      </c>
      <c r="M18" s="268" t="s">
        <v>96</v>
      </c>
      <c r="N18" s="286"/>
      <c r="O18" s="211"/>
    </row>
    <row r="19" spans="2:15" ht="15.75" customHeight="1" x14ac:dyDescent="0.2">
      <c r="B19" s="609"/>
      <c r="C19" s="268" t="s">
        <v>65</v>
      </c>
      <c r="D19" s="269"/>
      <c r="E19" s="268" t="s">
        <v>75</v>
      </c>
      <c r="F19" s="269"/>
      <c r="G19" s="268" t="s">
        <v>97</v>
      </c>
      <c r="H19" s="286">
        <v>1</v>
      </c>
      <c r="I19" s="271" t="s">
        <v>65</v>
      </c>
      <c r="J19" s="269"/>
      <c r="K19" s="268" t="s">
        <v>75</v>
      </c>
      <c r="L19" s="269"/>
      <c r="M19" s="268" t="s">
        <v>97</v>
      </c>
      <c r="N19" s="286">
        <v>1</v>
      </c>
      <c r="O19" s="211"/>
    </row>
    <row r="20" spans="2:15" ht="15.75" customHeight="1" x14ac:dyDescent="0.2">
      <c r="B20" s="609"/>
      <c r="C20" s="268" t="s">
        <v>64</v>
      </c>
      <c r="D20" s="269"/>
      <c r="E20" s="272"/>
      <c r="F20" s="269"/>
      <c r="G20" s="268" t="s">
        <v>98</v>
      </c>
      <c r="H20" s="286"/>
      <c r="I20" s="271" t="s">
        <v>64</v>
      </c>
      <c r="J20" s="269"/>
      <c r="K20" s="272"/>
      <c r="L20" s="269"/>
      <c r="M20" s="268" t="s">
        <v>98</v>
      </c>
      <c r="N20" s="286"/>
      <c r="O20" s="211"/>
    </row>
    <row r="21" spans="2:15" ht="16.5" customHeight="1" thickBot="1" x14ac:dyDescent="0.25">
      <c r="B21" s="610"/>
      <c r="C21" s="273" t="s">
        <v>63</v>
      </c>
      <c r="D21" s="287"/>
      <c r="E21" s="288"/>
      <c r="F21" s="287"/>
      <c r="G21" s="288"/>
      <c r="H21" s="283"/>
      <c r="I21" s="284" t="s">
        <v>63</v>
      </c>
      <c r="J21" s="274"/>
      <c r="K21" s="272"/>
      <c r="L21" s="287"/>
      <c r="M21" s="289"/>
      <c r="N21" s="283"/>
      <c r="O21" s="209"/>
    </row>
    <row r="22" spans="2:15" x14ac:dyDescent="0.2">
      <c r="B22" s="604" t="s">
        <v>110</v>
      </c>
      <c r="C22" s="278" t="s">
        <v>93</v>
      </c>
      <c r="D22" s="279">
        <v>2</v>
      </c>
      <c r="E22" s="278" t="s">
        <v>102</v>
      </c>
      <c r="F22" s="279">
        <v>2</v>
      </c>
      <c r="G22" s="278" t="s">
        <v>95</v>
      </c>
      <c r="H22" s="267"/>
      <c r="I22" s="281" t="s">
        <v>93</v>
      </c>
      <c r="J22" s="266">
        <v>2</v>
      </c>
      <c r="K22" s="278" t="s">
        <v>102</v>
      </c>
      <c r="L22" s="279">
        <v>2</v>
      </c>
      <c r="M22" s="265" t="s">
        <v>95</v>
      </c>
      <c r="N22" s="299"/>
      <c r="O22" s="211"/>
    </row>
    <row r="23" spans="2:15" x14ac:dyDescent="0.2">
      <c r="B23" s="605"/>
      <c r="C23" s="268" t="s">
        <v>66</v>
      </c>
      <c r="D23" s="269"/>
      <c r="E23" s="268" t="s">
        <v>74</v>
      </c>
      <c r="F23" s="269">
        <v>1</v>
      </c>
      <c r="G23" s="268" t="s">
        <v>96</v>
      </c>
      <c r="H23" s="270"/>
      <c r="I23" s="271" t="s">
        <v>66</v>
      </c>
      <c r="J23" s="269">
        <v>1</v>
      </c>
      <c r="K23" s="268" t="s">
        <v>74</v>
      </c>
      <c r="L23" s="269">
        <v>1</v>
      </c>
      <c r="M23" s="268" t="s">
        <v>96</v>
      </c>
      <c r="N23" s="297"/>
      <c r="O23" s="211"/>
    </row>
    <row r="24" spans="2:15" x14ac:dyDescent="0.2">
      <c r="B24" s="605"/>
      <c r="C24" s="268" t="s">
        <v>65</v>
      </c>
      <c r="D24" s="269">
        <v>1</v>
      </c>
      <c r="E24" s="268" t="s">
        <v>75</v>
      </c>
      <c r="F24" s="269"/>
      <c r="G24" s="268" t="s">
        <v>97</v>
      </c>
      <c r="H24" s="270">
        <v>1</v>
      </c>
      <c r="I24" s="271" t="s">
        <v>65</v>
      </c>
      <c r="J24" s="269"/>
      <c r="K24" s="268" t="s">
        <v>75</v>
      </c>
      <c r="L24" s="269"/>
      <c r="M24" s="268" t="s">
        <v>97</v>
      </c>
      <c r="N24" s="297">
        <v>1</v>
      </c>
      <c r="O24" s="211"/>
    </row>
    <row r="25" spans="2:15" x14ac:dyDescent="0.2">
      <c r="B25" s="605"/>
      <c r="C25" s="268" t="s">
        <v>64</v>
      </c>
      <c r="D25" s="269"/>
      <c r="E25" s="268" t="s">
        <v>182</v>
      </c>
      <c r="F25" s="269"/>
      <c r="G25" s="268" t="s">
        <v>98</v>
      </c>
      <c r="H25" s="270">
        <v>2</v>
      </c>
      <c r="I25" s="271" t="s">
        <v>64</v>
      </c>
      <c r="J25" s="269"/>
      <c r="K25" s="272"/>
      <c r="L25" s="269"/>
      <c r="M25" s="268" t="s">
        <v>98</v>
      </c>
      <c r="N25" s="297">
        <v>2</v>
      </c>
      <c r="O25" s="211"/>
    </row>
    <row r="26" spans="2:15" ht="12" customHeight="1" thickBot="1" x14ac:dyDescent="0.25">
      <c r="B26" s="606"/>
      <c r="C26" s="273" t="s">
        <v>63</v>
      </c>
      <c r="D26" s="274"/>
      <c r="E26" s="273" t="s">
        <v>183</v>
      </c>
      <c r="F26" s="274"/>
      <c r="G26" s="275"/>
      <c r="H26" s="276"/>
      <c r="I26" s="277" t="s">
        <v>63</v>
      </c>
      <c r="J26" s="274"/>
      <c r="K26" s="272"/>
      <c r="L26" s="274"/>
      <c r="M26" s="275"/>
      <c r="N26" s="283"/>
      <c r="O26" s="211"/>
    </row>
    <row r="27" spans="2:15" x14ac:dyDescent="0.2">
      <c r="B27" s="604" t="s">
        <v>120</v>
      </c>
      <c r="C27" s="278" t="s">
        <v>93</v>
      </c>
      <c r="D27" s="279">
        <v>4</v>
      </c>
      <c r="E27" s="278" t="s">
        <v>102</v>
      </c>
      <c r="F27" s="279"/>
      <c r="G27" s="278" t="s">
        <v>95</v>
      </c>
      <c r="H27" s="280"/>
      <c r="I27" s="281" t="s">
        <v>93</v>
      </c>
      <c r="J27" s="279">
        <v>4</v>
      </c>
      <c r="K27" s="278" t="s">
        <v>102</v>
      </c>
      <c r="L27" s="279"/>
      <c r="M27" s="278" t="s">
        <v>95</v>
      </c>
      <c r="N27" s="298"/>
      <c r="O27" s="211"/>
    </row>
    <row r="28" spans="2:15" x14ac:dyDescent="0.2">
      <c r="B28" s="605"/>
      <c r="C28" s="268" t="s">
        <v>66</v>
      </c>
      <c r="D28" s="269"/>
      <c r="E28" s="268" t="s">
        <v>74</v>
      </c>
      <c r="F28" s="269">
        <v>2</v>
      </c>
      <c r="G28" s="268" t="s">
        <v>96</v>
      </c>
      <c r="H28" s="270">
        <v>2</v>
      </c>
      <c r="I28" s="271" t="s">
        <v>66</v>
      </c>
      <c r="J28" s="269"/>
      <c r="K28" s="268" t="s">
        <v>74</v>
      </c>
      <c r="L28" s="269">
        <v>2</v>
      </c>
      <c r="M28" s="268" t="s">
        <v>96</v>
      </c>
      <c r="N28" s="297">
        <v>2</v>
      </c>
      <c r="O28" s="211"/>
    </row>
    <row r="29" spans="2:15" x14ac:dyDescent="0.2">
      <c r="B29" s="605"/>
      <c r="C29" s="268" t="s">
        <v>65</v>
      </c>
      <c r="D29" s="269"/>
      <c r="E29" s="268" t="s">
        <v>75</v>
      </c>
      <c r="F29" s="269">
        <v>2</v>
      </c>
      <c r="G29" s="268" t="s">
        <v>97</v>
      </c>
      <c r="H29" s="270">
        <v>2</v>
      </c>
      <c r="I29" s="271" t="s">
        <v>65</v>
      </c>
      <c r="J29" s="269"/>
      <c r="K29" s="268" t="s">
        <v>75</v>
      </c>
      <c r="L29" s="269">
        <v>2</v>
      </c>
      <c r="M29" s="268" t="s">
        <v>97</v>
      </c>
      <c r="N29" s="297">
        <v>2</v>
      </c>
      <c r="O29" s="211"/>
    </row>
    <row r="30" spans="2:15" x14ac:dyDescent="0.2">
      <c r="B30" s="605"/>
      <c r="C30" s="268" t="s">
        <v>64</v>
      </c>
      <c r="D30" s="269"/>
      <c r="E30" s="272"/>
      <c r="F30" s="269"/>
      <c r="G30" s="268" t="s">
        <v>98</v>
      </c>
      <c r="H30" s="270"/>
      <c r="I30" s="271" t="s">
        <v>64</v>
      </c>
      <c r="J30" s="269"/>
      <c r="K30" s="272"/>
      <c r="L30" s="269"/>
      <c r="M30" s="268" t="s">
        <v>98</v>
      </c>
      <c r="N30" s="297"/>
      <c r="O30" s="211"/>
    </row>
    <row r="31" spans="2:15" ht="12" customHeight="1" thickBot="1" x14ac:dyDescent="0.25">
      <c r="B31" s="606"/>
      <c r="C31" s="273" t="s">
        <v>63</v>
      </c>
      <c r="D31" s="274"/>
      <c r="E31" s="282"/>
      <c r="F31" s="274"/>
      <c r="G31" s="275"/>
      <c r="H31" s="276"/>
      <c r="I31" s="277" t="s">
        <v>63</v>
      </c>
      <c r="J31" s="274"/>
      <c r="K31" s="282"/>
      <c r="L31" s="274"/>
      <c r="M31" s="275"/>
      <c r="N31" s="283"/>
      <c r="O31" s="211"/>
    </row>
    <row r="32" spans="2:15" x14ac:dyDescent="0.2">
      <c r="B32" s="604" t="s">
        <v>123</v>
      </c>
      <c r="C32" s="278" t="s">
        <v>93</v>
      </c>
      <c r="D32" s="279">
        <v>4</v>
      </c>
      <c r="E32" s="278" t="s">
        <v>102</v>
      </c>
      <c r="F32" s="279"/>
      <c r="G32" s="278" t="s">
        <v>95</v>
      </c>
      <c r="H32" s="280"/>
      <c r="I32" s="281" t="s">
        <v>93</v>
      </c>
      <c r="J32" s="279">
        <v>4</v>
      </c>
      <c r="K32" s="278" t="s">
        <v>102</v>
      </c>
      <c r="L32" s="279"/>
      <c r="M32" s="278" t="s">
        <v>95</v>
      </c>
      <c r="N32" s="298"/>
      <c r="O32" s="211"/>
    </row>
    <row r="33" spans="2:15" x14ac:dyDescent="0.2">
      <c r="B33" s="605"/>
      <c r="C33" s="268" t="s">
        <v>66</v>
      </c>
      <c r="D33" s="269"/>
      <c r="E33" s="268" t="s">
        <v>74</v>
      </c>
      <c r="F33" s="269"/>
      <c r="G33" s="268" t="s">
        <v>96</v>
      </c>
      <c r="H33" s="270">
        <v>4</v>
      </c>
      <c r="I33" s="271" t="s">
        <v>66</v>
      </c>
      <c r="J33" s="269"/>
      <c r="K33" s="268" t="s">
        <v>74</v>
      </c>
      <c r="L33" s="269"/>
      <c r="M33" s="268" t="s">
        <v>96</v>
      </c>
      <c r="N33" s="297">
        <v>4</v>
      </c>
      <c r="O33" s="211"/>
    </row>
    <row r="34" spans="2:15" x14ac:dyDescent="0.2">
      <c r="B34" s="605"/>
      <c r="C34" s="268" t="s">
        <v>65</v>
      </c>
      <c r="D34" s="269"/>
      <c r="E34" s="268" t="s">
        <v>75</v>
      </c>
      <c r="F34" s="269">
        <v>4</v>
      </c>
      <c r="G34" s="268" t="s">
        <v>97</v>
      </c>
      <c r="H34" s="270"/>
      <c r="I34" s="271" t="s">
        <v>65</v>
      </c>
      <c r="J34" s="269"/>
      <c r="K34" s="268" t="s">
        <v>75</v>
      </c>
      <c r="L34" s="269">
        <v>4</v>
      </c>
      <c r="M34" s="268" t="s">
        <v>97</v>
      </c>
      <c r="N34" s="297"/>
      <c r="O34" s="211"/>
    </row>
    <row r="35" spans="2:15" x14ac:dyDescent="0.2">
      <c r="B35" s="605"/>
      <c r="C35" s="268" t="s">
        <v>64</v>
      </c>
      <c r="D35" s="269"/>
      <c r="E35" s="272"/>
      <c r="F35" s="269"/>
      <c r="G35" s="268" t="s">
        <v>98</v>
      </c>
      <c r="H35" s="270"/>
      <c r="I35" s="271" t="s">
        <v>64</v>
      </c>
      <c r="J35" s="269"/>
      <c r="K35" s="272"/>
      <c r="L35" s="269"/>
      <c r="M35" s="268" t="s">
        <v>98</v>
      </c>
      <c r="N35" s="297"/>
      <c r="O35" s="211"/>
    </row>
    <row r="36" spans="2:15" ht="12" customHeight="1" thickBot="1" x14ac:dyDescent="0.25">
      <c r="B36" s="606"/>
      <c r="C36" s="273" t="s">
        <v>63</v>
      </c>
      <c r="D36" s="274"/>
      <c r="E36" s="282"/>
      <c r="F36" s="274"/>
      <c r="G36" s="275"/>
      <c r="H36" s="276"/>
      <c r="I36" s="277" t="s">
        <v>63</v>
      </c>
      <c r="J36" s="274"/>
      <c r="K36" s="282"/>
      <c r="L36" s="274"/>
      <c r="M36" s="275"/>
      <c r="N36" s="283"/>
      <c r="O36" s="211"/>
    </row>
    <row r="37" spans="2:15" x14ac:dyDescent="0.2">
      <c r="B37" s="604" t="s">
        <v>132</v>
      </c>
      <c r="C37" s="278" t="s">
        <v>93</v>
      </c>
      <c r="D37" s="279">
        <v>2</v>
      </c>
      <c r="E37" s="278" t="s">
        <v>102</v>
      </c>
      <c r="F37" s="279"/>
      <c r="G37" s="278" t="s">
        <v>95</v>
      </c>
      <c r="H37" s="280"/>
      <c r="I37" s="281" t="s">
        <v>93</v>
      </c>
      <c r="J37" s="279">
        <v>2</v>
      </c>
      <c r="K37" s="278" t="s">
        <v>102</v>
      </c>
      <c r="L37" s="279"/>
      <c r="M37" s="278" t="s">
        <v>95</v>
      </c>
      <c r="N37" s="298"/>
      <c r="O37" s="211"/>
    </row>
    <row r="38" spans="2:15" x14ac:dyDescent="0.2">
      <c r="B38" s="605"/>
      <c r="C38" s="268" t="s">
        <v>66</v>
      </c>
      <c r="D38" s="269"/>
      <c r="E38" s="268" t="s">
        <v>74</v>
      </c>
      <c r="F38" s="269"/>
      <c r="G38" s="268" t="s">
        <v>96</v>
      </c>
      <c r="H38" s="270">
        <v>2</v>
      </c>
      <c r="I38" s="271" t="s">
        <v>66</v>
      </c>
      <c r="J38" s="269"/>
      <c r="K38" s="268" t="s">
        <v>74</v>
      </c>
      <c r="L38" s="269"/>
      <c r="M38" s="268" t="s">
        <v>96</v>
      </c>
      <c r="N38" s="297">
        <v>2</v>
      </c>
      <c r="O38" s="211"/>
    </row>
    <row r="39" spans="2:15" x14ac:dyDescent="0.2">
      <c r="B39" s="605"/>
      <c r="C39" s="268" t="s">
        <v>65</v>
      </c>
      <c r="D39" s="269"/>
      <c r="E39" s="268" t="s">
        <v>75</v>
      </c>
      <c r="F39" s="269">
        <v>2</v>
      </c>
      <c r="G39" s="268" t="s">
        <v>97</v>
      </c>
      <c r="H39" s="270"/>
      <c r="I39" s="271" t="s">
        <v>65</v>
      </c>
      <c r="J39" s="269"/>
      <c r="K39" s="268" t="s">
        <v>75</v>
      </c>
      <c r="L39" s="269">
        <v>2</v>
      </c>
      <c r="M39" s="268" t="s">
        <v>97</v>
      </c>
      <c r="N39" s="297"/>
      <c r="O39" s="211"/>
    </row>
    <row r="40" spans="2:15" x14ac:dyDescent="0.2">
      <c r="B40" s="605"/>
      <c r="C40" s="268" t="s">
        <v>64</v>
      </c>
      <c r="D40" s="269"/>
      <c r="E40" s="272"/>
      <c r="F40" s="269"/>
      <c r="G40" s="268" t="s">
        <v>98</v>
      </c>
      <c r="H40" s="270"/>
      <c r="I40" s="271" t="s">
        <v>64</v>
      </c>
      <c r="J40" s="269"/>
      <c r="K40" s="272"/>
      <c r="L40" s="269"/>
      <c r="M40" s="268" t="s">
        <v>98</v>
      </c>
      <c r="N40" s="297"/>
      <c r="O40" s="211"/>
    </row>
    <row r="41" spans="2:15" ht="12" customHeight="1" thickBot="1" x14ac:dyDescent="0.25">
      <c r="B41" s="606"/>
      <c r="C41" s="273" t="s">
        <v>63</v>
      </c>
      <c r="D41" s="274"/>
      <c r="E41" s="282"/>
      <c r="F41" s="274"/>
      <c r="G41" s="275"/>
      <c r="H41" s="276"/>
      <c r="I41" s="277" t="s">
        <v>63</v>
      </c>
      <c r="J41" s="274"/>
      <c r="K41" s="282"/>
      <c r="L41" s="274"/>
      <c r="M41" s="275"/>
      <c r="N41" s="283"/>
      <c r="O41" s="211"/>
    </row>
    <row r="42" spans="2:15" x14ac:dyDescent="0.2">
      <c r="B42" s="604" t="s">
        <v>163</v>
      </c>
      <c r="C42" s="278" t="s">
        <v>93</v>
      </c>
      <c r="D42" s="279">
        <v>1</v>
      </c>
      <c r="E42" s="278" t="s">
        <v>102</v>
      </c>
      <c r="F42" s="279"/>
      <c r="G42" s="278" t="s">
        <v>95</v>
      </c>
      <c r="H42" s="280"/>
      <c r="I42" s="281" t="s">
        <v>93</v>
      </c>
      <c r="J42" s="279">
        <v>1</v>
      </c>
      <c r="K42" s="278" t="s">
        <v>102</v>
      </c>
      <c r="L42" s="279"/>
      <c r="M42" s="278" t="s">
        <v>95</v>
      </c>
      <c r="N42" s="298"/>
      <c r="O42" s="211"/>
    </row>
    <row r="43" spans="2:15" x14ac:dyDescent="0.2">
      <c r="B43" s="605"/>
      <c r="C43" s="268" t="s">
        <v>66</v>
      </c>
      <c r="D43" s="269"/>
      <c r="E43" s="268" t="s">
        <v>74</v>
      </c>
      <c r="F43" s="269">
        <v>2</v>
      </c>
      <c r="G43" s="268" t="s">
        <v>96</v>
      </c>
      <c r="H43" s="270"/>
      <c r="I43" s="271" t="s">
        <v>66</v>
      </c>
      <c r="J43" s="269"/>
      <c r="K43" s="268" t="s">
        <v>74</v>
      </c>
      <c r="L43" s="269">
        <v>2</v>
      </c>
      <c r="M43" s="268" t="s">
        <v>96</v>
      </c>
      <c r="N43" s="297"/>
      <c r="O43" s="211"/>
    </row>
    <row r="44" spans="2:15" x14ac:dyDescent="0.2">
      <c r="B44" s="605"/>
      <c r="C44" s="268" t="s">
        <v>65</v>
      </c>
      <c r="D44" s="269"/>
      <c r="E44" s="268" t="s">
        <v>75</v>
      </c>
      <c r="F44" s="269"/>
      <c r="G44" s="268" t="s">
        <v>97</v>
      </c>
      <c r="H44" s="270">
        <v>1</v>
      </c>
      <c r="I44" s="271" t="s">
        <v>65</v>
      </c>
      <c r="J44" s="269">
        <v>1</v>
      </c>
      <c r="K44" s="268" t="s">
        <v>75</v>
      </c>
      <c r="L44" s="269"/>
      <c r="M44" s="268" t="s">
        <v>97</v>
      </c>
      <c r="N44" s="297">
        <v>1</v>
      </c>
      <c r="O44" s="211"/>
    </row>
    <row r="45" spans="2:15" x14ac:dyDescent="0.2">
      <c r="B45" s="605"/>
      <c r="C45" s="268" t="s">
        <v>64</v>
      </c>
      <c r="D45" s="269">
        <v>1</v>
      </c>
      <c r="E45" s="272"/>
      <c r="F45" s="269"/>
      <c r="G45" s="268" t="s">
        <v>98</v>
      </c>
      <c r="H45" s="270">
        <v>1</v>
      </c>
      <c r="I45" s="271" t="s">
        <v>64</v>
      </c>
      <c r="J45" s="269"/>
      <c r="K45" s="272"/>
      <c r="L45" s="269"/>
      <c r="M45" s="268" t="s">
        <v>98</v>
      </c>
      <c r="N45" s="297">
        <v>1</v>
      </c>
      <c r="O45" s="211"/>
    </row>
    <row r="46" spans="2:15" ht="12" thickBot="1" x14ac:dyDescent="0.25">
      <c r="B46" s="606"/>
      <c r="C46" s="273" t="s">
        <v>63</v>
      </c>
      <c r="D46" s="274"/>
      <c r="E46" s="282"/>
      <c r="F46" s="274"/>
      <c r="G46" s="275"/>
      <c r="H46" s="276"/>
      <c r="I46" s="277" t="s">
        <v>63</v>
      </c>
      <c r="J46" s="274"/>
      <c r="K46" s="282"/>
      <c r="L46" s="274"/>
      <c r="M46" s="275"/>
      <c r="N46" s="283"/>
      <c r="O46" s="211"/>
    </row>
    <row r="47" spans="2:15" x14ac:dyDescent="0.2">
      <c r="B47" s="604" t="s">
        <v>137</v>
      </c>
      <c r="C47" s="278" t="s">
        <v>93</v>
      </c>
      <c r="D47" s="279">
        <v>3</v>
      </c>
      <c r="E47" s="278" t="s">
        <v>102</v>
      </c>
      <c r="F47" s="279"/>
      <c r="G47" s="278" t="s">
        <v>95</v>
      </c>
      <c r="H47" s="280"/>
      <c r="I47" s="281" t="s">
        <v>93</v>
      </c>
      <c r="J47" s="279">
        <v>3</v>
      </c>
      <c r="K47" s="278" t="s">
        <v>102</v>
      </c>
      <c r="L47" s="279"/>
      <c r="M47" s="278" t="s">
        <v>95</v>
      </c>
      <c r="N47" s="298"/>
      <c r="O47" s="211"/>
    </row>
    <row r="48" spans="2:15" x14ac:dyDescent="0.2">
      <c r="B48" s="605"/>
      <c r="C48" s="268" t="s">
        <v>66</v>
      </c>
      <c r="D48" s="269"/>
      <c r="E48" s="268" t="s">
        <v>74</v>
      </c>
      <c r="F48" s="269"/>
      <c r="G48" s="268" t="s">
        <v>96</v>
      </c>
      <c r="H48" s="270">
        <v>1</v>
      </c>
      <c r="I48" s="271" t="s">
        <v>66</v>
      </c>
      <c r="J48" s="269"/>
      <c r="K48" s="268" t="s">
        <v>74</v>
      </c>
      <c r="L48" s="269"/>
      <c r="M48" s="268" t="s">
        <v>96</v>
      </c>
      <c r="N48" s="297">
        <v>1</v>
      </c>
      <c r="O48" s="211"/>
    </row>
    <row r="49" spans="2:15" x14ac:dyDescent="0.2">
      <c r="B49" s="605"/>
      <c r="C49" s="268" t="s">
        <v>65</v>
      </c>
      <c r="D49" s="269"/>
      <c r="E49" s="268" t="s">
        <v>75</v>
      </c>
      <c r="F49" s="269">
        <v>3</v>
      </c>
      <c r="G49" s="268" t="s">
        <v>97</v>
      </c>
      <c r="H49" s="270">
        <v>2</v>
      </c>
      <c r="I49" s="271" t="s">
        <v>65</v>
      </c>
      <c r="J49" s="269"/>
      <c r="K49" s="268" t="s">
        <v>75</v>
      </c>
      <c r="L49" s="269">
        <v>3</v>
      </c>
      <c r="M49" s="268" t="s">
        <v>97</v>
      </c>
      <c r="N49" s="297">
        <v>2</v>
      </c>
      <c r="O49" s="211"/>
    </row>
    <row r="50" spans="2:15" x14ac:dyDescent="0.2">
      <c r="B50" s="605"/>
      <c r="C50" s="268" t="s">
        <v>64</v>
      </c>
      <c r="D50" s="269"/>
      <c r="E50" s="272"/>
      <c r="F50" s="269"/>
      <c r="G50" s="268" t="s">
        <v>98</v>
      </c>
      <c r="H50" s="270"/>
      <c r="I50" s="271" t="s">
        <v>64</v>
      </c>
      <c r="J50" s="269"/>
      <c r="K50" s="272"/>
      <c r="L50" s="269"/>
      <c r="M50" s="268" t="s">
        <v>98</v>
      </c>
      <c r="N50" s="297"/>
      <c r="O50" s="211"/>
    </row>
    <row r="51" spans="2:15" ht="12" customHeight="1" thickBot="1" x14ac:dyDescent="0.25">
      <c r="B51" s="606"/>
      <c r="C51" s="273" t="s">
        <v>63</v>
      </c>
      <c r="D51" s="274"/>
      <c r="E51" s="282"/>
      <c r="F51" s="274"/>
      <c r="G51" s="275"/>
      <c r="H51" s="276"/>
      <c r="I51" s="277" t="s">
        <v>63</v>
      </c>
      <c r="J51" s="274"/>
      <c r="K51" s="282"/>
      <c r="L51" s="274"/>
      <c r="M51" s="275"/>
      <c r="N51" s="283"/>
      <c r="O51" s="211"/>
    </row>
    <row r="52" spans="2:15" x14ac:dyDescent="0.2">
      <c r="B52" s="604" t="s">
        <v>149</v>
      </c>
      <c r="C52" s="278" t="s">
        <v>93</v>
      </c>
      <c r="D52" s="279"/>
      <c r="E52" s="278" t="s">
        <v>102</v>
      </c>
      <c r="F52" s="279">
        <v>1</v>
      </c>
      <c r="G52" s="278" t="s">
        <v>95</v>
      </c>
      <c r="H52" s="280"/>
      <c r="I52" s="281" t="s">
        <v>93</v>
      </c>
      <c r="J52" s="279">
        <v>1</v>
      </c>
      <c r="K52" s="278" t="s">
        <v>102</v>
      </c>
      <c r="L52" s="279">
        <v>1</v>
      </c>
      <c r="M52" s="278" t="s">
        <v>95</v>
      </c>
      <c r="N52" s="298"/>
      <c r="O52" s="211"/>
    </row>
    <row r="53" spans="2:15" x14ac:dyDescent="0.2">
      <c r="B53" s="605"/>
      <c r="C53" s="268" t="s">
        <v>66</v>
      </c>
      <c r="D53" s="269"/>
      <c r="E53" s="268" t="s">
        <v>74</v>
      </c>
      <c r="F53" s="269"/>
      <c r="G53" s="268" t="s">
        <v>96</v>
      </c>
      <c r="H53" s="270"/>
      <c r="I53" s="271" t="s">
        <v>66</v>
      </c>
      <c r="J53" s="269"/>
      <c r="K53" s="268" t="s">
        <v>74</v>
      </c>
      <c r="L53" s="269"/>
      <c r="M53" s="268" t="s">
        <v>96</v>
      </c>
      <c r="N53" s="297"/>
      <c r="O53" s="211"/>
    </row>
    <row r="54" spans="2:15" x14ac:dyDescent="0.2">
      <c r="B54" s="605"/>
      <c r="C54" s="268" t="s">
        <v>65</v>
      </c>
      <c r="D54" s="269">
        <v>1</v>
      </c>
      <c r="E54" s="268" t="s">
        <v>75</v>
      </c>
      <c r="F54" s="269"/>
      <c r="G54" s="268" t="s">
        <v>97</v>
      </c>
      <c r="H54" s="270"/>
      <c r="I54" s="271" t="s">
        <v>65</v>
      </c>
      <c r="J54" s="269"/>
      <c r="K54" s="268" t="s">
        <v>75</v>
      </c>
      <c r="L54" s="269"/>
      <c r="M54" s="268" t="s">
        <v>97</v>
      </c>
      <c r="N54" s="297"/>
      <c r="O54" s="211"/>
    </row>
    <row r="55" spans="2:15" x14ac:dyDescent="0.2">
      <c r="B55" s="605"/>
      <c r="C55" s="268" t="s">
        <v>64</v>
      </c>
      <c r="D55" s="269"/>
      <c r="E55" s="272"/>
      <c r="F55" s="269"/>
      <c r="G55" s="268" t="s">
        <v>98</v>
      </c>
      <c r="H55" s="270">
        <v>1</v>
      </c>
      <c r="I55" s="271" t="s">
        <v>64</v>
      </c>
      <c r="J55" s="269"/>
      <c r="K55" s="272"/>
      <c r="L55" s="269"/>
      <c r="M55" s="268" t="s">
        <v>98</v>
      </c>
      <c r="N55" s="297">
        <v>1</v>
      </c>
      <c r="O55" s="211"/>
    </row>
    <row r="56" spans="2:15" ht="12" customHeight="1" thickBot="1" x14ac:dyDescent="0.25">
      <c r="B56" s="606"/>
      <c r="C56" s="273" t="s">
        <v>63</v>
      </c>
      <c r="D56" s="274"/>
      <c r="E56" s="282"/>
      <c r="F56" s="274"/>
      <c r="G56" s="275"/>
      <c r="H56" s="276"/>
      <c r="I56" s="277" t="s">
        <v>63</v>
      </c>
      <c r="J56" s="274"/>
      <c r="K56" s="282"/>
      <c r="L56" s="274"/>
      <c r="M56" s="275"/>
      <c r="N56" s="283"/>
      <c r="O56" s="211"/>
    </row>
    <row r="57" spans="2:15" x14ac:dyDescent="0.2">
      <c r="B57" s="604" t="s">
        <v>154</v>
      </c>
      <c r="C57" s="278" t="s">
        <v>93</v>
      </c>
      <c r="D57" s="279">
        <v>2</v>
      </c>
      <c r="E57" s="278" t="s">
        <v>102</v>
      </c>
      <c r="F57" s="279">
        <v>1</v>
      </c>
      <c r="G57" s="278" t="s">
        <v>95</v>
      </c>
      <c r="H57" s="280"/>
      <c r="I57" s="281" t="s">
        <v>93</v>
      </c>
      <c r="J57" s="279">
        <v>2</v>
      </c>
      <c r="K57" s="278" t="s">
        <v>102</v>
      </c>
      <c r="L57" s="279">
        <v>1</v>
      </c>
      <c r="M57" s="278" t="s">
        <v>95</v>
      </c>
      <c r="N57" s="298"/>
      <c r="O57" s="211"/>
    </row>
    <row r="58" spans="2:15" x14ac:dyDescent="0.2">
      <c r="B58" s="605"/>
      <c r="C58" s="268" t="s">
        <v>66</v>
      </c>
      <c r="D58" s="269"/>
      <c r="E58" s="268" t="s">
        <v>74</v>
      </c>
      <c r="F58" s="269">
        <v>1</v>
      </c>
      <c r="G58" s="268" t="s">
        <v>96</v>
      </c>
      <c r="H58" s="270"/>
      <c r="I58" s="271" t="s">
        <v>66</v>
      </c>
      <c r="J58" s="269"/>
      <c r="K58" s="268" t="s">
        <v>74</v>
      </c>
      <c r="L58" s="269">
        <v>1</v>
      </c>
      <c r="M58" s="268" t="s">
        <v>96</v>
      </c>
      <c r="N58" s="297"/>
      <c r="O58" s="211"/>
    </row>
    <row r="59" spans="2:15" x14ac:dyDescent="0.2">
      <c r="B59" s="605"/>
      <c r="C59" s="268" t="s">
        <v>65</v>
      </c>
      <c r="D59" s="269"/>
      <c r="E59" s="268" t="s">
        <v>75</v>
      </c>
      <c r="F59" s="269"/>
      <c r="G59" s="268" t="s">
        <v>97</v>
      </c>
      <c r="H59" s="270">
        <v>1</v>
      </c>
      <c r="I59" s="271" t="s">
        <v>65</v>
      </c>
      <c r="J59" s="269"/>
      <c r="K59" s="268" t="s">
        <v>75</v>
      </c>
      <c r="L59" s="269"/>
      <c r="M59" s="268" t="s">
        <v>97</v>
      </c>
      <c r="N59" s="297">
        <v>1</v>
      </c>
      <c r="O59" s="211"/>
    </row>
    <row r="60" spans="2:15" x14ac:dyDescent="0.2">
      <c r="B60" s="605"/>
      <c r="C60" s="268" t="s">
        <v>64</v>
      </c>
      <c r="D60" s="269"/>
      <c r="E60" s="272"/>
      <c r="F60" s="269"/>
      <c r="G60" s="268" t="s">
        <v>98</v>
      </c>
      <c r="H60" s="270">
        <v>1</v>
      </c>
      <c r="I60" s="271" t="s">
        <v>64</v>
      </c>
      <c r="J60" s="269"/>
      <c r="K60" s="272"/>
      <c r="L60" s="269"/>
      <c r="M60" s="268" t="s">
        <v>98</v>
      </c>
      <c r="N60" s="297">
        <v>1</v>
      </c>
      <c r="O60" s="211"/>
    </row>
    <row r="61" spans="2:15" ht="12" thickBot="1" x14ac:dyDescent="0.25">
      <c r="B61" s="607"/>
      <c r="C61" s="300" t="s">
        <v>63</v>
      </c>
      <c r="D61" s="301"/>
      <c r="E61" s="302"/>
      <c r="F61" s="301"/>
      <c r="G61" s="303"/>
      <c r="H61" s="304"/>
      <c r="I61" s="305" t="s">
        <v>63</v>
      </c>
      <c r="J61" s="301"/>
      <c r="K61" s="302"/>
      <c r="L61" s="301"/>
      <c r="M61" s="303"/>
      <c r="N61" s="306"/>
      <c r="O61" s="211"/>
    </row>
    <row r="62" spans="2:15" ht="12" thickTop="1" x14ac:dyDescent="0.2">
      <c r="B62" s="209"/>
      <c r="C62" s="209"/>
      <c r="D62" s="209"/>
      <c r="E62" s="209"/>
      <c r="F62" s="209"/>
      <c r="G62" s="209"/>
      <c r="H62" s="209"/>
      <c r="I62" s="209"/>
      <c r="J62" s="209"/>
      <c r="K62" s="209"/>
      <c r="L62" s="209"/>
      <c r="M62" s="209"/>
      <c r="N62" s="209"/>
    </row>
    <row r="63" spans="2:15" x14ac:dyDescent="0.2">
      <c r="B63" s="209"/>
      <c r="C63" s="209"/>
      <c r="D63" s="209"/>
      <c r="E63" s="209"/>
      <c r="F63" s="209"/>
      <c r="G63" s="209"/>
      <c r="H63" s="209"/>
      <c r="I63" s="209"/>
      <c r="J63" s="209"/>
      <c r="K63" s="209"/>
      <c r="L63" s="209"/>
      <c r="M63" s="209"/>
    </row>
    <row r="64" spans="2:15" x14ac:dyDescent="0.2">
      <c r="B64" s="209"/>
      <c r="C64" s="209"/>
      <c r="D64" s="209"/>
      <c r="E64" s="209"/>
      <c r="F64" s="209"/>
      <c r="G64" s="209"/>
      <c r="H64" s="209"/>
      <c r="I64" s="209"/>
      <c r="J64" s="209"/>
      <c r="K64" s="209"/>
      <c r="L64" s="209"/>
      <c r="M64" s="209"/>
    </row>
    <row r="69" spans="18:27" ht="12" thickBot="1" x14ac:dyDescent="0.25"/>
    <row r="70" spans="18:27" ht="33.75" customHeight="1" thickBot="1" x14ac:dyDescent="0.25">
      <c r="R70" s="600" t="s">
        <v>500</v>
      </c>
      <c r="S70" s="601"/>
      <c r="T70" s="601"/>
      <c r="U70" s="601"/>
      <c r="V70" s="602"/>
      <c r="X70" s="603" t="s">
        <v>500</v>
      </c>
      <c r="Y70" s="603"/>
      <c r="Z70" s="603"/>
      <c r="AA70" s="603"/>
    </row>
    <row r="71" spans="18:27" ht="20.25" customHeight="1" thickBot="1" x14ac:dyDescent="0.25">
      <c r="R71" s="212" t="s">
        <v>238</v>
      </c>
      <c r="S71" s="213" t="s">
        <v>213</v>
      </c>
      <c r="T71" s="213" t="s">
        <v>214</v>
      </c>
      <c r="U71" s="213" t="s">
        <v>387</v>
      </c>
      <c r="V71" s="213" t="s">
        <v>92</v>
      </c>
      <c r="X71" s="316" t="s">
        <v>213</v>
      </c>
      <c r="Y71" s="316" t="s">
        <v>214</v>
      </c>
      <c r="Z71" s="316" t="s">
        <v>387</v>
      </c>
      <c r="AA71" s="316" t="s">
        <v>92</v>
      </c>
    </row>
    <row r="72" spans="18:27" ht="46.5" customHeight="1" thickBot="1" x14ac:dyDescent="0.25">
      <c r="R72" s="214" t="s">
        <v>394</v>
      </c>
      <c r="S72" s="215"/>
      <c r="T72" s="215">
        <v>1</v>
      </c>
      <c r="U72" s="215"/>
      <c r="V72" s="216">
        <v>1</v>
      </c>
      <c r="X72" s="314">
        <v>11</v>
      </c>
      <c r="Y72" s="314">
        <v>9</v>
      </c>
      <c r="Z72" s="314">
        <v>4</v>
      </c>
      <c r="AA72" s="314">
        <f>SUM(X72:Z72)</f>
        <v>24</v>
      </c>
    </row>
    <row r="73" spans="18:27" ht="26.25" customHeight="1" thickBot="1" x14ac:dyDescent="0.25">
      <c r="R73" s="214" t="s">
        <v>152</v>
      </c>
      <c r="S73" s="215"/>
      <c r="T73" s="215">
        <v>1</v>
      </c>
      <c r="U73" s="215"/>
      <c r="V73" s="216">
        <v>1</v>
      </c>
      <c r="X73" s="315">
        <f>X72/$AA$72</f>
        <v>0.45833333333333331</v>
      </c>
      <c r="Y73" s="315">
        <f t="shared" ref="Y73:AA73" si="0">Y72/$AA$72</f>
        <v>0.375</v>
      </c>
      <c r="Z73" s="315">
        <f t="shared" si="0"/>
        <v>0.16666666666666666</v>
      </c>
      <c r="AA73" s="315">
        <f t="shared" si="0"/>
        <v>1</v>
      </c>
    </row>
    <row r="74" spans="18:27" ht="27" customHeight="1" thickBot="1" x14ac:dyDescent="0.25">
      <c r="R74" s="214" t="s">
        <v>488</v>
      </c>
      <c r="S74" s="215"/>
      <c r="T74" s="215">
        <v>1</v>
      </c>
      <c r="U74" s="215"/>
      <c r="V74" s="216">
        <v>1</v>
      </c>
    </row>
    <row r="75" spans="18:27" ht="27" customHeight="1" thickBot="1" x14ac:dyDescent="0.25">
      <c r="R75" s="214" t="s">
        <v>110</v>
      </c>
      <c r="S75" s="215"/>
      <c r="T75" s="215">
        <v>1</v>
      </c>
      <c r="U75" s="215">
        <v>2</v>
      </c>
      <c r="V75" s="216">
        <v>3</v>
      </c>
    </row>
    <row r="76" spans="18:27" ht="27" customHeight="1" thickBot="1" x14ac:dyDescent="0.25">
      <c r="R76" s="214" t="s">
        <v>499</v>
      </c>
      <c r="S76" s="215">
        <v>2</v>
      </c>
      <c r="T76" s="215">
        <v>2</v>
      </c>
      <c r="U76" s="215"/>
      <c r="V76" s="216">
        <v>4</v>
      </c>
      <c r="X76" s="603" t="s">
        <v>500</v>
      </c>
      <c r="Y76" s="603"/>
      <c r="Z76" s="603"/>
      <c r="AA76" s="603"/>
    </row>
    <row r="77" spans="18:27" ht="18.75" customHeight="1" thickBot="1" x14ac:dyDescent="0.25">
      <c r="R77" s="214" t="s">
        <v>123</v>
      </c>
      <c r="S77" s="215">
        <v>4</v>
      </c>
      <c r="T77" s="215"/>
      <c r="U77" s="215"/>
      <c r="V77" s="216">
        <v>4</v>
      </c>
      <c r="X77" s="316" t="s">
        <v>213</v>
      </c>
      <c r="Y77" s="316" t="s">
        <v>214</v>
      </c>
      <c r="Z77" s="316" t="s">
        <v>387</v>
      </c>
      <c r="AA77" s="316"/>
    </row>
    <row r="78" spans="18:27" ht="25.5" customHeight="1" thickBot="1" x14ac:dyDescent="0.25">
      <c r="R78" s="214" t="s">
        <v>132</v>
      </c>
      <c r="S78" s="215">
        <v>2</v>
      </c>
      <c r="T78" s="215"/>
      <c r="U78" s="215"/>
      <c r="V78" s="216">
        <v>2</v>
      </c>
      <c r="X78" s="315">
        <f>X73</f>
        <v>0.45833333333333331</v>
      </c>
      <c r="Y78" s="315">
        <f t="shared" ref="Y78:Z78" si="1">Y73</f>
        <v>0.375</v>
      </c>
      <c r="Z78" s="315">
        <f t="shared" si="1"/>
        <v>0.16666666666666666</v>
      </c>
      <c r="AA78" s="315"/>
    </row>
    <row r="79" spans="18:27" ht="13.5" thickBot="1" x14ac:dyDescent="0.25">
      <c r="R79" s="217" t="s">
        <v>163</v>
      </c>
      <c r="S79" s="215"/>
      <c r="T79" s="215">
        <v>2</v>
      </c>
      <c r="U79" s="215"/>
      <c r="V79" s="216">
        <v>2</v>
      </c>
    </row>
    <row r="80" spans="18:27" ht="13.5" thickBot="1" x14ac:dyDescent="0.25">
      <c r="R80" s="217" t="s">
        <v>137</v>
      </c>
      <c r="S80" s="215">
        <v>3</v>
      </c>
      <c r="T80" s="215"/>
      <c r="U80" s="215"/>
      <c r="V80" s="216">
        <v>3</v>
      </c>
    </row>
    <row r="81" spans="17:22" ht="13.5" thickBot="1" x14ac:dyDescent="0.25">
      <c r="R81" s="218" t="s">
        <v>149</v>
      </c>
      <c r="S81" s="219"/>
      <c r="T81" s="220"/>
      <c r="U81" s="220">
        <v>1</v>
      </c>
      <c r="V81" s="221">
        <v>1</v>
      </c>
    </row>
    <row r="82" spans="17:22" ht="26.25" thickBot="1" x14ac:dyDescent="0.25">
      <c r="R82" s="222" t="s">
        <v>154</v>
      </c>
      <c r="S82" s="223"/>
      <c r="T82" s="223">
        <v>1</v>
      </c>
      <c r="U82" s="223">
        <v>1</v>
      </c>
      <c r="V82" s="224">
        <v>2</v>
      </c>
    </row>
    <row r="83" spans="17:22" ht="14.25" thickBot="1" x14ac:dyDescent="0.25">
      <c r="R83" s="225" t="s">
        <v>92</v>
      </c>
      <c r="S83" s="226">
        <f>SUM(S72:S82)</f>
        <v>11</v>
      </c>
      <c r="T83" s="226">
        <f t="shared" ref="T83" si="2">SUM(T72:T82)</f>
        <v>9</v>
      </c>
      <c r="U83" s="226">
        <f>SUM(U72:U82)</f>
        <v>4</v>
      </c>
      <c r="V83" s="226">
        <f>SUM(S83:U83)</f>
        <v>24</v>
      </c>
    </row>
    <row r="90" spans="17:22" ht="15.75" x14ac:dyDescent="0.25">
      <c r="Q90" s="227">
        <f>22/78</f>
        <v>0.28205128205128205</v>
      </c>
    </row>
    <row r="91" spans="17:22" ht="16.5" thickBot="1" x14ac:dyDescent="0.3">
      <c r="Q91" s="227">
        <f>56/78</f>
        <v>0.71794871794871795</v>
      </c>
    </row>
    <row r="92" spans="17:22" ht="27" customHeight="1" thickBot="1" x14ac:dyDescent="0.25">
      <c r="R92" s="593" t="s">
        <v>184</v>
      </c>
      <c r="S92" s="594"/>
      <c r="T92" s="594"/>
      <c r="U92" s="594"/>
      <c r="V92" s="595"/>
    </row>
    <row r="93" spans="17:22" ht="26.25" customHeight="1" thickBot="1" x14ac:dyDescent="0.25">
      <c r="R93" s="244" t="s">
        <v>238</v>
      </c>
      <c r="S93" s="245" t="s">
        <v>383</v>
      </c>
      <c r="T93" s="246" t="s">
        <v>213</v>
      </c>
      <c r="U93" s="247" t="s">
        <v>384</v>
      </c>
      <c r="V93" s="248" t="s">
        <v>385</v>
      </c>
    </row>
    <row r="94" spans="17:22" ht="27" customHeight="1" x14ac:dyDescent="0.2">
      <c r="R94" s="234" t="s">
        <v>394</v>
      </c>
      <c r="S94" s="235"/>
      <c r="T94" s="236"/>
      <c r="U94" s="237">
        <v>1</v>
      </c>
      <c r="V94" s="238"/>
    </row>
    <row r="95" spans="17:22" ht="18" customHeight="1" x14ac:dyDescent="0.2">
      <c r="R95" s="231" t="s">
        <v>152</v>
      </c>
      <c r="S95" s="228"/>
      <c r="T95" s="229"/>
      <c r="U95" s="230">
        <v>1</v>
      </c>
      <c r="V95" s="232"/>
    </row>
    <row r="96" spans="17:22" ht="18" customHeight="1" x14ac:dyDescent="0.2">
      <c r="R96" s="231" t="s">
        <v>488</v>
      </c>
      <c r="S96" s="228"/>
      <c r="T96" s="229"/>
      <c r="U96" s="230">
        <v>1</v>
      </c>
      <c r="V96" s="232"/>
    </row>
    <row r="97" spans="18:22" ht="18" customHeight="1" x14ac:dyDescent="0.2">
      <c r="R97" s="231" t="s">
        <v>110</v>
      </c>
      <c r="S97" s="228"/>
      <c r="T97" s="229"/>
      <c r="U97" s="230">
        <v>1</v>
      </c>
      <c r="V97" s="232">
        <v>2</v>
      </c>
    </row>
    <row r="98" spans="18:22" ht="18" customHeight="1" x14ac:dyDescent="0.2">
      <c r="R98" s="231" t="s">
        <v>499</v>
      </c>
      <c r="S98" s="228"/>
      <c r="T98" s="229">
        <v>2</v>
      </c>
      <c r="U98" s="230">
        <v>2</v>
      </c>
      <c r="V98" s="232"/>
    </row>
    <row r="99" spans="18:22" ht="18" customHeight="1" x14ac:dyDescent="0.2">
      <c r="R99" s="231" t="s">
        <v>123</v>
      </c>
      <c r="S99" s="228"/>
      <c r="T99" s="229">
        <v>4</v>
      </c>
      <c r="U99" s="230"/>
      <c r="V99" s="232"/>
    </row>
    <row r="100" spans="18:22" ht="18" customHeight="1" x14ac:dyDescent="0.2">
      <c r="R100" s="231" t="s">
        <v>132</v>
      </c>
      <c r="S100" s="228"/>
      <c r="T100" s="229">
        <v>2</v>
      </c>
      <c r="U100" s="230"/>
      <c r="V100" s="232"/>
    </row>
    <row r="101" spans="18:22" ht="18" customHeight="1" x14ac:dyDescent="0.2">
      <c r="R101" s="233" t="s">
        <v>163</v>
      </c>
      <c r="S101" s="228"/>
      <c r="T101" s="229"/>
      <c r="U101" s="230">
        <v>1</v>
      </c>
      <c r="V101" s="232">
        <v>1</v>
      </c>
    </row>
    <row r="102" spans="18:22" ht="18" customHeight="1" x14ac:dyDescent="0.2">
      <c r="R102" s="233" t="s">
        <v>137</v>
      </c>
      <c r="S102" s="228"/>
      <c r="T102" s="229">
        <v>1</v>
      </c>
      <c r="U102" s="230">
        <v>2</v>
      </c>
      <c r="V102" s="232"/>
    </row>
    <row r="103" spans="18:22" ht="18" customHeight="1" x14ac:dyDescent="0.2">
      <c r="R103" s="233" t="s">
        <v>149</v>
      </c>
      <c r="S103" s="228"/>
      <c r="T103" s="229"/>
      <c r="U103" s="230"/>
      <c r="V103" s="232">
        <v>1</v>
      </c>
    </row>
    <row r="104" spans="18:22" ht="25.5" customHeight="1" thickBot="1" x14ac:dyDescent="0.25">
      <c r="R104" s="239" t="s">
        <v>154</v>
      </c>
      <c r="S104" s="240"/>
      <c r="T104" s="241"/>
      <c r="U104" s="242">
        <v>1</v>
      </c>
      <c r="V104" s="243">
        <v>1</v>
      </c>
    </row>
    <row r="105" spans="18:22" ht="23.25" customHeight="1" thickBot="1" x14ac:dyDescent="0.25">
      <c r="R105" s="249" t="s">
        <v>92</v>
      </c>
      <c r="S105" s="250">
        <f>SUM(S94:S104)</f>
        <v>0</v>
      </c>
      <c r="T105" s="250">
        <f t="shared" ref="T105:V105" si="3">SUM(T94:T104)</f>
        <v>9</v>
      </c>
      <c r="U105" s="250">
        <f t="shared" si="3"/>
        <v>10</v>
      </c>
      <c r="V105" s="251">
        <f t="shared" si="3"/>
        <v>5</v>
      </c>
    </row>
    <row r="118" ht="33" customHeight="1" x14ac:dyDescent="0.2"/>
    <row r="119" ht="30.75" customHeight="1" x14ac:dyDescent="0.2"/>
    <row r="120" ht="30.75" customHeight="1" x14ac:dyDescent="0.2"/>
    <row r="121" ht="30.75" customHeight="1" x14ac:dyDescent="0.2"/>
    <row r="122" ht="30.75" customHeight="1" x14ac:dyDescent="0.2"/>
    <row r="123" ht="30.75" customHeight="1" x14ac:dyDescent="0.2"/>
    <row r="124" ht="30.75" customHeight="1" x14ac:dyDescent="0.2"/>
    <row r="125" ht="30.75" customHeight="1" x14ac:dyDescent="0.2"/>
    <row r="126" ht="30.75" customHeight="1" x14ac:dyDescent="0.2"/>
    <row r="127" ht="30.75" customHeight="1" x14ac:dyDescent="0.2"/>
    <row r="128" ht="30.75" customHeight="1" x14ac:dyDescent="0.2"/>
    <row r="129" ht="30.75" customHeight="1" x14ac:dyDescent="0.2"/>
    <row r="130" ht="24.75" customHeight="1" x14ac:dyDescent="0.2"/>
  </sheetData>
  <mergeCells count="22">
    <mergeCell ref="B12:B16"/>
    <mergeCell ref="B22:B26"/>
    <mergeCell ref="B27:B31"/>
    <mergeCell ref="B32:B36"/>
    <mergeCell ref="B37:B41"/>
    <mergeCell ref="B7:B11"/>
    <mergeCell ref="B3:N3"/>
    <mergeCell ref="B4:B6"/>
    <mergeCell ref="C4:N4"/>
    <mergeCell ref="C5:H5"/>
    <mergeCell ref="I5:N5"/>
    <mergeCell ref="B47:B51"/>
    <mergeCell ref="B52:B56"/>
    <mergeCell ref="B57:B61"/>
    <mergeCell ref="B42:B46"/>
    <mergeCell ref="B17:B21"/>
    <mergeCell ref="R92:V92"/>
    <mergeCell ref="P4:T4"/>
    <mergeCell ref="Z4:AB4"/>
    <mergeCell ref="R70:V70"/>
    <mergeCell ref="X70:AA70"/>
    <mergeCell ref="X76:AA76"/>
  </mergeCells>
  <dataValidations count="1">
    <dataValidation type="list" allowBlank="1" showInputMessage="1" showErrorMessage="1" sqref="C7:C61 I7:I61 G57:G60 M17:M20 G17:G20 M52:M55 M47:M50 M42:M45 M37:M40 M32:M35 M27:M30 M22:M25 M12:M15 M7:M10 M57:M60 G52:G55 G47:G50 G42:G45 G37:G40 G32:G35 G27:G30 G22:G25 G12:G15 G7:G10 E7:E61 K7:K61">
      <formula1>#REF!</formula1>
    </dataValidation>
  </dataValidations>
  <printOptions horizontalCentered="1"/>
  <pageMargins left="0.51181102362204722" right="0.31496062992125984" top="0.35433070866141736" bottom="0.35433070866141736" header="0.31496062992125984" footer="0.31496062992125984"/>
  <pageSetup scale="7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0"/>
  <sheetViews>
    <sheetView topLeftCell="A22" zoomScaleNormal="100" workbookViewId="0">
      <selection activeCell="F31" sqref="F31:G42"/>
    </sheetView>
  </sheetViews>
  <sheetFormatPr baseColWidth="10" defaultRowHeight="15" x14ac:dyDescent="0.25"/>
  <cols>
    <col min="1" max="1" width="15.7109375" customWidth="1"/>
    <col min="2" max="2" width="29.5703125" customWidth="1"/>
    <col min="3" max="3" width="12.5703125" customWidth="1"/>
    <col min="4" max="4" width="13.28515625" customWidth="1"/>
    <col min="5" max="5" width="12.7109375" customWidth="1"/>
    <col min="6" max="6" width="6.42578125" customWidth="1"/>
    <col min="7" max="7" width="42.42578125" customWidth="1"/>
  </cols>
  <sheetData>
    <row r="1" spans="1:5" ht="27.6" customHeight="1" x14ac:dyDescent="0.25">
      <c r="A1" s="625" t="s">
        <v>165</v>
      </c>
      <c r="B1" s="626"/>
      <c r="C1" s="626"/>
      <c r="D1" s="626"/>
      <c r="E1" s="626"/>
    </row>
    <row r="2" spans="1:5" ht="26.45" customHeight="1" x14ac:dyDescent="0.25">
      <c r="A2" s="625"/>
      <c r="B2" s="626"/>
      <c r="C2" s="626"/>
      <c r="D2" s="626"/>
      <c r="E2" s="626"/>
    </row>
    <row r="3" spans="1:5" ht="48" customHeight="1" x14ac:dyDescent="0.25">
      <c r="A3" s="627" t="s">
        <v>114</v>
      </c>
      <c r="B3" s="628"/>
      <c r="C3" s="628"/>
      <c r="D3" s="628"/>
      <c r="E3" s="628"/>
    </row>
    <row r="4" spans="1:5" ht="49.9" customHeight="1" x14ac:dyDescent="0.25">
      <c r="A4" s="629" t="s">
        <v>90</v>
      </c>
      <c r="B4" s="629" t="s">
        <v>169</v>
      </c>
      <c r="C4" s="32" t="s">
        <v>170</v>
      </c>
      <c r="D4" s="32" t="s">
        <v>170</v>
      </c>
      <c r="E4" s="32" t="s">
        <v>170</v>
      </c>
    </row>
    <row r="5" spans="1:5" ht="25.15" customHeight="1" x14ac:dyDescent="0.25">
      <c r="A5" s="630"/>
      <c r="B5" s="630"/>
      <c r="C5" s="46">
        <v>43220</v>
      </c>
      <c r="D5" s="46">
        <v>43343</v>
      </c>
      <c r="E5" s="46">
        <v>43465</v>
      </c>
    </row>
    <row r="6" spans="1:5" ht="45.75" customHeight="1" x14ac:dyDescent="0.25">
      <c r="A6" s="631"/>
      <c r="B6" s="631"/>
      <c r="C6" s="32" t="s">
        <v>179</v>
      </c>
      <c r="D6" s="32" t="s">
        <v>180</v>
      </c>
      <c r="E6" s="32" t="s">
        <v>181</v>
      </c>
    </row>
    <row r="7" spans="1:5" s="28" customFormat="1" ht="28.5" customHeight="1" x14ac:dyDescent="0.2">
      <c r="A7" s="49" t="s">
        <v>153</v>
      </c>
      <c r="B7" s="41" t="s">
        <v>171</v>
      </c>
      <c r="C7" s="47"/>
      <c r="D7" s="47"/>
      <c r="E7" s="47"/>
    </row>
    <row r="8" spans="1:5" s="27" customFormat="1" ht="18.600000000000001" customHeight="1" x14ac:dyDescent="0.2">
      <c r="A8" s="50" t="s">
        <v>152</v>
      </c>
      <c r="B8" s="42" t="s">
        <v>172</v>
      </c>
      <c r="C8" s="48" t="s">
        <v>78</v>
      </c>
      <c r="D8" s="48"/>
      <c r="E8" s="48"/>
    </row>
    <row r="9" spans="1:5" s="27" customFormat="1" ht="18.600000000000001" customHeight="1" x14ac:dyDescent="0.2">
      <c r="A9" s="49" t="s">
        <v>110</v>
      </c>
      <c r="B9" s="33" t="s">
        <v>173</v>
      </c>
      <c r="C9" s="48"/>
      <c r="D9" s="48"/>
      <c r="E9" s="48"/>
    </row>
    <row r="10" spans="1:5" s="27" customFormat="1" ht="18.600000000000001" customHeight="1" x14ac:dyDescent="0.2">
      <c r="A10" s="49" t="s">
        <v>120</v>
      </c>
      <c r="B10" s="33" t="s">
        <v>173</v>
      </c>
      <c r="C10" s="48"/>
      <c r="D10" s="48"/>
      <c r="E10" s="48"/>
    </row>
    <row r="11" spans="1:5" s="27" customFormat="1" ht="18.600000000000001" customHeight="1" x14ac:dyDescent="0.2">
      <c r="A11" s="51" t="s">
        <v>123</v>
      </c>
      <c r="B11" s="68" t="s">
        <v>174</v>
      </c>
      <c r="C11" s="48"/>
      <c r="D11" s="48"/>
      <c r="E11" s="48"/>
    </row>
    <row r="12" spans="1:5" s="27" customFormat="1" ht="18.600000000000001" customHeight="1" x14ac:dyDescent="0.2">
      <c r="A12" s="51" t="s">
        <v>132</v>
      </c>
      <c r="B12" s="68" t="s">
        <v>174</v>
      </c>
      <c r="C12" s="48"/>
      <c r="D12" s="48"/>
      <c r="E12" s="48"/>
    </row>
    <row r="13" spans="1:5" s="27" customFormat="1" ht="18.600000000000001" customHeight="1" x14ac:dyDescent="0.2">
      <c r="A13" s="50" t="s">
        <v>163</v>
      </c>
      <c r="B13" s="37" t="s">
        <v>175</v>
      </c>
      <c r="C13" s="48"/>
      <c r="D13" s="48"/>
      <c r="E13" s="48"/>
    </row>
    <row r="14" spans="1:5" s="27" customFormat="1" ht="18.600000000000001" customHeight="1" x14ac:dyDescent="0.2">
      <c r="A14" s="50" t="s">
        <v>137</v>
      </c>
      <c r="B14" s="37" t="s">
        <v>176</v>
      </c>
      <c r="C14" s="48" t="s">
        <v>78</v>
      </c>
      <c r="D14" s="48"/>
      <c r="E14" s="48"/>
    </row>
    <row r="15" spans="1:5" s="27" customFormat="1" ht="18.600000000000001" customHeight="1" x14ac:dyDescent="0.2">
      <c r="A15" s="51" t="s">
        <v>149</v>
      </c>
      <c r="B15" s="37" t="s">
        <v>177</v>
      </c>
      <c r="C15" s="48"/>
      <c r="D15" s="48"/>
      <c r="E15" s="48"/>
    </row>
    <row r="16" spans="1:5" s="27" customFormat="1" ht="30.75" customHeight="1" x14ac:dyDescent="0.2">
      <c r="A16" s="51" t="s">
        <v>154</v>
      </c>
      <c r="B16" s="40" t="s">
        <v>178</v>
      </c>
      <c r="C16" s="48"/>
      <c r="D16" s="48"/>
      <c r="E16" s="48"/>
    </row>
    <row r="17" spans="1:7" x14ac:dyDescent="0.25">
      <c r="A17" s="11"/>
      <c r="B17" s="10"/>
    </row>
    <row r="18" spans="1:7" x14ac:dyDescent="0.25">
      <c r="A18" s="11"/>
      <c r="B18" s="10"/>
    </row>
    <row r="19" spans="1:7" ht="15.75" x14ac:dyDescent="0.25">
      <c r="A19" s="632" t="s">
        <v>87</v>
      </c>
      <c r="B19" s="633"/>
    </row>
    <row r="20" spans="1:7" ht="15.75" thickBot="1" x14ac:dyDescent="0.3">
      <c r="A20" s="570"/>
      <c r="B20" s="571"/>
    </row>
    <row r="21" spans="1:7" x14ac:dyDescent="0.25">
      <c r="A21" s="34"/>
      <c r="B21" s="43"/>
    </row>
    <row r="22" spans="1:7" x14ac:dyDescent="0.25">
      <c r="A22" s="35"/>
      <c r="B22" s="44"/>
    </row>
    <row r="23" spans="1:7" ht="15.75" thickBot="1" x14ac:dyDescent="0.3">
      <c r="A23" s="36"/>
      <c r="B23" s="45"/>
    </row>
    <row r="24" spans="1:7" x14ac:dyDescent="0.25">
      <c r="A24" s="568" t="s">
        <v>86</v>
      </c>
      <c r="B24" s="623"/>
    </row>
    <row r="25" spans="1:7" x14ac:dyDescent="0.25">
      <c r="A25" s="624"/>
      <c r="B25" s="623"/>
    </row>
    <row r="26" spans="1:7" x14ac:dyDescent="0.25">
      <c r="A26" s="624"/>
      <c r="B26" s="623"/>
    </row>
    <row r="30" spans="1:7" ht="15.75" thickBot="1" x14ac:dyDescent="0.3"/>
    <row r="31" spans="1:7" ht="25.5" customHeight="1" thickTop="1" thickBot="1" x14ac:dyDescent="0.3">
      <c r="F31" s="317" t="s">
        <v>209</v>
      </c>
      <c r="G31" s="317" t="s">
        <v>195</v>
      </c>
    </row>
    <row r="32" spans="1:7" ht="23.25" customHeight="1" thickTop="1" thickBot="1" x14ac:dyDescent="0.3">
      <c r="F32" s="323">
        <v>1</v>
      </c>
      <c r="G32" s="318" t="s">
        <v>394</v>
      </c>
    </row>
    <row r="33" spans="6:7" ht="16.5" thickBot="1" x14ac:dyDescent="0.3">
      <c r="F33" s="324">
        <v>2</v>
      </c>
      <c r="G33" s="319" t="s">
        <v>152</v>
      </c>
    </row>
    <row r="34" spans="6:7" ht="17.25" thickTop="1" thickBot="1" x14ac:dyDescent="0.3">
      <c r="F34" s="323">
        <v>3</v>
      </c>
      <c r="G34" s="320" t="s">
        <v>488</v>
      </c>
    </row>
    <row r="35" spans="6:7" ht="16.5" thickBot="1" x14ac:dyDescent="0.3">
      <c r="F35" s="324">
        <v>4</v>
      </c>
      <c r="G35" s="321" t="s">
        <v>110</v>
      </c>
    </row>
    <row r="36" spans="6:7" ht="17.25" thickTop="1" thickBot="1" x14ac:dyDescent="0.3">
      <c r="F36" s="323">
        <v>5</v>
      </c>
      <c r="G36" s="321" t="s">
        <v>120</v>
      </c>
    </row>
    <row r="37" spans="6:7" ht="16.5" thickBot="1" x14ac:dyDescent="0.3">
      <c r="F37" s="324">
        <v>6</v>
      </c>
      <c r="G37" s="321" t="s">
        <v>123</v>
      </c>
    </row>
    <row r="38" spans="6:7" ht="17.25" thickTop="1" thickBot="1" x14ac:dyDescent="0.3">
      <c r="F38" s="323">
        <v>7</v>
      </c>
      <c r="G38" s="321" t="s">
        <v>132</v>
      </c>
    </row>
    <row r="39" spans="6:7" ht="16.5" thickBot="1" x14ac:dyDescent="0.3">
      <c r="F39" s="324">
        <v>8</v>
      </c>
      <c r="G39" s="321" t="s">
        <v>163</v>
      </c>
    </row>
    <row r="40" spans="6:7" ht="17.25" thickTop="1" thickBot="1" x14ac:dyDescent="0.3">
      <c r="F40" s="323">
        <v>9</v>
      </c>
      <c r="G40" s="321" t="s">
        <v>137</v>
      </c>
    </row>
    <row r="41" spans="6:7" ht="16.5" thickBot="1" x14ac:dyDescent="0.3">
      <c r="F41" s="324">
        <v>10</v>
      </c>
      <c r="G41" s="321" t="s">
        <v>149</v>
      </c>
    </row>
    <row r="42" spans="6:7" ht="18.75" customHeight="1" thickTop="1" thickBot="1" x14ac:dyDescent="0.3">
      <c r="F42" s="325">
        <v>11</v>
      </c>
      <c r="G42" s="322" t="s">
        <v>154</v>
      </c>
    </row>
    <row r="43" spans="6:7" ht="15.75" thickTop="1" x14ac:dyDescent="0.25"/>
    <row r="150" s="16" customFormat="1" x14ac:dyDescent="0.25"/>
  </sheetData>
  <mergeCells count="7">
    <mergeCell ref="A24:B26"/>
    <mergeCell ref="A1:E2"/>
    <mergeCell ref="A3:E3"/>
    <mergeCell ref="A4:A6"/>
    <mergeCell ref="B4:B6"/>
    <mergeCell ref="A19:B19"/>
    <mergeCell ref="A20:B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MATRIZ DEFINICIÓN RIESGO</vt:lpstr>
      <vt:lpstr>IDENTIFICACIÓN DEL RIESGO</vt:lpstr>
      <vt:lpstr>ANALISIS DE RIESGOS - PROBABILI</vt:lpstr>
      <vt:lpstr>CRITERIO PARA CALIFICAR IMPACTO</vt:lpstr>
      <vt:lpstr>EVALUACIÓN CONTROLES</vt:lpstr>
      <vt:lpstr>MAPA RIESGO CORRUPCIÓN</vt:lpstr>
      <vt:lpstr>MAPA DE CALOR</vt:lpstr>
      <vt:lpstr>RESUMEN MRC</vt:lpstr>
      <vt:lpstr>VERIFICACION SEGUIMIENTOS</vt:lpstr>
      <vt:lpstr>califica riesgo</vt:lpstr>
      <vt:lpstr>Plan anticorrupción </vt:lpstr>
      <vt:lpstr>'RESUMEN MRC'!Área_de_impresión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MUÑOZ R</dc:creator>
  <cp:lastModifiedBy>Jorge Ismael Muñoz Rodriguez</cp:lastModifiedBy>
  <cp:lastPrinted>2019-08-16T13:58:44Z</cp:lastPrinted>
  <dcterms:created xsi:type="dcterms:W3CDTF">2014-07-11T18:50:50Z</dcterms:created>
  <dcterms:modified xsi:type="dcterms:W3CDTF">2019-08-21T20:50:25Z</dcterms:modified>
</cp:coreProperties>
</file>