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wdp" ContentType="image/vnd.ms-photo"/>
  <Default Extension="vml" ContentType="application/vnd.openxmlformats-officedocument.vmlDrawing"/>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24226"/>
  <mc:AlternateContent xmlns:mc="http://schemas.openxmlformats.org/markup-compatibility/2006">
    <mc:Choice Requires="x15">
      <x15ac:absPath xmlns:x15ac="http://schemas.microsoft.com/office/spreadsheetml/2010/11/ac" url="C:\Users\marisol.viveros\Desktop\Trabajo en casa\3. Marisol Viveros 2022\Gestion del Mejoramiento\Riesgos\"/>
    </mc:Choice>
  </mc:AlternateContent>
  <xr:revisionPtr revIDLastSave="0" documentId="13_ncr:1_{602360C2-2C95-42D5-8B35-8D80F2B76730}" xr6:coauthVersionLast="36" xr6:coauthVersionMax="47" xr10:uidLastSave="{00000000-0000-0000-0000-000000000000}"/>
  <bookViews>
    <workbookView xWindow="0" yWindow="0" windowWidth="28800" windowHeight="12210" tabRatio="907" firstSheet="4" activeTab="4" xr2:uid="{00000000-000D-0000-FFFF-FFFF00000000}"/>
  </bookViews>
  <sheets>
    <sheet name="Observaciones caracterizacion" sheetId="19" state="hidden" r:id="rId1"/>
    <sheet name="Factores Riesgo" sheetId="12" state="hidden" r:id="rId2"/>
    <sheet name="Clasificacion riesgo" sheetId="13" state="hidden" r:id="rId3"/>
    <sheet name="Hoja1" sheetId="11" state="hidden" r:id="rId4"/>
    <sheet name="MAPA RIESGOS UAEOS" sheetId="28" r:id="rId5"/>
    <sheet name="Mapa de Riesgo" sheetId="29" state="hidden" r:id="rId6"/>
    <sheet name="MAPA RIESGOS SEGURIDAD" sheetId="33" r:id="rId7"/>
    <sheet name="MAPA RIESGOS SEGURIDAD DIGITAL" sheetId="32" state="hidden" r:id="rId8"/>
    <sheet name="Tabla probabiidad" sheetId="14" state="hidden" r:id="rId9"/>
    <sheet name="Tabla impacto" sheetId="15" state="hidden" r:id="rId10"/>
    <sheet name="Matriz calor_RI" sheetId="16" state="hidden" r:id="rId11"/>
    <sheet name="Matriz calor RR" sheetId="27" state="hidden" r:id="rId12"/>
    <sheet name="Tabla Valoración Controles" sheetId="17" state="hidden" r:id="rId13"/>
    <sheet name="Atributos controles" sheetId="22" state="hidden" r:id="rId14"/>
    <sheet name="ValoraciónControles " sheetId="24" state="hidden" r:id="rId15"/>
    <sheet name="Hoja3" sheetId="31" state="hidden" r:id="rId16"/>
    <sheet name="RESUMEN" sheetId="30" state="hidden" r:id="rId17"/>
    <sheet name="Calculos Controles" sheetId="23"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15" hidden="1">Hoja3!$B$5:$F$23</definedName>
    <definedName name="_xlnm._FilterDatabase" localSheetId="7" hidden="1">'MAPA RIESGOS SEGURIDAD DIGITAL'!$A$8:$H$68</definedName>
    <definedName name="_xlnm._FilterDatabase" localSheetId="4" hidden="1">'MAPA RIESGOS UAEOS'!$A$9:$AQ$63</definedName>
    <definedName name="_xlnm._FilterDatabase" localSheetId="16" hidden="1">RESUMEN!$D$3:$F$53</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_xlnm.Print_Area" localSheetId="7">'MAPA RIESGOS SEGURIDAD DIGITAL'!$A$1:$AI$66</definedName>
    <definedName name="_xlnm.Print_Area" localSheetId="4">'MAPA RIESGOS UAEOS'!$A$1:$AI$63</definedName>
    <definedName name="Departamentos">#REF!</definedName>
    <definedName name="Fuentes">#REF!</definedName>
    <definedName name="Indicadores">#REF!</definedName>
    <definedName name="MAPA_DE_RIESGOS_DE_SEGURIDAD_DIGITAL">'MAPA RIESGOS UAEOS'!$D$64</definedName>
    <definedName name="Objetivos">OFFSET(#REF!,0,0,COUNTA(#REF!)-1,1)</definedName>
    <definedName name="_xlnm.Print_Titles" localSheetId="7">'MAPA RIESGOS SEGURIDAD DIGITAL'!$1:$9</definedName>
    <definedName name="_xlnm.Print_Titles" localSheetId="4">'MAPA RIESGOS UAEOS'!$1:$9</definedName>
  </definedNames>
  <calcPr calcId="191029"/>
</workbook>
</file>

<file path=xl/calcChain.xml><?xml version="1.0" encoding="utf-8"?>
<calcChain xmlns="http://schemas.openxmlformats.org/spreadsheetml/2006/main">
  <c r="Y33" i="33" l="1"/>
  <c r="J33" i="33"/>
  <c r="H33" i="33"/>
  <c r="Y32" i="33"/>
  <c r="Y31" i="33"/>
  <c r="Y30" i="33"/>
  <c r="Y29" i="33"/>
  <c r="J29" i="33"/>
  <c r="H29" i="33"/>
  <c r="Y22" i="33"/>
  <c r="J22" i="33"/>
  <c r="H22" i="33"/>
  <c r="Y15" i="33"/>
  <c r="J15" i="33"/>
  <c r="H15" i="33"/>
  <c r="R13" i="33"/>
  <c r="R12" i="33"/>
  <c r="R10" i="33"/>
  <c r="Y9" i="33"/>
  <c r="R9" i="33"/>
  <c r="J9" i="33"/>
  <c r="H9" i="33"/>
  <c r="AA43" i="28" l="1"/>
  <c r="L43" i="28"/>
  <c r="J43" i="28"/>
  <c r="T51" i="32" l="1"/>
  <c r="T50" i="32"/>
  <c r="T48" i="32"/>
  <c r="T47" i="32"/>
  <c r="J68" i="32"/>
  <c r="J67" i="32"/>
  <c r="AA66" i="32"/>
  <c r="T66" i="32"/>
  <c r="L66" i="32"/>
  <c r="J66" i="32"/>
  <c r="H66" i="32"/>
  <c r="AA65" i="32"/>
  <c r="Y65" i="32"/>
  <c r="T65" i="32"/>
  <c r="L65" i="32"/>
  <c r="J65" i="32"/>
  <c r="H65" i="32"/>
  <c r="AA64" i="32"/>
  <c r="Y64" i="32"/>
  <c r="T64" i="32"/>
  <c r="L64" i="32"/>
  <c r="J64" i="32"/>
  <c r="H64" i="32"/>
  <c r="J63" i="32"/>
  <c r="H63" i="32"/>
  <c r="J62" i="32"/>
  <c r="J60" i="32"/>
  <c r="AA59" i="32"/>
  <c r="L59" i="32"/>
  <c r="J59" i="32"/>
  <c r="AA58" i="32"/>
  <c r="L58" i="32"/>
  <c r="J58" i="32"/>
  <c r="AA57" i="32"/>
  <c r="L57" i="32"/>
  <c r="J57" i="32"/>
  <c r="AA56" i="32"/>
  <c r="L56" i="32"/>
  <c r="J56" i="32"/>
  <c r="AA54" i="32"/>
  <c r="L54" i="32"/>
  <c r="J54" i="32"/>
  <c r="AA53" i="32"/>
  <c r="L53" i="32"/>
  <c r="J53" i="32"/>
  <c r="L47" i="32"/>
  <c r="J47" i="32"/>
  <c r="AA46" i="32"/>
  <c r="L46" i="32"/>
  <c r="J46" i="32"/>
  <c r="H46" i="32"/>
  <c r="AA45" i="32"/>
  <c r="L45" i="32"/>
  <c r="J45" i="32"/>
  <c r="AA44" i="32"/>
  <c r="L44" i="32"/>
  <c r="J44" i="32"/>
  <c r="H44" i="32"/>
  <c r="AA43" i="32"/>
  <c r="L43" i="32"/>
  <c r="J43" i="32"/>
  <c r="AA42" i="32"/>
  <c r="L42" i="32"/>
  <c r="J42" i="32"/>
  <c r="H42" i="32"/>
  <c r="AA41" i="32"/>
  <c r="L41" i="32"/>
  <c r="J41" i="32"/>
  <c r="AA40" i="32"/>
  <c r="L40" i="32"/>
  <c r="J40" i="32"/>
  <c r="AA38" i="32"/>
  <c r="L38" i="32"/>
  <c r="J38" i="32"/>
  <c r="AA37" i="32"/>
  <c r="L37" i="32"/>
  <c r="J37" i="32"/>
  <c r="AA36" i="32"/>
  <c r="L36" i="32"/>
  <c r="J36" i="32"/>
  <c r="AA35" i="32"/>
  <c r="L35" i="32"/>
  <c r="J35" i="32"/>
  <c r="H35" i="32"/>
  <c r="AA34" i="32"/>
  <c r="L34" i="32"/>
  <c r="J34" i="32"/>
  <c r="H34" i="32"/>
  <c r="AA33" i="32"/>
  <c r="L33" i="32"/>
  <c r="J33" i="32"/>
  <c r="AA32" i="32"/>
  <c r="L32" i="32"/>
  <c r="J32" i="32"/>
  <c r="H32" i="32"/>
  <c r="AA31" i="32"/>
  <c r="L31" i="32"/>
  <c r="J31" i="32"/>
  <c r="AA30" i="32"/>
  <c r="L30" i="32"/>
  <c r="J30" i="32"/>
  <c r="AA29" i="32"/>
  <c r="L29" i="32"/>
  <c r="AA28" i="32"/>
  <c r="L28" i="32"/>
  <c r="AA27" i="32"/>
  <c r="L27" i="32"/>
  <c r="AA26" i="32"/>
  <c r="L26" i="32"/>
  <c r="AA25" i="32"/>
  <c r="L25" i="32"/>
  <c r="AA24" i="32"/>
  <c r="T24" i="32"/>
  <c r="L24" i="32"/>
  <c r="J24" i="32"/>
  <c r="AA23" i="32"/>
  <c r="T23" i="32"/>
  <c r="L23" i="32"/>
  <c r="J23" i="32"/>
  <c r="AA22" i="32"/>
  <c r="T22" i="32"/>
  <c r="L22" i="32"/>
  <c r="J22" i="32"/>
  <c r="AA21" i="32"/>
  <c r="T21" i="32"/>
  <c r="L21" i="32"/>
  <c r="J21" i="32"/>
  <c r="AA20" i="32"/>
  <c r="T20" i="32"/>
  <c r="L20" i="32"/>
  <c r="J20" i="32"/>
  <c r="AA19" i="32"/>
  <c r="L19" i="32"/>
  <c r="AA18" i="32"/>
  <c r="AA17" i="32"/>
  <c r="L17" i="32"/>
  <c r="AA16" i="32"/>
  <c r="AA15" i="32"/>
  <c r="L15" i="32"/>
  <c r="AA14" i="32"/>
  <c r="T14" i="32"/>
  <c r="L14" i="32"/>
  <c r="J14" i="32"/>
  <c r="AA13" i="32"/>
  <c r="L13" i="32"/>
  <c r="J13" i="32"/>
  <c r="AA12" i="32"/>
  <c r="L12" i="32"/>
  <c r="J12" i="32"/>
  <c r="L11" i="32"/>
  <c r="J11" i="32"/>
  <c r="L10" i="32"/>
  <c r="J10" i="32"/>
  <c r="J38" i="31" l="1"/>
  <c r="J37" i="31"/>
  <c r="J36" i="31"/>
  <c r="J35" i="31"/>
  <c r="J33" i="31"/>
  <c r="J32" i="31"/>
  <c r="J31" i="31"/>
  <c r="J30" i="31"/>
  <c r="J29" i="31"/>
  <c r="C22" i="31"/>
  <c r="C21" i="31"/>
  <c r="C20" i="31"/>
  <c r="C19" i="31"/>
  <c r="C18" i="31"/>
  <c r="C16" i="31"/>
  <c r="C15" i="31"/>
  <c r="C14" i="31"/>
  <c r="C13" i="31"/>
  <c r="C12" i="31"/>
  <c r="C11" i="31"/>
  <c r="C10" i="31"/>
  <c r="C9" i="31"/>
  <c r="C8" i="31"/>
  <c r="C7" i="31"/>
  <c r="Q5" i="30"/>
  <c r="P5" i="30"/>
  <c r="O5" i="30"/>
  <c r="N5" i="30"/>
  <c r="L5" i="30"/>
  <c r="K5" i="30"/>
  <c r="J5" i="30"/>
  <c r="I5" i="30"/>
  <c r="H5" i="30"/>
  <c r="C23" i="31" l="1"/>
  <c r="J39" i="31"/>
  <c r="Q87" i="30"/>
  <c r="P87" i="30"/>
  <c r="O87" i="30"/>
  <c r="N87" i="30"/>
  <c r="C53" i="30"/>
  <c r="Q114" i="30"/>
  <c r="Q115" i="30" s="1"/>
  <c r="P114" i="30"/>
  <c r="O114" i="30"/>
  <c r="N114" i="30"/>
  <c r="N115" i="30" s="1"/>
  <c r="O115" i="30" l="1"/>
  <c r="P115" i="30"/>
  <c r="R5" i="30"/>
  <c r="P6" i="30" s="1"/>
  <c r="W5" i="30" s="1"/>
  <c r="O6" i="30"/>
  <c r="V5" i="30" s="1"/>
  <c r="O92" i="30"/>
  <c r="O93" i="30" s="1"/>
  <c r="N88" i="30"/>
  <c r="P92" i="30"/>
  <c r="P93" i="30" s="1"/>
  <c r="O88" i="30"/>
  <c r="Q92" i="30"/>
  <c r="Q93" i="30" s="1"/>
  <c r="P88" i="30"/>
  <c r="R92" i="30"/>
  <c r="R93" i="30" s="1"/>
  <c r="Q88" i="30"/>
  <c r="R6" i="30" l="1"/>
  <c r="Q6" i="30"/>
  <c r="X5" i="30" s="1"/>
  <c r="H6" i="30"/>
  <c r="I6" i="30"/>
  <c r="J6" i="30"/>
  <c r="K6" i="30"/>
  <c r="L6" i="30"/>
  <c r="N6" i="30"/>
  <c r="U5" i="30" s="1"/>
  <c r="Y5" i="30" s="1"/>
  <c r="AA42" i="28" l="1"/>
  <c r="L42" i="28"/>
  <c r="J42" i="28"/>
  <c r="H42" i="28"/>
  <c r="AA41" i="28"/>
  <c r="L41" i="28"/>
  <c r="J41" i="28"/>
  <c r="AA40" i="28"/>
  <c r="L40" i="28"/>
  <c r="J40" i="28"/>
  <c r="AA63" i="28" l="1"/>
  <c r="T63" i="28"/>
  <c r="L63" i="28"/>
  <c r="J63" i="28"/>
  <c r="H63" i="28"/>
  <c r="AA62" i="28"/>
  <c r="Y62" i="28"/>
  <c r="T62" i="28"/>
  <c r="L62" i="28"/>
  <c r="J62" i="28"/>
  <c r="H62" i="28"/>
  <c r="AA61" i="28"/>
  <c r="Y61" i="28"/>
  <c r="T61" i="28"/>
  <c r="L61" i="28"/>
  <c r="J61" i="28"/>
  <c r="H61" i="28"/>
  <c r="J60" i="28" l="1"/>
  <c r="J59" i="28"/>
  <c r="J57" i="28"/>
  <c r="H60" i="28"/>
  <c r="AA56" i="28" l="1"/>
  <c r="AA55" i="28"/>
  <c r="AA54" i="28"/>
  <c r="AA53" i="28"/>
  <c r="L56" i="28"/>
  <c r="L55" i="28"/>
  <c r="L54" i="28"/>
  <c r="L53" i="28"/>
  <c r="J56" i="28"/>
  <c r="J55" i="28"/>
  <c r="J54" i="28"/>
  <c r="J53" i="28"/>
  <c r="AA51" i="28"/>
  <c r="L51" i="28"/>
  <c r="J51" i="28"/>
  <c r="AA50" i="28"/>
  <c r="L50" i="28"/>
  <c r="J50" i="28"/>
  <c r="AA48" i="28"/>
  <c r="L48" i="28"/>
  <c r="J48" i="28"/>
  <c r="AA47" i="28" l="1"/>
  <c r="AA46" i="28"/>
  <c r="AA45" i="28"/>
  <c r="AA44" i="28"/>
  <c r="L47" i="28" l="1"/>
  <c r="J47" i="28"/>
  <c r="H47" i="28"/>
  <c r="L46" i="28"/>
  <c r="J46" i="28"/>
  <c r="L45" i="28"/>
  <c r="J45" i="28"/>
  <c r="H45" i="28"/>
  <c r="L44" i="28"/>
  <c r="J44" i="28"/>
  <c r="AA25" i="28" l="1"/>
  <c r="AA26" i="28"/>
  <c r="AA27" i="28"/>
  <c r="AA28" i="28"/>
  <c r="AA29" i="28"/>
  <c r="AA38" i="28" l="1"/>
  <c r="AA37" i="28"/>
  <c r="AA36" i="28"/>
  <c r="AA35" i="28"/>
  <c r="AA34" i="28"/>
  <c r="AA33" i="28"/>
  <c r="AA32" i="28"/>
  <c r="AA31" i="28"/>
  <c r="AA30" i="28"/>
  <c r="AA24" i="28"/>
  <c r="AA23" i="28"/>
  <c r="AA22" i="28"/>
  <c r="AA21" i="28"/>
  <c r="AA20" i="28"/>
  <c r="AA19" i="28"/>
  <c r="AA18" i="28"/>
  <c r="AA17" i="28"/>
  <c r="AA16" i="28"/>
  <c r="AA15" i="28"/>
  <c r="L38" i="28" l="1"/>
  <c r="J38" i="28"/>
  <c r="L37" i="28" l="1"/>
  <c r="L36" i="28"/>
  <c r="L35" i="28"/>
  <c r="L34" i="28"/>
  <c r="L33" i="28"/>
  <c r="L32" i="28"/>
  <c r="L31" i="28"/>
  <c r="L30" i="28"/>
  <c r="L29" i="28"/>
  <c r="L28" i="28"/>
  <c r="L27" i="28"/>
  <c r="L26" i="28"/>
  <c r="L25" i="28"/>
  <c r="L24" i="28"/>
  <c r="L23" i="28"/>
  <c r="L22" i="28"/>
  <c r="L21" i="28"/>
  <c r="L20" i="28"/>
  <c r="L19" i="28"/>
  <c r="L17" i="28"/>
  <c r="L15" i="28"/>
  <c r="L14" i="28"/>
  <c r="L13" i="28"/>
  <c r="L12" i="28"/>
  <c r="L11" i="28"/>
  <c r="L10" i="28"/>
  <c r="J37" i="28"/>
  <c r="J36" i="28"/>
  <c r="J35" i="28"/>
  <c r="H35" i="28"/>
  <c r="J34" i="28"/>
  <c r="H34" i="28"/>
  <c r="J33" i="28"/>
  <c r="J32" i="28"/>
  <c r="H32" i="28"/>
  <c r="AA14" i="28" l="1"/>
  <c r="T14" i="28"/>
  <c r="J14" i="28"/>
  <c r="AA13" i="28"/>
  <c r="J13" i="28"/>
  <c r="AA12" i="28"/>
  <c r="J12" i="28"/>
  <c r="J24" i="28" l="1"/>
  <c r="J23" i="28"/>
  <c r="J22" i="28"/>
  <c r="J21" i="28"/>
  <c r="J20" i="28"/>
  <c r="J31" i="28" l="1"/>
  <c r="J30" i="28"/>
  <c r="T24" i="28" l="1"/>
  <c r="T23" i="28"/>
  <c r="T22" i="28"/>
  <c r="J65" i="28" l="1"/>
  <c r="T21" i="28"/>
  <c r="T20" i="28"/>
  <c r="J11" i="28" l="1"/>
  <c r="J10" i="28"/>
  <c r="I22" i="23" l="1"/>
  <c r="H22" i="23"/>
  <c r="K1" i="22" l="1"/>
  <c r="F5" i="15" l="1"/>
  <c r="F4" i="15"/>
  <c r="A48" i="24" l="1"/>
  <c r="A33" i="24"/>
  <c r="A4" i="23" l="1"/>
  <c r="B3" i="24"/>
  <c r="H4" i="23" l="1"/>
  <c r="C6" i="23" s="1"/>
  <c r="Y10" i="32" s="1"/>
  <c r="E1" i="22"/>
  <c r="D12" i="15"/>
  <c r="Y10" i="28" l="1"/>
  <c r="H7" i="23"/>
  <c r="F6" i="23"/>
  <c r="F7" i="23" s="1"/>
  <c r="H31" i="23"/>
  <c r="F31" i="23"/>
  <c r="F32" i="23" s="1"/>
  <c r="C33" i="23" s="1"/>
  <c r="F22" i="23"/>
  <c r="F23" i="23" s="1"/>
  <c r="C24" i="23" s="1"/>
  <c r="F13" i="23"/>
  <c r="F14" i="23" s="1"/>
  <c r="C15" i="23" s="1"/>
  <c r="Y11" i="32" s="1"/>
  <c r="F4" i="23"/>
  <c r="F5" i="23" s="1"/>
  <c r="Y11" i="28" l="1"/>
  <c r="Y12" i="29"/>
  <c r="I40" i="23"/>
  <c r="H40" i="23"/>
  <c r="I31" i="23"/>
  <c r="H13" i="23"/>
  <c r="F74" i="24" l="1"/>
  <c r="F59" i="24"/>
  <c r="F44" i="24"/>
  <c r="F14" i="24"/>
  <c r="F29" i="24"/>
  <c r="D15" i="15" l="1"/>
  <c r="D14" i="15"/>
  <c r="G1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Dolly Alvarez Buitrago</author>
    <author>Jorge</author>
  </authors>
  <commentList>
    <comment ref="H12" authorId="0" shapeId="0" xr:uid="{00000000-0006-0000-0400-000001000000}">
      <text>
        <r>
          <rPr>
            <b/>
            <sz val="9"/>
            <color indexed="81"/>
            <rFont val="Tahoma"/>
            <family val="2"/>
          </rPr>
          <t>Dolly Álvarez Buitrago:</t>
        </r>
        <r>
          <rPr>
            <sz val="9"/>
            <color indexed="81"/>
            <rFont val="Tahoma"/>
            <family val="2"/>
          </rPr>
          <t xml:space="preserve">
Organizaciones creadas año 2020</t>
        </r>
      </text>
    </comment>
    <comment ref="H13" authorId="0" shapeId="0" xr:uid="{00000000-0006-0000-0400-000002000000}">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xr:uid="{00000000-0006-0000-0400-000003000000}">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7" authorId="1" shapeId="0" xr:uid="{00000000-0006-0000-0400-00000400000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Dolly Alvarez Buitrago</author>
    <author>Jorge</author>
  </authors>
  <commentList>
    <comment ref="H12" authorId="0" shapeId="0" xr:uid="{6E890C92-4A6D-42DD-93F5-BC72E817EC2A}">
      <text>
        <r>
          <rPr>
            <b/>
            <sz val="9"/>
            <color indexed="81"/>
            <rFont val="Tahoma"/>
            <family val="2"/>
          </rPr>
          <t>Dolly Álvarez Buitrago:</t>
        </r>
        <r>
          <rPr>
            <sz val="9"/>
            <color indexed="81"/>
            <rFont val="Tahoma"/>
            <family val="2"/>
          </rPr>
          <t xml:space="preserve">
Organizaciones creadas año 2020</t>
        </r>
      </text>
    </comment>
    <comment ref="H13" authorId="0" shapeId="0" xr:uid="{7B18441C-358D-4CD9-818B-24BE3F62F395}">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xr:uid="{C21D75B8-A90C-4828-B065-982FDDCEF2C5}">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6" authorId="1" shapeId="0" xr:uid="{69C69B9C-72DA-460E-B7D6-A85961B2C819}">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sharedStrings.xml><?xml version="1.0" encoding="utf-8"?>
<sst xmlns="http://schemas.openxmlformats.org/spreadsheetml/2006/main" count="4355" uniqueCount="852">
  <si>
    <t xml:space="preserve">Referencia </t>
  </si>
  <si>
    <t>Descripción del Riesgo</t>
  </si>
  <si>
    <t>Impacto</t>
  </si>
  <si>
    <t>Causa Inmediata</t>
  </si>
  <si>
    <t>Probabilidad</t>
  </si>
  <si>
    <t>%</t>
  </si>
  <si>
    <t>Procesos</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</si>
  <si>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</si>
  <si>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</si>
  <si>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</si>
  <si>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</si>
  <si>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</si>
  <si>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</si>
  <si>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</si>
  <si>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</si>
  <si>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</si>
  <si>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</si>
  <si>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</si>
  <si>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</si>
  <si>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</si>
  <si>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</si>
  <si>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</si>
  <si>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</si>
  <si>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</si>
  <si>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</si>
  <si>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</si>
  <si>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</si>
  <si>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</si>
  <si>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</si>
  <si>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X</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</si>
  <si>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</si>
  <si>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</si>
  <si>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</si>
  <si>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</si>
  <si>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</si>
  <si>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</si>
  <si>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</si>
  <si>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</si>
  <si>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</si>
  <si>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</si>
  <si>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</si>
  <si>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</si>
  <si>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</si>
  <si>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</si>
  <si>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</si>
  <si>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</si>
  <si>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</si>
  <si>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Objetivo:</t>
  </si>
  <si>
    <t>Impacto 
Inherente</t>
  </si>
  <si>
    <t>Fuente: Adaptado de Curso Riesgo Operativo Universidad del Rosario por Dirección de Gestión y Desempeño Institucional de Función Pública,  2020.</t>
  </si>
  <si>
    <t>Zona de Riesgo Inherente</t>
  </si>
  <si>
    <t>Factor</t>
  </si>
  <si>
    <t>Definición</t>
  </si>
  <si>
    <t>Descripción</t>
  </si>
  <si>
    <t>Eventos relacionados con errores en las actividades que deben realizar los servidores de la organización.</t>
  </si>
  <si>
    <t>Falta de procedimientos</t>
  </si>
  <si>
    <t>Errores de grabación, autorización.</t>
  </si>
  <si>
    <t>Errores en cálculos para pagos internos y externos.</t>
  </si>
  <si>
    <t>Talento 
Humano</t>
  </si>
  <si>
    <t>Incluye Seguridad y Salud en el trabajo.
Se analiza posible dolo e intención frente a la corrupción.</t>
  </si>
  <si>
    <t>Hurto activos</t>
  </si>
  <si>
    <t>Posibles comportamientos no éticos de los  empleados.</t>
  </si>
  <si>
    <t xml:space="preserve">Fraude interno (corrupción, soborno).
</t>
  </si>
  <si>
    <t>Tecnología</t>
  </si>
  <si>
    <t>Eventos relacionados con la infraestructura tecnológica de la entidad.</t>
  </si>
  <si>
    <t>Daño de equipos</t>
  </si>
  <si>
    <t>Caída de aplicaciones.</t>
  </si>
  <si>
    <t>Caída de redes.</t>
  </si>
  <si>
    <t>Errores en programas.</t>
  </si>
  <si>
    <t>Infraestructura</t>
  </si>
  <si>
    <t>Eventos relacionados con la infraestructura física de la entidad.</t>
  </si>
  <si>
    <t>Derrumbes</t>
  </si>
  <si>
    <t>Incendios</t>
  </si>
  <si>
    <t>Inundaciones</t>
  </si>
  <si>
    <t>Daños a activos fijos.</t>
  </si>
  <si>
    <t>Evento Externo</t>
  </si>
  <si>
    <t>Situaciones externas que afectan la entidad.</t>
  </si>
  <si>
    <t>Suplantación de identidad</t>
  </si>
  <si>
    <t>Asalto a la oficina</t>
  </si>
  <si>
    <t>Atentados, vandalismo, orden público</t>
  </si>
  <si>
    <t xml:space="preserve"> Factores de Riesgo</t>
  </si>
  <si>
    <t>Ejecución y Administración de Procesos</t>
  </si>
  <si>
    <t>Pérdidas derivadas de errores en la ejecución y administración de procesos.</t>
  </si>
  <si>
    <t>Fraude Externo</t>
  </si>
  <si>
    <t>Pérdida derivada de actos de fraude por personas ajenas a las organización (no participa personal de la entidad).</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</si>
  <si>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</si>
  <si>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Fallas Tecnológicas</t>
  </si>
  <si>
    <t>Errores en hardware, software, telecomunicaciones, interrupción de servicios básicos.</t>
  </si>
  <si>
    <t>Relaciones Laborales</t>
  </si>
  <si>
    <t>Pérdidas que surgen de acciones contrarias a las leyes o acuerdos de empleo, salud o seguridad, del pago de demandas por daños personales o de discriminación.</t>
  </si>
  <si>
    <t>Usuarios,  Productos y Prácticas</t>
  </si>
  <si>
    <t>Fallas negligentes o involuntarias de las obligaciones frente a los usuarios y que impiden satisfacer una obligación profesional frente a éstos.</t>
  </si>
  <si>
    <t>Clasificación de Riesgos</t>
  </si>
  <si>
    <t>Frecuencia de la Actividad</t>
  </si>
  <si>
    <t>Muy Baja</t>
  </si>
  <si>
    <t>Baja</t>
  </si>
  <si>
    <t>Muy Alta</t>
  </si>
  <si>
    <t>Pérdida Reputacional</t>
  </si>
  <si>
    <t>Mayor 80%</t>
  </si>
  <si>
    <t>Catastrófico 100%</t>
  </si>
  <si>
    <t>Extremo</t>
  </si>
  <si>
    <t>Alto</t>
  </si>
  <si>
    <t>Moderado</t>
  </si>
  <si>
    <t>Bajo</t>
  </si>
  <si>
    <t>Menor</t>
  </si>
  <si>
    <t>Catastrófico</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</si>
  <si>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</si>
  <si>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</si>
  <si>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</si>
  <si>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</si>
  <si>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</si>
  <si>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</si>
  <si>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</si>
  <si>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</si>
  <si>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</si>
  <si>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</si>
  <si>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</si>
  <si>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</si>
  <si>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</si>
  <si>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</si>
  <si>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</si>
  <si>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</si>
  <si>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</si>
  <si>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</si>
  <si>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</si>
  <si>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Observación</t>
  </si>
  <si>
    <t>Actividades del proceso</t>
  </si>
  <si>
    <t>Orden Público que impida acceso a los datos generando una perdida en la continuidad de la información.</t>
  </si>
  <si>
    <t>Líder del proceso</t>
  </si>
  <si>
    <t>Activos de información del proceso</t>
  </si>
  <si>
    <t>Factores generadores para el proceso</t>
  </si>
  <si>
    <t>Integridad de datos, disponibilidad de datos y sistemas, desarrollo, producción, mantenimiento de sistemas de información.</t>
  </si>
  <si>
    <t>Clasificación del Riesgo</t>
  </si>
  <si>
    <t>Tabla Probabilidad. Criterios para definir el nivel de probabilidad</t>
  </si>
  <si>
    <t>Tabla Impacto. Criterios para definir el nivel de impacto</t>
  </si>
  <si>
    <t>Tabla Atributos de para el diseño del control</t>
  </si>
  <si>
    <t>Daños a activos fijos/Eventos externos</t>
  </si>
  <si>
    <t>Pérdida por daños o extravíos de los activos fijos por desastres naturales  u otros riesgos/eventos externos como atentados, vandalismo, orden público.</t>
  </si>
  <si>
    <t>Falta de capacitación, temas relacionados con el personal</t>
  </si>
  <si>
    <t>Contar en cada regional con personal profesional y técnico suficiente para la operación de la red, garantizando la calidad y oportunidad del dato. Minimizando el tiempo de resago de información en los procesos de verificación y validación.
Personal técnico insufiente para labores de campo. Fallas en la captura, tratamiento y almacenamiento de datos hidrometeorologicos y ambientales0
Pago oportuno de los datos generados a los observadores voluntarios</t>
  </si>
  <si>
    <t>Afectación Económica (o presupuestal)</t>
  </si>
  <si>
    <t>Mapa riesgos  propuesto</t>
  </si>
  <si>
    <t xml:space="preserve">Fallas en los sensores de las estaciones ubicadas en los puntos de operación de la red </t>
  </si>
  <si>
    <t>Muy Alta
100%</t>
  </si>
  <si>
    <t>Alta
80%</t>
  </si>
  <si>
    <t>Baja
40%</t>
  </si>
  <si>
    <t>Muy Baja
20%</t>
  </si>
  <si>
    <t>Descripción del Control</t>
  </si>
  <si>
    <t>Posibiidad de incurrir en perdida reputacional</t>
  </si>
  <si>
    <t xml:space="preserve">Frecuencia (No. Veces en que se repite la actividad en un año)  </t>
  </si>
  <si>
    <t xml:space="preserve"> </t>
  </si>
  <si>
    <t>Misión de  la Entidad:</t>
  </si>
  <si>
    <t>Posibilidad de pérdida reputacional y económica</t>
  </si>
  <si>
    <t>Riesgo</t>
  </si>
  <si>
    <t>Datos relacionados con la Probabilidad e Impacto</t>
  </si>
  <si>
    <t xml:space="preserve">Datos Valoración de Controles </t>
  </si>
  <si>
    <t xml:space="preserve">Calculo Requeridos </t>
  </si>
  <si>
    <t>Valoracion del Control 1</t>
  </si>
  <si>
    <t>Impacto Inherente</t>
  </si>
  <si>
    <t xml:space="preserve">Controles y sus Caracteristicas </t>
  </si>
  <si>
    <t xml:space="preserve">Peso </t>
  </si>
  <si>
    <t xml:space="preserve">Tipo </t>
  </si>
  <si>
    <t xml:space="preserve">Implementación </t>
  </si>
  <si>
    <t xml:space="preserve">Preventivo </t>
  </si>
  <si>
    <t xml:space="preserve">Automático
</t>
  </si>
  <si>
    <t>Con Regisro</t>
  </si>
  <si>
    <t>Sin Registro</t>
  </si>
  <si>
    <t xml:space="preserve">Evidencia </t>
  </si>
  <si>
    <t>Total Valoración del Control  1</t>
  </si>
  <si>
    <t>Probabilidad Residual</t>
  </si>
  <si>
    <t>Impacto Residual</t>
  </si>
  <si>
    <t>Automatico</t>
  </si>
  <si>
    <t>Posibilidad de incurrir en perdida reputacional por inconformismo por parte de los funcionarios debido al desarrollo de programas de capacitación fundamentados en la improvisación, sin un estudio previo de las necesidades y prioridades para el fortalecimiento de sus competencias, habilidades y aptitudes laborales, afectando la oportunidad y calidad en la calidad del servicio.</t>
  </si>
  <si>
    <t>40%*40%=</t>
  </si>
  <si>
    <t>Leve</t>
  </si>
  <si>
    <t>Leve 20%</t>
  </si>
  <si>
    <t>Media
60%</t>
  </si>
  <si>
    <t xml:space="preserve">Con Registro  </t>
  </si>
  <si>
    <t xml:space="preserve">El control deja un registro permite evidencia la ejecución del control.
</t>
  </si>
  <si>
    <t>El control no deja registro de la ejecución del control</t>
  </si>
  <si>
    <t xml:space="preserve">La actividad que conlleva el riesgo se ejecuta como máximos 2 veces por año
</t>
  </si>
  <si>
    <t xml:space="preserve">La actividad que conlleva el riesgo se ejecuta de 3 a 24 veces por año
</t>
  </si>
  <si>
    <t xml:space="preserve">La actividad que conlleva el riesgo se ejecuta mínimo 500 veces al año y máximo 5000 veces por año
</t>
  </si>
  <si>
    <t xml:space="preserve">La actividad que conlleva el riesgo se ejecuta más de 5000 veces por año
</t>
  </si>
  <si>
    <t xml:space="preserve">La actividad que conlleva el riesgo se ejecuta de 24 a 500 veces por año
</t>
  </si>
  <si>
    <t>Afectación menor a 10 SMLMV  .</t>
  </si>
  <si>
    <t xml:space="preserve">Entre 10 y 50 SMLMV 
</t>
  </si>
  <si>
    <t xml:space="preserve">Entre 50 y 100 SMLMV 
</t>
  </si>
  <si>
    <t xml:space="preserve">Entre 100 y 500 SMLMV 
</t>
  </si>
  <si>
    <t xml:space="preserve">Mayor a 500 SMLMV 
</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</si>
  <si>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</si>
  <si>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</si>
  <si>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</si>
  <si>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 xml:space="preserve">El riesgo afecta la imagen de la entidad con efecto publicitario sostenido a nivel de sector administrativo, nivel departamental o municipal.
</t>
  </si>
  <si>
    <t xml:space="preserve">El riesgo afecta la imagen de la entidad a nivel nacional, con efecto publicitario sostenido a nivel país
</t>
  </si>
  <si>
    <t>40%*25%= 10,00%
40%-10,00%=  30,00%</t>
  </si>
  <si>
    <t>RI</t>
  </si>
  <si>
    <r>
      <t>RR</t>
    </r>
    <r>
      <rPr>
        <sz val="12"/>
        <color rgb="FF000000"/>
        <rFont val="Calibri"/>
        <family val="2"/>
      </rPr>
      <t xml:space="preserve"> (1)</t>
    </r>
  </si>
  <si>
    <r>
      <t xml:space="preserve">RI  </t>
    </r>
    <r>
      <rPr>
        <sz val="12"/>
        <color rgb="FF000000"/>
        <rFont val="Calibri"/>
        <family val="2"/>
      </rPr>
      <t>(1)</t>
    </r>
  </si>
  <si>
    <t>RR (2)</t>
  </si>
  <si>
    <t>RI  (2)</t>
  </si>
  <si>
    <t xml:space="preserve">Zona de Riesgo </t>
  </si>
  <si>
    <t>Media</t>
  </si>
  <si>
    <t>El profesional responsable del sistema de Gestión en Seguridad y Salud en el trabaja verifica el cumplimiento de las actividades consignadas en el Plan de SST, de conformidad con las normas vigentes y las necesidades de la Entidad.</t>
  </si>
  <si>
    <t>El Coordinador  del grupo de gestión Humana o quien desarrolla la función, verifica el cumplimiento de los lineamientos en materia de evaluación del desempeño, establecidos por el ente regulador o instancias competentes, a traves de la revisión de la Plataforma Sistema de Evaluación del desempeño de la Comisión Nacional del Servicio Civil.</t>
  </si>
  <si>
    <t xml:space="preserve">El profesional especializado hace seguimiento al cumplimiento de los programas establecidos en el PIC a traves del XXXX  </t>
  </si>
  <si>
    <t xml:space="preserve">Posibilidad de incurrir en perdida reputacional por  sanción por parte de las entidades competentes en la asignación del presupuesto para entrenamientos y capacitaciones debido al  incumplimiento de las metas y objetivos establecidos  en el PIC
</t>
  </si>
  <si>
    <t>Tabla Atributos de para el diseño del control 1</t>
  </si>
  <si>
    <t>Tabla Atributos de para el diseño del control 3</t>
  </si>
  <si>
    <t>Tabla Atributos de para el diseño del control 4</t>
  </si>
  <si>
    <t>Tabla Atributos de para el diseño del control 5</t>
  </si>
  <si>
    <t>Total Valoración del Control  2</t>
  </si>
  <si>
    <t>Total Valoración del Control  3</t>
  </si>
  <si>
    <t>Total Valoración del Control  4</t>
  </si>
  <si>
    <t>Total Valoración del Control  5</t>
  </si>
  <si>
    <r>
      <t xml:space="preserve">Control 5
</t>
    </r>
    <r>
      <rPr>
        <sz val="12"/>
        <rFont val="Arial Narrow"/>
        <family val="2"/>
      </rPr>
      <t xml:space="preserve">
El profesional especializado hace seguimiento al cumplimiento de los programas establecidos en el PIC a traves del XXXX  </t>
    </r>
  </si>
  <si>
    <t>Valoracion del Control 2</t>
  </si>
  <si>
    <t>Valoracion del Control 4</t>
  </si>
  <si>
    <t>Posibilidad de  incurrir perdida reputacional por sanciones del ente de control debido a la inoportuidad en la calificación y evaluación  del desempeño laboral de los empleados publicos.</t>
  </si>
  <si>
    <t>40%*50%= 30,00%
40%- 20,00%= 20,00%</t>
  </si>
  <si>
    <t>Muy  Baja</t>
  </si>
  <si>
    <t>Moderado 60%</t>
  </si>
  <si>
    <t>Gestion del Mejoramiento</t>
  </si>
  <si>
    <t>Revisar y actualizar mecanismos de seguimiento y evaluar los resultados obtenidos, mediante  revisión periódica de autodiagnóstico, encaminados a promover la mejora continua en los procesos de gestión de la entidad, desarrollando de forma eficiente las capacidades institucionales.</t>
  </si>
  <si>
    <t>Inicia con la revisión y seguimiento de los resultados obtenidos de desempeño de los procesos y con base en los autodiagnósticos, logrando la actualización de los procesos del sistema. Aplica para los procesos que conforman el modelo de la entidad.</t>
  </si>
  <si>
    <t>Mitigar</t>
  </si>
  <si>
    <t>Transferir</t>
  </si>
  <si>
    <t>TRATAMIENTO RIESGO</t>
  </si>
  <si>
    <t>Marzo 30 de 2021</t>
  </si>
  <si>
    <t>Junio 30
Diciembre 31</t>
  </si>
  <si>
    <r>
      <rPr>
        <sz val="10"/>
        <color rgb="FFFF0000"/>
        <rFont val="Arial Narrow"/>
        <family val="2"/>
      </rPr>
      <t>Po</t>
    </r>
    <r>
      <rPr>
        <sz val="10"/>
        <color theme="1"/>
        <rFont val="Arial Narrow"/>
        <family val="2"/>
      </rPr>
      <t>r quejas o reclamos de la ciudadania en general o sanciones por entes de control de indole administrativo o disciplinario.</t>
    </r>
  </si>
  <si>
    <t>Validar el cumplimiento de las caracteristica y criterios establecidos para la conformidad de los productos o servicios de la Unidad, estableciendo una lista de chequeo en cumplimiento de las caracteristicas y condiciones del producto o servicio</t>
  </si>
  <si>
    <t>20%*40%= 8,00%
20%- 8,00%=  12%</t>
  </si>
  <si>
    <r>
      <rPr>
        <sz val="10"/>
        <color rgb="FFFF0000"/>
        <rFont val="Arial Narrow"/>
        <family val="2"/>
      </rPr>
      <t>Posibilidad de perdida</t>
    </r>
    <r>
      <rPr>
        <sz val="10"/>
        <color theme="1"/>
        <rFont val="Arial Narrow"/>
        <family val="2"/>
      </rPr>
      <t xml:space="preserve"> reputacional y economica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</si>
  <si>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r>
      <t>Debido</t>
    </r>
    <r>
      <rPr>
        <sz val="10"/>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</si>
  <si>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t xml:space="preserve">Sanciones economicas, sociales o judiciales por la prestación de un servicio o producto no conforme con los criterios establecidos para la prestación de un servicio o producto con los estandares de calidad y/o a los términos o condiciones establecidas contractualmente. </t>
  </si>
  <si>
    <t>Identificación del Riesgo</t>
  </si>
  <si>
    <t>Análisis del Riesgo Inherente</t>
  </si>
  <si>
    <t>Evaluación del riesgo - Valoración de los controles</t>
  </si>
  <si>
    <t>Evaluación del riesgo - Nivel del riesgo residual</t>
  </si>
  <si>
    <t>Impacto Residual Final</t>
  </si>
  <si>
    <t>Probabilidad Residual Final</t>
  </si>
  <si>
    <t>TABLA DE PROBABILIDAD</t>
  </si>
  <si>
    <t>El cual sera revisado y validado posteriormente por la Dirección de Investigación y Planeación o por la Dirección de Desarrollo de las Organizaciones Solidarias.</t>
  </si>
  <si>
    <t>El líder responsable del proceso respectivo donde se presta el servicio o producto, verificará el cumplimiento de las caracteristica y criterios establecidos para la conformidad de los productos o servicios de la Unidad.</t>
  </si>
  <si>
    <t>El Director Técnico del área donde se lleva a cavo la prestación del producto o servicio respectivo, validará el cumplimiento de los requisitos, caracteristicas y criterios establecidos para la conformidad de los productos o servicios de la Unidad.</t>
  </si>
  <si>
    <t>12%*40%= 4,80%
12%- 5,00%=  7,20%</t>
  </si>
  <si>
    <r>
      <rPr>
        <sz val="10"/>
        <color rgb="FFFF0000"/>
        <rFont val="Arial Narrow"/>
        <family val="2"/>
      </rPr>
      <t>Posibiidad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documentos que se encuentran disponible para el uso de los funcionarios o para consulta de la ciudadania en general. </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</si>
  <si>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ciudadania en general. </t>
    </r>
    <r>
      <rPr>
        <sz val="10"/>
        <color theme="1"/>
        <rFont val="Arial Narrow"/>
        <family val="2"/>
      </rPr>
      <t xml:space="preserve">
 </t>
    </r>
  </si>
  <si>
    <t xml:space="preserve">El líder de proceso responsable de actualizar y socializar los documentos aprobados, realizará el aseguramiento de los documentos que se encuentran disponible para el uso de los funcionarios o para consulta de la ciudadania en general. </t>
  </si>
  <si>
    <r>
      <rPr>
        <b/>
        <sz val="12"/>
        <color rgb="FFFF0000"/>
        <rFont val="Arial Narrow"/>
        <family val="2"/>
      </rPr>
      <t>Control 3</t>
    </r>
    <r>
      <rPr>
        <b/>
        <sz val="12"/>
        <color theme="9" tint="-0.249977111117893"/>
        <rFont val="Arial Narrow"/>
        <family val="2"/>
      </rPr>
      <t xml:space="preserve">
El líder de proceso responsable de actualizar y socializar los documentos aprobados, realizará el aseguramiento de los documentos que se encuentran disponible para el uso de los funcionarios o para consulta de la ciudadania en general. </t>
    </r>
    <r>
      <rPr>
        <sz val="12"/>
        <rFont val="Arial Narrow"/>
        <family val="2"/>
      </rPr>
      <t xml:space="preserve">
</t>
    </r>
  </si>
  <si>
    <t>20%*30%= 6,00%
20%- 6,00%=  14%</t>
  </si>
  <si>
    <t xml:space="preserve">El profesional responsable de revisión y actualización de documentos, verificará que la última versión vigente se encuentre disponible para el uso de los funcionarios o para consulta de la ciudadania en general. </t>
  </si>
  <si>
    <t>Profesional líder de mejoramiento</t>
  </si>
  <si>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</si>
  <si>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Posibiidad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</si>
  <si>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Por</t>
    </r>
    <r>
      <rPr>
        <sz val="10"/>
        <color theme="1"/>
        <rFont val="Arial Narrow"/>
        <family val="2"/>
      </rPr>
      <t xml:space="preserve"> la presentación de un bajo desempeño institucional y no atención oportuna de la prestación de los servicios a cargo de la entidad.</t>
    </r>
  </si>
  <si>
    <r>
      <rPr>
        <sz val="11"/>
        <color rgb="FFFF0000"/>
        <rFont val="Arial Narrow"/>
        <family val="2"/>
      </rPr>
      <t>Posibiidad de incurri</t>
    </r>
    <r>
      <rPr>
        <sz val="11"/>
        <color theme="1"/>
        <rFont val="Arial Narrow"/>
        <family val="2"/>
      </rPr>
      <t>r en perdida repuacional y económica</t>
    </r>
  </si>
  <si>
    <t xml:space="preserve">Mayor </t>
  </si>
  <si>
    <t>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</si>
  <si>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r>
      <t xml:space="preserve">Control 4
</t>
    </r>
    <r>
      <rPr>
        <sz val="12"/>
        <rFont val="Arial Narrow"/>
        <family val="2"/>
      </rPr>
      <t xml:space="preserve">
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r>
  </si>
  <si>
    <t xml:space="preserve">El profesional líder del Proceso de Mejoramiento, realizará seguimientos conjuntos con los líderes de procesos de la entidad, de forma periodica, de las oportunidades de mejora, observaciones, recomendciones y hallazgos provenientes de diferentes fuentes, con el fin que se implementen o se realicen acciones de mejora con el fin de atender la gestión institucional. 
</t>
  </si>
  <si>
    <t>Lider Proceso de Gestión de Mejoramiento</t>
  </si>
  <si>
    <t>TABLA DE IMPACTO</t>
  </si>
  <si>
    <t xml:space="preserve">Menor 40% </t>
  </si>
  <si>
    <t>Matriz de calor Riesgo Inherente</t>
  </si>
  <si>
    <t>Matriz de calor Riesgo Residual</t>
  </si>
  <si>
    <t>ZOA DE RIESGO</t>
  </si>
  <si>
    <t>Director de Investigación y Planeación
Director de Desarrollo de las organizaciones Solidarias</t>
  </si>
  <si>
    <t>Junio 30
Diciembre 31</t>
  </si>
  <si>
    <t>Criterios de impacto</t>
  </si>
  <si>
    <t>Corresponde a la evidencia de la ejecución del control, que es verificable y no manipulable por parte del usuario. Ejemplo: Log de auditoria de un sistema, cartas con firma mecánica, firmas digitales,  actas de Juntas o Comités, firma de asistencia a reuniones.</t>
  </si>
  <si>
    <t>Posibilidad de perdida reputacional y economica por planificación institucional que no responde a las necesidades reales del sector solidario, debido que no se tuvo en cuenta el Plan Nacional de Desarrollo y la Planeación Estratégica y los requerimientos y necesidades del sector solidario.</t>
  </si>
  <si>
    <t>Posibiidad de perdida reputacional y económica por uso de mecanismos de administración de riesgos inadecuados y deficiente deteción temparana de riesgos, debido a fallas en la identificación de riesgos y estrategias para combatirlos, y a la implementación de controles por los responsables de su administración.</t>
  </si>
  <si>
    <t>Verificación, ajustes e implementación periodica del mapa de riesgos de procesos.</t>
  </si>
  <si>
    <t>40%*30%= 12,0%
40%- 12%= 28,0%</t>
  </si>
  <si>
    <t xml:space="preserve">Valoracion del Control </t>
  </si>
  <si>
    <t>Fraude Interno - Corrupción</t>
  </si>
  <si>
    <t>Director Nacional
Director de Investigación y Planeación
Director de Desarrollo de las organizaciones Solidarias
Líderes de Procesos</t>
  </si>
  <si>
    <t>1. Formulación de la Planeación estratégica Institucional de acuerdo a los lineamiento del gobierno nacional y necesidades del sector solidario.
2. Monitoreo y seguimiento de los Indicadores de la UAEOS: en el plan Nacional de Desarrollo, Plan Sectorial, Plan Estratégico y Plan de acción de la entidad, y presentados al Comité de Gestión y Desempeño Institucional.</t>
  </si>
  <si>
    <r>
      <rPr>
        <sz val="10"/>
        <color rgb="FFFF0000"/>
        <rFont val="Arial Narrow"/>
        <family val="2"/>
      </rPr>
      <t>Debido</t>
    </r>
    <r>
      <rPr>
        <sz val="10"/>
        <rFont val="Arial Narrow"/>
        <family val="2"/>
      </rPr>
      <t xml:space="preserve"> a la falta de actualización de las herramientas para la gestión y Administración de Riesgos en la entidad.
</t>
    </r>
    <r>
      <rPr>
        <sz val="10"/>
        <color rgb="FFFF0000"/>
        <rFont val="Arial Narrow"/>
        <family val="2"/>
      </rPr>
      <t xml:space="preserve">
</t>
    </r>
    <r>
      <rPr>
        <sz val="10"/>
        <color theme="1"/>
        <rFont val="Arial Narrow"/>
        <family val="2"/>
      </rPr>
      <t xml:space="preserve">
 </t>
    </r>
  </si>
  <si>
    <t>La identificación de riesgos y sus controles para combatirlos  no son los adecuados para reducir, evitar o compartir los riesgos.</t>
  </si>
  <si>
    <t>Actualizar y socializar las herramientas para la Administración de riesgos de la entidad (Política de administración de riesgos, formatos, manual y procedimientos) de acuerdo con la normatividad y lineamiento vigentes.</t>
  </si>
  <si>
    <t>PROCESO</t>
  </si>
  <si>
    <t>PDE</t>
  </si>
  <si>
    <r>
      <rPr>
        <sz val="10"/>
        <color rgb="FFFF0000"/>
        <rFont val="Arial Narrow"/>
        <family val="2"/>
      </rPr>
      <t>Debido</t>
    </r>
    <r>
      <rPr>
        <sz val="10"/>
        <rFont val="Arial Narrow"/>
        <family val="2"/>
      </rPr>
      <t xml:space="preserve"> a la no ejecución de los proyectos de inversión. 
</t>
    </r>
  </si>
  <si>
    <r>
      <rPr>
        <sz val="10"/>
        <color rgb="FFFF0000"/>
        <rFont val="Arial Narrow"/>
        <family val="2"/>
      </rPr>
      <t>Posibilidad de perdida</t>
    </r>
    <r>
      <rPr>
        <sz val="10"/>
        <color theme="1"/>
        <rFont val="Arial Narrow"/>
        <family val="2"/>
      </rPr>
      <t xml:space="preserve"> económica y reputacional por la devolución de recursos de inversión asignados a la entidad, </t>
    </r>
    <r>
      <rPr>
        <sz val="10"/>
        <color rgb="FFFF0000"/>
        <rFont val="Arial Narrow"/>
        <family val="2"/>
      </rPr>
      <t>debido</t>
    </r>
    <r>
      <rPr>
        <sz val="10"/>
        <color theme="1"/>
        <rFont val="Arial Narrow"/>
        <family val="2"/>
      </rPr>
      <t xml:space="preserve"> a la no ejecución de los proyectos de inversión o fallas en la formulación en sus diferentes etapas. 
</t>
    </r>
  </si>
  <si>
    <t>Verificar el estado de actualización de los planes, programas y proyectos en el SUIP Y SPI y alertar sobre acciones a ejecutar por parte de los formuladores.</t>
  </si>
  <si>
    <t>Validar el cumplimiento de las actualizaciones de los planes, programas y proyectos por parte de los formuladores.</t>
  </si>
  <si>
    <t>Omisión del envío de información o bases de datos, necesarios para la realización de las operaciones estadísticas internas (gestión institucional) o externas (Sector Solidario).</t>
  </si>
  <si>
    <t>Diseñar y actualizar el  Plan Estadístico Institucional, las fichas de cada operación estadística y las herramientas de recolección de información  internas y externas</t>
  </si>
  <si>
    <t>Actualizar el Plan Estadístico Institucional, las fichas de operaciones estadísticas y las herramientas de recolección</t>
  </si>
  <si>
    <t>Coordinación Grupo de Planeación y Estadística.
Profesional Especializado</t>
  </si>
  <si>
    <t>Verificación y consistencia de la información para su procesamiento.</t>
  </si>
  <si>
    <t>Realizar reportes de las operaciones estadísticas conforme a su periodicidad, verificando los criterios de calidad estadística.</t>
  </si>
  <si>
    <t>La información o bases de datos de la entidad sea manipulada por personas no autorizadas.</t>
  </si>
  <si>
    <t>Restricción del acceso a la información y a las bases de datos de operaciones estadísticas a personal no autorizado.</t>
  </si>
  <si>
    <t>Coordinador Grupo de Planeación y Estadística</t>
  </si>
  <si>
    <t>Posibilidad de pérdida reputacional</t>
  </si>
  <si>
    <t>Coordinación 
Grupo de Educación e Investigación</t>
  </si>
  <si>
    <t>Posibilidad de pérdida reputacional y pérdida económica</t>
  </si>
  <si>
    <t xml:space="preserve">Carencia de un desarrollo tecnológico integrado (para todos los canales de atención) que genere alertas preventivas, estadísticas y permita evidenciar la trazabilidad de las peticiones  </t>
  </si>
  <si>
    <t>Generar mecanismos de alerta temprana para recordar las peticiones asignadas a las diferentes áreas de la entidad.</t>
  </si>
  <si>
    <t>Remitir al menos dos veces por mes, a los jefes de cada área, la relación de peticiones pendientes</t>
  </si>
  <si>
    <t>Profesional Oficina de Servicio al ciudadano</t>
  </si>
  <si>
    <t>Socializar las consecuencias de incurrir en actos de corrupción por no observar el marco normativo aplicable</t>
  </si>
  <si>
    <r>
      <t xml:space="preserve">Por sanciones por parte de los entes de control e </t>
    </r>
    <r>
      <rPr>
        <sz val="10"/>
        <color rgb="FFFF0000"/>
        <rFont val="Arial Narrow"/>
        <family val="2"/>
      </rPr>
      <t>insatisfacción de los funcionarios de la entidad</t>
    </r>
  </si>
  <si>
    <r>
      <rPr>
        <sz val="10"/>
        <color rgb="FFFF0000"/>
        <rFont val="Arial Narrow"/>
        <family val="2"/>
      </rPr>
      <t>Debido</t>
    </r>
    <r>
      <rPr>
        <sz val="10"/>
        <color theme="1"/>
        <rFont val="Arial Narrow"/>
        <family val="2"/>
      </rPr>
      <t xml:space="preserve"> a la vinculación de los servidores públicos con documentación no idónea o sin el cumplimiento de los requisitos establecidos en la normatividad vigente.</t>
    </r>
  </si>
  <si>
    <t>Conflicto de Intereses</t>
  </si>
  <si>
    <t xml:space="preserve">El profesional  responsable verifica la documentación presentada por el aspirante  frente a los requisitos establecidos el Manual especifico de Funciones y Competencias de la entidad, para posteriormente ser validado y aprobado por el Coordinador del área de gestión Humana. </t>
  </si>
  <si>
    <t>Verificación de la documentación en la plataforma de SIGEP II y cumplimiento de la normatividad vigente.</t>
  </si>
  <si>
    <r>
      <rPr>
        <sz val="10"/>
        <color rgb="FFFF0000"/>
        <rFont val="Arial Narrow"/>
        <family val="2"/>
      </rPr>
      <t>Po</t>
    </r>
    <r>
      <rPr>
        <sz val="10"/>
        <color theme="1"/>
        <rFont val="Arial Narrow"/>
        <family val="2"/>
      </rPr>
      <t xml:space="preserve">r sanciones por entes de control o demandas por pagos inadecuados en la nomina </t>
    </r>
  </si>
  <si>
    <t>Revisión, validación y verificación de la preliquidación de nomina, para solicitud de PAC y  nomina mensual para su pago.</t>
  </si>
  <si>
    <t>Profesional Universitario Grupo de Gestión Humana
Coordinador Grupo de Gestión Humana
Subdirector Nacional</t>
  </si>
  <si>
    <t>Por demandas generadas por accidentes de trabajo o
enfermedades laborales</t>
  </si>
  <si>
    <t>Reportar a la ARL oportunamente los accidentes de trabajo y los casos positivos de Covid - 19.</t>
  </si>
  <si>
    <t>Grupo de Gestión Humana
Coordinador Grupo de Gestión Humana</t>
  </si>
  <si>
    <t>Posibilidad de  incurrir perdida reputacional</t>
  </si>
  <si>
    <t>Por no tener acceso a los archivos de historias laborales</t>
  </si>
  <si>
    <r>
      <t xml:space="preserve">Debido </t>
    </r>
    <r>
      <rPr>
        <sz val="10"/>
        <rFont val="Arial Narrow"/>
        <family val="2"/>
      </rPr>
      <t>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</si>
  <si>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Cargue información de tiempos laborados y salarios en la plataforma CETIL, previa verificación y validación de la información en las Historia Laborales de los exfuncionarios y funcionarios de la Entidad.</t>
  </si>
  <si>
    <t>Coordinador Grupo de Gestión Humana.</t>
  </si>
  <si>
    <t>Selección del rubro de Funcionamiento o inversión diferente al requerido.</t>
  </si>
  <si>
    <r>
      <rPr>
        <sz val="10"/>
        <color rgb="FFFF0000"/>
        <rFont val="Arial Narrow"/>
        <family val="2"/>
      </rPr>
      <t>Debido</t>
    </r>
    <r>
      <rPr>
        <sz val="10"/>
        <color theme="1"/>
        <rFont val="Arial Narrow"/>
        <family val="2"/>
      </rPr>
      <t xml:space="preserve"> a liquidación en la selección de los rubros de funcionamiento o inversión.</t>
    </r>
  </si>
  <si>
    <t>Verificación y cumplimiento cronograma remitido por el área correspondiente, aprobación por la Dirección Nacional</t>
  </si>
  <si>
    <t>Grupo de Gestión Humana
Subdirección Nacional
Grupo de Gestión Financiera</t>
  </si>
  <si>
    <r>
      <rPr>
        <sz val="10"/>
        <color rgb="FFFF0000"/>
        <rFont val="Arial Narrow"/>
        <family val="2"/>
      </rPr>
      <t>Debido</t>
    </r>
    <r>
      <rPr>
        <sz val="10"/>
        <rFont val="Arial Narrow"/>
        <family val="2"/>
      </rPr>
      <t xml:space="preserve"> a incumplimiento de los estándares de imagen corporativa, contenido inadecuado para publicaciones, o publicaciones que no han sido autorizadas. </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</si>
  <si>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incumplimiento de los estándares de imagen corporativa, contenido inadecuado para publicaciones, o publicaciones que no han sido autorizadas. </t>
    </r>
  </si>
  <si>
    <t>El líder responsable del proceso, verificará  que la publicación y su contenido sea el previamente revisado y autorizado, en los tiempos y parámetros definidos.</t>
  </si>
  <si>
    <t>Verificar el cumplimiento en la publicación de cada uno de los contenidos autorizados por el líder de proceso.</t>
  </si>
  <si>
    <t>Líder del Proceso de Comunicación y Prensa</t>
  </si>
  <si>
    <t>Posibilidad de incurrir en perdida reputacional</t>
  </si>
  <si>
    <t>Falta de control en la recolección de la información que se produce en la UAEOS</t>
  </si>
  <si>
    <t>Semanalmente mediante Consejo de  redacción el líder de proceso, verificará que la información que se produzca desde la UAEOS, se recolecte y difunda oportunamente a través de los canales establecidos para tal fin.</t>
  </si>
  <si>
    <t>Soporte técnico del aplicativo SIIA en su programación y desarrollo de los  módulos que lo integran</t>
  </si>
  <si>
    <r>
      <rPr>
        <sz val="11"/>
        <color rgb="FFFF0000"/>
        <rFont val="Arial Narrow"/>
        <family val="2"/>
      </rPr>
      <t>Debido</t>
    </r>
    <r>
      <rPr>
        <sz val="11"/>
        <color theme="1"/>
        <rFont val="Arial Narrow"/>
        <family val="2"/>
      </rPr>
      <t xml:space="preserve"> al inadecuado funcionamiento del aplicativo SIIA</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</si>
  <si>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al  inadecuado funcionamiento del aplicativo SIIA</t>
    </r>
  </si>
  <si>
    <t>Ejercer presión para agilizar la revisión de solicitudes de acreditación, no permitiendo la verificación de cumplimiento de requisitos</t>
  </si>
  <si>
    <r>
      <rPr>
        <sz val="11"/>
        <color rgb="FFFF0000"/>
        <rFont val="Arial Narrow"/>
        <family val="2"/>
      </rPr>
      <t>Debido</t>
    </r>
    <r>
      <rPr>
        <sz val="11"/>
        <color theme="1"/>
        <rFont val="Arial Narrow"/>
        <family val="2"/>
      </rPr>
      <t xml:space="preserve"> a la emisión de concepto favorable a solicitudes de acreditación sin el lleno de cumplimiento de requisitos.</t>
    </r>
  </si>
  <si>
    <r>
      <rPr>
        <sz val="11"/>
        <color rgb="FFFF0000"/>
        <rFont val="Arial Narrow"/>
        <family val="2"/>
      </rPr>
      <t>Posibilidad</t>
    </r>
    <r>
      <rPr>
        <sz val="11"/>
        <color theme="1"/>
        <rFont val="Arial Narrow"/>
        <family val="2"/>
      </rPr>
      <t xml:space="preserve"> de pérdida económica y pérdida reputacional</t>
    </r>
    <r>
      <rPr>
        <sz val="11"/>
        <color rgb="FFFF0000"/>
        <rFont val="Arial Narrow"/>
        <family val="2"/>
      </rPr>
      <t xml:space="preserve"> debido</t>
    </r>
    <r>
      <rPr>
        <sz val="11"/>
        <color theme="1"/>
        <rFont val="Arial Narrow"/>
        <family val="2"/>
      </rPr>
      <t xml:space="preserve"> a la emisión de concepto favorable a solicitudes de acreditación sin el lleno de cumplimiento de requisitos </t>
    </r>
  </si>
  <si>
    <t>Posibilidad de pérdida económica y  reputacional</t>
  </si>
  <si>
    <t>Falta de conocimiento de los referentes doctrinales de la UAEOS por profesionales que desarrollan investigaciones.</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</si>
  <si>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desarrollos investigativos que no se alinean a los referentes doctrinales institucionales. </t>
    </r>
  </si>
  <si>
    <t>Expedición de certificaciones de formación sin el cumplimiento de requisitos</t>
  </si>
  <si>
    <t xml:space="preserve">Debido a la emisión de certificados de procesos de formación sin el correspondiente cumplimiento de requisitos </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</si>
  <si>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</si>
  <si>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 xml:space="preserve">Posibilidad de pérdida económica y reputacional </t>
  </si>
  <si>
    <t xml:space="preserve">
Debilidad en el diagnostico socio empresarial </t>
  </si>
  <si>
    <r>
      <t>Debido</t>
    </r>
    <r>
      <rPr>
        <sz val="10"/>
        <rFont val="Arial Narrow"/>
        <family val="2"/>
      </rPr>
      <t xml:space="preserve"> a organizaciones solidarias que no son perdurables y sostenibles en el tiempo.</t>
    </r>
  </si>
  <si>
    <t>Dirección de Desarrollo</t>
  </si>
  <si>
    <t>Coaccionar a los funcionarios, contratistas o supervisores  de la Unidad</t>
  </si>
  <si>
    <t>x</t>
  </si>
  <si>
    <t>Posibilidad de pérdida económica</t>
  </si>
  <si>
    <t>Inventarios desactualizados</t>
  </si>
  <si>
    <r>
      <rPr>
        <sz val="10"/>
        <color rgb="FFFF0000"/>
        <rFont val="Arial Narrow"/>
        <family val="2"/>
      </rPr>
      <t xml:space="preserve">Debido </t>
    </r>
    <r>
      <rPr>
        <sz val="10"/>
        <color theme="1"/>
        <rFont val="Arial Narrow"/>
        <family val="2"/>
      </rPr>
      <t xml:space="preserve"> a extravio, sustracción,  fallas en la relación e identificación de los bienes, o administración de inventarios.</t>
    </r>
  </si>
  <si>
    <t xml:space="preserve">El profesional Especializado responsable de Inventarios, verifica cantidad y descripción de bienes contra factura, hoja de inventarios individual y diligenciamiento de los registros correspondientes de inventarios.           
</t>
  </si>
  <si>
    <t>Profesional Especializado Grupo de Gestión Administrativa</t>
  </si>
  <si>
    <t>Disponer de un área inadecuada para el deposito provisional de los recursos de Caja Menor.</t>
  </si>
  <si>
    <r>
      <rPr>
        <sz val="10"/>
        <color rgb="FFFF0000"/>
        <rFont val="Arial Narrow"/>
        <family val="2"/>
      </rPr>
      <t>Debido</t>
    </r>
    <r>
      <rPr>
        <sz val="10"/>
        <color theme="1"/>
        <rFont val="Arial Narrow"/>
        <family val="2"/>
      </rPr>
      <t xml:space="preserve">  a sustracción de los recursos asignados a caja menor.</t>
    </r>
  </si>
  <si>
    <t>Disponer de efectivo en montos no superiores a $500.000.</t>
  </si>
  <si>
    <t xml:space="preserve">Planear y programar las erogaciones de recursos de caja menor con base en necesidades estimadas o solicitudes de recursos por los diferentes conceptos. </t>
  </si>
  <si>
    <t>Desconocimiento del Plan Institucional de Gestión Ambiental - PIGA y de las actividades  que lo contemplan.</t>
  </si>
  <si>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</si>
  <si>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</si>
  <si>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t>Socialización del Plan Institucional de Gestión Ambiental - PIGA y a su desarrollo y seguimiento a sus actividades.</t>
  </si>
  <si>
    <t>Socializar el Plan Institucional de Gestión Ambiental - PIGA en el primer semestre del año y realizar seguimiento semestralmente en el desarrollo y cumplimiento de las actividades programadas.</t>
  </si>
  <si>
    <t xml:space="preserve">Grupo de Gestión Administrativa
Grupo de Planeación y Estadística </t>
  </si>
  <si>
    <t>Nivel de acceso de personal no autorizado a la áreas de la Entidad</t>
  </si>
  <si>
    <r>
      <rPr>
        <sz val="11"/>
        <color rgb="FFFF0000"/>
        <rFont val="Arial Narrow"/>
        <family val="2"/>
      </rPr>
      <t>Debido</t>
    </r>
    <r>
      <rPr>
        <sz val="10"/>
        <color theme="1"/>
        <rFont val="Arial Narrow"/>
        <family val="2"/>
      </rPr>
      <t xml:space="preserve"> a sustracción de los bienes.</t>
    </r>
  </si>
  <si>
    <t>Verificación identidad del personal autorizado a accesar a la Entidad.</t>
  </si>
  <si>
    <t>Grupo de Gestión Administrativa
Todos los funcionarios de la Entidad</t>
  </si>
  <si>
    <t>GAD 01</t>
  </si>
  <si>
    <t>GAD 02</t>
  </si>
  <si>
    <t>GAD 03</t>
  </si>
  <si>
    <t>GAD 04</t>
  </si>
  <si>
    <t>Posibilidad de pérdida económica y reputacional</t>
  </si>
  <si>
    <r>
      <rPr>
        <sz val="10"/>
        <color rgb="FFFF0000"/>
        <rFont val="Arial Narrow"/>
        <family val="2"/>
      </rPr>
      <t>Debido</t>
    </r>
    <r>
      <rPr>
        <sz val="10"/>
        <color theme="1"/>
        <rFont val="Arial Narrow"/>
        <family val="2"/>
      </rPr>
      <t xml:space="preserve"> al  extravio o no tener acceso oportuno a los documentos objeto de consulta.</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</si>
  <si>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al  extravio o no tener acceso oportuno a los documentos objeto de consulta.</t>
    </r>
  </si>
  <si>
    <t>Aplicación de instrumentos, tales como las tablas de retención documental - TRD, inventario documental, hoja de control, y demás formatos (formatos de afuera) que aseguren una adecuada gestión y conservación de la documentación.</t>
  </si>
  <si>
    <t xml:space="preserve">Programar una (1) visita trimestral a una dependencia para verificar y validar la adecuada aplicación de los instrumentos de control citados.   </t>
  </si>
  <si>
    <r>
      <rPr>
        <sz val="10"/>
        <color rgb="FFFF0000"/>
        <rFont val="Arial Narrow"/>
        <family val="2"/>
      </rPr>
      <t>Debido</t>
    </r>
    <r>
      <rPr>
        <sz val="10"/>
        <color theme="1"/>
        <rFont val="Arial Narrow"/>
        <family val="2"/>
      </rPr>
      <t xml:space="preserve"> a la suscripción de documentos por personal no autorizado.</t>
    </r>
  </si>
  <si>
    <r>
      <rPr>
        <sz val="10"/>
        <color rgb="FFFF0000"/>
        <rFont val="Arial Narrow"/>
        <family val="2"/>
      </rPr>
      <t>Posibilidad</t>
    </r>
    <r>
      <rPr>
        <sz val="10"/>
        <color theme="1"/>
        <rFont val="Arial Narrow"/>
        <family val="2"/>
      </rPr>
      <t xml:space="preserve"> de incurrir en perdida económica y reputacional, </t>
    </r>
    <r>
      <rPr>
        <sz val="10"/>
        <color rgb="FFFF0000"/>
        <rFont val="Arial Narrow"/>
        <family val="2"/>
      </rPr>
      <t>debido</t>
    </r>
    <r>
      <rPr>
        <sz val="10"/>
        <color theme="1"/>
        <rFont val="Arial Narrow"/>
        <family val="2"/>
      </rPr>
      <t xml:space="preserve"> a la suscripción de documentos por personal no autorizado.</t>
    </r>
  </si>
  <si>
    <t>Elaboración de un protocolo y lineamientos para la administración y control de las comunicaciones oficiales.</t>
  </si>
  <si>
    <t>Socializar el protocolo y los lineamientos para la administración de las comunicaciones oficiales.</t>
  </si>
  <si>
    <t>GDO 01</t>
  </si>
  <si>
    <t>GDO 02</t>
  </si>
  <si>
    <t>GFI 01</t>
  </si>
  <si>
    <t>Comprometer recursos afectando rubros y usos presupuestales diferentes al objeto contractual.</t>
  </si>
  <si>
    <r>
      <rPr>
        <sz val="10"/>
        <color rgb="FFFF0000"/>
        <rFont val="Arial Narrow"/>
        <family val="2"/>
      </rPr>
      <t xml:space="preserve">Debido </t>
    </r>
    <r>
      <rPr>
        <sz val="10"/>
        <color theme="1"/>
        <rFont val="Arial Narrow"/>
        <family val="2"/>
      </rPr>
      <t xml:space="preserve"> a que se certifique erróneamente la disponibilidad de un rubro presupuestal.</t>
    </r>
  </si>
  <si>
    <t>Verificar y revisar que los rubros y usos presupuestales  se encuentren activos, creados y que sean acordes con el objeto contractual y las necesidades presentadas teniendo en cuenta la disponibilidad presupuestal por parte de los Funcionarios responsable de presupuesto.</t>
  </si>
  <si>
    <t>El Coordinador, técnico y auxiliar administrativo del Grupo de Gestión Financiera asesoraran en los rubros y usos presupuestales a utilizar.</t>
  </si>
  <si>
    <t>GH 01</t>
  </si>
  <si>
    <t>GH 02</t>
  </si>
  <si>
    <t>GH 03</t>
  </si>
  <si>
    <t>GH 04</t>
  </si>
  <si>
    <t>GH 05</t>
  </si>
  <si>
    <t>SC 01</t>
  </si>
  <si>
    <t>SC 02</t>
  </si>
  <si>
    <t>SC 03</t>
  </si>
  <si>
    <t>CPR 01</t>
  </si>
  <si>
    <t>CPR 02</t>
  </si>
  <si>
    <t>GIN 01</t>
  </si>
  <si>
    <t>GIN 02</t>
  </si>
  <si>
    <t>GIN 03</t>
  </si>
  <si>
    <t>GIN 04</t>
  </si>
  <si>
    <t>No disponer recursos presupuestales suficientes.</t>
  </si>
  <si>
    <t>Realizar planeación (establecer prioridades y necesidades) de los recursos presupuestales necesarios para adelantar las actividades de contratación.</t>
  </si>
  <si>
    <t>Verificar informes ejecución del Plan de mantenimiento de software y hardware</t>
  </si>
  <si>
    <t>Grupo TICS</t>
  </si>
  <si>
    <t>Perdida económica y reputacional</t>
  </si>
  <si>
    <t>Verificar el software instalado en los equipos de computo de la Entidad.</t>
  </si>
  <si>
    <t>Realizar jornadas de verificación de software no autorizado dentro de las actividades programadas de mantenimiento preventivo y correctivo.</t>
  </si>
  <si>
    <t>Sistemas de información no cuentan con controles adecuados y suficientes.</t>
  </si>
  <si>
    <r>
      <rPr>
        <sz val="10"/>
        <color rgb="FFFF0000"/>
        <rFont val="Arial Narrow"/>
        <family val="2"/>
      </rPr>
      <t>Debido</t>
    </r>
    <r>
      <rPr>
        <sz val="10"/>
        <color theme="1"/>
        <rFont val="Arial Narrow"/>
        <family val="2"/>
      </rPr>
      <t xml:space="preserve">  a sistemas de información susceptibles de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</si>
  <si>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sistemas de información susceptibles de manipulación o adulteración por personal no autorizado.</t>
    </r>
  </si>
  <si>
    <t>Corrupción - Fraude Interno</t>
  </si>
  <si>
    <t>Actualizar los Usuarios con accesos, permisos de Administrador y contraseñas, para los diferentes aplicativos, Servidores y equipos de Cómputo.</t>
  </si>
  <si>
    <t xml:space="preserve">Realizar jornadas de actualización de permisos de acceso a los roles de administrador, cada cuatro (4) meses; registrando los mismos en el formato "Dispositivos por IP". 
 </t>
  </si>
  <si>
    <t>Intereses propios o particulares en procesos de contratación aperturados por la UAEOS.</t>
  </si>
  <si>
    <t>Revisar Plan Anual de Adquisiciones para adelantar el proceso de contratación, acorde a las necesidades reales y definidas previamente.</t>
  </si>
  <si>
    <t>Oficina Jurídica
Subdirección Nacional
Director de Investigación y Planeación
Director de Desarrollo de las organizaciones Solidarias</t>
  </si>
  <si>
    <t>Diligenciar formato con los requisitos establecidos en la norma para realizar estudios (formato de documento y estudios previos conforme a lo enunciado en la ley 1150 de 2007)</t>
  </si>
  <si>
    <t>Presentación y revisión de documentos de estudios previos conforme a lo indicado en la ley 1150 de 2.007</t>
  </si>
  <si>
    <r>
      <rPr>
        <sz val="10"/>
        <color rgb="FFFF0000"/>
        <rFont val="Arial Narrow"/>
        <family val="2"/>
      </rPr>
      <t>Debido</t>
    </r>
    <r>
      <rPr>
        <sz val="10"/>
        <color theme="1"/>
        <rFont val="Arial Narrow"/>
        <family val="2"/>
      </rPr>
      <t xml:space="preserve"> a Informes de supervisión y recibos a satisfacción sin el cumplimiento de los requisitos y obligaciones contractuales</t>
    </r>
  </si>
  <si>
    <t>Revisar informes de supervisión de conformidad al objeto contractual del contratos o convenio.</t>
  </si>
  <si>
    <t>Informes de supervisión revisados</t>
  </si>
  <si>
    <t>Oficina Jurídica
Subdirección Nacional</t>
  </si>
  <si>
    <t>Efectuar revisión regimen de inhabilidades e incompatibilidades, consagrado en la Ley 80 de 1.993; y ley 1474 de 2.011.</t>
  </si>
  <si>
    <t>Oficina Asesora Jurídica</t>
  </si>
  <si>
    <t xml:space="preserve">Validar diligenciamiento  de declaración de estar incurso o no, en la causal de conflicto de intereses. </t>
  </si>
  <si>
    <t>GCO 01</t>
  </si>
  <si>
    <t>GCO 02</t>
  </si>
  <si>
    <t>GCO 03</t>
  </si>
  <si>
    <t>Falta de planeación en la asignación del apoderado judicial.</t>
  </si>
  <si>
    <r>
      <rPr>
        <sz val="11"/>
        <color rgb="FFFF0000"/>
        <rFont val="Arial Narrow"/>
        <family val="2"/>
      </rPr>
      <t xml:space="preserve">Debido </t>
    </r>
    <r>
      <rPr>
        <sz val="11"/>
        <color theme="1"/>
        <rFont val="Arial Narrow"/>
        <family val="2"/>
      </rPr>
      <t>a la asignación de apoderado judicial sin idoneidad y experiencia.</t>
    </r>
  </si>
  <si>
    <r>
      <rPr>
        <sz val="11"/>
        <color rgb="FFFF0000"/>
        <rFont val="Arial Narrow"/>
        <family val="2"/>
      </rPr>
      <t>Posibilidad</t>
    </r>
    <r>
      <rPr>
        <sz val="11"/>
        <rFont val="Arial Narrow"/>
        <family val="2"/>
      </rPr>
      <t xml:space="preserve"> de perdida reputacional y económica por p</t>
    </r>
    <r>
      <rPr>
        <sz val="11"/>
        <color theme="1"/>
        <rFont val="Arial Narrow"/>
        <family val="2"/>
      </rPr>
      <t xml:space="preserve">rocesos judiciales sin defensa técnica, en favor de los intereses de la Entidad; lo anterior </t>
    </r>
    <r>
      <rPr>
        <sz val="11"/>
        <color rgb="FFFF0000"/>
        <rFont val="Arial Narrow"/>
        <family val="2"/>
      </rPr>
      <t>debido</t>
    </r>
    <r>
      <rPr>
        <sz val="11"/>
        <color theme="1"/>
        <rFont val="Arial Narrow"/>
        <family val="2"/>
      </rPr>
      <t xml:space="preserve"> a la designación de apoderado judicial sin idoneidad y experiencia.</t>
    </r>
    <r>
      <rPr>
        <sz val="11"/>
        <color rgb="FFFF0000"/>
        <rFont val="Arial Narrow"/>
        <family val="2"/>
      </rPr>
      <t/>
    </r>
  </si>
  <si>
    <t>Estudiar hojas de vida de apoderados judiciales de procesos  a favor o en contra de la UAEOS.</t>
  </si>
  <si>
    <t>Jefe Oficina Asesora Jurídica</t>
  </si>
  <si>
    <t>Deficiente Planeación en la designación oportuna de apoderado judicial en las diferentes etapas de los procesos.</t>
  </si>
  <si>
    <r>
      <rPr>
        <sz val="11"/>
        <color rgb="FFFF0000"/>
        <rFont val="Arial Narrow"/>
        <family val="2"/>
      </rPr>
      <t>Debido</t>
    </r>
    <r>
      <rPr>
        <sz val="11"/>
        <color theme="1"/>
        <rFont val="Arial Narrow"/>
        <family val="2"/>
      </rPr>
      <t xml:space="preserve"> a  Procesos sin asignación de apoderado judicial, Procesos judiciales sin oportuno seguimiento, Procesos judiciales sin intervención oportuna</t>
    </r>
  </si>
  <si>
    <r>
      <rPr>
        <sz val="11"/>
        <color rgb="FFFF0000"/>
        <rFont val="Arial Narrow"/>
        <family val="2"/>
      </rPr>
      <t xml:space="preserve">Posibilidad </t>
    </r>
    <r>
      <rPr>
        <sz val="11"/>
        <rFont val="Arial Narrow"/>
        <family val="2"/>
      </rPr>
      <t xml:space="preserve">de perdida reputacional y económica por Procesos sin defensa judicial oportuna.                            </t>
    </r>
    <r>
      <rPr>
        <sz val="11"/>
        <color theme="1"/>
        <rFont val="Arial Narrow"/>
        <family val="2"/>
      </rPr>
      <t xml:space="preserve">                 </t>
    </r>
    <r>
      <rPr>
        <sz val="11"/>
        <color rgb="FFFF0000"/>
        <rFont val="Arial Narrow"/>
        <family val="2"/>
      </rPr>
      <t xml:space="preserve"> Debido </t>
    </r>
    <r>
      <rPr>
        <sz val="11"/>
        <color theme="1"/>
        <rFont val="Arial Narrow"/>
        <family val="2"/>
      </rPr>
      <t>a  Procesos sin designación de apoderado judicial, Procesos judiciales sin oportuno seguimiento, Procesos judiciales sin intervención oportuna</t>
    </r>
  </si>
  <si>
    <t>Designar oportuna y adecuadamente los apoderados judiciales</t>
  </si>
  <si>
    <t>Apoderados judiciales designados en las etapas procesales</t>
  </si>
  <si>
    <t>No establecimientos de controles y seguimientos a las PQRDS radicadas al interior de la UAEOS</t>
  </si>
  <si>
    <r>
      <rPr>
        <sz val="11"/>
        <color rgb="FFFF0000"/>
        <rFont val="Arial Narrow"/>
        <family val="2"/>
      </rPr>
      <t xml:space="preserve"> Debido</t>
    </r>
    <r>
      <rPr>
        <sz val="11"/>
        <color theme="1"/>
        <rFont val="Arial Narrow"/>
        <family val="2"/>
      </rPr>
      <t xml:space="preserve"> a  Respuestas a las PQRDS fuera de los términos establecidos, Respuestas a las PQRDS no congruentes con lo solicitado,  y PQRDS sin traslado oportuno.</t>
    </r>
  </si>
  <si>
    <r>
      <rPr>
        <sz val="11"/>
        <color rgb="FFFF0000"/>
        <rFont val="Arial Narrow"/>
        <family val="2"/>
      </rPr>
      <t>Posibilidad</t>
    </r>
    <r>
      <rPr>
        <sz val="11"/>
        <rFont val="Arial Narrow"/>
        <family val="2"/>
      </rPr>
      <t xml:space="preserve"> de perdida reputacional y económica po</t>
    </r>
    <r>
      <rPr>
        <sz val="11"/>
        <color theme="1"/>
        <rFont val="Arial Narrow"/>
        <family val="2"/>
      </rPr>
      <t xml:space="preserve">r Respuesta a PQRDS sin el lleno de los requisitos legales. </t>
    </r>
    <r>
      <rPr>
        <sz val="11"/>
        <color rgb="FFFF0000"/>
        <rFont val="Arial Narrow"/>
        <family val="2"/>
      </rPr>
      <t xml:space="preserve"> Debido </t>
    </r>
    <r>
      <rPr>
        <sz val="11"/>
        <color theme="1"/>
        <rFont val="Arial Narrow"/>
        <family val="2"/>
      </rPr>
      <t>a  Respuestas a las PQRDS fuera de los términos establecidos, Respuestas a las PQRDS no congruentes con lo solicitado,  y PQRDS sin traslado oportuno.</t>
    </r>
  </si>
  <si>
    <t>Revisión oportuna de las PQRDS presentadas con respuestas dentro de los términos de Ley</t>
  </si>
  <si>
    <t>La no verificación de existencia de incompatibilidad o conflicto de intereses entre el apoderado designado por la UAEOS y la parte demandante o demandada según corresponda.</t>
  </si>
  <si>
    <t>GJU 01</t>
  </si>
  <si>
    <t>GJU 02</t>
  </si>
  <si>
    <t>GJU 03</t>
  </si>
  <si>
    <t>GJU 04</t>
  </si>
  <si>
    <t>GME 01</t>
  </si>
  <si>
    <t>GME 02</t>
  </si>
  <si>
    <t>GME 03</t>
  </si>
  <si>
    <t>GCE 01</t>
  </si>
  <si>
    <t>GCE 02</t>
  </si>
  <si>
    <t>GCE 03</t>
  </si>
  <si>
    <t xml:space="preserve">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t>
  </si>
  <si>
    <t>Jefe Oficina de Control Interno</t>
  </si>
  <si>
    <r>
      <rPr>
        <sz val="10"/>
        <color rgb="FFFF0000"/>
        <rFont val="Arial Narrow"/>
        <family val="2"/>
      </rPr>
      <t>Debido</t>
    </r>
    <r>
      <rPr>
        <sz val="10"/>
        <color theme="1"/>
        <rFont val="Arial Narrow"/>
        <family val="2"/>
      </rPr>
      <t xml:space="preserve">  a la no presentación de las mediciones e informes establecidos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</si>
  <si>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la no presentación de las mediciones e informes establecidos en las auditorias de evaluación independiente.</t>
    </r>
  </si>
  <si>
    <t xml:space="preserve">Revisar y hacer seguimiento del Cronograma de evaluación Independiente y presentación de informes de los procesos de la Entidad o de la Oficina de Control Interno. </t>
  </si>
  <si>
    <t>Desconocimiento de la importancia e impacto de las recomendaciones realizadas por la  Oficina de Control Interno y las consecuencias de incumplimiento por los diferentes procesos.</t>
  </si>
  <si>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que no se tienen en cuenta las recomendaciones hechas por la Oficina de Control Interno y su oportuna implementación en los diferentes procesos.</t>
    </r>
  </si>
  <si>
    <t>Verificar y hacer seguimiento a las recomendaciones realizadas a los Procesos de la Entidad y su respectiva tratamiento con base en los hallazgos.</t>
  </si>
  <si>
    <t>Suscribir acta de compromiso de realización de acciones de mejoramiento.</t>
  </si>
  <si>
    <t>Líderes de proceso</t>
  </si>
  <si>
    <r>
      <rPr>
        <sz val="10"/>
        <color rgb="FFFF0000"/>
        <rFont val="Arial Narrow"/>
        <family val="2"/>
      </rPr>
      <t>Posibilidad de perdida</t>
    </r>
    <r>
      <rPr>
        <sz val="10"/>
        <color theme="1"/>
        <rFont val="Arial Narrow"/>
        <family val="2"/>
      </rPr>
      <t xml:space="preserve"> reputacional y económica por planificación institucional que no responda a los lineamientos del gobierno nacional y a las necesidades reales del sector solidario, </t>
    </r>
    <r>
      <rPr>
        <sz val="10"/>
        <color rgb="FFFF0000"/>
        <rFont val="Arial Narrow"/>
        <family val="2"/>
      </rPr>
      <t>debido</t>
    </r>
    <r>
      <rPr>
        <sz val="10"/>
        <color theme="1"/>
        <rFont val="Arial Narrow"/>
        <family val="2"/>
      </rPr>
      <t xml:space="preserve"> que no se actualiza o socializa el proceso de Pensamiento y direccionamiento estratégico </t>
    </r>
  </si>
  <si>
    <t>Revisión, actualización y  desarrollo del proceso de Pensamiento y Direccionamiento Estratégico, para la formulación e implementación de la Planeación Estratégica Institucional.</t>
  </si>
  <si>
    <r>
      <rPr>
        <sz val="10"/>
        <color rgb="FFFF0000"/>
        <rFont val="Arial Narrow"/>
        <family val="2"/>
      </rPr>
      <t>Posibilidad</t>
    </r>
    <r>
      <rPr>
        <sz val="10"/>
        <rFont val="Arial Narrow"/>
        <family val="2"/>
      </rPr>
      <t xml:space="preserve"> de perdida reputa</t>
    </r>
    <r>
      <rPr>
        <sz val="10"/>
        <color theme="1"/>
        <rFont val="Arial Narrow"/>
        <family val="2"/>
      </rPr>
      <t xml:space="preserve">cional y económica por uso de mecanismos de administración de riesgos inadecuados y deficiente detección temprana de riesgos, </t>
    </r>
    <r>
      <rPr>
        <sz val="10"/>
        <color rgb="FFFF0000"/>
        <rFont val="Arial Narrow"/>
        <family val="2"/>
      </rPr>
      <t xml:space="preserve">debido </t>
    </r>
    <r>
      <rPr>
        <sz val="10"/>
        <rFont val="Arial Narrow"/>
        <family val="2"/>
      </rPr>
      <t>a la falta de actualización de las herramientas para la gestión y Administración de Riesgos en la entidad</t>
    </r>
  </si>
  <si>
    <t>1.Mantener actualizada la documentación y herramientas para la gestión de riesgos. 
2. Realizar análisis a los seguimientos que reportan los líderes de procesos frente a los controles establecidos en los  Mapa de Riesgos de la entidad periódicamente.</t>
  </si>
  <si>
    <t>Implementar el programa integral de intervención PII (ruta)</t>
  </si>
  <si>
    <t xml:space="preserve">Gestionar ante el ministerio de hacienda y crédito las necesidades presupuestales para la atención de fomento de la economía solidaria </t>
  </si>
  <si>
    <t xml:space="preserve">Presentar ante el proyecto de presupuesto para atender las necesidades de las organizaciones </t>
  </si>
  <si>
    <t>Posibilidad de incurrir en perdida económica y reputacional</t>
  </si>
  <si>
    <t>Debido a  ejercer coacción a los funcionarios, contratistas o supervisores de la unidad para un beneficio particular o de un tercero.</t>
  </si>
  <si>
    <t>Posibilidad perdida económica y reputacional  debido a  ejercer coacción a los funcionarios, contratistas o supervisores de la unidad para un beneficio particular o de un tercero.</t>
  </si>
  <si>
    <t>Verificar   cumplimiento de la normativa vigente como. Circular para el supervisor.  resolución de funciones de supervisión, informes de supervisión   CIRCULAR 225 /15
Manual de contratación
Guía de Supervisión 
Guía de Financiero</t>
  </si>
  <si>
    <t>Solicitar Informes de supervisión con evidencia de seguimiento de informes mensuales técnicos  del cooperante y contratista si aplica.</t>
  </si>
  <si>
    <t>La no formulación, gestión y actualización de los planes, programas y proyectos por los formuladores y responsables, que permitan su desarrollo y ejecución de los proyectos de inversión.</t>
  </si>
  <si>
    <t>Supervisar la ejecución de los proyectos de inversión, estableciéndose el grado de avance financiero y de entrega productos, y realizar los ajustes en la ejecución si a ello corresponde.</t>
  </si>
  <si>
    <r>
      <rPr>
        <sz val="11"/>
        <color rgb="FFFF0000"/>
        <rFont val="Arial Narrow"/>
        <family val="2"/>
      </rPr>
      <t>Debido</t>
    </r>
    <r>
      <rPr>
        <sz val="11"/>
        <color theme="1"/>
        <rFont val="Arial Narrow"/>
        <family val="2"/>
      </rPr>
      <t xml:space="preserve"> a peticiones resueltas de manera inoportuna y/o extemporánea</t>
    </r>
  </si>
  <si>
    <r>
      <rPr>
        <sz val="11"/>
        <color rgb="FFFF0000"/>
        <rFont val="Arial Narrow"/>
        <family val="2"/>
      </rPr>
      <t xml:space="preserve">Posibilidad </t>
    </r>
    <r>
      <rPr>
        <sz val="11"/>
        <color theme="1"/>
        <rFont val="Arial Narrow"/>
        <family val="2"/>
      </rPr>
      <t xml:space="preserve">de pérdida reputacional </t>
    </r>
    <r>
      <rPr>
        <sz val="11"/>
        <color rgb="FFFF0000"/>
        <rFont val="Arial Narrow"/>
        <family val="2"/>
      </rPr>
      <t>debido</t>
    </r>
    <r>
      <rPr>
        <sz val="11"/>
        <color theme="1"/>
        <rFont val="Arial Narrow"/>
        <family val="2"/>
      </rPr>
      <t xml:space="preserve"> a peticiones resueltas de manera inoportuna  y/o extemporánea.</t>
    </r>
  </si>
  <si>
    <t xml:space="preserve">Reportar las necesidades de programación, mantenimiento y soporte al grupo de Tics </t>
  </si>
  <si>
    <t>Reportar las necesidades de programación, mantenimiento y soporte al grupo de Tics, cada vez que ocurran</t>
  </si>
  <si>
    <t xml:space="preserve">Profesional Especializado Grupo de educación e investigación </t>
  </si>
  <si>
    <t>Posibilidad de incurrir en perdida económica</t>
  </si>
  <si>
    <r>
      <rPr>
        <sz val="10"/>
        <color rgb="FFFF0000"/>
        <rFont val="Arial Narrow"/>
        <family val="2"/>
      </rPr>
      <t>Posibilidad  de perdida</t>
    </r>
    <r>
      <rPr>
        <sz val="10"/>
        <color theme="1"/>
        <rFont val="Arial Narrow"/>
        <family val="2"/>
      </rPr>
      <t xml:space="preserve"> reputacional, </t>
    </r>
    <r>
      <rPr>
        <sz val="10"/>
        <color rgb="FFFF0000"/>
        <rFont val="Arial Narrow"/>
        <family val="2"/>
      </rPr>
      <t>por</t>
    </r>
    <r>
      <rPr>
        <sz val="10"/>
        <color theme="1"/>
        <rFont val="Arial Narrow"/>
        <family val="2"/>
      </rPr>
      <t xml:space="preserve"> sanciones por parte de los entes de control e insatisfacción de los funcionarios de la entidad,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</si>
  <si>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r>
      <rPr>
        <sz val="10"/>
        <color rgb="FFFF0000"/>
        <rFont val="Arial Narrow"/>
        <family val="2"/>
      </rPr>
      <t>Debido</t>
    </r>
    <r>
      <rPr>
        <sz val="10"/>
        <color theme="1"/>
        <rFont val="Arial Narrow"/>
        <family val="2"/>
      </rPr>
      <t xml:space="preserve"> a inconsistencias presentadas en la liquidación de la nómina  
 </t>
    </r>
  </si>
  <si>
    <r>
      <rPr>
        <sz val="10"/>
        <color rgb="FFFF0000"/>
        <rFont val="Arial Narrow"/>
        <family val="2"/>
      </rPr>
      <t>Posibilidad</t>
    </r>
    <r>
      <rPr>
        <sz val="10"/>
        <color theme="1"/>
        <rFont val="Arial Narrow"/>
        <family val="2"/>
      </rPr>
      <t xml:space="preserve"> de incurrir en perdida económica por sanciones por parte de  entes de control o demandas por pagos inadecuados en la nomina y liquidación de las prestaciones sociales, </t>
    </r>
    <r>
      <rPr>
        <sz val="10"/>
        <color rgb="FFFF0000"/>
        <rFont val="Arial Narrow"/>
        <family val="2"/>
      </rPr>
      <t>debido</t>
    </r>
    <r>
      <rPr>
        <sz val="10"/>
        <color theme="1"/>
        <rFont val="Arial Narrow"/>
        <family val="2"/>
      </rPr>
      <t xml:space="preserve"> a inconsistencias presentadas en la liquidación de la mismas.</t>
    </r>
  </si>
  <si>
    <t>Validar y aprobar por el Coordinador de Gestión Humana la preliquidación de nomina presentada por el profesional responsable  a través de la verificación de la prenomina frente a la confrontación de las novedades y situaciones administrativas existentes.</t>
  </si>
  <si>
    <r>
      <rPr>
        <sz val="11"/>
        <color rgb="FFFF0000"/>
        <rFont val="Arial Narrow"/>
        <family val="2"/>
      </rPr>
      <t>Posibilidad de incurri</t>
    </r>
    <r>
      <rPr>
        <sz val="11"/>
        <color theme="1"/>
        <rFont val="Arial Narrow"/>
        <family val="2"/>
      </rPr>
      <t>r en perdida económica</t>
    </r>
  </si>
  <si>
    <r>
      <rPr>
        <sz val="10"/>
        <color rgb="FFFF0000"/>
        <rFont val="Arial Narrow"/>
        <family val="2"/>
      </rPr>
      <t xml:space="preserve">Debido </t>
    </r>
    <r>
      <rPr>
        <sz val="10"/>
        <color theme="1"/>
        <rFont val="Arial Narrow"/>
        <family val="2"/>
      </rPr>
      <t xml:space="preserve">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</si>
  <si>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incurrir en perdida económica por demandas generadas por accidentes de trabajo o enfermedades general o laboral, </t>
    </r>
    <r>
      <rPr>
        <sz val="10"/>
        <color rgb="FFFF0000"/>
        <rFont val="Arial Narrow"/>
        <family val="2"/>
      </rPr>
      <t>debido</t>
    </r>
    <r>
      <rPr>
        <sz val="10"/>
        <color theme="1"/>
        <rFont val="Arial Narrow"/>
        <family val="2"/>
      </rPr>
      <t xml:space="preserve"> 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</si>
  <si>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</si>
  <si>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Revisión de Historias laborales para validación y cargue de la información en el aplicativo CETIL, para su revisión y firma del Coordinador Grupo de Gestión Humana.</t>
  </si>
  <si>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liquidación en la selección de los rubros de funcionamiento o inversión.</t>
    </r>
  </si>
  <si>
    <t>Cargue de la información SIIF, verificación y aprobación de las solicitudes de tiquetes aéreos y viáticos de comisión de servicios de los servidores públicos.</t>
  </si>
  <si>
    <t>Falta de control  en la publicación de contenidos y piezas, en los canales establecidos para tal fin.</t>
  </si>
  <si>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</si>
  <si>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</si>
  <si>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t>El líder responsable del proceso deberá verificar y asegurar la recolección de contenidos dentro de los tiempos y estándares establecidos.</t>
  </si>
  <si>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extravio,  fallas en la relación e identificación de los bienes, o administración de inventarios.
</t>
    </r>
  </si>
  <si>
    <t>Realizar toma física de inventarios de todos los bienes de la Entidad y presentar informe pormenorizado por funcionario (inventarios individuales) y por dependencia.</t>
  </si>
  <si>
    <r>
      <rPr>
        <sz val="10"/>
        <color rgb="FFFF0000"/>
        <rFont val="Arial Narrow"/>
        <family val="2"/>
      </rPr>
      <t xml:space="preserve">Posibilidad </t>
    </r>
    <r>
      <rPr>
        <sz val="10"/>
        <rFont val="Arial Narrow"/>
        <family val="2"/>
      </rPr>
      <t>de perdida económica,</t>
    </r>
    <r>
      <rPr>
        <sz val="10"/>
        <color theme="1"/>
        <rFont val="Arial Narrow"/>
        <family val="2"/>
      </rPr>
      <t xml:space="preserve"> </t>
    </r>
    <r>
      <rPr>
        <sz val="10"/>
        <color rgb="FFFF0000"/>
        <rFont val="Arial Narrow"/>
        <family val="2"/>
      </rPr>
      <t>debido</t>
    </r>
    <r>
      <rPr>
        <sz val="10"/>
        <color theme="1"/>
        <rFont val="Arial Narrow"/>
        <family val="2"/>
      </rPr>
      <t xml:space="preserve"> a sustracción de los recursos asignados a caja menor.</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</si>
  <si>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sustracción de los bienes.
</t>
    </r>
  </si>
  <si>
    <t>Autorización de acceso a personal externo y visitantes, previa identificación. Y acompañamiento por parte de un funcionario de la Entidad.</t>
  </si>
  <si>
    <t>Procesos archivísticos no aplicados conforme a la normatividad vigente.</t>
  </si>
  <si>
    <t>Grupo de Gestión Administrativa
Profesional o Tecnólogo en Gestión Documental</t>
  </si>
  <si>
    <t>Posibilidad de perdida económica y reputacional</t>
  </si>
  <si>
    <t>Inexistencia de protocolos y lineamientos  para la administración de las comunicaciones oficiales.</t>
  </si>
  <si>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que se certifique erróneamente la disponibilidad de un rubro presupuestal.</t>
    </r>
  </si>
  <si>
    <t>Profesional Especializado. Técnico y auxiliar Grupo de Gestión Financiera</t>
  </si>
  <si>
    <t>Brindar asesoría en la definición de los rubros y usos presupuestales para la adquisición de bienes o servicios por parte de los funcionario encargado del manejo de presupuesto.</t>
  </si>
  <si>
    <t>El Coordinador, contratista con funciones de contador, técnico,  auxiliar administrativo del Grupo de Gestión Financiera brindaran asesora para la definición de los rubros y usos presupuestales en la adquisición de bienes y servicios.</t>
  </si>
  <si>
    <t>Profesional Especializado, contratista con funciones de contador, Técnico y auxiliar Grupo de Gestión Financiera</t>
  </si>
  <si>
    <t>Perdida reputacional y económica</t>
  </si>
  <si>
    <r>
      <t>Debido</t>
    </r>
    <r>
      <rPr>
        <sz val="10"/>
        <rFont val="Arial Narrow"/>
        <family val="2"/>
      </rPr>
      <t xml:space="preserve"> a la no contratación de los procesos indispensables (mantenimiento preventivo y correctivo de hardware y software, obsolescencia de equipos tecnológicos) para el funcionamiento de la UAEOS.</t>
    </r>
  </si>
  <si>
    <r>
      <rPr>
        <sz val="10"/>
        <color rgb="FFFF0000"/>
        <rFont val="Arial Narrow"/>
        <family val="2"/>
      </rPr>
      <t>Posibilidad de perdida</t>
    </r>
    <r>
      <rPr>
        <sz val="10"/>
        <color theme="1"/>
        <rFont val="Arial Narrow"/>
        <family val="2"/>
      </rPr>
      <t xml:space="preserve"> reputacional y económica , </t>
    </r>
    <r>
      <rPr>
        <sz val="10"/>
        <color rgb="FFFF0000"/>
        <rFont val="Arial Narrow"/>
        <family val="2"/>
      </rPr>
      <t>debido</t>
    </r>
    <r>
      <rPr>
        <sz val="10"/>
        <color theme="1"/>
        <rFont val="Arial Narrow"/>
        <family val="2"/>
      </rPr>
      <t xml:space="preserve"> a la no contratación de los procesos indispensables (mantenimiento preventivo y correctivo de hardware y software, obsolescencia de equipos tecnológicos) para el funcionamiento de la UAEOS.</t>
    </r>
  </si>
  <si>
    <t xml:space="preserve">Seguimiento  a los procesos de contratación del Grupo TICS conforme al Plan Anual de Adquisiciones </t>
  </si>
  <si>
    <t>Coordinador Grupo de Tecnologías de la Información</t>
  </si>
  <si>
    <t>Interrupción o fallas en los suministros de servicios (energía eléctrica, internet, y desastres naturales)</t>
  </si>
  <si>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</si>
  <si>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</si>
  <si>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Ejecutar plan de mantenimiento de software y hardware</t>
  </si>
  <si>
    <t>No contar con protocolos de seguridad informática, herramientas y aplicaciones de seguridad perimetral.</t>
  </si>
  <si>
    <r>
      <rPr>
        <sz val="10"/>
        <color rgb="FFFF0000"/>
        <rFont val="Arial Narrow"/>
        <family val="2"/>
      </rPr>
      <t>Debido</t>
    </r>
    <r>
      <rPr>
        <sz val="10"/>
        <rFont val="Arial Narrow"/>
        <family val="2"/>
      </rPr>
      <t xml:space="preserve">  a uso de software sin licencia, a fallas en la seguridad informática, de sus redes y bases de datos por manejo de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</si>
  <si>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uso de software sin licencia, </t>
    </r>
    <r>
      <rPr>
        <sz val="10"/>
        <color theme="1"/>
        <rFont val="Arial Narrow"/>
        <family val="2"/>
      </rPr>
      <t>a fallas en la seguridad informática, de sus redes y bases de datos por manejo de personal no autorizado.</t>
    </r>
  </si>
  <si>
    <t>Coordinador Grupo de Tecnologías de la Información y el Supervisor del contrato designado</t>
  </si>
  <si>
    <t>Coordinador Grupo de Tecnologías de la Información y el Profesional Especializado</t>
  </si>
  <si>
    <r>
      <rPr>
        <sz val="10"/>
        <color rgb="FFFF0000"/>
        <rFont val="Arial Narrow"/>
        <family val="2"/>
      </rPr>
      <t>Debido</t>
    </r>
    <r>
      <rPr>
        <sz val="10"/>
        <color theme="1"/>
        <rFont val="Arial Narrow"/>
        <family val="2"/>
      </rPr>
      <t xml:space="preserve"> a procesos de contratación direccionados, con violación a las disposiciones existentes que regulan desde la selección objetiva, la existencia de conflictos de intereses entre el funcionario público, el adjudicante, el adjudicatario y el supervisor de un contrato o convenio, con intereses propios o a favor de particulares.
</t>
    </r>
  </si>
  <si>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procesos de contratación direccionados, con violación a las disposiciones existentes que regulan desde la selección objetiva, la existencia de conflictos de intereses entre el funcionario público, el adjudicante, el adjudicatario y el supervisor de un contrato o convenio, con intereses propios o a favor de particulares.
</t>
    </r>
  </si>
  <si>
    <t>Revisar Plan anual de adquisiciones frente a solicitudes de procesos de contratación.</t>
  </si>
  <si>
    <t>Interés particular del supervisor en la entrega del cumplido a satisfacción sin el lleno de los requisitos contractuales.</t>
  </si>
  <si>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Informes de supervisión y recibos a satisfacción sin el cumplimiento de los requisitos y obligaciones contractuales</t>
    </r>
  </si>
  <si>
    <t>Satisfacer un interés particular de carácter económico, de prestigio o de notoriedad.</t>
  </si>
  <si>
    <r>
      <rPr>
        <sz val="10"/>
        <color rgb="FFFF0000"/>
        <rFont val="Arial Narrow"/>
        <family val="2"/>
      </rPr>
      <t>Debido</t>
    </r>
    <r>
      <rPr>
        <sz val="10"/>
        <color theme="1"/>
        <rFont val="Arial Narrow"/>
        <family val="2"/>
      </rPr>
      <t xml:space="preserve"> a vínculos de parentesco, consanguíneo, civil, o legal entre un contratista y su supervisor.</t>
    </r>
  </si>
  <si>
    <r>
      <rPr>
        <sz val="10"/>
        <color rgb="FFFF0000"/>
        <rFont val="Arial Narrow"/>
        <family val="2"/>
      </rPr>
      <t>Posibilidad de perdida</t>
    </r>
    <r>
      <rPr>
        <sz val="10"/>
        <color theme="1"/>
        <rFont val="Arial Narrow"/>
        <family val="2"/>
      </rPr>
      <t xml:space="preserve"> reputacional, </t>
    </r>
    <r>
      <rPr>
        <sz val="10"/>
        <color rgb="FFFF0000"/>
        <rFont val="Arial Narrow"/>
        <family val="2"/>
      </rPr>
      <t>debido</t>
    </r>
    <r>
      <rPr>
        <sz val="10"/>
        <rFont val="Arial Narrow"/>
        <family val="2"/>
      </rPr>
      <t xml:space="preserve"> a vínculos de parentesco, consanguíneo, civil, o legal entre un contratista y su supervisor o en acciones que insidan directamente en su configuración.</t>
    </r>
  </si>
  <si>
    <t>Efectuar consulta ante el aplicativo de la Procuraduría General de la Nación, en el que permita a la UAEOS conocer si el futuro cooperante o contratista se encuentra incurso en causal de inhabilidad o incompatibilidad. 
Solicitar a los futuros cooperantes o contratistas, declaración de no encontrarse incursos en causal de inhabilidad o incompatibilidad sobreviniente frente a directivos y funcionarios públicos que participan en  un proceso contractual al interior de la UAEOS.</t>
  </si>
  <si>
    <t>Solicitar a los futuros contratistas y/o supervisores de contratos y/o convenios de la UAEOS, declaración de estar incurso o no en causal de conflicto de intereses, frente al futuro contratista o cooperante.</t>
  </si>
  <si>
    <t>Validación y verificación de hojas de vida de los apoderados judiciales Consejo Superior de la Judicatura.</t>
  </si>
  <si>
    <t>PQRDS resueltas en los términos de Ley</t>
  </si>
  <si>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</si>
  <si>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r>
      <rPr>
        <sz val="11"/>
        <color rgb="FFFF0000"/>
        <rFont val="Arial Narrow"/>
        <family val="2"/>
      </rPr>
      <t>Posibilidad</t>
    </r>
    <r>
      <rPr>
        <sz val="11"/>
        <color theme="1"/>
        <rFont val="Arial Narrow"/>
        <family val="2"/>
      </rPr>
      <t xml:space="preserve"> de perdida reputacional, </t>
    </r>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</si>
  <si>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t xml:space="preserve">La prestación de un servicio o producto no conforme contrario con los criterios establecidos para la prestación de un servicio o producto con los estándares de calidad y/o a los términos o condiciones establecidas contractualmente. </t>
  </si>
  <si>
    <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</si>
  <si>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económica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</si>
  <si>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El líder responsable del proceso respectivo donde se presta el servicio o producto, verificará el cumplimiento de las característica y criterios establecidos para la conformidad de los productos o servicios de la Unidad.</t>
  </si>
  <si>
    <t>El Director Técnico del área donde se lleva a cavo la prestación del producto o servicio respectivo, validará el cumplimiento de los requisitos, características y criterios establecidos para la conformidad de los productos o servicios de la Unidad.</t>
  </si>
  <si>
    <r>
      <rPr>
        <sz val="10"/>
        <color rgb="FFFF0000"/>
        <rFont val="Arial Narrow"/>
        <family val="2"/>
      </rPr>
      <t>Po</t>
    </r>
    <r>
      <rPr>
        <sz val="10"/>
        <color theme="1"/>
        <rFont val="Arial Narrow"/>
        <family val="2"/>
      </rPr>
      <t>r quejas o reclamos de la ciudadanía en general o sanciones por entes de control de índole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</si>
  <si>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ciudadanía en general. </t>
    </r>
    <r>
      <rPr>
        <sz val="10"/>
        <color theme="1"/>
        <rFont val="Arial Narrow"/>
        <family val="2"/>
      </rPr>
      <t xml:space="preserve">
 </t>
    </r>
  </si>
  <si>
    <r>
      <rPr>
        <sz val="10"/>
        <color rgb="FFFF0000"/>
        <rFont val="Arial Narrow"/>
        <family val="2"/>
      </rPr>
      <t>Posibilidad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criterios del producto o servicio no conforme documentos que se encuentran disponible para el uso de los funcionarios o para consulta de la ciudadanía en general. </t>
    </r>
  </si>
  <si>
    <t xml:space="preserve">El líder de proceso responsable de actualizar y socializar los documentos aprobados, realizará el aseguramiento de los documentos que se encuentran disponible para el uso de los funcionarios o para consulta de la ciudadanía en general. </t>
  </si>
  <si>
    <t xml:space="preserve">El profesional responsable de revisión y actualización de documentos, verificará que la última versión vigente se encuentre disponible para el uso de los funcionarios o para consulta de la ciudadanía en general. </t>
  </si>
  <si>
    <r>
      <rPr>
        <sz val="10"/>
        <color rgb="FFFF0000"/>
        <rFont val="Arial Narrow"/>
        <family val="2"/>
      </rPr>
      <t>Posibilidad de incurri</t>
    </r>
    <r>
      <rPr>
        <sz val="10"/>
        <color theme="1"/>
        <rFont val="Arial Narrow"/>
        <family val="2"/>
      </rPr>
      <t>r en perdida repuacional y económica</t>
    </r>
  </si>
  <si>
    <t>Asignación de apoderados judiciales con verificación por proceso, del régimen de inhabilidades e incompatibilidades y conflicto de interés</t>
  </si>
  <si>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t>
    </r>
  </si>
  <si>
    <r>
      <rPr>
        <sz val="10"/>
        <color rgb="FFFF0000"/>
        <rFont val="Arial Narrow"/>
        <family val="2"/>
      </rPr>
      <t>Posibilidad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 FURAG.</t>
    </r>
  </si>
  <si>
    <t>El líder de proceso y su equipo adelantaran revisión general periódica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</si>
  <si>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periódica, de las oportunidades de mejora, observaciones, recomendaciones y hallazgos provenientes de diferentes fuentes, con el fin que se implementen o se realicen acciones de mejora con el fin de atender la gestión institucional. 
</t>
  </si>
  <si>
    <t>Recibimiento de dadivas por parte de un funcionario de la oficina de Control Interno para alterar el informe de auditoria.</t>
  </si>
  <si>
    <r>
      <rPr>
        <sz val="10"/>
        <color rgb="FFFF0000"/>
        <rFont val="Arial Narrow"/>
        <family val="2"/>
      </rPr>
      <t>Debido</t>
    </r>
    <r>
      <rPr>
        <sz val="10"/>
        <color theme="1"/>
        <rFont val="Arial Narrow"/>
        <family val="2"/>
      </rPr>
      <t xml:space="preserve"> a hallazgos con presuntas incidencias fiscales, penales y disciplinarias  que no sean reportados por la Oficina de Control Interno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</si>
  <si>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hallazgos con presuntas incidencias fiscales, penales y disciplinarias  que no sean reportados por la Oficina de Control Interno en las auditorias de evaluación independiente.</t>
    </r>
  </si>
  <si>
    <t>Los informes emitidos por la Oficina de Control Interno, serán presentados ante los miembros de Comité Institucional de Coordinación de Control Interno para su conocimiento.</t>
  </si>
  <si>
    <t>Posibilidad de perdida reputacional</t>
  </si>
  <si>
    <t>Suministro de la información  solicitada del proceso de forma extemporáneamente o no entregada.</t>
  </si>
  <si>
    <t>Suscripción de acta de apertura a los procesos de evaluación independiente, incluyendo el compromiso por parte de los líderes de proceso, de suministrar la información necesaria y requerida.</t>
  </si>
  <si>
    <r>
      <rPr>
        <sz val="10"/>
        <color rgb="FFFF0000"/>
        <rFont val="Arial Narrow"/>
        <family val="2"/>
      </rPr>
      <t>Debido</t>
    </r>
    <r>
      <rPr>
        <sz val="10"/>
        <color theme="1"/>
        <rFont val="Arial Narrow"/>
        <family val="2"/>
      </rPr>
      <t xml:space="preserve">  a que no se tienen en cuenta las recomendaciones hechas por la Oficina de Control Interno y su oportuna implementación en los diferentes procesos</t>
    </r>
  </si>
  <si>
    <t xml:space="preserve">Acompañamiento técnico  a las organizaciones solidarias  durante los cuatro años que dura cada proceso .haciendo actualización cada año. </t>
  </si>
  <si>
    <t xml:space="preserve"> Alcance de cobertura  para atender a las organizaciones solidarias </t>
  </si>
  <si>
    <r>
      <rPr>
        <sz val="10"/>
        <color rgb="FFFF0000"/>
        <rFont val="Arial Narrow"/>
        <family val="2"/>
      </rPr>
      <t>Debido</t>
    </r>
    <r>
      <rPr>
        <sz val="10"/>
        <rFont val="Arial Narrow"/>
        <family val="2"/>
      </rPr>
      <t xml:space="preserve"> a la falta criterios y de herramientas para recolección, validación y procesamiento de la información</t>
    </r>
  </si>
  <si>
    <r>
      <rPr>
        <sz val="10"/>
        <color rgb="FFFF0000"/>
        <rFont val="Arial Narrow"/>
        <family val="2"/>
      </rPr>
      <t>Posibilidad de perdida</t>
    </r>
    <r>
      <rPr>
        <sz val="10"/>
        <color theme="1"/>
        <rFont val="Arial Narrow"/>
        <family val="2"/>
      </rPr>
      <t xml:space="preserve"> reputacional y económica por ausencia de información que permita realizar el procesamiento y análisis de las operaciones estadísticas que permitan generar informes o reportes oportunos y adecuados para la toma de decisiones por parte de la Alta Dirección, </t>
    </r>
    <r>
      <rPr>
        <sz val="10"/>
        <color rgb="FFFF0000"/>
        <rFont val="Arial Narrow"/>
        <family val="2"/>
      </rPr>
      <t>debido</t>
    </r>
    <r>
      <rPr>
        <sz val="10"/>
        <color theme="1"/>
        <rFont val="Arial Narrow"/>
        <family val="2"/>
      </rPr>
      <t xml:space="preserve"> a la falta criterios y de herramientas para recolección, validación y procesamiento de la información</t>
    </r>
  </si>
  <si>
    <r>
      <rPr>
        <sz val="11"/>
        <color rgb="FFFF0000"/>
        <rFont val="Arial Narrow"/>
        <family val="2"/>
      </rPr>
      <t>Posibilidad de incurrir</t>
    </r>
    <r>
      <rPr>
        <sz val="11"/>
        <color theme="1"/>
        <rFont val="Arial Narrow"/>
        <family val="2"/>
      </rPr>
      <t xml:space="preserve"> en perdida reputacional y económica</t>
    </r>
  </si>
  <si>
    <r>
      <t>Debido</t>
    </r>
    <r>
      <rPr>
        <sz val="10"/>
        <rFont val="Arial Narrow"/>
        <family val="2"/>
      </rPr>
      <t xml:space="preserve">  a la utilización indebida de información privilegiada para satisfacer un interés particular o favorecimiento de un tercero.</t>
    </r>
  </si>
  <si>
    <r>
      <rPr>
        <sz val="10"/>
        <color rgb="FFFF0000"/>
        <rFont val="Arial Narrow"/>
        <family val="2"/>
      </rPr>
      <t>Posibilidad</t>
    </r>
    <r>
      <rPr>
        <sz val="10"/>
        <color theme="1"/>
        <rFont val="Arial Narrow"/>
        <family val="2"/>
      </rPr>
      <t xml:space="preserve"> de perdida reputacional y económica, por manipulación de las bases de datos de operaciones estadísticas, </t>
    </r>
    <r>
      <rPr>
        <sz val="10"/>
        <color rgb="FFFF0000"/>
        <rFont val="Arial Narrow"/>
        <family val="2"/>
      </rPr>
      <t>debido</t>
    </r>
    <r>
      <rPr>
        <sz val="10"/>
        <rFont val="Arial Narrow"/>
        <family val="2"/>
      </rPr>
      <t xml:space="preserve"> a la utilización indebida de información privilegiada</t>
    </r>
    <r>
      <rPr>
        <sz val="10"/>
        <color theme="1"/>
        <rFont val="Arial Narrow"/>
        <family val="2"/>
      </rPr>
      <t xml:space="preserve"> para satisfacer un interés particular o favorecimiento de un tercero.</t>
    </r>
  </si>
  <si>
    <t>Mesa de trabajo con cooperantes y/o contratistas/ investigadores/ para socializar los referentes doctrinales institucionales.</t>
  </si>
  <si>
    <t>Realizar mesa de trabajo con cooperantes y/o contratistas/ investigadores/ para socializar los referentes doctrinales institucionales.</t>
  </si>
  <si>
    <t>Socializar los requisitos asociados al procedimiento de emisión de certificados de procesos de formación desarrollados por la Caeos</t>
  </si>
  <si>
    <t>Divulgar internamente los requisitos asociados al procedimiento de emisión de certificados de procesos de formación desarrollados por la Caeos</t>
  </si>
  <si>
    <t xml:space="preserve">
Divulgar a la ciudadanía la gratuidad de las acciones que desarrolla la Caeos respecto del trámite
Socializar el marco normativo y procedimiento aplicable al trámite de acreditación.
</t>
  </si>
  <si>
    <t>No contar o desconocer  lineamientos para la formulación estratégica institucional</t>
  </si>
  <si>
    <r>
      <rPr>
        <sz val="10"/>
        <color rgb="FFFF0000"/>
        <rFont val="Arial Narrow"/>
        <family val="2"/>
      </rPr>
      <t>Debido</t>
    </r>
    <r>
      <rPr>
        <sz val="10"/>
        <rFont val="Arial Narrow"/>
        <family val="2"/>
      </rPr>
      <t xml:space="preserve">  a que no se actualiza o socializa el proceso de Pensamiento y Direccionamiento estratégico </t>
    </r>
  </si>
  <si>
    <r>
      <rPr>
        <sz val="11"/>
        <color rgb="FFFF0000"/>
        <rFont val="Arial Narrow"/>
        <family val="2"/>
      </rPr>
      <t>Debido</t>
    </r>
    <r>
      <rPr>
        <sz val="11"/>
        <color theme="1"/>
        <rFont val="Arial Narrow"/>
        <family val="2"/>
      </rPr>
      <t xml:space="preserve"> a desarrollos investigativos que no se alinean a los referentes doctrinales institucionales</t>
    </r>
  </si>
  <si>
    <r>
      <rPr>
        <sz val="10"/>
        <color rgb="FFFF0000"/>
        <rFont val="Arial Narrow"/>
        <family val="2"/>
      </rPr>
      <t>Posibilidad de perdida</t>
    </r>
    <r>
      <rPr>
        <sz val="10"/>
        <color theme="1"/>
        <rFont val="Arial Narrow"/>
        <family val="2"/>
      </rPr>
      <t xml:space="preserve"> económica y reputacional, </t>
    </r>
    <r>
      <rPr>
        <sz val="10"/>
        <color rgb="FFFF0000"/>
        <rFont val="Arial Narrow"/>
        <family val="2"/>
      </rPr>
      <t>debido</t>
    </r>
    <r>
      <rPr>
        <sz val="10"/>
        <color theme="1"/>
        <rFont val="Arial Narrow"/>
        <family val="2"/>
      </rPr>
      <t xml:space="preserve"> a organizaciones solidarias que no son perdurables y sostenibles en el tiempo.</t>
    </r>
  </si>
  <si>
    <r>
      <rPr>
        <sz val="11"/>
        <color rgb="FFFF0000"/>
        <rFont val="Arial Narrow"/>
        <family val="2"/>
      </rPr>
      <t>Debido a</t>
    </r>
    <r>
      <rPr>
        <sz val="11"/>
        <color theme="1"/>
        <rFont val="Arial Narrow"/>
        <family val="2"/>
      </rPr>
      <t xml:space="preserve">   presupuesto insuficiente  </t>
    </r>
  </si>
  <si>
    <r>
      <rPr>
        <sz val="11"/>
        <color rgb="FFFF0000"/>
        <rFont val="Arial Narrow"/>
        <family val="2"/>
      </rPr>
      <t>Posibilidad de perdida</t>
    </r>
    <r>
      <rPr>
        <sz val="11"/>
        <color theme="1"/>
        <rFont val="Arial Narrow"/>
        <family val="2"/>
      </rPr>
      <t xml:space="preserve"> reputacional  Debido a  presupuesto insuficiente  </t>
    </r>
  </si>
  <si>
    <t>Enero 1 de 2022</t>
  </si>
  <si>
    <t>Junio 30
Agosto 31
Diciembre 31</t>
  </si>
  <si>
    <t>GFI 02</t>
  </si>
  <si>
    <t>GFI 03</t>
  </si>
  <si>
    <t>GFI 04</t>
  </si>
  <si>
    <t>Información que se presenta y alimenta el sistema es errada o se presenta por registros automaticos parametrizados..</t>
  </si>
  <si>
    <r>
      <rPr>
        <sz val="10"/>
        <color rgb="FFFF0000"/>
        <rFont val="Arial Narrow"/>
        <family val="2"/>
      </rPr>
      <t>Debido</t>
    </r>
    <r>
      <rPr>
        <sz val="10"/>
        <color theme="1"/>
        <rFont val="Arial Narrow"/>
        <family val="2"/>
      </rPr>
      <t xml:space="preserve"> a saldos de cuentas contables inconsistentes.</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</si>
  <si>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 a</t>
    </r>
    <r>
      <rPr>
        <sz val="10"/>
        <color theme="1"/>
        <rFont val="Arial Narrow"/>
        <family val="2"/>
      </rPr>
      <t xml:space="preserve"> saldos de cuentas contables inconsistentes.</t>
    </r>
  </si>
  <si>
    <t>Revisar y analizar la información de SIIF nación para realizar registros contables adecuados con base en la normatividad vigente.</t>
  </si>
  <si>
    <t>Orientar los diferentes grupos que suministran la información contable para que presenten la realidad económica de la Entidad, conforme a lo establecido por el Manual de Políticas y Prácticas Contables de la Unidad, la normatividad vigente y el material de apoyo de SIIF Nación.</t>
  </si>
  <si>
    <t>Profesional Especializado, Contratista con funciones de contador, Técnico y auxiliar Grupo de Gestión Financiera</t>
  </si>
  <si>
    <t>Información presentada sin validación completa al momento de generarse la transmisión.</t>
  </si>
  <si>
    <r>
      <rPr>
        <sz val="10"/>
        <color rgb="FFFF0000"/>
        <rFont val="Arial Narrow"/>
        <family val="2"/>
      </rPr>
      <t>Debido</t>
    </r>
    <r>
      <rPr>
        <sz val="10"/>
        <color theme="1"/>
        <rFont val="Arial Narrow"/>
        <family val="2"/>
      </rPr>
      <t xml:space="preserve"> a inconsistencias en el reporte de información exogena y declaraciones tributarias.</t>
    </r>
  </si>
  <si>
    <r>
      <rPr>
        <sz val="10"/>
        <color rgb="FFFF0000"/>
        <rFont val="Arial Narrow"/>
        <family val="2"/>
      </rPr>
      <t>Posibilidad</t>
    </r>
    <r>
      <rPr>
        <sz val="10"/>
        <color theme="1"/>
        <rFont val="Arial Narrow"/>
        <family val="2"/>
      </rPr>
      <t xml:space="preserve"> de perdida economica y reputacional </t>
    </r>
    <r>
      <rPr>
        <sz val="10"/>
        <color rgb="FFFF0000"/>
        <rFont val="Arial Narrow"/>
        <family val="2"/>
      </rPr>
      <t>debido</t>
    </r>
    <r>
      <rPr>
        <sz val="10"/>
        <color theme="1"/>
        <rFont val="Arial Narrow"/>
        <family val="2"/>
      </rPr>
      <t xml:space="preserve"> a inconsistencias en el reporte de información exogena y declaraciones tributarias.</t>
    </r>
  </si>
  <si>
    <t>Revisar y conciliar la información exogena a reportar contra los saldos acumulados contables al cierre del periodo fiscal.</t>
  </si>
  <si>
    <t>Verificar que la información sea consistente antes de generar la trasmisión, con dos (2) dias como mínimo de antelación a la fecha de vencimiento de su presentación.</t>
  </si>
  <si>
    <t>Profesional Especializado Grado 13 y Contratista de apoyo a los medios magnéticos.</t>
  </si>
  <si>
    <t>Selección del beneficiario final sin verificar.</t>
  </si>
  <si>
    <r>
      <rPr>
        <sz val="10"/>
        <color rgb="FFFF0000"/>
        <rFont val="Arial Narrow"/>
        <family val="2"/>
      </rPr>
      <t>Debido</t>
    </r>
    <r>
      <rPr>
        <sz val="10"/>
        <color theme="1"/>
        <rFont val="Arial Narrow"/>
        <family val="2"/>
      </rPr>
      <t xml:space="preserve"> a errada selección del beneficiario con traspaso a pagaduría, de acuerdo a los pagos establecidos a través de este medio.</t>
    </r>
  </si>
  <si>
    <r>
      <t xml:space="preserve">Posibilidad </t>
    </r>
    <r>
      <rPr>
        <sz val="10"/>
        <rFont val="Arial Narrow"/>
        <family val="2"/>
      </rPr>
      <t xml:space="preserve">de perdida reputacional </t>
    </r>
    <r>
      <rPr>
        <sz val="10"/>
        <color rgb="FFFF0000"/>
        <rFont val="Arial Narrow"/>
        <family val="2"/>
      </rPr>
      <t xml:space="preserve">debido </t>
    </r>
    <r>
      <rPr>
        <sz val="10"/>
        <rFont val="Arial Narrow"/>
        <family val="2"/>
      </rPr>
      <t>a errada selección del beneficiario con traspaso a pagaduría, de acuerdo a los pagos establecidos a través de este medio.</t>
    </r>
  </si>
  <si>
    <t>Revisar reporte de SIIF Nación de ordenes de pago no presupuestales.</t>
  </si>
  <si>
    <t>Verificar el tipo de beneficiario final</t>
  </si>
  <si>
    <t>Profesional Especializado Grado 13</t>
  </si>
  <si>
    <t>Todos los procesos</t>
  </si>
  <si>
    <t>Consolidar mapas de riesgos de todos los procesos de la Entidad.</t>
  </si>
  <si>
    <t>identificar los riesgos que se establecieron para cada uno de los procesos de la unidad, su valoración y tratamiento a través de controles, y su posterior seguimiento periodico.</t>
  </si>
  <si>
    <t>GSM 02</t>
  </si>
  <si>
    <t>GSM 01</t>
  </si>
  <si>
    <t>CFO 01</t>
  </si>
  <si>
    <t>CFO 02</t>
  </si>
  <si>
    <t>CFO 03</t>
  </si>
  <si>
    <t>GPP 01</t>
  </si>
  <si>
    <t>MAPA DE RIESGOS  2.022</t>
  </si>
  <si>
    <t>PROCESOS</t>
  </si>
  <si>
    <t>No. RIESGOS</t>
  </si>
  <si>
    <t>CALIFICACIÓN RIESGO RESIDUAL</t>
  </si>
  <si>
    <t>PROBAILIDAD</t>
  </si>
  <si>
    <t>IMPACTO</t>
  </si>
  <si>
    <t>ZONA DE RIESGO</t>
  </si>
  <si>
    <t>MODERADO</t>
  </si>
  <si>
    <t>BAJO</t>
  </si>
  <si>
    <t>ALTO</t>
  </si>
  <si>
    <t>EXTREMO</t>
  </si>
  <si>
    <t>TOTAL</t>
  </si>
  <si>
    <t>PENSAMIENTO Y DIRECCIONAMIENTO ESTRATÉGICO</t>
  </si>
  <si>
    <t>FOMENTO DE LAS ORGANIZACIONES SOLIDARIAS</t>
  </si>
  <si>
    <t>GESTIÓN DE PROGRAMAS Y PROYECTOS</t>
  </si>
  <si>
    <t>GESTIÓN DEL SEGUIMIENTO Y LA MEDICIÓN</t>
  </si>
  <si>
    <t>BAJA</t>
  </si>
  <si>
    <t>MODERADA</t>
  </si>
  <si>
    <t>ALTA</t>
  </si>
  <si>
    <t>EXTREMA</t>
  </si>
  <si>
    <t>GESTIÓN DEL CONOCIMIENTO</t>
  </si>
  <si>
    <t>SERVICIO AL CIUDADANO</t>
  </si>
  <si>
    <t>GESTIÓN HUMANA</t>
  </si>
  <si>
    <t>COMUNICACIÓN Y PRENSA</t>
  </si>
  <si>
    <t>GESTIÓN ADMINISTRATIVA</t>
  </si>
  <si>
    <t>GESTIÓN DOCUMENTAL</t>
  </si>
  <si>
    <t>GESTIÓN FINANCIERA</t>
  </si>
  <si>
    <t>GESTIÓN INFORMÁTICA</t>
  </si>
  <si>
    <t>GESTIÓN CONTRACTUAL</t>
  </si>
  <si>
    <t>GESTIÓN JURÍDICA</t>
  </si>
  <si>
    <t>GESTIÓN DEL MEJORAMIENTO</t>
  </si>
  <si>
    <t>GESTIÓN DEL CONTROL Y EVALUACIÓN</t>
  </si>
  <si>
    <t>TOTAL RIESGOS</t>
  </si>
  <si>
    <t>TOTAL % RIESGOS</t>
  </si>
  <si>
    <t>PROBABILIDAD</t>
  </si>
  <si>
    <t>RESPUESTA</t>
  </si>
  <si>
    <t>Asumir el riesgo</t>
  </si>
  <si>
    <t>Reducir el riesgo</t>
  </si>
  <si>
    <t>Compartir o transferir</t>
  </si>
  <si>
    <t>RIESGOS</t>
  </si>
  <si>
    <t>B: BAJA</t>
  </si>
  <si>
    <t>M: MODERADA</t>
  </si>
  <si>
    <t>A: ALTA</t>
  </si>
  <si>
    <t>E: EXTREMA</t>
  </si>
  <si>
    <t>GESTIÓN DE LA EDUCACIÓN SOLIDARIA</t>
  </si>
  <si>
    <t>GES 02</t>
  </si>
  <si>
    <t>GES 01</t>
  </si>
  <si>
    <t>UNIDAD ADMINISTRATIVA ESPECIAL DE ORGANIZACIONES SOLIDARIAS</t>
  </si>
  <si>
    <t>Líder Proceso</t>
  </si>
  <si>
    <t>Director Nacional</t>
  </si>
  <si>
    <t>Director Técnico Dirección de Desarrollo de las Organizaciones Solidarias</t>
  </si>
  <si>
    <t>Director de Investigación y Planeación</t>
  </si>
  <si>
    <t>Coordinador Grupo Educación e Investigaciones</t>
  </si>
  <si>
    <t>Coordinador Grupo de Comunicación y Prensa</t>
  </si>
  <si>
    <t>Coordinador Grupo de Gestión Administrativa</t>
  </si>
  <si>
    <t>Coordinador Grupo de Gestión Financiera</t>
  </si>
  <si>
    <t>Coordinador Grupo de Gestión Humana</t>
  </si>
  <si>
    <t>No. Riesgos</t>
  </si>
  <si>
    <t>RESUMEN MAPA DE RIESGOS 2022</t>
  </si>
  <si>
    <t>ZONA DE RIESGO RESIDUAL</t>
  </si>
  <si>
    <t>No. Riesgos de Corrupción</t>
  </si>
  <si>
    <t>Total No. Riesgos</t>
  </si>
  <si>
    <t>RESUMEN MAPA DE RIESGOS DE CORRUPCIÓN 2022</t>
  </si>
  <si>
    <t>Coordinador Grupo Tics</t>
  </si>
  <si>
    <t>Jefe de Oficina Asesora Jurídica</t>
  </si>
  <si>
    <t>Coordinador Grupo TICS</t>
  </si>
  <si>
    <t>Verificar la información de ejecución de los proyectos de inversión registrada en el SPI,  para establecer alertas en caso de presentar inconsistencias en la información reportada mensualmente.</t>
  </si>
  <si>
    <t>Profesional Especializado Grupo de Planeación y Estadística
Coordinador Grupo de Planeación y Estadística</t>
  </si>
  <si>
    <t>Acceso a la información de las bases de datos catalogadas como sensibles de las operaciones estadísticas, únicamente al personal autorizado: al Coordinador del Grupo de Planeación y Estadístico y al contratista encargado del procesamiento de las bases de datos estadisticos.</t>
  </si>
  <si>
    <t>Verificar que el procedimiento de Producto y Servicio no conforme describa las caracteristicas y criterios establecidos para la conformidad de los productos o servicios de la Unidad, y socializar a los lideres dicha información.</t>
  </si>
  <si>
    <t xml:space="preserve">Profesional Especializado Grado 17 Grupo de Planeación y Estadística. </t>
  </si>
  <si>
    <t>Revisar y gestionar la identificación de producto o servicio no conforme reportada porlos líderes de Proceso, de acuerdo con el Procedimiento de producto o Servicio no Conforme.</t>
  </si>
  <si>
    <t>Profesional Especializado Grado 17 Grupo de Planeación y Estadística. 
Coordinador Grupo de Planeación y Estadística.</t>
  </si>
  <si>
    <t xml:space="preserve">Director de Investigación y Planeación
Coordinador Grupo de Planeación y Estadística.
Profesional Especializado Grado 17 Grupo de Planeación y Estadística. </t>
  </si>
  <si>
    <t>Líderes de Procesos (1ra. Y 2da. Línea de defensa)
Profesional Especializado Grado 17 Grupo de Planeación y Estadística</t>
  </si>
  <si>
    <r>
      <rPr>
        <sz val="10"/>
        <color rgb="FFFF0000"/>
        <rFont val="Arial Narrow"/>
        <family val="2"/>
      </rPr>
      <t>Debido</t>
    </r>
    <r>
      <rPr>
        <sz val="10"/>
        <color theme="1"/>
        <rFont val="Arial Narrow"/>
        <family val="2"/>
      </rPr>
      <t xml:space="preserve"> a Pérdida de la Disponibilidad y Confidencialidad
</t>
    </r>
  </si>
  <si>
    <t>GIN 001</t>
  </si>
  <si>
    <t>Acceso a la red o a los sistemas de información por personas no autorizadas en la UAEOS.</t>
  </si>
  <si>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Pérdida de la Disponibilidad o Confidencialidad
</t>
    </r>
  </si>
  <si>
    <t xml:space="preserve">Gestión de las vulnerabilidades técnicas
</t>
  </si>
  <si>
    <t>Políticas para la seguridad de la informacioón</t>
  </si>
  <si>
    <t>Politica de control de acceso</t>
  </si>
  <si>
    <t xml:space="preserve">Sistema de gestión de contraseñas
</t>
  </si>
  <si>
    <t>Mantenimiento de Equipos</t>
  </si>
  <si>
    <t>Toma de conciencia, educación y formación en la seguridad de la información</t>
  </si>
  <si>
    <t>julio 1 de 2022</t>
  </si>
  <si>
    <t>GFI 05</t>
  </si>
  <si>
    <t>Fallas en el sistema de pagos de las plataformas virtuales.</t>
  </si>
  <si>
    <r>
      <rPr>
        <sz val="11"/>
        <color rgb="FFFF0000"/>
        <rFont val="Arial Narrow"/>
        <family val="2"/>
      </rPr>
      <t>Debido</t>
    </r>
    <r>
      <rPr>
        <sz val="11"/>
        <color theme="1"/>
        <rFont val="Arial Narrow"/>
        <family val="2"/>
      </rPr>
      <t xml:space="preserve"> a realizar doble pago.</t>
    </r>
  </si>
  <si>
    <r>
      <rPr>
        <sz val="11"/>
        <color rgb="FFFF0000"/>
        <rFont val="Arial Narrow"/>
        <family val="2"/>
      </rPr>
      <t>Posibilidad</t>
    </r>
    <r>
      <rPr>
        <sz val="11"/>
        <color theme="1"/>
        <rFont val="Arial Narrow"/>
        <family val="2"/>
      </rPr>
      <t xml:space="preserve"> de perdida económica y reputacional </t>
    </r>
    <r>
      <rPr>
        <sz val="11"/>
        <color rgb="FFFF0000"/>
        <rFont val="Arial Narrow"/>
        <family val="2"/>
      </rPr>
      <t>debido</t>
    </r>
    <r>
      <rPr>
        <sz val="11"/>
        <color theme="1"/>
        <rFont val="Arial Narrow"/>
        <family val="2"/>
      </rPr>
      <t xml:space="preserve"> a realizar doble pago.</t>
    </r>
  </si>
  <si>
    <t>Revisar saldos cuentas bancos</t>
  </si>
  <si>
    <t>Verificar los saldos cuenta bancaria cada vez que se realice un pago</t>
  </si>
  <si>
    <t>Mayo 1 de 2022</t>
  </si>
  <si>
    <r>
      <rPr>
        <sz val="10"/>
        <color rgb="FFFF0000"/>
        <rFont val="Arial Narrow"/>
        <family val="2"/>
      </rPr>
      <t>Posibilidad</t>
    </r>
    <r>
      <rPr>
        <sz val="10"/>
        <color theme="1"/>
        <rFont val="Arial Narrow"/>
        <family val="2"/>
      </rPr>
      <t xml:space="preserve"> de pérdida reputacional</t>
    </r>
  </si>
  <si>
    <r>
      <rPr>
        <sz val="10"/>
        <color rgb="FFFF0000"/>
        <rFont val="Arial Narrow"/>
        <family val="2"/>
      </rPr>
      <t>Posibilidad</t>
    </r>
    <r>
      <rPr>
        <sz val="10"/>
        <color theme="1"/>
        <rFont val="Arial Narrow"/>
        <family val="2"/>
      </rPr>
      <t xml:space="preserve"> de perdida reputacional</t>
    </r>
  </si>
  <si>
    <r>
      <rPr>
        <sz val="10"/>
        <color rgb="FFFF0000"/>
        <rFont val="Arial Narrow"/>
        <family val="2"/>
      </rPr>
      <t>Posibilidad</t>
    </r>
    <r>
      <rPr>
        <sz val="10"/>
        <color theme="1"/>
        <rFont val="Arial Narrow"/>
        <family val="2"/>
      </rPr>
      <t xml:space="preserve"> de incurrir en perdida económica y reputacional</t>
    </r>
  </si>
  <si>
    <t>Mapa riesgos de seguridad digital 2022</t>
  </si>
  <si>
    <t>Gestión Informática</t>
  </si>
  <si>
    <t>Gestionar la operación informática que garantice la disponibilidad y confiabilidad de los servicios y productos TICS, así́ como asegurar la infraestructura tecnológica, en el marco de la normatividad vigente, garantizando la seguridad de los activos de información de cada uno de los procesos de la Unidad Administrativa Especial de Organizaciones Solidarias.</t>
  </si>
  <si>
    <t>Gestión y administración de la infraestructura de T.I</t>
  </si>
  <si>
    <t>Activo</t>
  </si>
  <si>
    <t>Amenaza</t>
  </si>
  <si>
    <t>Vulnerabilidades</t>
  </si>
  <si>
    <t>Actividad de Control</t>
  </si>
  <si>
    <t xml:space="preserve">Probabilidad Residual </t>
  </si>
  <si>
    <t xml:space="preserve">Impacto Residual </t>
  </si>
  <si>
    <t>Descripción de actividades Plan de Acción</t>
  </si>
  <si>
    <t>Pérdida de la Disponibilidad y Confidencialidad</t>
  </si>
  <si>
    <t>DNS
Servidores de red
Firewall
Red TCP/IP</t>
  </si>
  <si>
    <t>Seguridad Digital</t>
  </si>
  <si>
    <t xml:space="preserve">Acceso a la red o a los sistemas de información por personas no autorizadas
</t>
  </si>
  <si>
    <t>Desactualización o daño del Firewall</t>
  </si>
  <si>
    <t>A.12.6.1</t>
  </si>
  <si>
    <t>El profesional especializado del Grupo TIC realiza revisiones periódicas sobre el Firewall para verificar su estado, además de indicadores que alerten sobre fallos o irregularidades con desempeño del equipo.
Se cuenta con un contrato de actualizaciones de las definiciones de seguridad del firewall para la vigencia.
En caso de daño del equipo se cuenta con firewall de soporte para reemplazar en caso de daño del firewall principal.</t>
  </si>
  <si>
    <t>Realizar seguimiento y monitorio mensual al Firewall</t>
  </si>
  <si>
    <t xml:space="preserve">Mensual </t>
  </si>
  <si>
    <t>Conexiones remotas no seguras</t>
  </si>
  <si>
    <t>A.5.1.1</t>
  </si>
  <si>
    <t>Políticas para la seguridad de la información</t>
  </si>
  <si>
    <t>La política de seguridad y privacidad de la información prohíbe la instalación y uso de herramientas de acceso remoto a la red de la entidad, para ello se prohíbe la instalación de estas herramientas en los equipos institucionales, adicionalmente se establece regla en el firewall de la entidad para bloquear el acceso a estos programas y se realiza revisión semestral del cumplimiento de la política en donde se validad el no uso de los programas de conexión remota, se permite únicamente la conexión remota a través de una conexión VPN</t>
  </si>
  <si>
    <t xml:space="preserve">* Realizar jornadas de verificación de software no autorizado dentro de las actividades programadas de mantenimiento preventivo y correctivo
* Realizar jornadas de verificación de software no autorizado dentro de las actividades y solicitudes de soporte diarias de los ingenieros del grupo Tics. </t>
  </si>
  <si>
    <t>Grupo TICS
Supervisor del Contrato de Mantenimiento</t>
  </si>
  <si>
    <t>A.9.1.1</t>
  </si>
  <si>
    <t>Política de control de acceso</t>
  </si>
  <si>
    <t>El control de acceso al centro de computo y a los servidores físicos y virtuales de la entidad esta restringido y únicamente los funcionarios autorizados pueden ingresar a ellos, ya sea en físico o vía remota, esto se encuentra definido en la política de seguridad de la información a la cual se hace seguimiento a través del formato Seguimiento Política de Seguridad  y Privacidad de la Información para validar su cumplimiento</t>
  </si>
  <si>
    <t xml:space="preserve">* Seguimiento Política de Seguridad  y Privacidad de la Información
* Administración del Control de Acceso por el aplicativo Biométrico </t>
  </si>
  <si>
    <t xml:space="preserve">Semestral </t>
  </si>
  <si>
    <t>Contraseñas predeterminadas no modificadas</t>
  </si>
  <si>
    <t>A.9.4.3</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</si>
  <si>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cosntraseñas, pero los demás sistemas de información internos no cuentan con una programación que obligue a los funcionarios a realizar este cambio periódico por lo que se debe recordar a los administradores de las aplicaciones el cambio periódico de contraseñas</t>
  </si>
  <si>
    <t xml:space="preserve">* Realizar jornadas de actualización de permisos de acceso a los roles de administrador, Semestral; registrando los mismos en el formato "Dispositivos por IP". 
 </t>
  </si>
  <si>
    <t>Mantenimiento inadecuado</t>
  </si>
  <si>
    <t>A.11.2.4</t>
  </si>
  <si>
    <t>El Grupo TICS define anualmente el plan de mantenimiento preventivo y correctivo de la infraestructura tecnológica, adicional se realiza el contrato para realizar mantenimiento a equipos y demás elementos de la infraestructura, para ello el profesional a cargo de la supervisión del contrato realiza seguimiento y supervisión a las actividades de mantenimiento realizadas por el contratista, además de la revisión y validación de los informes de seguimiento a la ejecución del contrato, por otra parte se realiza seguimiento a las actividades contempladas en el plan de mantenimiento preventivo y correctivo.</t>
  </si>
  <si>
    <t xml:space="preserve">* Ejecución al Plan de Mantenimiento preventivo y Correctivo 
* Realizar seguimiento  a los procesos de contratación de Mantenimiento preventivo y correctivo </t>
  </si>
  <si>
    <t>Coordinador Grupo de Tecnologías de la Información y Supervisor Asignado</t>
  </si>
  <si>
    <t>Falta de formación y conciencia sobre seguridad de la información</t>
  </si>
  <si>
    <t>A.7.2.2</t>
  </si>
  <si>
    <t>El Grupo TICS define el plan de sensibilización y comunicación donde define las actividades a realizar en materia de capacitación y sensibilización de temas de ciberseguridad a los funcionarios de la entidad, se realiza seguimiento a las actividades del plan mensualmente para revisar su ejecución y avance.</t>
  </si>
  <si>
    <t xml:space="preserve">* Ejecución del Plan de sensibilización y comunicaciones </t>
  </si>
  <si>
    <t>Pérdida de la Disponibilidad y Confidencialidad e Integridad</t>
  </si>
  <si>
    <t>Sistemas de información
Fileserver
Servidores Físicos
Servidores Virtuales</t>
  </si>
  <si>
    <t>Pirata informático intruso ilegal
Errores de mantenimiento
Mal funcionamiento de equipos</t>
  </si>
  <si>
    <t>Conexión a escritorio remoto no segura</t>
  </si>
  <si>
    <t>Políticas para la seguridad de la información: se encuentra prohibido la instalación de software para conexión remota en los equipos de la entidad, adicionalmente por política del firewall no se pueden descarga e instalar este tipo de herramientas.</t>
  </si>
  <si>
    <t>Bimensual</t>
  </si>
  <si>
    <t>Carencia de parches de seguridad de los sistemas operativos</t>
  </si>
  <si>
    <t>A.12.5.1</t>
  </si>
  <si>
    <t>Instalación de software en sistemas operativos</t>
  </si>
  <si>
    <r>
      <t>Los equipos de cómputo con sistemas operativos Windows 10 y 11 están programados para descargar las actualizaciones de seguridad automáticamente y mantenerse protegidos, para los servidores físicos y virtuales los profesionales se encarga de revisar y actualizar los parches de seguridad para garantizar la operación de los equipos eficazmente</t>
    </r>
    <r>
      <rPr>
        <sz val="10"/>
        <rFont val="Arial Narrow"/>
        <family val="2"/>
      </rPr>
      <t>. Se encuentran en operación equipos de computo con sistemas operativos 7 y 8 los cuales ya no tienen soporte por Microsoft por lo que se esta revisando y actualizando a una versión soportado o revisando para dar de baja los equipos de acuerdo con su vida útil.</t>
    </r>
  </si>
  <si>
    <t xml:space="preserve">* Realizar las actualizaciones de software ( Parches de seguridad, firmware, Sistemas operativos, Servicios, Módulos) de la  infraestructura tecnológica. Reporte de actualizaciones de software </t>
  </si>
  <si>
    <t>Cuatrimestral</t>
  </si>
  <si>
    <t>Dispositivos IoT inseguros</t>
  </si>
  <si>
    <t xml:space="preserve">Políticas de seguridad de la información: se encuentra definidas políticas para que cualquier dispositivo móvil externo 
</t>
  </si>
  <si>
    <t>El Grupo TIC debe crear en la red wifi de la entidad un usuario para invitados, ya que actualmente los dispositivos externos se conectan a la red principal de la entidad.</t>
  </si>
  <si>
    <t>* Creación y seguimiento un SIDD (identificador de Red) invitados</t>
  </si>
  <si>
    <t xml:space="preserve">Supervisor contrato Soporte Nivel 3 </t>
  </si>
  <si>
    <t xml:space="preserve">Creación en Octubre </t>
  </si>
  <si>
    <t>Equipos de escritorio y servidores sin antivirus</t>
  </si>
  <si>
    <t xml:space="preserve">Se realiza revisión y seguimiento en la consola de antivirus para verificar la instalación de este en los equipos y servidores. 
Se realiza revisión de equipos periódico por parte de los ingenieros del Grupo Tics. </t>
  </si>
  <si>
    <t xml:space="preserve">* Realizar Revisión de la Consola de administrador del Antivirus </t>
  </si>
  <si>
    <t>Profesional Universitario Grado 7</t>
  </si>
  <si>
    <t>Equipos con sistemas operativos obsoletos</t>
  </si>
  <si>
    <t xml:space="preserve">Revisión de Vida Útil y Deterioro de los equipos de Computo de acuerdo a las  vulnerabilidades técnicas
</t>
  </si>
  <si>
    <t xml:space="preserve">Se realiza la Revisión y reporte de la vida Útil y de destierro de los equipos de computo de la entidad con el fin de identificar los equipos a dar de baja por diferente causas. Y se reporta al grupo de Administrativa </t>
  </si>
  <si>
    <t xml:space="preserve">* Reporte de Vida Útil y de Deterioro de los Activos Tangibles de la entidad </t>
  </si>
  <si>
    <t>Usuarios incapacitados en temas de seguridad de la información</t>
  </si>
  <si>
    <t>A.12.2.1</t>
  </si>
  <si>
    <t>Controles contra códigos maliciosos</t>
  </si>
  <si>
    <r>
      <t>La entidad cuenta con herramientas de ciberseguridad tales como el firewall y a</t>
    </r>
    <r>
      <rPr>
        <sz val="10"/>
        <rFont val="Arial Narrow"/>
        <family val="2"/>
      </rPr>
      <t>ntivirus instalado en todos los equipos de escritorio y servidores con el fin de protegerlos en caso de un ataque de código malicioso. Se revisa periódicamente la instalación y funcionamiento de las herramientas.</t>
    </r>
  </si>
  <si>
    <t>* Realizar Revisión de la Consola de administrador del Antivirus ( reporte de ataques de MALWARE DETECTADO EN ESTACIONES DE TRABAJO Y SERVIDORES)
* Realizar seguimiento y monitorio mensual al Firewall (reporte de ataques informáticos)</t>
  </si>
  <si>
    <t>Profesional Especializado Grado 13 y Profesional Universitario Grado 7</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</si>
  <si>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 de la información.</t>
  </si>
  <si>
    <t xml:space="preserve">* Envió de Tips de Seguridad y ejecución del plan de sensibilización y comunicaciones </t>
  </si>
  <si>
    <t xml:space="preserve">Bases de datos nómina
Matriz personas beneficiadas
Matriz organizaciones solidarias </t>
  </si>
  <si>
    <t>Código Malicioso
Fuga de información</t>
  </si>
  <si>
    <t>A.12.2.2</t>
  </si>
  <si>
    <r>
      <t xml:space="preserve">La entidad cuenta con herramientas de ciberseguridad tales como el firewall y antivirus instalado en todos los equipos de escritorio y servidores con el fin de protegerlos en caso de un ataque de código malicioso. </t>
    </r>
    <r>
      <rPr>
        <sz val="10"/>
        <rFont val="Arial Narrow"/>
        <family val="2"/>
      </rPr>
      <t>Se revisa periódicamente la instalación y funcionamiento de las herramientas.</t>
    </r>
  </si>
  <si>
    <t>A.7.2.3</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</si>
  <si>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seguridad de la información.</t>
  </si>
  <si>
    <t>Sistema de gestión documental
SGDEA</t>
  </si>
  <si>
    <t>Malversación y fraude
Destrucción de registros
Falsificación de registros</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</si>
  <si>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contraseñas, pero los demás sistemas de información internos no cuentan con una programación que obligue a los funcionarios a realizar este cambio periódico por lo que se debe recordar a los administradores de las aplicaciones el cambio periódico de contraseñas</t>
  </si>
  <si>
    <t>Control inadecuado del acceso físico</t>
  </si>
  <si>
    <t>La política de seguridad y privacidad de la información define la política de control de acceso a las diferentes instalaciones de la entidad, además de lo estipulado por cada Dirección y coordinación para mantener la seguridad de sus instalaciones, el acceso a las dependencias es por medio biométrico por lo que los funcionarios con permisos para acceder a alguna instalación deben registrarse en el software de acceso perimetral.</t>
  </si>
  <si>
    <t>Inadecuada gestión y protección de contraseñas</t>
  </si>
  <si>
    <t>Protección física no apropiada</t>
  </si>
  <si>
    <t>Expedientes de Jurídica, gestión documental
Historias Laborales</t>
  </si>
  <si>
    <t xml:space="preserve">
Destrucción de registros
Desastre natural, incendio, inundación, rayo.
Revelación de Información
Cambios no autorizados de registros
</t>
  </si>
  <si>
    <t>Ubicación vulnerable a inundaciones</t>
  </si>
  <si>
    <t>A.11.1.4</t>
  </si>
  <si>
    <t>Protección contra amenazas externas ambientales</t>
  </si>
  <si>
    <r>
      <t xml:space="preserve">Las instalaciones de la entidad en donde se encuentran los archivos de gestión que contienen los expedientes y demás información física se encuentran asegurados bajo la política de </t>
    </r>
    <r>
      <rPr>
        <sz val="10"/>
        <rFont val="Arial Narrow"/>
        <family val="2"/>
      </rPr>
      <t xml:space="preserve">control de acceso, la información se encuentra digitalizada donde se tiene acceso controlado y copias de seguridad. Teniendo en cuenta en la Política de seguridad Digital </t>
    </r>
  </si>
  <si>
    <t>* Revisión y actualización Plan de Continuidad de negocio</t>
  </si>
  <si>
    <t>A.9.4.1</t>
  </si>
  <si>
    <t xml:space="preserve">Restricción de acceso a información </t>
  </si>
  <si>
    <t>Respaldo inapropiado o irregular</t>
  </si>
  <si>
    <t>A.12.3.1</t>
  </si>
  <si>
    <t xml:space="preserve">Respaldo de información
</t>
  </si>
  <si>
    <t xml:space="preserve">El resguardo de información Física es responsabilidad de Cada Grupo, la información digitalizada y almacenada en las carpeta compartidas de acuerdo con la política de seguridad de la información el Grupo Tics es el responsable del resguardo y Backups Correspondientes </t>
  </si>
  <si>
    <t xml:space="preserve">* Verificación de Realización de Backups de información </t>
  </si>
  <si>
    <t xml:space="preserve"> Profesional Universitario Grado 7</t>
  </si>
  <si>
    <t>A.11.1.1</t>
  </si>
  <si>
    <t>Perímetro de seguridad física</t>
  </si>
  <si>
    <t>El Resguardo de la información Física es responsabilidad de cada Grupo, sin embargo se cuenta con política de acceso perimetral, registro de cámaras de vigilancia y resguardo de información bajo llave</t>
  </si>
  <si>
    <t xml:space="preserve">* Revisión de cámaras de Seguridad 
* Administración del Control de Acceso por el aplicativo Biométrico </t>
  </si>
  <si>
    <t>TRATAMIENTO DEL RIESGO</t>
  </si>
  <si>
    <t>Por sanciones por parte de los entes de control e insatisfacción de los funcionarios de la entidad</t>
  </si>
  <si>
    <r>
      <rPr>
        <sz val="10"/>
        <color rgb="FFFF0000"/>
        <rFont val="Arial Narrow"/>
        <family val="2"/>
      </rPr>
      <t>Posibilidad  de perdida</t>
    </r>
    <r>
      <rPr>
        <sz val="10"/>
        <color theme="1"/>
        <rFont val="Arial Narrow"/>
        <family val="2"/>
      </rPr>
      <t xml:space="preserve"> reputacional y economica,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</si>
  <si>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t xml:space="preserve">Por sanciones por entes de control o demandas por pagos inadecuados en la nomina </t>
  </si>
  <si>
    <r>
      <rPr>
        <sz val="10"/>
        <color rgb="FFFF0000"/>
        <rFont val="Arial Narrow"/>
        <family val="2"/>
      </rPr>
      <t>Debido</t>
    </r>
    <r>
      <rPr>
        <sz val="10"/>
        <color theme="1"/>
        <rFont val="Arial Narrow"/>
        <family val="2"/>
      </rPr>
      <t xml:space="preserve"> la falta de actualización y soporte técnico del aplicativo de nómina NOVASOFT este presena inconsistencias en los reportes.
 </t>
    </r>
  </si>
  <si>
    <r>
      <rPr>
        <sz val="10"/>
        <color rgb="FFFF0000"/>
        <rFont val="Arial Narrow"/>
        <family val="2"/>
      </rPr>
      <t>Posibilidad</t>
    </r>
    <r>
      <rPr>
        <sz val="10"/>
        <color theme="1"/>
        <rFont val="Arial Narrow"/>
        <family val="2"/>
      </rPr>
      <t xml:space="preserve"> de incurrir en perdida económica debido a  ña fañta de actualización y soporte técnico del aplicativo de nómina de NOVASOFT.</t>
    </r>
  </si>
  <si>
    <t>Por modificación de los criterios de los estandares mínimos en Segurida de Salud en el Trabajo.</t>
  </si>
  <si>
    <r>
      <rPr>
        <sz val="10"/>
        <color rgb="FFFF0000"/>
        <rFont val="Arial Narrow"/>
        <family val="2"/>
      </rPr>
      <t xml:space="preserve">Debido </t>
    </r>
    <r>
      <rPr>
        <sz val="10"/>
        <color theme="1"/>
        <rFont val="Arial Narrow"/>
        <family val="2"/>
      </rPr>
      <t>a la modificación de los criterios de los estándares mínimos en Seguridad y Salud en el Trabajo, se incumpla la normatividad en relación al responsable designados para la gestión del mismo.</t>
    </r>
  </si>
  <si>
    <r>
      <rPr>
        <sz val="10"/>
        <color rgb="FFFF0000"/>
        <rFont val="Arial Narrow"/>
        <family val="2"/>
      </rPr>
      <t>Posibilidad</t>
    </r>
    <r>
      <rPr>
        <sz val="10"/>
        <color theme="1"/>
        <rFont val="Arial Narrow"/>
        <family val="2"/>
      </rPr>
      <t xml:space="preserve"> de incurrir en perdida reputacional por modificación de los criterios de los estándares mínimos en Seguridad y Salud en el Trabajo.</t>
    </r>
  </si>
  <si>
    <r>
      <rPr>
        <sz val="11"/>
        <color rgb="FFFF0000"/>
        <rFont val="Arial Narrow"/>
        <family val="2"/>
      </rPr>
      <t>Posibilidad</t>
    </r>
    <r>
      <rPr>
        <sz val="11"/>
        <color theme="1"/>
        <rFont val="Arial Narrow"/>
        <family val="2"/>
      </rPr>
      <t xml:space="preserve"> de pérdida reputacional y económica</t>
    </r>
  </si>
  <si>
    <r>
      <rPr>
        <sz val="11"/>
        <color rgb="FFFF0000"/>
        <rFont val="Arial Narrow"/>
        <family val="2"/>
      </rPr>
      <t>Posibilidad</t>
    </r>
    <r>
      <rPr>
        <sz val="11"/>
        <color theme="1"/>
        <rFont val="Arial Narrow"/>
        <family val="2"/>
      </rPr>
      <t xml:space="preserve"> de incurrir en perdida económica</t>
    </r>
  </si>
  <si>
    <r>
      <rPr>
        <sz val="11"/>
        <color rgb="FFFF0000"/>
        <rFont val="Arial Narrow"/>
        <family val="2"/>
      </rPr>
      <t>Posibilidad</t>
    </r>
    <r>
      <rPr>
        <sz val="11"/>
        <color theme="1"/>
        <rFont val="Arial Narrow"/>
        <family val="2"/>
      </rPr>
      <t xml:space="preserve"> de perdida reputacional</t>
    </r>
  </si>
  <si>
    <r>
      <rPr>
        <sz val="11"/>
        <color rgb="FFFF0000"/>
        <rFont val="Arial Narrow"/>
        <family val="2"/>
      </rPr>
      <t>Posibilidad</t>
    </r>
    <r>
      <rPr>
        <sz val="11"/>
        <color theme="1"/>
        <rFont val="Arial Narrow"/>
        <family val="2"/>
      </rPr>
      <t xml:space="preserve"> de  perdida reputacional y económica</t>
    </r>
  </si>
  <si>
    <t xml:space="preserve">Verificar por parte del profesional  responsable  la documentación presentada por el aspirante  frente a los requisitos establecidos el Manual especifico de Funciones y Competencias de la entidad, para posteriormente ser validado y aprobado por el Coordinador del área de gestión Humana. </t>
  </si>
  <si>
    <t>Realizar la contratación de la actualización y soporte técnico del aplicativo de nómina NOVASOFT para cada vigenica.</t>
  </si>
  <si>
    <t>Verificar el cumplimiento de cada item de los estándares mínimos en Seguridad y Salud en el Trabajo.</t>
  </si>
  <si>
    <t>Cargar la información de tiempos laborados y salarios en la plataforma CETIL, previa verificación y validación de la información en las Historia Laborales de los exfuncionarios y funcionarios de la Entidad.</t>
  </si>
  <si>
    <t>Cargar la información en el SIIF, verificar y aprobar las solicitudes de tiquetes aéreos y viáticos de comisión de servicios de los funcionarios públicos.</t>
  </si>
  <si>
    <t>Verificar la documentación en la plataforma de SIGEP II y cumplimiento de la normatividad vigente.</t>
  </si>
  <si>
    <t>30 de junio de 2022</t>
  </si>
  <si>
    <t>Verificar la contratación anual de la actualización y soporte técnico del aplicativo de nómina NOVASOFT de conformidad con el Plan anual de Adquisiciones.</t>
  </si>
  <si>
    <t>Realizar la evaluación de los estándares mínimos de Seguridad y Salud en el Trabajo.</t>
  </si>
  <si>
    <t>Revisar Historias laborales para validación y cargue de la información en el aplicativo CETIL, para su revisión y firma del Coordinador Grupo de Gestión Humana.</t>
  </si>
  <si>
    <t>Verificar cumplimiento cronograma remitido por el área correspondiente, aprobación por la Dirección Nacional</t>
  </si>
  <si>
    <r>
      <rPr>
        <sz val="11"/>
        <rFont val="Calibri"/>
        <family val="2"/>
        <scheme val="minor"/>
      </rPr>
      <t xml:space="preserve">Realizar jornadas de verificación de software no autorizado dentro de las actividades programadas de mantenimiento preventivo y correctivo.
Realizar actualización y seguimiento al Mapa de Riesgos de Seguridad Digital. </t>
    </r>
    <r>
      <rPr>
        <u/>
        <sz val="11"/>
        <color theme="10"/>
        <rFont val="Calibri"/>
        <family val="2"/>
        <scheme val="minor"/>
      </rPr>
      <t xml:space="preserve">
'MAPA RIESGOS SEGURIDAD'</t>
    </r>
    <r>
      <rPr>
        <sz val="11"/>
        <color theme="10"/>
        <rFont val="Calibri"/>
        <family val="2"/>
        <scheme val="minor"/>
      </rPr>
      <t xml:space="preserve">
</t>
    </r>
  </si>
  <si>
    <t>Actualizado 19 de agosto de 2022</t>
  </si>
  <si>
    <t>MAPA DE RIESGOS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</si>
</sst>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_-* #,##0_-;\-* #,##0_-;_-* &quot;-&quot;??_-;_-@_-"/>
    <numFmt numFmtId="166" formatCode="0.0%"/>
    <numFmt numFmtId="167" formatCode="0.000%"/>
  </numFmts>
  <fonts count="67" x14ac:knownFonts="1">
    <font>
      <sz val="11"/>
      <color theme="1"/>
      <name val="Calibri"/>
      <family val="2"/>
      <scheme val="minor"/>
    </font>
    <font>
      <sz val="11"/>
      <color theme="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0"/>
      <color theme="1"/>
      <name val="Arial Narrow"/>
      <family val="2"/>
    </font>
    <font>
      <sz val="11"/>
      <color theme="1"/>
      <name val="Calibri"/>
      <family val="2"/>
      <scheme val="minor"/>
    </font>
    <font>
      <b/>
      <sz val="12"/>
      <color rgb="FF000000"/>
      <name val="Arial Narrow"/>
      <family val="2"/>
    </font>
    <font>
      <sz val="12"/>
      <color rgb="FF000000"/>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2"/>
      <color theme="1"/>
      <name val="Arial Narrow"/>
      <family val="2"/>
    </font>
    <font>
      <sz val="18"/>
      <name val="Arial"/>
      <family val="2"/>
    </font>
    <font>
      <b/>
      <sz val="16"/>
      <color rgb="FF000000"/>
      <name val="Arial Narrow"/>
      <family val="2"/>
    </font>
    <font>
      <sz val="16"/>
      <color rgb="FF000000"/>
      <name val="Arial Narrow"/>
      <family val="2"/>
    </font>
    <font>
      <sz val="16"/>
      <color rgb="FFFFFFFF"/>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b/>
      <sz val="10"/>
      <color rgb="FF000000"/>
      <name val="Arial Narrow"/>
      <family val="2"/>
    </font>
    <font>
      <b/>
      <sz val="10"/>
      <color theme="9" tint="-0.249977111117893"/>
      <name val="Arial Narrow"/>
      <family val="2"/>
    </font>
    <font>
      <sz val="10"/>
      <name val="Arial Narrow"/>
      <family val="2"/>
    </font>
    <font>
      <b/>
      <sz val="14"/>
      <color theme="1"/>
      <name val="Arial Narrow"/>
      <family val="2"/>
    </font>
    <font>
      <sz val="11"/>
      <color rgb="FFFFFFFF"/>
      <name val="Arial Narrow"/>
      <family val="2"/>
    </font>
    <font>
      <sz val="10"/>
      <color rgb="FFFF0000"/>
      <name val="Arial Narrow"/>
      <family val="2"/>
    </font>
    <font>
      <sz val="11"/>
      <color rgb="FFFF0000"/>
      <name val="Arial Narrow"/>
      <family val="2"/>
    </font>
    <font>
      <b/>
      <sz val="9"/>
      <color rgb="FF000000"/>
      <name val="Arial Narrow"/>
      <family val="2"/>
    </font>
    <font>
      <sz val="12"/>
      <color theme="9" tint="-0.249977111117893"/>
      <name val="Arial Narrow"/>
      <family val="2"/>
    </font>
    <font>
      <b/>
      <sz val="12"/>
      <color theme="9" tint="-0.249977111117893"/>
      <name val="Arial Narrow"/>
      <family val="2"/>
    </font>
    <font>
      <sz val="12"/>
      <color theme="1"/>
      <name val="Calibri"/>
      <family val="2"/>
      <scheme val="minor"/>
    </font>
    <font>
      <b/>
      <sz val="12"/>
      <color theme="9" tint="-0.249977111117893"/>
      <name val="Calibri"/>
      <family val="2"/>
      <scheme val="minor"/>
    </font>
    <font>
      <sz val="12"/>
      <color rgb="FF000000"/>
      <name val="Calibri"/>
      <family val="2"/>
    </font>
    <font>
      <sz val="14"/>
      <color rgb="FF000000"/>
      <name val="Calibri"/>
      <family val="2"/>
    </font>
    <font>
      <sz val="11"/>
      <name val="Arial Narrow"/>
      <family val="2"/>
    </font>
    <font>
      <sz val="11"/>
      <color rgb="FF000000"/>
      <name val="Arial Narrow"/>
      <family val="2"/>
    </font>
    <font>
      <sz val="12"/>
      <name val="Arial Narrow"/>
      <family val="2"/>
    </font>
    <font>
      <b/>
      <sz val="12"/>
      <color rgb="FFFF0000"/>
      <name val="Arial Narrow"/>
      <family val="2"/>
    </font>
    <font>
      <b/>
      <sz val="12"/>
      <color rgb="FFFF0000"/>
      <name val="Calibri"/>
      <family val="2"/>
      <scheme val="minor"/>
    </font>
    <font>
      <sz val="11"/>
      <color theme="0"/>
      <name val="Arial Narrow"/>
      <family val="2"/>
    </font>
    <font>
      <b/>
      <sz val="14"/>
      <color theme="0"/>
      <name val="Arial Narrow"/>
      <family val="2"/>
    </font>
    <font>
      <b/>
      <sz val="9"/>
      <color indexed="81"/>
      <name val="Tahoma"/>
      <family val="2"/>
    </font>
    <font>
      <sz val="9"/>
      <color indexed="81"/>
      <name val="Tahoma"/>
      <family val="2"/>
    </font>
    <font>
      <sz val="8"/>
      <name val="Calibri"/>
      <family val="2"/>
      <scheme val="minor"/>
    </font>
    <font>
      <b/>
      <sz val="11"/>
      <color theme="1"/>
      <name val="Calibri"/>
      <family val="2"/>
      <scheme val="minor"/>
    </font>
    <font>
      <b/>
      <sz val="12"/>
      <name val="Arial Narrow"/>
      <family val="2"/>
    </font>
    <font>
      <b/>
      <sz val="11"/>
      <name val="Arial Narrow"/>
      <family val="2"/>
    </font>
    <font>
      <b/>
      <sz val="12"/>
      <name val="Calibri"/>
      <family val="2"/>
      <scheme val="minor"/>
    </font>
    <font>
      <b/>
      <sz val="12"/>
      <color theme="1"/>
      <name val="Calibri"/>
      <family val="2"/>
      <scheme val="minor"/>
    </font>
    <font>
      <b/>
      <sz val="12"/>
      <color theme="1"/>
      <name val="Arial Narrow"/>
      <family val="2"/>
    </font>
    <font>
      <b/>
      <sz val="11"/>
      <name val="Calibri"/>
      <family val="2"/>
      <scheme val="minor"/>
    </font>
    <font>
      <sz val="11"/>
      <name val="Calibri"/>
      <family val="2"/>
      <scheme val="minor"/>
    </font>
    <font>
      <b/>
      <sz val="11"/>
      <color rgb="FF000000"/>
      <name val="Arial Narrow"/>
      <family val="2"/>
    </font>
    <font>
      <b/>
      <sz val="11"/>
      <color rgb="FFFFFFFF"/>
      <name val="Arial Narrow"/>
      <family val="2"/>
    </font>
    <font>
      <sz val="10"/>
      <color theme="1"/>
      <name val="Times New Roman"/>
      <family val="1"/>
    </font>
    <font>
      <b/>
      <sz val="8"/>
      <color rgb="FF000000"/>
      <name val="Arial"/>
      <family val="2"/>
    </font>
    <font>
      <b/>
      <sz val="8"/>
      <color rgb="FF000000"/>
      <name val="Calibri"/>
      <family val="2"/>
    </font>
    <font>
      <b/>
      <sz val="8"/>
      <color rgb="FF000000"/>
      <name val="Arial Narrow"/>
      <family val="2"/>
    </font>
    <font>
      <b/>
      <sz val="8"/>
      <color theme="1"/>
      <name val="Arial Narrow"/>
      <family val="2"/>
    </font>
    <font>
      <sz val="8"/>
      <color theme="1"/>
      <name val="Arial Narrow"/>
      <family val="2"/>
    </font>
    <font>
      <b/>
      <sz val="8"/>
      <name val="Arial Narrow"/>
      <family val="2"/>
    </font>
    <font>
      <u/>
      <sz val="11"/>
      <color theme="10"/>
      <name val="Calibri"/>
      <family val="2"/>
      <scheme val="minor"/>
    </font>
    <font>
      <sz val="11"/>
      <color theme="10"/>
      <name val="Calibri"/>
      <family val="2"/>
      <scheme val="minor"/>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DDFF"/>
        <bgColor indexed="64"/>
      </patternFill>
    </fill>
    <fill>
      <patternFill patternType="solid">
        <fgColor rgb="FFBFBFB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rgb="FF00DE64"/>
        <bgColor indexed="64"/>
      </patternFill>
    </fill>
    <fill>
      <patternFill patternType="solid">
        <fgColor rgb="FFF5770F"/>
        <bgColor indexed="64"/>
      </patternFill>
    </fill>
    <fill>
      <patternFill patternType="solid">
        <fgColor rgb="FFDD6909"/>
        <bgColor indexed="64"/>
      </patternFill>
    </fill>
    <fill>
      <patternFill patternType="solid">
        <fgColor rgb="FFC85F08"/>
        <bgColor indexed="64"/>
      </patternFill>
    </fill>
    <fill>
      <patternFill patternType="solid">
        <fgColor theme="4" tint="-0.249977111117893"/>
        <bgColor indexed="64"/>
      </patternFill>
    </fill>
    <fill>
      <patternFill patternType="solid">
        <fgColor rgb="FFFFFFFF"/>
        <bgColor indexed="64"/>
      </patternFill>
    </fill>
    <fill>
      <patternFill patternType="solid">
        <fgColor theme="4" tint="0.59999389629810485"/>
        <bgColor indexed="64"/>
      </patternFill>
    </fill>
    <fill>
      <patternFill patternType="solid">
        <fgColor rgb="FF29FF8A"/>
        <bgColor indexed="64"/>
      </patternFill>
    </fill>
  </fills>
  <borders count="13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right style="dotted">
        <color rgb="FFF79646"/>
      </right>
      <top/>
      <bottom style="dotted">
        <color rgb="FFF79646"/>
      </bottom>
      <diagonal/>
    </border>
    <border>
      <left/>
      <right/>
      <top/>
      <bottom style="thick">
        <color rgb="FFFFFFFF"/>
      </bottom>
      <diagonal/>
    </border>
    <border>
      <left/>
      <right/>
      <top/>
      <bottom style="thin">
        <color rgb="FF000000"/>
      </bottom>
      <diagonal/>
    </border>
    <border>
      <left/>
      <right style="medium">
        <color rgb="FFFFFFFF"/>
      </right>
      <top/>
      <bottom/>
      <diagonal/>
    </border>
    <border>
      <left style="medium">
        <color rgb="FFFFFFFF"/>
      </left>
      <right style="thin">
        <color rgb="FF000000"/>
      </right>
      <top style="thick">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medium">
        <color rgb="FFFFFFFF"/>
      </left>
      <right style="thin">
        <color rgb="FF000000"/>
      </right>
      <top/>
      <bottom style="medium">
        <color rgb="FFFFFFFF"/>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medium">
        <color rgb="FFFFFFFF"/>
      </left>
      <right style="thin">
        <color rgb="FF000000"/>
      </right>
      <top style="medium">
        <color rgb="FFFFFFFF"/>
      </top>
      <bottom/>
      <diagonal/>
    </border>
    <border>
      <left style="thin">
        <color rgb="FF000000"/>
      </left>
      <right style="medium">
        <color rgb="FFFFFFFF"/>
      </right>
      <top style="medium">
        <color rgb="FFFFFFFF"/>
      </top>
      <bottom/>
      <diagonal/>
    </border>
    <border>
      <left style="thin">
        <color rgb="FF000000"/>
      </left>
      <right/>
      <top/>
      <bottom/>
      <diagonal/>
    </border>
    <border>
      <left style="medium">
        <color rgb="FFFFFFFF"/>
      </left>
      <right style="thin">
        <color rgb="FF000000"/>
      </right>
      <top/>
      <bottom/>
      <diagonal/>
    </border>
    <border>
      <left/>
      <right/>
      <top style="thin">
        <color rgb="FF000000"/>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style="dashed">
        <color theme="9" tint="-0.24994659260841701"/>
      </right>
      <top style="dashed">
        <color theme="9" tint="-0.24994659260841701"/>
      </top>
      <bottom/>
      <diagonal/>
    </border>
    <border>
      <left style="dashed">
        <color theme="9" tint="-0.24994659260841701"/>
      </left>
      <right/>
      <top style="dashed">
        <color theme="9" tint="-0.24994659260841701"/>
      </top>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rgb="FFF79646"/>
      </top>
      <bottom style="dotted">
        <color rgb="FFF79646"/>
      </bottom>
      <diagonal/>
    </border>
    <border>
      <left style="dotted">
        <color rgb="FFF79646"/>
      </left>
      <right style="thin">
        <color indexed="64"/>
      </right>
      <top style="dotted">
        <color rgb="FFF79646"/>
      </top>
      <bottom style="dotted">
        <color rgb="FFF79646"/>
      </bottom>
      <diagonal/>
    </border>
    <border>
      <left style="thin">
        <color indexed="64"/>
      </left>
      <right style="dotted">
        <color rgb="FFF79646"/>
      </right>
      <top style="dotted">
        <color rgb="FFF79646"/>
      </top>
      <bottom/>
      <diagonal/>
    </border>
    <border>
      <left style="thin">
        <color indexed="64"/>
      </left>
      <right style="dotted">
        <color rgb="FFF79646"/>
      </right>
      <top/>
      <bottom/>
      <diagonal/>
    </border>
    <border>
      <left style="thin">
        <color indexed="64"/>
      </left>
      <right style="dotted">
        <color rgb="FFF79646"/>
      </right>
      <top/>
      <bottom style="dotted">
        <color rgb="FFF79646"/>
      </bottom>
      <diagonal/>
    </border>
    <border>
      <left style="thin">
        <color indexed="64"/>
      </left>
      <right style="dotted">
        <color rgb="FFF79646"/>
      </right>
      <top/>
      <bottom style="thin">
        <color indexed="64"/>
      </bottom>
      <diagonal/>
    </border>
    <border>
      <left style="dotted">
        <color rgb="FFF79646"/>
      </left>
      <right style="dotted">
        <color rgb="FFF79646"/>
      </right>
      <top/>
      <bottom style="thin">
        <color indexed="64"/>
      </bottom>
      <diagonal/>
    </border>
    <border>
      <left style="dotted">
        <color rgb="FFF79646"/>
      </left>
      <right style="dotted">
        <color rgb="FFF79646"/>
      </right>
      <top style="dotted">
        <color rgb="FFF79646"/>
      </top>
      <bottom style="thin">
        <color indexed="64"/>
      </bottom>
      <diagonal/>
    </border>
    <border>
      <left style="dotted">
        <color rgb="FFF79646"/>
      </left>
      <right style="thin">
        <color indexed="64"/>
      </right>
      <top style="dotted">
        <color rgb="FFF7964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dashed">
        <color theme="9" tint="-0.24994659260841701"/>
      </bottom>
      <diagonal/>
    </border>
    <border>
      <left style="dashed">
        <color theme="9" tint="-0.24994659260841701"/>
      </left>
      <right style="dashed">
        <color theme="9" tint="-0.24994659260841701"/>
      </right>
      <top/>
      <bottom style="dotted">
        <color rgb="FFF79646"/>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theme="9" tint="-0.24994659260841701"/>
      </right>
      <top style="dotted">
        <color rgb="FFF79646"/>
      </top>
      <bottom/>
      <diagonal/>
    </border>
    <border>
      <left/>
      <right/>
      <top style="dashed">
        <color theme="9" tint="-0.24994659260841701"/>
      </top>
      <bottom/>
      <diagonal/>
    </border>
    <border>
      <left style="medium">
        <color rgb="FF00B050"/>
      </left>
      <right style="medium">
        <color rgb="FF00B050"/>
      </right>
      <top style="medium">
        <color rgb="FF00B050"/>
      </top>
      <bottom style="thin">
        <color rgb="FF00B050"/>
      </bottom>
      <diagonal/>
    </border>
    <border>
      <left style="medium">
        <color rgb="FF00B050"/>
      </left>
      <right/>
      <top style="medium">
        <color rgb="FF00B050"/>
      </top>
      <bottom style="thin">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style="thin">
        <color rgb="FF00B050"/>
      </top>
      <bottom style="medium">
        <color rgb="FF00B050"/>
      </bottom>
      <diagonal/>
    </border>
    <border>
      <left style="medium">
        <color rgb="FF00B050"/>
      </left>
      <right style="medium">
        <color rgb="FF00B050"/>
      </right>
      <top/>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top/>
      <bottom style="medium">
        <color rgb="FF00B050"/>
      </bottom>
      <diagonal/>
    </border>
    <border>
      <left style="medium">
        <color rgb="FF00B050"/>
      </left>
      <right/>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medium">
        <color rgb="FF00B050"/>
      </left>
      <right style="medium">
        <color rgb="FF00B050"/>
      </right>
      <top/>
      <bottom style="thin">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style="thin">
        <color rgb="FF00B050"/>
      </top>
      <bottom/>
      <diagonal/>
    </border>
    <border>
      <left/>
      <right style="medium">
        <color rgb="FF00B050"/>
      </right>
      <top/>
      <bottom/>
      <diagonal/>
    </border>
    <border>
      <left style="medium">
        <color rgb="FF00B050"/>
      </left>
      <right style="thin">
        <color rgb="FF00B050"/>
      </right>
      <top/>
      <bottom style="medium">
        <color rgb="FF00B050"/>
      </bottom>
      <diagonal/>
    </border>
    <border>
      <left style="thin">
        <color rgb="FF00B050"/>
      </left>
      <right style="thin">
        <color rgb="FF00B050"/>
      </right>
      <top/>
      <bottom style="medium">
        <color rgb="FF00B050"/>
      </bottom>
      <diagonal/>
    </border>
    <border>
      <left style="thin">
        <color rgb="FF00B050"/>
      </left>
      <right style="medium">
        <color rgb="FF00B050"/>
      </right>
      <top/>
      <bottom style="medium">
        <color rgb="FF00B050"/>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right style="dashed">
        <color theme="9" tint="-0.24994659260841701"/>
      </right>
      <top/>
      <bottom/>
      <diagonal/>
    </border>
    <border>
      <left style="dashed">
        <color theme="9" tint="-0.24994659260841701"/>
      </left>
      <right/>
      <top/>
      <bottom style="dotted">
        <color rgb="FFF79646"/>
      </bottom>
      <diagonal/>
    </border>
    <border>
      <left/>
      <right style="dashed">
        <color theme="9" tint="-0.24994659260841701"/>
      </right>
      <top/>
      <bottom style="dotted">
        <color rgb="FFF79646"/>
      </bottom>
      <diagonal/>
    </border>
  </borders>
  <cellStyleXfs count="5">
    <xf numFmtId="0" fontId="0" fillId="0" borderId="0"/>
    <xf numFmtId="9"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65" fillId="0" borderId="0" applyNumberFormat="0" applyFill="0" applyBorder="0" applyAlignment="0" applyProtection="0"/>
  </cellStyleXfs>
  <cellXfs count="74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3"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3"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5" fillId="0" borderId="2" xfId="0" applyFont="1" applyBorder="1" applyAlignment="1">
      <alignment horizontal="justify" vertical="center" wrapText="1"/>
    </xf>
    <xf numFmtId="0" fontId="4" fillId="0" borderId="0" xfId="0" applyFont="1"/>
    <xf numFmtId="0" fontId="2"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14" fontId="1" fillId="0" borderId="2" xfId="0" applyNumberFormat="1" applyFont="1" applyBorder="1" applyAlignment="1">
      <alignment horizontal="center" vertical="center"/>
    </xf>
    <xf numFmtId="0" fontId="5" fillId="0" borderId="0" xfId="0" applyFont="1"/>
    <xf numFmtId="0" fontId="6" fillId="5" borderId="2" xfId="0" applyFont="1" applyFill="1" applyBorder="1" applyAlignment="1">
      <alignment horizontal="center" vertical="center"/>
    </xf>
    <xf numFmtId="0" fontId="5" fillId="0" borderId="0" xfId="0" applyFont="1" applyAlignment="1">
      <alignment vertical="center"/>
    </xf>
    <xf numFmtId="0" fontId="5" fillId="0" borderId="2" xfId="0" applyFont="1" applyBorder="1"/>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xf>
    <xf numFmtId="0" fontId="3" fillId="0" borderId="0" xfId="0" applyFont="1"/>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10" fillId="0" borderId="0" xfId="0" applyFont="1" applyAlignment="1">
      <alignment vertical="center"/>
    </xf>
    <xf numFmtId="0" fontId="11" fillId="0" borderId="0" xfId="0" applyFont="1" applyAlignment="1">
      <alignment horizontal="center" vertical="center" wrapText="1"/>
    </xf>
    <xf numFmtId="0" fontId="12" fillId="7" borderId="0" xfId="0" applyFont="1" applyFill="1" applyAlignment="1">
      <alignment horizontal="center" vertical="center" wrapText="1" readingOrder="1"/>
    </xf>
    <xf numFmtId="0" fontId="13" fillId="8" borderId="12" xfId="0" applyFont="1" applyFill="1" applyBorder="1" applyAlignment="1">
      <alignment horizontal="center" vertical="center" wrapText="1" readingOrder="1"/>
    </xf>
    <xf numFmtId="0" fontId="13" fillId="0" borderId="12" xfId="0" applyFont="1" applyBorder="1" applyAlignment="1">
      <alignment horizontal="justify" vertical="center" wrapText="1" readingOrder="1"/>
    </xf>
    <xf numFmtId="9" fontId="13" fillId="0" borderId="12" xfId="0" applyNumberFormat="1" applyFont="1" applyBorder="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9" borderId="1" xfId="0" applyFont="1" applyFill="1" applyBorder="1" applyAlignment="1">
      <alignment horizontal="center" vertical="center" wrapText="1" readingOrder="1"/>
    </xf>
    <xf numFmtId="0" fontId="14" fillId="10" borderId="1" xfId="0" applyFont="1" applyFill="1" applyBorder="1" applyAlignment="1">
      <alignment horizontal="center" vertical="center" wrapText="1" readingOrder="1"/>
    </xf>
    <xf numFmtId="0" fontId="15" fillId="0" borderId="0" xfId="0" applyFont="1" applyAlignment="1">
      <alignment vertical="center"/>
    </xf>
    <xf numFmtId="0" fontId="16" fillId="0" borderId="0" xfId="0" applyFont="1" applyAlignment="1">
      <alignment horizontal="center" vertical="center" wrapText="1"/>
    </xf>
    <xf numFmtId="0" fontId="17" fillId="7" borderId="0" xfId="0" applyFont="1" applyFill="1" applyAlignment="1">
      <alignment horizontal="center" vertical="center" wrapText="1" readingOrder="1"/>
    </xf>
    <xf numFmtId="0" fontId="18" fillId="8" borderId="12" xfId="0" applyFont="1" applyFill="1" applyBorder="1" applyAlignment="1">
      <alignment horizontal="center" vertical="center" wrapText="1" readingOrder="1"/>
    </xf>
    <xf numFmtId="0" fontId="18" fillId="0" borderId="12" xfId="0" applyFont="1" applyBorder="1" applyAlignment="1">
      <alignment horizontal="justify" vertical="center" wrapText="1" readingOrder="1"/>
    </xf>
    <xf numFmtId="0" fontId="18" fillId="11" borderId="1" xfId="0" applyFont="1" applyFill="1" applyBorder="1" applyAlignment="1">
      <alignment horizontal="center" vertical="center" wrapText="1" readingOrder="1"/>
    </xf>
    <xf numFmtId="0" fontId="18" fillId="0" borderId="1" xfId="0" applyFont="1" applyBorder="1" applyAlignment="1">
      <alignment horizontal="justify" vertical="center" wrapText="1" readingOrder="1"/>
    </xf>
    <xf numFmtId="0" fontId="18" fillId="9" borderId="1" xfId="0" applyFont="1" applyFill="1" applyBorder="1" applyAlignment="1">
      <alignment horizontal="center" vertical="center" wrapText="1" readingOrder="1"/>
    </xf>
    <xf numFmtId="0" fontId="19" fillId="10" borderId="1" xfId="0" applyFont="1" applyFill="1" applyBorder="1" applyAlignment="1">
      <alignment horizontal="center" vertical="center" wrapText="1" readingOrder="1"/>
    </xf>
    <xf numFmtId="0" fontId="20" fillId="0" borderId="0" xfId="0" applyFont="1" applyAlignment="1">
      <alignment horizontal="left" wrapText="1" readingOrder="1"/>
    </xf>
    <xf numFmtId="0" fontId="20" fillId="0" borderId="14" xfId="0" applyFont="1" applyBorder="1" applyAlignment="1">
      <alignment horizontal="left" wrapText="1" readingOrder="1"/>
    </xf>
    <xf numFmtId="0" fontId="20" fillId="0" borderId="15" xfId="0" applyFont="1" applyBorder="1" applyAlignment="1">
      <alignment horizontal="left" wrapText="1" readingOrder="1"/>
    </xf>
    <xf numFmtId="0" fontId="2" fillId="0" borderId="28" xfId="0" applyFont="1" applyBorder="1" applyAlignment="1">
      <alignment horizontal="center" vertical="center" wrapText="1" readingOrder="1"/>
    </xf>
    <xf numFmtId="9" fontId="2" fillId="0" borderId="0" xfId="0" applyNumberFormat="1" applyFont="1" applyAlignment="1">
      <alignment horizontal="center" vertical="center" wrapText="1" readingOrder="1"/>
    </xf>
    <xf numFmtId="0" fontId="23" fillId="0" borderId="0" xfId="0" applyFont="1"/>
    <xf numFmtId="0" fontId="24" fillId="6" borderId="11" xfId="0" applyFont="1" applyFill="1" applyBorder="1" applyAlignment="1">
      <alignment horizontal="center" vertical="center" wrapText="1" readingOrder="1"/>
    </xf>
    <xf numFmtId="0" fontId="24" fillId="6"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justify" vertical="center" wrapText="1" readingOrder="1"/>
    </xf>
    <xf numFmtId="9" fontId="2" fillId="0" borderId="1" xfId="0" applyNumberFormat="1" applyFont="1" applyBorder="1" applyAlignment="1">
      <alignment horizontal="center" vertical="center" wrapText="1" readingOrder="1"/>
    </xf>
    <xf numFmtId="0" fontId="3" fillId="0" borderId="0" xfId="0" applyFont="1" applyAlignment="1">
      <alignment vertical="center"/>
    </xf>
    <xf numFmtId="0" fontId="1" fillId="0" borderId="0" xfId="0" applyFont="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3" fillId="2" borderId="6"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6"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7" fillId="0" borderId="0" xfId="0" applyFont="1" applyAlignment="1">
      <alignment vertical="center"/>
    </xf>
    <xf numFmtId="0" fontId="6" fillId="0" borderId="0" xfId="0" applyFont="1"/>
    <xf numFmtId="0" fontId="1" fillId="16" borderId="2" xfId="0" applyFont="1" applyFill="1" applyBorder="1" applyAlignment="1">
      <alignment horizontal="center" vertical="center" wrapText="1"/>
    </xf>
    <xf numFmtId="0" fontId="27" fillId="0" borderId="0" xfId="0" applyFont="1" applyAlignment="1">
      <alignment horizontal="left" vertical="center"/>
    </xf>
    <xf numFmtId="0" fontId="1" fillId="15" borderId="2" xfId="0" applyFont="1" applyFill="1" applyBorder="1" applyAlignment="1">
      <alignment horizontal="center" vertical="center" wrapText="1"/>
    </xf>
    <xf numFmtId="0" fontId="1" fillId="0" borderId="0" xfId="0" applyFont="1" applyFill="1"/>
    <xf numFmtId="0" fontId="3" fillId="0" borderId="0" xfId="0" applyFont="1" applyFill="1" applyAlignment="1">
      <alignment horizontal="center" vertical="center"/>
    </xf>
    <xf numFmtId="0" fontId="1" fillId="0" borderId="0" xfId="0" applyFont="1" applyFill="1" applyAlignment="1">
      <alignment vertical="center"/>
    </xf>
    <xf numFmtId="164" fontId="0" fillId="0" borderId="0" xfId="0" applyNumberFormat="1"/>
    <xf numFmtId="165" fontId="0" fillId="0" borderId="0" xfId="2" applyNumberFormat="1" applyFont="1"/>
    <xf numFmtId="0" fontId="1" fillId="8" borderId="2" xfId="0" applyFont="1" applyFill="1" applyBorder="1" applyAlignment="1">
      <alignment horizontal="center" vertical="center" wrapText="1"/>
    </xf>
    <xf numFmtId="0" fontId="5" fillId="0" borderId="2" xfId="0" applyFont="1" applyBorder="1" applyAlignment="1">
      <alignment horizontal="justify" vertical="top" wrapText="1"/>
    </xf>
    <xf numFmtId="0" fontId="0" fillId="0" borderId="37" xfId="0" applyBorder="1"/>
    <xf numFmtId="0" fontId="0" fillId="0" borderId="39" xfId="0" applyBorder="1"/>
    <xf numFmtId="0" fontId="0" fillId="0" borderId="42" xfId="0" applyBorder="1"/>
    <xf numFmtId="0" fontId="0" fillId="0" borderId="44" xfId="0" applyBorder="1"/>
    <xf numFmtId="0" fontId="24" fillId="6" borderId="49" xfId="0" applyFont="1" applyFill="1" applyBorder="1" applyAlignment="1">
      <alignment horizontal="center" vertical="center" wrapText="1" readingOrder="1"/>
    </xf>
    <xf numFmtId="0" fontId="24" fillId="6" borderId="51" xfId="0" applyFont="1" applyFill="1" applyBorder="1" applyAlignment="1">
      <alignment horizontal="center" vertical="center" wrapText="1" readingOrder="1"/>
    </xf>
    <xf numFmtId="0" fontId="15"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xf numFmtId="0" fontId="8" fillId="6" borderId="54" xfId="0" applyFont="1" applyFill="1" applyBorder="1" applyAlignment="1">
      <alignment horizontal="center" vertical="center" wrapText="1" readingOrder="1"/>
    </xf>
    <xf numFmtId="0" fontId="34" fillId="0" borderId="43" xfId="0" applyFont="1" applyBorder="1"/>
    <xf numFmtId="0" fontId="1" fillId="0" borderId="56" xfId="0" applyFont="1" applyBorder="1" applyAlignment="1">
      <alignment horizontal="center" vertical="center" wrapText="1"/>
    </xf>
    <xf numFmtId="0" fontId="0" fillId="0" borderId="56" xfId="0" applyBorder="1"/>
    <xf numFmtId="0" fontId="0" fillId="0" borderId="57" xfId="0" applyBorder="1"/>
    <xf numFmtId="0" fontId="0" fillId="0" borderId="50" xfId="0" applyBorder="1"/>
    <xf numFmtId="0" fontId="35" fillId="0" borderId="49" xfId="0" applyFont="1" applyBorder="1" applyAlignment="1">
      <alignment horizontal="center" vertical="center"/>
    </xf>
    <xf numFmtId="9" fontId="1" fillId="0" borderId="42" xfId="0" applyNumberFormat="1" applyFont="1" applyBorder="1" applyAlignment="1">
      <alignment horizontal="center" vertical="center"/>
    </xf>
    <xf numFmtId="0" fontId="35" fillId="0" borderId="43" xfId="0" applyFont="1" applyBorder="1" applyAlignment="1">
      <alignment horizontal="center" vertical="center"/>
    </xf>
    <xf numFmtId="9" fontId="1" fillId="0" borderId="45" xfId="0" applyNumberFormat="1" applyFont="1" applyBorder="1" applyAlignment="1">
      <alignment horizontal="center" vertical="center"/>
    </xf>
    <xf numFmtId="9" fontId="1" fillId="0" borderId="51" xfId="0" applyNumberFormat="1" applyFont="1" applyBorder="1" applyAlignment="1">
      <alignment horizontal="center" vertical="center"/>
    </xf>
    <xf numFmtId="0" fontId="8" fillId="6" borderId="58" xfId="0" applyFont="1" applyFill="1" applyBorder="1" applyAlignment="1">
      <alignment horizontal="center" vertical="center" wrapText="1" readingOrder="1"/>
    </xf>
    <xf numFmtId="0" fontId="8" fillId="6" borderId="59" xfId="0" applyFont="1" applyFill="1" applyBorder="1" applyAlignment="1">
      <alignment horizontal="center" vertical="center" wrapText="1" readingOrder="1"/>
    </xf>
    <xf numFmtId="0" fontId="5" fillId="0" borderId="47" xfId="0" applyFont="1" applyBorder="1" applyAlignment="1">
      <alignment horizontal="center" vertical="center" wrapText="1"/>
    </xf>
    <xf numFmtId="9" fontId="5" fillId="0" borderId="47" xfId="1" applyFont="1" applyBorder="1" applyAlignment="1">
      <alignment horizontal="center" vertical="center" wrapText="1"/>
    </xf>
    <xf numFmtId="0" fontId="25" fillId="0" borderId="37" xfId="0" applyFont="1" applyBorder="1" applyAlignment="1">
      <alignment horizontal="center" vertical="center" wrapText="1"/>
    </xf>
    <xf numFmtId="0" fontId="5" fillId="0" borderId="37" xfId="0" applyFont="1" applyBorder="1"/>
    <xf numFmtId="0" fontId="5" fillId="0" borderId="42" xfId="0" applyFont="1" applyBorder="1"/>
    <xf numFmtId="0" fontId="5" fillId="0" borderId="37" xfId="0" applyFont="1" applyBorder="1" applyAlignment="1">
      <alignment horizontal="center" vertical="center" wrapText="1"/>
    </xf>
    <xf numFmtId="9" fontId="5" fillId="0" borderId="37" xfId="1" applyFont="1" applyBorder="1" applyAlignment="1">
      <alignment horizontal="center" vertical="center" wrapText="1"/>
    </xf>
    <xf numFmtId="0" fontId="25" fillId="0" borderId="42" xfId="0" applyFont="1" applyBorder="1" applyAlignment="1">
      <alignment horizontal="center" vertical="center" wrapText="1"/>
    </xf>
    <xf numFmtId="0" fontId="5" fillId="0" borderId="44" xfId="0" applyFont="1" applyBorder="1"/>
    <xf numFmtId="0" fontId="5" fillId="0" borderId="45" xfId="0" applyFont="1" applyBorder="1"/>
    <xf numFmtId="10" fontId="0" fillId="0" borderId="0" xfId="0" applyNumberFormat="1" applyAlignment="1">
      <alignment horizontal="center" vertical="center"/>
    </xf>
    <xf numFmtId="9" fontId="25" fillId="0" borderId="37" xfId="0" applyNumberFormat="1" applyFont="1" applyBorder="1" applyAlignment="1">
      <alignment horizontal="center" vertical="center" wrapText="1"/>
    </xf>
    <xf numFmtId="0" fontId="20" fillId="0" borderId="0" xfId="0" applyFont="1" applyAlignment="1">
      <alignment horizontal="left" wrapText="1" readingOrder="1"/>
    </xf>
    <xf numFmtId="0" fontId="3" fillId="2" borderId="2"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29" fillId="0" borderId="2" xfId="0" applyFont="1" applyBorder="1" applyAlignment="1">
      <alignment horizontal="justify" vertical="top" wrapText="1"/>
    </xf>
    <xf numFmtId="0" fontId="1" fillId="3" borderId="2" xfId="0" applyFont="1" applyFill="1" applyBorder="1" applyAlignment="1">
      <alignment horizontal="center" vertical="center" wrapText="1"/>
    </xf>
    <xf numFmtId="166" fontId="5" fillId="15" borderId="47" xfId="1" applyNumberFormat="1" applyFont="1" applyFill="1" applyBorder="1" applyAlignment="1">
      <alignment horizontal="center" vertical="center" wrapText="1"/>
    </xf>
    <xf numFmtId="0" fontId="25" fillId="15" borderId="48" xfId="0" applyFont="1" applyFill="1" applyBorder="1" applyAlignment="1">
      <alignment horizontal="center" vertical="center" wrapText="1"/>
    </xf>
    <xf numFmtId="0" fontId="26" fillId="0" borderId="2" xfId="0" applyFont="1" applyBorder="1" applyAlignment="1">
      <alignment horizontal="justify" vertical="center" wrapText="1"/>
    </xf>
    <xf numFmtId="0" fontId="38" fillId="0" borderId="2" xfId="0" applyFont="1" applyBorder="1" applyAlignment="1">
      <alignment horizontal="justify" vertical="center" wrapText="1"/>
    </xf>
    <xf numFmtId="0" fontId="24" fillId="6" borderId="11" xfId="0" applyFont="1" applyFill="1" applyBorder="1" applyAlignment="1">
      <alignment horizontal="center" vertical="center" wrapText="1" readingOrder="1"/>
    </xf>
    <xf numFmtId="0" fontId="15" fillId="0" borderId="37" xfId="0" applyFont="1" applyBorder="1" applyAlignment="1">
      <alignment horizontal="center" vertical="center"/>
    </xf>
    <xf numFmtId="0" fontId="5" fillId="0" borderId="64" xfId="0" applyFont="1" applyBorder="1" applyAlignment="1">
      <alignment vertical="center"/>
    </xf>
    <xf numFmtId="0" fontId="4" fillId="0" borderId="65" xfId="0" applyFont="1" applyBorder="1"/>
    <xf numFmtId="0" fontId="4" fillId="0" borderId="65" xfId="0" applyFont="1" applyBorder="1" applyAlignment="1">
      <alignment horizontal="justify" vertical="center" wrapText="1"/>
    </xf>
    <xf numFmtId="0" fontId="4" fillId="0" borderId="66" xfId="0" applyFont="1" applyBorder="1"/>
    <xf numFmtId="0" fontId="4" fillId="0" borderId="67" xfId="0" applyFont="1" applyBorder="1"/>
    <xf numFmtId="0" fontId="4" fillId="0" borderId="0" xfId="0" applyFont="1" applyBorder="1"/>
    <xf numFmtId="0" fontId="4" fillId="0" borderId="68" xfId="0" applyFont="1" applyBorder="1"/>
    <xf numFmtId="0" fontId="24" fillId="6" borderId="70" xfId="0" applyFont="1" applyFill="1" applyBorder="1" applyAlignment="1">
      <alignment horizontal="center" vertical="center" wrapText="1" readingOrder="1"/>
    </xf>
    <xf numFmtId="9" fontId="2" fillId="0" borderId="70" xfId="0" applyNumberFormat="1" applyFont="1" applyBorder="1" applyAlignment="1">
      <alignment horizontal="center" vertical="center" wrapText="1" readingOrder="1"/>
    </xf>
    <xf numFmtId="0" fontId="2" fillId="0" borderId="70" xfId="0" applyFont="1" applyBorder="1" applyAlignment="1">
      <alignment horizontal="center" vertical="center" wrapText="1" readingOrder="1"/>
    </xf>
    <xf numFmtId="0" fontId="2" fillId="0" borderId="76" xfId="0" applyFont="1" applyBorder="1" applyAlignment="1">
      <alignment horizontal="center" vertical="center" wrapText="1" readingOrder="1"/>
    </xf>
    <xf numFmtId="0" fontId="2" fillId="0" borderId="76" xfId="0" applyFont="1" applyBorder="1" applyAlignment="1">
      <alignment horizontal="justify" vertical="center" wrapText="1" readingOrder="1"/>
    </xf>
    <xf numFmtId="0" fontId="2" fillId="0" borderId="77" xfId="0" applyFont="1" applyBorder="1" applyAlignment="1">
      <alignment horizontal="center" vertical="center" wrapText="1" readingOrder="1"/>
    </xf>
    <xf numFmtId="0" fontId="6" fillId="0" borderId="64" xfId="0" applyFont="1" applyBorder="1" applyAlignment="1">
      <alignment vertical="center"/>
    </xf>
    <xf numFmtId="9" fontId="1" fillId="0" borderId="42" xfId="1" applyFont="1" applyBorder="1" applyAlignment="1">
      <alignment horizontal="center" vertical="center"/>
    </xf>
    <xf numFmtId="9" fontId="7" fillId="0" borderId="42" xfId="1" applyFont="1" applyBorder="1" applyAlignment="1">
      <alignment horizontal="center" vertical="center"/>
    </xf>
    <xf numFmtId="9" fontId="7" fillId="0" borderId="40" xfId="1" applyFont="1" applyBorder="1" applyAlignment="1">
      <alignment horizontal="center" vertical="center"/>
    </xf>
    <xf numFmtId="0" fontId="0" fillId="0" borderId="39" xfId="0" applyBorder="1" applyAlignment="1">
      <alignment horizontal="center" vertical="center"/>
    </xf>
    <xf numFmtId="0" fontId="15" fillId="0" borderId="37" xfId="0" applyFont="1" applyBorder="1" applyAlignment="1">
      <alignment horizontal="center"/>
    </xf>
    <xf numFmtId="0" fontId="0" fillId="0" borderId="37" xfId="0" applyBorder="1" applyAlignment="1">
      <alignment horizontal="center" vertical="center"/>
    </xf>
    <xf numFmtId="0" fontId="0" fillId="0" borderId="44" xfId="0" applyBorder="1" applyAlignment="1">
      <alignment horizontal="center" vertical="center"/>
    </xf>
    <xf numFmtId="0" fontId="1" fillId="0" borderId="44" xfId="0" applyFont="1" applyBorder="1" applyAlignment="1">
      <alignment horizontal="center" vertical="center" wrapText="1"/>
    </xf>
    <xf numFmtId="0" fontId="0" fillId="0" borderId="80" xfId="0" applyBorder="1" applyAlignment="1">
      <alignment horizontal="center" vertical="center"/>
    </xf>
    <xf numFmtId="9" fontId="7" fillId="0" borderId="45" xfId="1" applyFont="1" applyBorder="1" applyAlignment="1">
      <alignment horizontal="center" vertical="center"/>
    </xf>
    <xf numFmtId="0" fontId="1" fillId="0" borderId="47" xfId="0" applyFont="1" applyBorder="1" applyAlignment="1">
      <alignment horizontal="center" vertical="center" wrapText="1"/>
    </xf>
    <xf numFmtId="0" fontId="1" fillId="0" borderId="39" xfId="0" applyFont="1" applyBorder="1" applyAlignment="1">
      <alignment horizontal="center" vertical="top" wrapText="1"/>
    </xf>
    <xf numFmtId="0" fontId="15" fillId="0" borderId="44" xfId="0" applyFont="1" applyBorder="1" applyAlignment="1">
      <alignment horizontal="center" vertical="center"/>
    </xf>
    <xf numFmtId="0" fontId="0" fillId="0" borderId="81" xfId="0" applyBorder="1"/>
    <xf numFmtId="0" fontId="0" fillId="0" borderId="81" xfId="0" applyBorder="1" applyAlignment="1">
      <alignment horizontal="center" vertical="center"/>
    </xf>
    <xf numFmtId="9" fontId="7" fillId="0" borderId="51" xfId="1" applyFont="1" applyBorder="1" applyAlignment="1">
      <alignment horizontal="center" vertical="center"/>
    </xf>
    <xf numFmtId="0" fontId="15" fillId="0" borderId="47" xfId="0" applyFont="1" applyBorder="1" applyAlignment="1">
      <alignment horizontal="center" vertical="center"/>
    </xf>
    <xf numFmtId="9" fontId="1" fillId="0" borderId="48" xfId="0" applyNumberFormat="1" applyFont="1" applyBorder="1" applyAlignment="1">
      <alignment horizontal="center" vertical="center"/>
    </xf>
    <xf numFmtId="0" fontId="8" fillId="6" borderId="51" xfId="0" applyFont="1" applyFill="1" applyBorder="1" applyAlignment="1">
      <alignment horizontal="center" vertical="center" wrapText="1" readingOrder="1"/>
    </xf>
    <xf numFmtId="0" fontId="15" fillId="0" borderId="47" xfId="0" applyFont="1" applyBorder="1" applyAlignment="1">
      <alignment horizontal="center"/>
    </xf>
    <xf numFmtId="0" fontId="34" fillId="0" borderId="37" xfId="0" applyFont="1" applyBorder="1" applyAlignment="1">
      <alignment horizontal="center" vertical="center"/>
    </xf>
    <xf numFmtId="0" fontId="34" fillId="0" borderId="0" xfId="0" applyFont="1" applyAlignment="1">
      <alignment horizontal="center" vertical="center"/>
    </xf>
    <xf numFmtId="9" fontId="0" fillId="0" borderId="40" xfId="1" applyFont="1" applyBorder="1" applyAlignment="1">
      <alignment horizontal="center" vertical="center"/>
    </xf>
    <xf numFmtId="9" fontId="0" fillId="0" borderId="42" xfId="1" applyFont="1" applyBorder="1" applyAlignment="1">
      <alignment horizontal="center" vertical="center"/>
    </xf>
    <xf numFmtId="9" fontId="0" fillId="0" borderId="57" xfId="1" applyFont="1"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xf>
    <xf numFmtId="0" fontId="0" fillId="0" borderId="56" xfId="0" applyBorder="1" applyAlignment="1">
      <alignment horizontal="center"/>
    </xf>
    <xf numFmtId="9" fontId="7" fillId="0" borderId="83" xfId="1" applyFont="1" applyBorder="1" applyAlignment="1">
      <alignment horizontal="center" vertical="center"/>
    </xf>
    <xf numFmtId="9" fontId="1" fillId="0" borderId="2" xfId="1" applyFont="1" applyBorder="1" applyAlignment="1">
      <alignment horizontal="center" vertical="center"/>
    </xf>
    <xf numFmtId="9" fontId="1" fillId="3" borderId="2" xfId="1" applyFont="1" applyFill="1" applyBorder="1" applyAlignment="1">
      <alignment horizontal="center" vertical="center" wrapText="1"/>
    </xf>
    <xf numFmtId="0" fontId="9" fillId="7" borderId="1" xfId="0" applyFont="1" applyFill="1" applyBorder="1" applyAlignment="1">
      <alignment horizontal="center" vertical="center" wrapText="1" readingOrder="1"/>
    </xf>
    <xf numFmtId="9" fontId="1" fillId="3" borderId="2" xfId="1" applyFont="1" applyFill="1" applyBorder="1" applyAlignment="1">
      <alignment horizontal="center" vertical="center"/>
    </xf>
    <xf numFmtId="0" fontId="1" fillId="0" borderId="2" xfId="0" applyFont="1" applyBorder="1" applyAlignment="1">
      <alignment horizontal="justify" vertical="center" wrapText="1"/>
    </xf>
    <xf numFmtId="9" fontId="25" fillId="15" borderId="48" xfId="0" applyNumberFormat="1" applyFont="1" applyFill="1" applyBorder="1" applyAlignment="1">
      <alignment horizontal="center" vertical="center" wrapText="1"/>
    </xf>
    <xf numFmtId="9" fontId="25" fillId="15" borderId="48" xfId="1" applyFont="1" applyFill="1" applyBorder="1" applyAlignment="1">
      <alignment horizontal="center" vertical="center" wrapText="1"/>
    </xf>
    <xf numFmtId="10" fontId="33" fillId="0" borderId="0" xfId="0" applyNumberFormat="1" applyFont="1" applyBorder="1" applyAlignment="1">
      <alignment horizontal="center" vertical="center" wrapText="1"/>
    </xf>
    <xf numFmtId="9" fontId="1" fillId="3" borderId="0" xfId="1"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38" fillId="3" borderId="1" xfId="1"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5" fillId="0" borderId="66" xfId="0" applyFont="1" applyBorder="1"/>
    <xf numFmtId="9" fontId="25" fillId="15" borderId="37"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39" fillId="8" borderId="12" xfId="0" applyFont="1" applyFill="1" applyBorder="1" applyAlignment="1">
      <alignment horizontal="center" vertical="center" wrapText="1" readingOrder="1"/>
    </xf>
    <xf numFmtId="41" fontId="0" fillId="0" borderId="0" xfId="3" applyFont="1"/>
    <xf numFmtId="0" fontId="1" fillId="0" borderId="4" xfId="0" applyFont="1" applyBorder="1" applyAlignment="1">
      <alignment horizontal="center" vertical="center" textRotation="90"/>
    </xf>
    <xf numFmtId="14" fontId="1" fillId="0" borderId="2" xfId="0" applyNumberFormat="1" applyFont="1" applyBorder="1" applyAlignment="1">
      <alignment horizontal="left" vertical="center" wrapText="1"/>
    </xf>
    <xf numFmtId="0" fontId="25" fillId="15" borderId="37" xfId="0" applyFont="1" applyFill="1" applyBorder="1" applyAlignment="1">
      <alignment horizontal="center" vertical="center" wrapText="1"/>
    </xf>
    <xf numFmtId="0" fontId="39" fillId="9" borderId="1" xfId="0" applyFont="1" applyFill="1" applyBorder="1" applyAlignment="1">
      <alignment horizontal="center" vertical="center" wrapText="1" readingOrder="1"/>
    </xf>
    <xf numFmtId="0" fontId="1" fillId="0" borderId="0" xfId="0" applyFont="1" applyFill="1" applyAlignment="1">
      <alignment horizontal="center" vertical="center" wrapText="1"/>
    </xf>
    <xf numFmtId="0" fontId="24" fillId="6" borderId="54" xfId="0" applyFont="1" applyFill="1" applyBorder="1" applyAlignment="1">
      <alignment horizontal="center" vertical="center" wrapText="1" readingOrder="1"/>
    </xf>
    <xf numFmtId="9" fontId="25" fillId="3" borderId="37" xfId="1" applyFont="1" applyFill="1" applyBorder="1" applyAlignment="1">
      <alignment horizontal="center" vertical="center" wrapText="1"/>
    </xf>
    <xf numFmtId="10" fontId="25" fillId="3" borderId="37" xfId="1" applyNumberFormat="1" applyFont="1" applyFill="1" applyBorder="1" applyAlignment="1">
      <alignment horizontal="center" vertical="center" wrapText="1"/>
    </xf>
    <xf numFmtId="10" fontId="33" fillId="0" borderId="37" xfId="0" applyNumberFormat="1" applyFont="1" applyBorder="1" applyAlignment="1">
      <alignment horizontal="center" vertical="center" wrapText="1"/>
    </xf>
    <xf numFmtId="10" fontId="1" fillId="3" borderId="2" xfId="1" applyNumberFormat="1" applyFont="1" applyFill="1" applyBorder="1" applyAlignment="1">
      <alignment horizontal="center" vertical="center" wrapText="1"/>
    </xf>
    <xf numFmtId="0" fontId="30" fillId="0" borderId="2" xfId="0" applyFont="1" applyBorder="1" applyAlignment="1">
      <alignment horizontal="justify" vertical="center" wrapText="1"/>
    </xf>
    <xf numFmtId="0" fontId="42" fillId="0" borderId="49" xfId="0" applyFont="1" applyBorder="1" applyAlignment="1">
      <alignment horizontal="center" vertical="center"/>
    </xf>
    <xf numFmtId="0" fontId="39" fillId="3" borderId="12" xfId="0" applyFont="1" applyFill="1" applyBorder="1" applyAlignment="1">
      <alignment horizontal="center" vertical="center" wrapText="1" readingOrder="1"/>
    </xf>
    <xf numFmtId="0" fontId="39" fillId="8" borderId="37" xfId="0" applyFont="1" applyFill="1" applyBorder="1" applyAlignment="1">
      <alignment horizontal="center" vertical="center" wrapText="1" readingOrder="1"/>
    </xf>
    <xf numFmtId="9" fontId="1" fillId="0" borderId="37" xfId="1" applyFont="1" applyBorder="1"/>
    <xf numFmtId="0" fontId="39" fillId="15" borderId="37" xfId="0" applyFont="1" applyFill="1" applyBorder="1" applyAlignment="1">
      <alignment horizontal="center" vertical="center" wrapText="1" readingOrder="1"/>
    </xf>
    <xf numFmtId="0" fontId="39" fillId="9" borderId="37" xfId="0" applyFont="1" applyFill="1" applyBorder="1" applyAlignment="1">
      <alignment horizontal="center" vertical="center" wrapText="1" readingOrder="1"/>
    </xf>
    <xf numFmtId="0" fontId="28" fillId="10" borderId="37" xfId="0" applyFont="1" applyFill="1" applyBorder="1" applyAlignment="1">
      <alignment horizontal="center" vertical="center" wrapText="1" readingOrder="1"/>
    </xf>
    <xf numFmtId="0" fontId="18" fillId="15" borderId="1" xfId="0" applyFont="1" applyFill="1" applyBorder="1" applyAlignment="1">
      <alignment horizontal="center" vertical="center" wrapText="1" readingOrder="1"/>
    </xf>
    <xf numFmtId="0" fontId="39" fillId="3" borderId="0" xfId="0" applyFont="1" applyFill="1" applyBorder="1" applyAlignment="1">
      <alignment horizontal="center" vertical="center" wrapText="1" readingOrder="1"/>
    </xf>
    <xf numFmtId="0" fontId="3" fillId="2" borderId="2" xfId="0" applyFont="1" applyFill="1" applyBorder="1" applyAlignment="1">
      <alignment horizontal="center" vertical="center" textRotation="90" wrapText="1"/>
    </xf>
    <xf numFmtId="0" fontId="0" fillId="0" borderId="0" xfId="0" applyAlignment="1">
      <alignment horizontal="center" vertical="center"/>
    </xf>
    <xf numFmtId="0" fontId="5" fillId="0" borderId="4" xfId="0" applyFont="1" applyBorder="1" applyAlignment="1">
      <alignment horizontal="center" vertical="center" wrapText="1"/>
    </xf>
    <xf numFmtId="0" fontId="9" fillId="7" borderId="12" xfId="0" applyFont="1" applyFill="1" applyBorder="1" applyAlignment="1">
      <alignment horizontal="center" vertical="center" wrapText="1" readingOrder="1"/>
    </xf>
    <xf numFmtId="0" fontId="39" fillId="9" borderId="12"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1" fillId="0" borderId="37" xfId="0" applyFont="1" applyBorder="1"/>
    <xf numFmtId="0" fontId="3" fillId="0" borderId="37" xfId="0" applyFont="1" applyBorder="1" applyAlignment="1">
      <alignment horizontal="center" vertical="center" wrapText="1"/>
    </xf>
    <xf numFmtId="0" fontId="1" fillId="8" borderId="37" xfId="0" applyFont="1" applyFill="1" applyBorder="1"/>
    <xf numFmtId="0" fontId="1" fillId="15" borderId="37" xfId="0" applyFont="1" applyFill="1" applyBorder="1"/>
    <xf numFmtId="0" fontId="1" fillId="9" borderId="37" xfId="0" applyFont="1" applyFill="1" applyBorder="1"/>
    <xf numFmtId="0" fontId="1" fillId="10" borderId="37" xfId="0" applyFont="1" applyFill="1" applyBorder="1"/>
    <xf numFmtId="0" fontId="39" fillId="11" borderId="1" xfId="0" applyFont="1" applyFill="1" applyBorder="1" applyAlignment="1">
      <alignment horizontal="center" vertical="center" wrapText="1" readingOrder="1"/>
    </xf>
    <xf numFmtId="0" fontId="39" fillId="15" borderId="1" xfId="0" applyFont="1" applyFill="1" applyBorder="1" applyAlignment="1">
      <alignment horizontal="center" vertical="center" wrapText="1" readingOrder="1"/>
    </xf>
    <xf numFmtId="0" fontId="28" fillId="10" borderId="1" xfId="0" applyFont="1" applyFill="1" applyBorder="1" applyAlignment="1">
      <alignment horizontal="center" vertical="center" wrapText="1" readingOrder="1"/>
    </xf>
    <xf numFmtId="9" fontId="1" fillId="0" borderId="4" xfId="0" applyNumberFormat="1" applyFont="1" applyFill="1" applyBorder="1" applyAlignment="1">
      <alignment horizontal="center" vertical="center" wrapText="1"/>
    </xf>
    <xf numFmtId="0" fontId="1" fillId="0" borderId="0" xfId="0" applyFont="1" applyFill="1" applyAlignment="1">
      <alignment horizontal="justify" vertical="center" wrapText="1"/>
    </xf>
    <xf numFmtId="0" fontId="39" fillId="17" borderId="37" xfId="0" applyFont="1" applyFill="1" applyBorder="1" applyAlignment="1">
      <alignment horizontal="center" vertical="center" wrapText="1" readingOrder="1"/>
    </xf>
    <xf numFmtId="9" fontId="1" fillId="0" borderId="4" xfId="0" applyNumberFormat="1" applyFont="1" applyFill="1" applyBorder="1" applyAlignment="1">
      <alignment vertical="center" wrapText="1"/>
    </xf>
    <xf numFmtId="0" fontId="39" fillId="8" borderId="12" xfId="0" applyFont="1" applyFill="1" applyBorder="1" applyAlignment="1">
      <alignment horizontal="left" vertical="center" wrapText="1" readingOrder="1"/>
    </xf>
    <xf numFmtId="0" fontId="39" fillId="11" borderId="1" xfId="0" applyFont="1" applyFill="1" applyBorder="1" applyAlignment="1">
      <alignment horizontal="left" vertical="center" wrapText="1" readingOrder="1"/>
    </xf>
    <xf numFmtId="0" fontId="39" fillId="15" borderId="1" xfId="0" applyFont="1" applyFill="1" applyBorder="1" applyAlignment="1">
      <alignment horizontal="left" vertical="center" wrapText="1" readingOrder="1"/>
    </xf>
    <xf numFmtId="0" fontId="39" fillId="9" borderId="1" xfId="0" applyFont="1" applyFill="1" applyBorder="1" applyAlignment="1">
      <alignment horizontal="left" vertical="center" wrapText="1" readingOrder="1"/>
    </xf>
    <xf numFmtId="0" fontId="28" fillId="10" borderId="1" xfId="0" applyFont="1" applyFill="1" applyBorder="1" applyAlignment="1">
      <alignment horizontal="left" vertical="center" wrapText="1" readingOrder="1"/>
    </xf>
    <xf numFmtId="0" fontId="1" fillId="3" borderId="4" xfId="0" applyFont="1" applyFill="1" applyBorder="1" applyAlignment="1">
      <alignment horizontal="center" vertical="center" wrapText="1"/>
    </xf>
    <xf numFmtId="9" fontId="1" fillId="0" borderId="0" xfId="1" applyFont="1" applyBorder="1"/>
    <xf numFmtId="0" fontId="1" fillId="14" borderId="37" xfId="0" applyFont="1" applyFill="1" applyBorder="1"/>
    <xf numFmtId="0" fontId="43" fillId="16"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39" fillId="0" borderId="12" xfId="0" applyFont="1" applyBorder="1" applyAlignment="1">
      <alignment horizontal="justify" vertical="center" wrapText="1" readingOrder="1"/>
    </xf>
    <xf numFmtId="0" fontId="39" fillId="0" borderId="1" xfId="0" applyFont="1" applyBorder="1" applyAlignment="1">
      <alignment horizontal="justify" vertical="center" wrapText="1" readingOrder="1"/>
    </xf>
    <xf numFmtId="0" fontId="44" fillId="18" borderId="0" xfId="0" applyFont="1" applyFill="1" applyAlignment="1">
      <alignment horizontal="center" vertical="center" wrapText="1" readingOrder="1"/>
    </xf>
    <xf numFmtId="0" fontId="44" fillId="10" borderId="0" xfId="0" applyFont="1" applyFill="1" applyAlignment="1">
      <alignment horizontal="center" vertical="center" wrapText="1" readingOrder="1"/>
    </xf>
    <xf numFmtId="0" fontId="5"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0" borderId="4" xfId="0" applyFont="1" applyBorder="1" applyAlignment="1">
      <alignment horizontal="justify" vertical="center" wrapText="1"/>
    </xf>
    <xf numFmtId="9" fontId="0" fillId="0" borderId="42" xfId="0" applyNumberFormat="1" applyBorder="1" applyAlignment="1">
      <alignment horizontal="center" vertical="center"/>
    </xf>
    <xf numFmtId="0" fontId="5" fillId="0" borderId="4" xfId="0" applyFont="1" applyBorder="1" applyAlignment="1">
      <alignment horizontal="justify" vertical="center" wrapText="1"/>
    </xf>
    <xf numFmtId="14" fontId="5" fillId="0" borderId="2" xfId="0" applyNumberFormat="1" applyFont="1" applyBorder="1" applyAlignment="1">
      <alignment horizontal="left" vertical="center" wrapText="1"/>
    </xf>
    <xf numFmtId="9" fontId="25" fillId="0" borderId="37" xfId="1" applyFont="1" applyBorder="1" applyAlignment="1">
      <alignment horizontal="center" vertical="center" wrapText="1"/>
    </xf>
    <xf numFmtId="0" fontId="43" fillId="10" borderId="2" xfId="0" applyFont="1" applyFill="1" applyBorder="1" applyAlignment="1">
      <alignment horizontal="center" vertical="center" wrapText="1"/>
    </xf>
    <xf numFmtId="0" fontId="5" fillId="0" borderId="4" xfId="0" applyFont="1" applyBorder="1" applyAlignment="1">
      <alignment horizontal="center" vertical="center" textRotation="90"/>
    </xf>
    <xf numFmtId="0" fontId="5" fillId="0" borderId="4" xfId="0" applyFont="1" applyBorder="1" applyAlignment="1">
      <alignment horizontal="center"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5" fillId="0" borderId="4" xfId="0" applyFont="1" applyBorder="1" applyAlignment="1">
      <alignment horizontal="justify"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40" fillId="3" borderId="1" xfId="0" applyFont="1" applyFill="1" applyBorder="1" applyAlignment="1">
      <alignment horizontal="center" vertical="center" wrapText="1" readingOrder="1"/>
    </xf>
    <xf numFmtId="0" fontId="38" fillId="3" borderId="4" xfId="0" applyFont="1" applyFill="1" applyBorder="1" applyAlignment="1">
      <alignment horizontal="center" vertical="center" wrapText="1"/>
    </xf>
    <xf numFmtId="0" fontId="40" fillId="3" borderId="0" xfId="0" applyFont="1" applyFill="1" applyBorder="1" applyAlignment="1">
      <alignment horizontal="center" vertical="center" wrapText="1" readingOrder="1"/>
    </xf>
    <xf numFmtId="0" fontId="5" fillId="3" borderId="2" xfId="0" applyFont="1" applyFill="1" applyBorder="1" applyAlignment="1">
      <alignment horizontal="justify" vertical="center" wrapText="1"/>
    </xf>
    <xf numFmtId="0" fontId="29" fillId="3" borderId="2" xfId="0" applyFont="1" applyFill="1" applyBorder="1" applyAlignment="1">
      <alignment horizontal="justify" vertical="center" wrapText="1"/>
    </xf>
    <xf numFmtId="9" fontId="1" fillId="3" borderId="2" xfId="0" applyNumberFormat="1" applyFont="1" applyFill="1" applyBorder="1" applyAlignment="1">
      <alignment horizontal="center" vertical="center" wrapText="1"/>
    </xf>
    <xf numFmtId="0" fontId="39" fillId="3" borderId="8" xfId="0" applyFont="1" applyFill="1" applyBorder="1" applyAlignment="1">
      <alignment horizontal="center" vertical="center" wrapText="1" readingOrder="1"/>
    </xf>
    <xf numFmtId="0" fontId="1" fillId="0" borderId="0" xfId="0" applyFont="1" applyAlignment="1">
      <alignment horizontal="justify" vertical="center" wrapText="1"/>
    </xf>
    <xf numFmtId="0" fontId="29" fillId="0" borderId="2" xfId="0" applyFont="1" applyBorder="1" applyAlignment="1">
      <alignment horizontal="justify" vertical="center" wrapText="1"/>
    </xf>
    <xf numFmtId="10" fontId="5" fillId="3" borderId="2" xfId="1" applyNumberFormat="1" applyFont="1" applyFill="1" applyBorder="1" applyAlignment="1">
      <alignment horizontal="center" vertical="center" wrapText="1"/>
    </xf>
    <xf numFmtId="9" fontId="5" fillId="3" borderId="2" xfId="1"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9" fillId="3" borderId="4" xfId="0" applyFont="1" applyFill="1" applyBorder="1" applyAlignment="1">
      <alignment horizontal="center" vertical="center" wrapText="1" readingOrder="1"/>
    </xf>
    <xf numFmtId="0" fontId="1" fillId="3" borderId="2"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29" fillId="3" borderId="4" xfId="0" applyFont="1" applyFill="1" applyBorder="1" applyAlignment="1" applyProtection="1">
      <alignment horizontal="justify" vertical="center" wrapText="1"/>
      <protection locked="0"/>
    </xf>
    <xf numFmtId="0" fontId="5" fillId="3" borderId="4" xfId="0" applyFont="1" applyFill="1" applyBorder="1" applyAlignment="1" applyProtection="1">
      <alignment horizontal="justify" vertical="center" wrapText="1"/>
      <protection locked="0"/>
    </xf>
    <xf numFmtId="0" fontId="5"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9" fontId="1" fillId="3" borderId="2" xfId="1" applyFont="1" applyFill="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26" fillId="0" borderId="2" xfId="0" applyFont="1" applyBorder="1" applyAlignment="1" applyProtection="1">
      <alignment horizontal="justify" vertical="center" wrapText="1"/>
      <protection locked="0"/>
    </xf>
    <xf numFmtId="0" fontId="5" fillId="3" borderId="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justify" vertical="center" wrapText="1"/>
    </xf>
    <xf numFmtId="0" fontId="5" fillId="3" borderId="4" xfId="0" applyFont="1" applyFill="1" applyBorder="1" applyAlignment="1">
      <alignment horizontal="justify" vertical="center" wrapText="1"/>
    </xf>
    <xf numFmtId="0" fontId="1" fillId="0" borderId="4" xfId="0" applyFont="1" applyBorder="1" applyAlignment="1">
      <alignment horizontal="center" vertical="center" wrapText="1"/>
    </xf>
    <xf numFmtId="9" fontId="1" fillId="3" borderId="4" xfId="1" applyFont="1" applyFill="1" applyBorder="1" applyAlignment="1">
      <alignment horizontal="center" vertical="center" wrapText="1"/>
    </xf>
    <xf numFmtId="0" fontId="38" fillId="3" borderId="4" xfId="0" applyFont="1" applyFill="1" applyBorder="1" applyAlignment="1">
      <alignment horizontal="center" vertical="center" wrapText="1"/>
    </xf>
    <xf numFmtId="9" fontId="1" fillId="0" borderId="2" xfId="1" applyFont="1" applyBorder="1" applyAlignment="1">
      <alignment horizontal="center" vertical="center" wrapText="1"/>
    </xf>
    <xf numFmtId="0" fontId="38" fillId="3" borderId="4" xfId="0" applyFont="1" applyFill="1" applyBorder="1" applyAlignment="1">
      <alignment horizontal="center" vertical="center" wrapText="1"/>
    </xf>
    <xf numFmtId="9" fontId="1" fillId="3" borderId="4" xfId="1" applyFont="1" applyFill="1" applyBorder="1" applyAlignment="1">
      <alignment horizontal="center" vertical="center" wrapText="1"/>
    </xf>
    <xf numFmtId="0" fontId="29" fillId="3" borderId="4" xfId="0" applyFont="1" applyFill="1" applyBorder="1" applyAlignment="1">
      <alignment horizontal="justify" vertical="center" wrapText="1"/>
    </xf>
    <xf numFmtId="9" fontId="1" fillId="0" borderId="2" xfId="1" applyFont="1" applyBorder="1" applyAlignment="1">
      <alignment horizontal="center" vertical="center" textRotation="90"/>
    </xf>
    <xf numFmtId="9" fontId="1" fillId="3" borderId="4" xfId="1"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0" borderId="4" xfId="0" applyFont="1" applyBorder="1" applyAlignment="1">
      <alignment horizontal="justify" vertical="center" wrapText="1"/>
    </xf>
    <xf numFmtId="9" fontId="1" fillId="3" borderId="4" xfId="0" applyNumberFormat="1" applyFont="1" applyFill="1" applyBorder="1" applyAlignment="1">
      <alignment horizontal="center" vertical="center" wrapText="1"/>
    </xf>
    <xf numFmtId="10" fontId="38" fillId="3" borderId="3" xfId="1" applyNumberFormat="1" applyFont="1" applyFill="1" applyBorder="1" applyAlignment="1">
      <alignment horizontal="center" vertical="center" wrapText="1" readingOrder="1"/>
    </xf>
    <xf numFmtId="0" fontId="1" fillId="0" borderId="2" xfId="0" applyFont="1" applyBorder="1" applyAlignment="1">
      <alignment horizontal="justify" vertical="top" wrapText="1"/>
    </xf>
    <xf numFmtId="0" fontId="38" fillId="0" borderId="4" xfId="0" applyFont="1" applyBorder="1" applyAlignment="1">
      <alignment horizontal="center" vertical="center" wrapText="1"/>
    </xf>
    <xf numFmtId="0" fontId="3" fillId="0" borderId="37" xfId="0" applyFont="1" applyBorder="1"/>
    <xf numFmtId="0" fontId="1" fillId="0" borderId="37" xfId="0" applyFont="1" applyBorder="1" applyAlignment="1">
      <alignment vertical="center"/>
    </xf>
    <xf numFmtId="0" fontId="5" fillId="0" borderId="4" xfId="0" applyFont="1" applyBorder="1" applyAlignment="1">
      <alignment horizontal="center" vertical="center" textRotation="90"/>
    </xf>
    <xf numFmtId="0" fontId="2" fillId="8" borderId="12" xfId="0" applyFont="1" applyFill="1" applyBorder="1" applyAlignment="1">
      <alignment horizontal="center" vertical="center" wrapText="1" readingOrder="1"/>
    </xf>
    <xf numFmtId="0" fontId="2" fillId="9" borderId="1" xfId="0" applyFont="1" applyFill="1" applyBorder="1" applyAlignment="1">
      <alignment horizontal="center" vertical="center" wrapText="1" readingOrder="1"/>
    </xf>
    <xf numFmtId="9" fontId="5" fillId="3" borderId="2" xfId="1" applyFont="1" applyFill="1" applyBorder="1" applyAlignment="1">
      <alignment horizontal="center" vertical="center"/>
    </xf>
    <xf numFmtId="9" fontId="5" fillId="3" borderId="2" xfId="0" applyNumberFormat="1" applyFont="1" applyFill="1" applyBorder="1" applyAlignment="1">
      <alignment horizontal="center" vertical="center"/>
    </xf>
    <xf numFmtId="0" fontId="5" fillId="15" borderId="2" xfId="0" applyFont="1" applyFill="1" applyBorder="1" applyAlignment="1">
      <alignment horizontal="center" vertical="center" wrapText="1"/>
    </xf>
    <xf numFmtId="9" fontId="26" fillId="3" borderId="1" xfId="1"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9" fontId="1" fillId="3" borderId="2" xfId="1" applyFont="1" applyFill="1" applyBorder="1" applyAlignment="1" applyProtection="1">
      <alignment horizontal="center" vertical="center" wrapText="1"/>
    </xf>
    <xf numFmtId="9" fontId="1" fillId="3" borderId="0" xfId="1" applyFont="1" applyFill="1" applyBorder="1" applyAlignment="1" applyProtection="1">
      <alignment horizontal="center" vertical="center" wrapText="1"/>
    </xf>
    <xf numFmtId="0" fontId="1" fillId="3" borderId="2" xfId="0" applyFont="1" applyFill="1" applyBorder="1" applyAlignment="1" applyProtection="1">
      <alignment horizontal="justify" vertical="center" wrapText="1"/>
      <protection locked="0"/>
    </xf>
    <xf numFmtId="0" fontId="5" fillId="0" borderId="4" xfId="0" applyFont="1" applyBorder="1" applyAlignment="1">
      <alignment horizontal="center" vertical="center" textRotation="9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8" fillId="3" borderId="4" xfId="0" applyFont="1" applyFill="1" applyBorder="1" applyAlignment="1">
      <alignment horizontal="center" vertical="center" wrapText="1"/>
    </xf>
    <xf numFmtId="9" fontId="1" fillId="3" borderId="0" xfId="0" applyNumberFormat="1" applyFont="1" applyFill="1" applyAlignment="1">
      <alignment horizontal="center" vertical="center" wrapText="1"/>
    </xf>
    <xf numFmtId="0" fontId="1" fillId="15" borderId="2" xfId="0" applyFont="1" applyFill="1" applyBorder="1" applyAlignment="1">
      <alignment horizontal="center" vertical="center"/>
    </xf>
    <xf numFmtId="0" fontId="1" fillId="15" borderId="0" xfId="0" applyFont="1" applyFill="1" applyAlignment="1">
      <alignment horizontal="center" vertical="center"/>
    </xf>
    <xf numFmtId="0" fontId="1" fillId="0" borderId="4" xfId="0" applyFont="1" applyBorder="1" applyAlignment="1">
      <alignment horizontal="justify" vertical="center" wrapText="1"/>
    </xf>
    <xf numFmtId="0" fontId="38" fillId="3" borderId="4" xfId="0" applyFont="1" applyFill="1" applyBorder="1" applyAlignment="1">
      <alignment horizontal="center" vertical="center" wrapText="1"/>
    </xf>
    <xf numFmtId="0" fontId="0" fillId="17" borderId="37" xfId="0" applyFill="1" applyBorder="1" applyAlignment="1">
      <alignment horizontal="center" vertical="center"/>
    </xf>
    <xf numFmtId="0" fontId="0" fillId="15" borderId="37" xfId="0" applyFill="1" applyBorder="1" applyAlignment="1">
      <alignment horizontal="center" vertical="center"/>
    </xf>
    <xf numFmtId="0" fontId="0" fillId="10" borderId="37" xfId="0" applyFill="1" applyBorder="1" applyAlignment="1">
      <alignment horizontal="center" vertical="center"/>
    </xf>
    <xf numFmtId="0" fontId="0" fillId="19" borderId="37" xfId="0" applyFill="1" applyBorder="1" applyAlignment="1">
      <alignment horizontal="center" vertical="center"/>
    </xf>
    <xf numFmtId="0" fontId="38" fillId="0" borderId="101" xfId="0" applyFont="1" applyBorder="1" applyAlignment="1">
      <alignment vertical="center" wrapText="1"/>
    </xf>
    <xf numFmtId="0" fontId="38" fillId="0" borderId="102" xfId="0" applyFont="1" applyBorder="1" applyAlignment="1">
      <alignment vertical="center" wrapText="1"/>
    </xf>
    <xf numFmtId="0" fontId="38" fillId="0" borderId="103" xfId="0" applyFont="1" applyBorder="1" applyAlignment="1">
      <alignment vertical="center" wrapText="1"/>
    </xf>
    <xf numFmtId="0" fontId="38" fillId="0" borderId="105" xfId="0" applyFont="1" applyBorder="1" applyAlignment="1">
      <alignment vertical="center" wrapText="1"/>
    </xf>
    <xf numFmtId="0" fontId="38" fillId="0" borderId="106" xfId="0" applyFont="1" applyBorder="1" applyAlignment="1">
      <alignment vertical="center" wrapText="1"/>
    </xf>
    <xf numFmtId="0" fontId="38" fillId="0" borderId="107" xfId="0" applyFont="1" applyBorder="1" applyAlignment="1">
      <alignment vertical="center" wrapText="1"/>
    </xf>
    <xf numFmtId="10" fontId="0" fillId="0" borderId="37" xfId="1" applyNumberFormat="1" applyFont="1" applyBorder="1" applyAlignment="1">
      <alignment horizontal="center" vertical="center"/>
    </xf>
    <xf numFmtId="0" fontId="38" fillId="0" borderId="108" xfId="0" applyFont="1" applyBorder="1" applyAlignment="1">
      <alignment vertical="center" wrapText="1"/>
    </xf>
    <xf numFmtId="0" fontId="38" fillId="0" borderId="109" xfId="0" applyFont="1" applyBorder="1" applyAlignment="1">
      <alignment vertical="center" wrapText="1"/>
    </xf>
    <xf numFmtId="0" fontId="38" fillId="0" borderId="110" xfId="0" applyFont="1" applyBorder="1" applyAlignment="1">
      <alignment vertical="center" wrapText="1"/>
    </xf>
    <xf numFmtId="0" fontId="38" fillId="0" borderId="111" xfId="0" applyFont="1" applyBorder="1" applyAlignment="1">
      <alignment vertical="center" wrapText="1"/>
    </xf>
    <xf numFmtId="0" fontId="38" fillId="0" borderId="112" xfId="0" applyFont="1" applyBorder="1" applyAlignment="1">
      <alignment vertical="center" wrapText="1"/>
    </xf>
    <xf numFmtId="1" fontId="0" fillId="0" borderId="0" xfId="0" applyNumberFormat="1"/>
    <xf numFmtId="0" fontId="52" fillId="17" borderId="118" xfId="0" applyFont="1" applyFill="1" applyBorder="1" applyAlignment="1">
      <alignment horizontal="center" vertical="center" wrapText="1"/>
    </xf>
    <xf numFmtId="0" fontId="52" fillId="15" borderId="119" xfId="0" applyFont="1" applyFill="1" applyBorder="1" applyAlignment="1">
      <alignment horizontal="center" vertical="center" wrapText="1"/>
    </xf>
    <xf numFmtId="0" fontId="52" fillId="21" borderId="119" xfId="0" applyFont="1" applyFill="1" applyBorder="1" applyAlignment="1">
      <alignment horizontal="center" vertical="center" wrapText="1"/>
    </xf>
    <xf numFmtId="0" fontId="52" fillId="10" borderId="120" xfId="0" applyFont="1" applyFill="1" applyBorder="1" applyAlignment="1">
      <alignment horizontal="center" vertical="center" wrapText="1"/>
    </xf>
    <xf numFmtId="0" fontId="38" fillId="0" borderId="121" xfId="0" applyFont="1" applyBorder="1" applyAlignment="1">
      <alignment vertical="center" wrapText="1"/>
    </xf>
    <xf numFmtId="0" fontId="51" fillId="0" borderId="118" xfId="0" applyFont="1" applyBorder="1" applyAlignment="1">
      <alignment horizontal="justify" vertical="center" wrapText="1"/>
    </xf>
    <xf numFmtId="0" fontId="0" fillId="0" borderId="119" xfId="0" applyBorder="1" applyAlignment="1">
      <alignment horizontal="center" vertical="center"/>
    </xf>
    <xf numFmtId="0" fontId="0" fillId="0" borderId="120" xfId="0" applyBorder="1" applyAlignment="1">
      <alignment horizontal="center" vertical="center"/>
    </xf>
    <xf numFmtId="0" fontId="38" fillId="0" borderId="113" xfId="0" applyFont="1" applyBorder="1" applyAlignment="1">
      <alignment vertical="center" wrapText="1"/>
    </xf>
    <xf numFmtId="0" fontId="38" fillId="0" borderId="123" xfId="0" applyFont="1" applyBorder="1" applyAlignment="1">
      <alignment vertical="center" wrapText="1"/>
    </xf>
    <xf numFmtId="0" fontId="0" fillId="0" borderId="114" xfId="0" applyBorder="1"/>
    <xf numFmtId="0" fontId="38" fillId="0" borderId="110" xfId="0" applyFont="1" applyBorder="1" applyAlignment="1">
      <alignment horizontal="left" vertical="center" wrapText="1"/>
    </xf>
    <xf numFmtId="0" fontId="38" fillId="0" borderId="112" xfId="0" applyFont="1" applyBorder="1" applyAlignment="1">
      <alignment horizontal="left" vertical="center" wrapText="1"/>
    </xf>
    <xf numFmtId="9" fontId="0" fillId="0" borderId="0" xfId="1" applyFont="1"/>
    <xf numFmtId="0" fontId="38" fillId="0" borderId="107" xfId="0" applyFont="1" applyBorder="1" applyAlignment="1">
      <alignment horizontal="left" vertical="center" wrapText="1"/>
    </xf>
    <xf numFmtId="0" fontId="53" fillId="0" borderId="124" xfId="0" applyFont="1" applyBorder="1" applyAlignment="1">
      <alignment horizontal="left" vertical="center"/>
    </xf>
    <xf numFmtId="0" fontId="52" fillId="0" borderId="125" xfId="0" applyFont="1" applyBorder="1" applyAlignment="1">
      <alignment horizontal="center" vertical="center"/>
    </xf>
    <xf numFmtId="0" fontId="52" fillId="0" borderId="119" xfId="0" applyFont="1" applyBorder="1" applyAlignment="1">
      <alignment horizontal="center" vertical="center"/>
    </xf>
    <xf numFmtId="0" fontId="52" fillId="0" borderId="120" xfId="0" applyFont="1" applyBorder="1" applyAlignment="1">
      <alignment horizontal="center" vertical="center"/>
    </xf>
    <xf numFmtId="0" fontId="38" fillId="0" borderId="118" xfId="0" applyFont="1" applyBorder="1" applyAlignment="1">
      <alignment vertical="center" wrapText="1"/>
    </xf>
    <xf numFmtId="0" fontId="38" fillId="0" borderId="119" xfId="0" applyFont="1" applyBorder="1" applyAlignment="1">
      <alignment vertical="center" wrapText="1"/>
    </xf>
    <xf numFmtId="0" fontId="38" fillId="0" borderId="120" xfId="0" applyFont="1" applyBorder="1" applyAlignment="1">
      <alignment vertical="center" wrapText="1"/>
    </xf>
    <xf numFmtId="0" fontId="51" fillId="0" borderId="104" xfId="0" applyFont="1" applyBorder="1" applyAlignment="1">
      <alignment horizontal="left" vertical="center" wrapText="1"/>
    </xf>
    <xf numFmtId="10" fontId="52" fillId="0" borderId="95" xfId="1" applyNumberFormat="1" applyFont="1" applyBorder="1" applyAlignment="1">
      <alignment horizontal="center" vertical="center"/>
    </xf>
    <xf numFmtId="0" fontId="38" fillId="0" borderId="126" xfId="0" applyFont="1" applyBorder="1" applyAlignment="1">
      <alignment vertical="center" wrapText="1"/>
    </xf>
    <xf numFmtId="0" fontId="38" fillId="0" borderId="127" xfId="0" applyFont="1" applyBorder="1" applyAlignment="1">
      <alignment vertical="center" wrapText="1"/>
    </xf>
    <xf numFmtId="0" fontId="38" fillId="0" borderId="128" xfId="0" applyFont="1" applyBorder="1" applyAlignment="1">
      <alignment vertical="center" wrapText="1"/>
    </xf>
    <xf numFmtId="0" fontId="3" fillId="0" borderId="124" xfId="0" applyFont="1" applyBorder="1" applyAlignment="1">
      <alignment horizontal="center" vertical="center"/>
    </xf>
    <xf numFmtId="0" fontId="1" fillId="0" borderId="124" xfId="0" applyFont="1" applyBorder="1" applyAlignment="1">
      <alignment horizontal="center" vertical="center"/>
    </xf>
    <xf numFmtId="0" fontId="54" fillId="22" borderId="0" xfId="0" applyFont="1" applyFill="1" applyAlignment="1">
      <alignment horizontal="center" vertical="center"/>
    </xf>
    <xf numFmtId="0" fontId="54" fillId="0" borderId="0" xfId="0" applyFont="1" applyAlignment="1">
      <alignment horizontal="center" vertical="center"/>
    </xf>
    <xf numFmtId="0" fontId="54" fillId="17" borderId="37" xfId="0" applyFont="1" applyFill="1" applyBorder="1" applyAlignment="1">
      <alignment horizontal="left" vertical="center"/>
    </xf>
    <xf numFmtId="0" fontId="54" fillId="17" borderId="0" xfId="0" applyFont="1" applyFill="1" applyAlignment="1">
      <alignment horizontal="left" vertical="center"/>
    </xf>
    <xf numFmtId="0" fontId="54" fillId="0" borderId="0" xfId="0" applyFont="1" applyAlignment="1">
      <alignment horizontal="left" vertical="center"/>
    </xf>
    <xf numFmtId="0" fontId="54" fillId="15" borderId="37" xfId="0" applyFont="1" applyFill="1" applyBorder="1" applyAlignment="1">
      <alignment horizontal="left" vertical="center"/>
    </xf>
    <xf numFmtId="0" fontId="54" fillId="15" borderId="0" xfId="0" applyFont="1" applyFill="1" applyAlignment="1">
      <alignment horizontal="left" vertical="center"/>
    </xf>
    <xf numFmtId="0" fontId="54" fillId="9" borderId="37" xfId="0" applyFont="1" applyFill="1" applyBorder="1" applyAlignment="1">
      <alignment horizontal="left" vertical="center"/>
    </xf>
    <xf numFmtId="0" fontId="54" fillId="9" borderId="0" xfId="0" applyFont="1" applyFill="1" applyAlignment="1">
      <alignment horizontal="left" vertical="center"/>
    </xf>
    <xf numFmtId="0" fontId="0" fillId="10" borderId="37" xfId="0" applyFill="1" applyBorder="1" applyAlignment="1">
      <alignment horizontal="left" vertical="center"/>
    </xf>
    <xf numFmtId="0" fontId="0" fillId="10" borderId="0" xfId="0" applyFill="1" applyAlignment="1">
      <alignment horizontal="left" vertical="center"/>
    </xf>
    <xf numFmtId="0" fontId="0" fillId="0" borderId="0" xfId="0" applyAlignment="1">
      <alignment horizontal="left" vertical="center"/>
    </xf>
    <xf numFmtId="0" fontId="55" fillId="0" borderId="0" xfId="0" applyFont="1" applyAlignment="1">
      <alignment vertical="center"/>
    </xf>
    <xf numFmtId="0" fontId="55" fillId="0" borderId="0" xfId="0" applyFont="1" applyAlignment="1">
      <alignment horizontal="center" vertical="center"/>
    </xf>
    <xf numFmtId="0" fontId="52" fillId="0" borderId="118" xfId="0" applyFont="1" applyBorder="1" applyAlignment="1">
      <alignment horizontal="center" vertical="center" wrapText="1"/>
    </xf>
    <xf numFmtId="0" fontId="52" fillId="0" borderId="119" xfId="0" applyFont="1" applyBorder="1" applyAlignment="1">
      <alignment horizontal="center" vertical="center" wrapText="1"/>
    </xf>
    <xf numFmtId="0" fontId="52" fillId="0" borderId="120" xfId="0" applyFont="1" applyBorder="1" applyAlignment="1">
      <alignment horizontal="center" vertical="center" wrapText="1"/>
    </xf>
    <xf numFmtId="0" fontId="48" fillId="0" borderId="37" xfId="0" applyFont="1" applyBorder="1" applyAlignment="1">
      <alignment horizontal="center" vertical="center"/>
    </xf>
    <xf numFmtId="0" fontId="52" fillId="0" borderId="37" xfId="0" applyFont="1" applyBorder="1" applyAlignment="1">
      <alignment horizontal="center" vertical="center" wrapText="1"/>
    </xf>
    <xf numFmtId="0" fontId="53" fillId="0" borderId="37" xfId="0" applyFont="1" applyBorder="1" applyAlignment="1">
      <alignment horizontal="left" vertical="center"/>
    </xf>
    <xf numFmtId="0" fontId="52" fillId="0" borderId="37" xfId="0" applyFont="1" applyBorder="1" applyAlignment="1">
      <alignment horizontal="center" vertical="center"/>
    </xf>
    <xf numFmtId="0" fontId="51" fillId="0" borderId="37" xfId="0" applyFont="1" applyBorder="1" applyAlignment="1">
      <alignment horizontal="left" vertical="center" wrapText="1"/>
    </xf>
    <xf numFmtId="10" fontId="52" fillId="0" borderId="37" xfId="1" applyNumberFormat="1" applyFont="1" applyBorder="1" applyAlignment="1">
      <alignment horizontal="center" vertical="center"/>
    </xf>
    <xf numFmtId="0" fontId="56" fillId="8" borderId="37" xfId="0" applyFont="1" applyFill="1" applyBorder="1" applyAlignment="1">
      <alignment horizontal="center" vertical="center" wrapText="1" readingOrder="1"/>
    </xf>
    <xf numFmtId="0" fontId="56" fillId="7" borderId="37" xfId="0" applyFont="1" applyFill="1" applyBorder="1" applyAlignment="1">
      <alignment horizontal="center" vertical="center" wrapText="1" readingOrder="1"/>
    </xf>
    <xf numFmtId="0" fontId="56" fillId="4" borderId="37" xfId="0" applyFont="1" applyFill="1" applyBorder="1" applyAlignment="1">
      <alignment horizontal="center" vertical="center" wrapText="1" readingOrder="1"/>
    </xf>
    <xf numFmtId="0" fontId="56" fillId="9" borderId="37" xfId="0" applyFont="1" applyFill="1" applyBorder="1" applyAlignment="1">
      <alignment horizontal="center" vertical="center" wrapText="1" readingOrder="1"/>
    </xf>
    <xf numFmtId="0" fontId="57" fillId="10" borderId="37" xfId="0" applyFont="1" applyFill="1" applyBorder="1" applyAlignment="1">
      <alignment horizontal="center" vertical="center" wrapText="1" readingOrder="1"/>
    </xf>
    <xf numFmtId="0" fontId="54" fillId="17" borderId="66" xfId="0" applyFont="1" applyFill="1" applyBorder="1" applyAlignment="1">
      <alignment vertical="center"/>
    </xf>
    <xf numFmtId="0" fontId="54" fillId="15" borderId="66" xfId="0" applyFont="1" applyFill="1" applyBorder="1" applyAlignment="1">
      <alignment vertical="center"/>
    </xf>
    <xf numFmtId="0" fontId="54" fillId="9" borderId="66" xfId="0" applyFont="1" applyFill="1" applyBorder="1" applyAlignment="1">
      <alignment vertical="center"/>
    </xf>
    <xf numFmtId="0" fontId="54" fillId="10" borderId="66" xfId="0" applyFont="1" applyFill="1" applyBorder="1" applyAlignment="1">
      <alignment vertical="center"/>
    </xf>
    <xf numFmtId="0" fontId="56" fillId="11" borderId="37" xfId="0" applyFont="1" applyFill="1" applyBorder="1" applyAlignment="1">
      <alignment horizontal="center" vertical="center" wrapText="1" readingOrder="1"/>
    </xf>
    <xf numFmtId="0" fontId="56" fillId="15" borderId="37" xfId="0" applyFont="1" applyFill="1" applyBorder="1" applyAlignment="1">
      <alignment horizontal="center" vertical="center" wrapText="1" readingOrder="1"/>
    </xf>
    <xf numFmtId="0" fontId="48" fillId="17" borderId="37" xfId="0" applyFont="1" applyFill="1" applyBorder="1" applyAlignment="1">
      <alignment horizontal="center" vertical="center"/>
    </xf>
    <xf numFmtId="0" fontId="48" fillId="15" borderId="37" xfId="0" applyFont="1" applyFill="1" applyBorder="1" applyAlignment="1">
      <alignment horizontal="center" vertical="center"/>
    </xf>
    <xf numFmtId="0" fontId="48" fillId="19" borderId="37" xfId="0" applyFont="1" applyFill="1" applyBorder="1" applyAlignment="1">
      <alignment horizontal="center" vertical="center"/>
    </xf>
    <xf numFmtId="0" fontId="48" fillId="10" borderId="37" xfId="0" applyFont="1" applyFill="1" applyBorder="1" applyAlignment="1">
      <alignment horizontal="center" vertical="center"/>
    </xf>
    <xf numFmtId="0" fontId="38" fillId="0" borderId="114" xfId="0" applyFont="1" applyBorder="1" applyAlignment="1">
      <alignment vertical="center" wrapText="1"/>
    </xf>
    <xf numFmtId="0" fontId="38" fillId="0" borderId="129" xfId="0" applyFont="1" applyBorder="1" applyAlignment="1">
      <alignment vertical="center" wrapText="1"/>
    </xf>
    <xf numFmtId="0" fontId="38" fillId="0" borderId="130" xfId="0" applyFont="1" applyBorder="1" applyAlignment="1">
      <alignment vertical="center" wrapText="1"/>
    </xf>
    <xf numFmtId="0" fontId="38" fillId="0" borderId="131" xfId="0" applyFont="1" applyBorder="1" applyAlignment="1">
      <alignment vertical="center" wrapText="1"/>
    </xf>
    <xf numFmtId="0" fontId="38" fillId="0" borderId="132" xfId="0" applyFont="1" applyBorder="1" applyAlignment="1">
      <alignment horizontal="left" vertical="center" wrapText="1"/>
    </xf>
    <xf numFmtId="0" fontId="58" fillId="0" borderId="0" xfId="0" applyFont="1" applyAlignment="1">
      <alignment vertical="center" wrapText="1"/>
    </xf>
    <xf numFmtId="0" fontId="63" fillId="0" borderId="0" xfId="0" applyFont="1"/>
    <xf numFmtId="0" fontId="60" fillId="3" borderId="0" xfId="0" applyFont="1" applyFill="1" applyBorder="1" applyAlignment="1">
      <alignment horizontal="center" vertical="center" wrapText="1"/>
    </xf>
    <xf numFmtId="0" fontId="60" fillId="3" borderId="0" xfId="0" applyFont="1" applyFill="1" applyBorder="1" applyAlignment="1">
      <alignment horizontal="center" vertical="center"/>
    </xf>
    <xf numFmtId="0" fontId="1" fillId="0" borderId="133" xfId="0" applyFont="1" applyBorder="1" applyAlignment="1">
      <alignment horizontal="center" vertical="center"/>
    </xf>
    <xf numFmtId="0" fontId="63" fillId="0" borderId="133" xfId="0" applyFont="1" applyBorder="1" applyAlignment="1">
      <alignment vertical="center" wrapText="1"/>
    </xf>
    <xf numFmtId="0" fontId="64" fillId="0" borderId="133" xfId="0" applyFont="1" applyBorder="1" applyAlignment="1">
      <alignment vertical="center" wrapText="1"/>
    </xf>
    <xf numFmtId="0" fontId="63" fillId="0" borderId="133" xfId="0" applyFont="1" applyBorder="1" applyAlignment="1">
      <alignment horizontal="justify" vertical="center" wrapText="1"/>
    </xf>
    <xf numFmtId="0" fontId="64" fillId="0" borderId="133" xfId="0" applyFont="1" applyBorder="1" applyAlignment="1">
      <alignment vertical="center"/>
    </xf>
    <xf numFmtId="0" fontId="62" fillId="0" borderId="133" xfId="0" applyFont="1" applyBorder="1" applyAlignment="1">
      <alignment horizontal="center" vertical="center"/>
    </xf>
    <xf numFmtId="10" fontId="48" fillId="17" borderId="37" xfId="1" applyNumberFormat="1" applyFont="1" applyFill="1" applyBorder="1" applyAlignment="1">
      <alignment horizontal="center" vertical="center" wrapText="1"/>
    </xf>
    <xf numFmtId="10" fontId="48" fillId="15" borderId="37" xfId="1" applyNumberFormat="1" applyFont="1" applyFill="1" applyBorder="1" applyAlignment="1">
      <alignment horizontal="center" vertical="center" wrapText="1"/>
    </xf>
    <xf numFmtId="10" fontId="48" fillId="20" borderId="37" xfId="1" applyNumberFormat="1" applyFont="1" applyFill="1" applyBorder="1" applyAlignment="1">
      <alignment horizontal="center" vertical="center" wrapText="1"/>
    </xf>
    <xf numFmtId="166" fontId="48" fillId="10" borderId="37" xfId="1" applyNumberFormat="1" applyFont="1" applyFill="1" applyBorder="1" applyAlignment="1">
      <alignment horizontal="center" vertical="center" wrapText="1"/>
    </xf>
    <xf numFmtId="9" fontId="48" fillId="0" borderId="37" xfId="1" applyFont="1" applyBorder="1" applyAlignment="1">
      <alignment horizontal="center" vertical="center" wrapText="1"/>
    </xf>
    <xf numFmtId="0" fontId="1" fillId="0" borderId="0" xfId="0" applyFont="1" applyBorder="1" applyAlignment="1">
      <alignment horizontal="center" vertical="center"/>
    </xf>
    <xf numFmtId="0" fontId="64" fillId="0" borderId="133" xfId="0" applyFont="1" applyBorder="1" applyAlignment="1">
      <alignment horizontal="left" vertical="center" wrapText="1"/>
    </xf>
    <xf numFmtId="0" fontId="26" fillId="0" borderId="2" xfId="0" applyFont="1" applyBorder="1" applyAlignment="1">
      <alignment horizontal="center" vertical="center" wrapText="1"/>
    </xf>
    <xf numFmtId="0" fontId="5" fillId="0" borderId="4" xfId="0" applyFont="1" applyBorder="1" applyAlignment="1">
      <alignment horizontal="center" vertical="center" wrapText="1"/>
    </xf>
    <xf numFmtId="9" fontId="1" fillId="3" borderId="4" xfId="1" applyFont="1" applyFill="1" applyBorder="1" applyAlignment="1">
      <alignment horizontal="center" vertical="center" wrapText="1"/>
    </xf>
    <xf numFmtId="0" fontId="38" fillId="3" borderId="4" xfId="0" applyFont="1" applyFill="1" applyBorder="1" applyAlignment="1">
      <alignment horizontal="center" vertical="center" wrapText="1"/>
    </xf>
    <xf numFmtId="0" fontId="5"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5" fillId="3" borderId="4" xfId="0" applyFont="1" applyFill="1" applyBorder="1" applyAlignment="1">
      <alignment horizontal="justify"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3" fillId="2" borderId="2" xfId="0" applyFont="1" applyFill="1" applyBorder="1" applyAlignment="1">
      <alignment horizontal="center" vertical="center" textRotation="90" wrapText="1"/>
    </xf>
    <xf numFmtId="0" fontId="1" fillId="0" borderId="4" xfId="0" applyFont="1" applyBorder="1" applyAlignment="1">
      <alignment horizontal="justify" vertical="center" wrapText="1"/>
    </xf>
    <xf numFmtId="0" fontId="39" fillId="3" borderId="4" xfId="0" applyFont="1" applyFill="1" applyBorder="1" applyAlignment="1">
      <alignment horizontal="center" vertical="center" wrapText="1" readingOrder="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9" fillId="3" borderId="8" xfId="0" applyFont="1" applyFill="1" applyBorder="1" applyAlignment="1">
      <alignment horizontal="center" vertical="center" wrapText="1" readingOrder="1"/>
    </xf>
    <xf numFmtId="9" fontId="1" fillId="3" borderId="4" xfId="0" applyNumberFormat="1" applyFont="1" applyFill="1" applyBorder="1" applyAlignment="1">
      <alignment horizontal="center" vertical="center" wrapText="1"/>
    </xf>
    <xf numFmtId="0" fontId="5" fillId="0" borderId="4" xfId="0" applyFont="1" applyBorder="1" applyAlignment="1">
      <alignment horizontal="center" vertical="center" textRotation="90"/>
    </xf>
    <xf numFmtId="0" fontId="1" fillId="24" borderId="2" xfId="0" applyFont="1" applyFill="1" applyBorder="1" applyAlignment="1">
      <alignment horizontal="justify" vertical="center" wrapText="1"/>
    </xf>
    <xf numFmtId="9" fontId="1" fillId="3" borderId="0" xfId="0" applyNumberFormat="1" applyFont="1" applyFill="1" applyBorder="1" applyAlignment="1">
      <alignment horizontal="center" vertical="center" wrapText="1"/>
    </xf>
    <xf numFmtId="9" fontId="1" fillId="3" borderId="4" xfId="1" applyFont="1" applyFill="1" applyBorder="1" applyAlignment="1">
      <alignment vertical="center" wrapText="1"/>
    </xf>
    <xf numFmtId="9" fontId="1" fillId="3" borderId="8" xfId="1" applyFont="1" applyFill="1" applyBorder="1" applyAlignment="1">
      <alignment vertical="center" wrapText="1"/>
    </xf>
    <xf numFmtId="9" fontId="1" fillId="3" borderId="5" xfId="1" applyFont="1" applyFill="1" applyBorder="1" applyAlignment="1">
      <alignment vertical="center" wrapText="1"/>
    </xf>
    <xf numFmtId="0" fontId="5" fillId="0" borderId="4" xfId="0" applyFont="1" applyBorder="1" applyAlignment="1">
      <alignment vertical="center" textRotation="90"/>
    </xf>
    <xf numFmtId="0" fontId="5" fillId="0" borderId="8" xfId="0" applyFont="1" applyBorder="1" applyAlignment="1">
      <alignment vertical="center" textRotation="90"/>
    </xf>
    <xf numFmtId="0" fontId="5" fillId="0" borderId="5" xfId="0" applyFont="1" applyBorder="1" applyAlignment="1">
      <alignment vertical="center" textRotation="90"/>
    </xf>
    <xf numFmtId="0" fontId="5" fillId="24" borderId="2" xfId="0" applyFont="1" applyFill="1" applyBorder="1" applyAlignment="1">
      <alignment horizontal="justify"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xf>
    <xf numFmtId="0" fontId="38" fillId="3" borderId="4" xfId="0" applyFont="1" applyFill="1" applyBorder="1" applyAlignment="1">
      <alignment horizontal="center" vertical="center" wrapText="1"/>
    </xf>
    <xf numFmtId="0" fontId="5" fillId="0" borderId="4" xfId="0" applyFont="1" applyBorder="1" applyAlignment="1">
      <alignment horizontal="center" vertical="center" textRotation="90"/>
    </xf>
    <xf numFmtId="0" fontId="5" fillId="0" borderId="4" xfId="0" applyFont="1" applyBorder="1" applyAlignment="1">
      <alignment horizontal="center" vertical="center" wrapText="1"/>
    </xf>
    <xf numFmtId="0" fontId="3" fillId="2" borderId="2" xfId="0" applyFont="1" applyFill="1" applyBorder="1" applyAlignment="1">
      <alignment horizontal="center" vertical="center" textRotation="90" wrapText="1"/>
    </xf>
    <xf numFmtId="0" fontId="3" fillId="0" borderId="37" xfId="0" applyFont="1" applyBorder="1" applyAlignment="1">
      <alignment horizontal="center" vertical="center"/>
    </xf>
    <xf numFmtId="0" fontId="1" fillId="3" borderId="0" xfId="0" applyFont="1" applyFill="1" applyAlignment="1">
      <alignment horizontal="center"/>
    </xf>
    <xf numFmtId="15"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Border="1" applyAlignment="1">
      <alignment horizontal="center" wrapText="1"/>
    </xf>
    <xf numFmtId="167" fontId="1" fillId="0" borderId="2" xfId="1" applyNumberFormat="1" applyFont="1" applyBorder="1" applyAlignment="1">
      <alignment horizontal="center" vertical="center" wrapText="1"/>
    </xf>
    <xf numFmtId="166" fontId="1" fillId="0" borderId="2" xfId="1" applyNumberFormat="1" applyFont="1" applyBorder="1" applyAlignment="1">
      <alignment horizontal="center" vertical="center" wrapText="1"/>
    </xf>
    <xf numFmtId="0" fontId="5" fillId="0" borderId="2" xfId="0" applyFont="1" applyFill="1" applyBorder="1" applyAlignment="1">
      <alignment horizontal="justify" vertical="center" wrapText="1"/>
    </xf>
    <xf numFmtId="9" fontId="1" fillId="0" borderId="0" xfId="1" applyFont="1"/>
    <xf numFmtId="0" fontId="65" fillId="0" borderId="9" xfId="4" applyBorder="1" applyAlignment="1">
      <alignment vertical="center"/>
    </xf>
    <xf numFmtId="0" fontId="65" fillId="0" borderId="0" xfId="4" applyBorder="1" applyAlignment="1">
      <alignment vertical="center"/>
    </xf>
    <xf numFmtId="0" fontId="65" fillId="0" borderId="136" xfId="4" applyBorder="1" applyAlignment="1">
      <alignment vertical="center"/>
    </xf>
    <xf numFmtId="0" fontId="1" fillId="0" borderId="0" xfId="0" applyFont="1" applyFill="1" applyAlignment="1">
      <alignment wrapText="1"/>
    </xf>
    <xf numFmtId="0" fontId="66" fillId="0" borderId="2" xfId="4" quotePrefix="1" applyFont="1" applyBorder="1" applyAlignment="1">
      <alignment horizontal="justify" vertical="center" wrapText="1"/>
    </xf>
    <xf numFmtId="0" fontId="1" fillId="0" borderId="0" xfId="0" applyFont="1" applyAlignment="1">
      <alignment horizontal="left" vertical="center" wrapText="1"/>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5"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1" fillId="2" borderId="35"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40" fillId="3" borderId="90" xfId="0" applyFont="1" applyFill="1" applyBorder="1" applyAlignment="1">
      <alignment horizontal="center" vertical="center" wrapText="1" readingOrder="1"/>
    </xf>
    <xf numFmtId="0" fontId="40" fillId="3" borderId="86" xfId="0" applyFont="1" applyFill="1" applyBorder="1" applyAlignment="1">
      <alignment horizontal="center" vertical="center" wrapText="1" readingOrder="1"/>
    </xf>
    <xf numFmtId="9" fontId="1" fillId="3" borderId="4" xfId="1" applyFont="1" applyFill="1" applyBorder="1" applyAlignment="1">
      <alignment horizontal="center" vertical="center" wrapText="1"/>
    </xf>
    <xf numFmtId="9" fontId="1" fillId="3" borderId="5" xfId="1"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9" fillId="3" borderId="90" xfId="0" applyFont="1" applyFill="1" applyBorder="1" applyAlignment="1">
      <alignment horizontal="center" vertical="center" wrapText="1" readingOrder="1"/>
    </xf>
    <xf numFmtId="0" fontId="39" fillId="3" borderId="86" xfId="0" applyFont="1" applyFill="1" applyBorder="1" applyAlignment="1">
      <alignment horizontal="center" vertical="center" wrapText="1" readingOrder="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0" fillId="3" borderId="5"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0" fontId="2" fillId="8" borderId="90" xfId="0" applyFont="1" applyFill="1" applyBorder="1" applyAlignment="1">
      <alignment horizontal="center" vertical="center" wrapText="1" readingOrder="1"/>
    </xf>
    <xf numFmtId="0" fontId="2" fillId="8" borderId="86" xfId="0" applyFont="1" applyFill="1" applyBorder="1" applyAlignment="1">
      <alignment horizontal="center" vertical="center" wrapText="1" readingOrder="1"/>
    </xf>
    <xf numFmtId="0" fontId="5" fillId="3" borderId="4" xfId="0" applyFont="1" applyFill="1" applyBorder="1" applyAlignment="1">
      <alignment horizontal="justify" vertical="center" wrapText="1"/>
    </xf>
    <xf numFmtId="0" fontId="5" fillId="3" borderId="8" xfId="0" applyFont="1" applyFill="1" applyBorder="1" applyAlignment="1">
      <alignment horizontal="justify" vertical="center" wrapText="1"/>
    </xf>
    <xf numFmtId="0" fontId="3" fillId="2" borderId="8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5" fillId="3" borderId="5" xfId="0" applyFont="1" applyFill="1" applyBorder="1" applyAlignment="1">
      <alignment horizontal="justify" vertical="center" wrapText="1"/>
    </xf>
    <xf numFmtId="0" fontId="39" fillId="3" borderId="4" xfId="0" applyFont="1" applyFill="1" applyBorder="1" applyAlignment="1">
      <alignment horizontal="center" vertical="center" wrapText="1" readingOrder="1"/>
    </xf>
    <xf numFmtId="0" fontId="39" fillId="3" borderId="5"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3" fillId="0" borderId="37" xfId="0" applyFont="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8" xfId="0" applyFont="1" applyBorder="1" applyAlignment="1">
      <alignment horizontal="justify" vertical="center" wrapText="1"/>
    </xf>
    <xf numFmtId="0" fontId="1" fillId="0" borderId="8" xfId="0" applyFont="1" applyBorder="1" applyAlignment="1">
      <alignment horizontal="center" vertical="center" wrapText="1"/>
    </xf>
    <xf numFmtId="0" fontId="39" fillId="3" borderId="8" xfId="0" applyFont="1" applyFill="1" applyBorder="1" applyAlignment="1">
      <alignment horizontal="center" vertical="center" wrapText="1" readingOrder="1"/>
    </xf>
    <xf numFmtId="9" fontId="1" fillId="0" borderId="8" xfId="0" applyNumberFormat="1" applyFont="1" applyBorder="1" applyAlignment="1">
      <alignment horizontal="center" vertical="center" wrapText="1"/>
    </xf>
    <xf numFmtId="14" fontId="1" fillId="0" borderId="4" xfId="0" applyNumberFormat="1" applyFont="1" applyBorder="1" applyAlignment="1">
      <alignment horizontal="left" vertical="center" wrapText="1"/>
    </xf>
    <xf numFmtId="14" fontId="1" fillId="0" borderId="5" xfId="0" applyNumberFormat="1" applyFont="1" applyBorder="1" applyAlignment="1">
      <alignment horizontal="left" vertical="center" wrapText="1"/>
    </xf>
    <xf numFmtId="14" fontId="1" fillId="0" borderId="4"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5"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9" fontId="1" fillId="3" borderId="34" xfId="1" applyFont="1" applyFill="1" applyBorder="1" applyAlignment="1">
      <alignment horizontal="center" vertical="center" wrapText="1"/>
    </xf>
    <xf numFmtId="9" fontId="1" fillId="3" borderId="36" xfId="1"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9" fontId="1" fillId="3" borderId="5" xfId="0" applyNumberFormat="1" applyFont="1" applyFill="1" applyBorder="1" applyAlignment="1">
      <alignment horizontal="center" vertical="center" wrapText="1"/>
    </xf>
    <xf numFmtId="9" fontId="1" fillId="3" borderId="91" xfId="0" applyNumberFormat="1" applyFont="1" applyFill="1" applyBorder="1" applyAlignment="1">
      <alignment horizontal="center" vertical="center" wrapText="1"/>
    </xf>
    <xf numFmtId="9" fontId="1" fillId="3" borderId="85"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5" xfId="0" applyNumberFormat="1" applyFont="1" applyFill="1" applyBorder="1" applyAlignment="1">
      <alignment horizontal="center" vertical="center" wrapText="1"/>
    </xf>
    <xf numFmtId="0" fontId="43" fillId="16" borderId="4"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9" fillId="8" borderId="4" xfId="0" applyFont="1" applyFill="1" applyBorder="1" applyAlignment="1">
      <alignment horizontal="center" vertical="center" wrapText="1" readingOrder="1"/>
    </xf>
    <xf numFmtId="0" fontId="9" fillId="8" borderId="8" xfId="0" applyFont="1" applyFill="1" applyBorder="1" applyAlignment="1">
      <alignment horizontal="center" vertical="center" wrapText="1" readingOrder="1"/>
    </xf>
    <xf numFmtId="0" fontId="9" fillId="8" borderId="86" xfId="0" applyFont="1" applyFill="1" applyBorder="1" applyAlignment="1">
      <alignment horizontal="center" vertical="center" wrapText="1" readingOrder="1"/>
    </xf>
    <xf numFmtId="9" fontId="1" fillId="3" borderId="8" xfId="1" applyFont="1" applyFill="1" applyBorder="1" applyAlignment="1">
      <alignment horizontal="center" vertical="center" wrapText="1"/>
    </xf>
    <xf numFmtId="0" fontId="3" fillId="2" borderId="34" xfId="0" applyFont="1" applyFill="1" applyBorder="1" applyAlignment="1">
      <alignment horizontal="center" vertical="center" textRotation="90" wrapText="1"/>
    </xf>
    <xf numFmtId="0" fontId="3" fillId="2" borderId="36" xfId="0" applyFont="1" applyFill="1" applyBorder="1" applyAlignment="1">
      <alignment horizontal="center" vertical="center" textRotation="90" wrapText="1"/>
    </xf>
    <xf numFmtId="0" fontId="9" fillId="3" borderId="34" xfId="0" applyFont="1" applyFill="1" applyBorder="1" applyAlignment="1">
      <alignment horizontal="center" vertical="center" wrapText="1" readingOrder="1"/>
    </xf>
    <xf numFmtId="0" fontId="9" fillId="3" borderId="136" xfId="0" applyFont="1" applyFill="1" applyBorder="1" applyAlignment="1">
      <alignment horizontal="center" vertical="center" wrapText="1" readingOrder="1"/>
    </xf>
    <xf numFmtId="0" fontId="9" fillId="3" borderId="138" xfId="0" applyFont="1" applyFill="1" applyBorder="1" applyAlignment="1">
      <alignment horizontal="center" vertical="center" wrapText="1" readingOrder="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9" fillId="3" borderId="90" xfId="0" applyFont="1" applyFill="1" applyBorder="1" applyAlignment="1">
      <alignment horizontal="center" vertical="center" wrapText="1" readingOrder="1"/>
    </xf>
    <xf numFmtId="0" fontId="9" fillId="3" borderId="8" xfId="0" applyFont="1" applyFill="1" applyBorder="1" applyAlignment="1">
      <alignment horizontal="center" vertical="center" wrapText="1" readingOrder="1"/>
    </xf>
    <xf numFmtId="0" fontId="9" fillId="3" borderId="86" xfId="0" applyFont="1" applyFill="1" applyBorder="1" applyAlignment="1">
      <alignment horizontal="center" vertical="center" wrapText="1" readingOrder="1"/>
    </xf>
    <xf numFmtId="0" fontId="1" fillId="0" borderId="8" xfId="0" applyFont="1" applyBorder="1" applyAlignment="1">
      <alignment horizontal="center" vertical="center"/>
    </xf>
    <xf numFmtId="0" fontId="9" fillId="3" borderId="4" xfId="0" applyFont="1" applyFill="1" applyBorder="1" applyAlignment="1">
      <alignment horizontal="center" vertical="center" wrapText="1" readingOrder="1"/>
    </xf>
    <xf numFmtId="0" fontId="1" fillId="14" borderId="4"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9" fillId="3" borderId="35"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3" borderId="137" xfId="0" applyFont="1" applyFill="1" applyBorder="1" applyAlignment="1">
      <alignment horizontal="center" vertical="center" wrapText="1" readingOrder="1"/>
    </xf>
    <xf numFmtId="0" fontId="26" fillId="0" borderId="4"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9" fillId="15" borderId="90" xfId="0" applyFont="1" applyFill="1" applyBorder="1" applyAlignment="1">
      <alignment horizontal="center" vertical="center" wrapText="1" readingOrder="1"/>
    </xf>
    <xf numFmtId="0" fontId="9" fillId="15" borderId="8" xfId="0" applyFont="1" applyFill="1" applyBorder="1" applyAlignment="1">
      <alignment horizontal="center" vertical="center" wrapText="1" readingOrder="1"/>
    </xf>
    <xf numFmtId="0" fontId="9" fillId="15" borderId="86" xfId="0" applyFont="1" applyFill="1" applyBorder="1" applyAlignment="1">
      <alignment horizontal="center" vertical="center" wrapText="1" readingOrder="1"/>
    </xf>
    <xf numFmtId="0" fontId="1" fillId="15" borderId="4" xfId="0" applyFont="1" applyFill="1" applyBorder="1" applyAlignment="1">
      <alignment horizontal="center" vertical="center" wrapText="1"/>
    </xf>
    <xf numFmtId="0" fontId="1" fillId="15" borderId="8" xfId="0" applyFont="1" applyFill="1" applyBorder="1" applyAlignment="1">
      <alignment horizontal="center" vertical="center" wrapText="1"/>
    </xf>
    <xf numFmtId="0" fontId="1" fillId="15" borderId="5" xfId="0" applyFont="1" applyFill="1" applyBorder="1" applyAlignment="1">
      <alignment horizontal="center" vertical="center" wrapText="1"/>
    </xf>
    <xf numFmtId="0" fontId="9" fillId="25" borderId="90" xfId="0" applyFont="1" applyFill="1" applyBorder="1" applyAlignment="1">
      <alignment horizontal="center" vertical="center" wrapText="1" readingOrder="1"/>
    </xf>
    <xf numFmtId="0" fontId="9" fillId="25" borderId="8" xfId="0" applyFont="1" applyFill="1" applyBorder="1" applyAlignment="1">
      <alignment horizontal="center" vertical="center" wrapText="1" readingOrder="1"/>
    </xf>
    <xf numFmtId="9" fontId="1" fillId="3" borderId="8" xfId="0" applyNumberFormat="1" applyFont="1" applyFill="1" applyBorder="1" applyAlignment="1">
      <alignment horizontal="center" vertical="center" wrapText="1"/>
    </xf>
    <xf numFmtId="0" fontId="38" fillId="3" borderId="8" xfId="0" applyFont="1" applyFill="1" applyBorder="1" applyAlignment="1">
      <alignment horizontal="center" vertical="center" wrapText="1"/>
    </xf>
    <xf numFmtId="14" fontId="1" fillId="0" borderId="8" xfId="0" applyNumberFormat="1" applyFont="1" applyBorder="1" applyAlignment="1">
      <alignment horizontal="left" vertical="center" wrapText="1"/>
    </xf>
    <xf numFmtId="0" fontId="40" fillId="3" borderId="8" xfId="0" applyFont="1" applyFill="1" applyBorder="1" applyAlignment="1">
      <alignment horizontal="center" vertical="center" wrapText="1" readingOrder="1"/>
    </xf>
    <xf numFmtId="0" fontId="1" fillId="0" borderId="8" xfId="0" applyFont="1" applyBorder="1" applyAlignment="1">
      <alignment horizontal="justify" vertical="center" wrapText="1"/>
    </xf>
    <xf numFmtId="0" fontId="5" fillId="24" borderId="4" xfId="0" applyFont="1" applyFill="1" applyBorder="1" applyAlignment="1">
      <alignment horizontal="justify" vertical="center" wrapText="1"/>
    </xf>
    <xf numFmtId="0" fontId="5" fillId="24" borderId="8" xfId="0" applyFont="1" applyFill="1" applyBorder="1" applyAlignment="1">
      <alignment horizontal="justify" vertical="center" wrapText="1"/>
    </xf>
    <xf numFmtId="0" fontId="5" fillId="24" borderId="5" xfId="0" applyFont="1" applyFill="1" applyBorder="1" applyAlignment="1">
      <alignment horizontal="justify" vertical="center" wrapText="1"/>
    </xf>
    <xf numFmtId="0" fontId="20" fillId="0" borderId="0" xfId="0" applyFont="1" applyAlignment="1">
      <alignment horizontal="left" wrapText="1" readingOrder="1"/>
    </xf>
    <xf numFmtId="0" fontId="2" fillId="8" borderId="25" xfId="0" applyFont="1" applyFill="1" applyBorder="1" applyAlignment="1">
      <alignment horizontal="center" vertical="center" wrapText="1" readingOrder="1"/>
    </xf>
    <xf numFmtId="0" fontId="2" fillId="8" borderId="20" xfId="0" applyFont="1" applyFill="1" applyBorder="1" applyAlignment="1">
      <alignment horizontal="center" vertical="center" wrapText="1" readingOrder="1"/>
    </xf>
    <xf numFmtId="0" fontId="20" fillId="8" borderId="18" xfId="0" applyFont="1" applyFill="1" applyBorder="1" applyAlignment="1">
      <alignment horizontal="left" wrapText="1" readingOrder="1"/>
    </xf>
    <xf numFmtId="0" fontId="20" fillId="8" borderId="22" xfId="0" applyFont="1" applyFill="1" applyBorder="1" applyAlignment="1">
      <alignment horizontal="left" wrapText="1" readingOrder="1"/>
    </xf>
    <xf numFmtId="0" fontId="20" fillId="15" borderId="18" xfId="0" applyFont="1" applyFill="1" applyBorder="1" applyAlignment="1">
      <alignment horizontal="left" wrapText="1" readingOrder="1"/>
    </xf>
    <xf numFmtId="0" fontId="20" fillId="15" borderId="22" xfId="0" applyFont="1" applyFill="1" applyBorder="1" applyAlignment="1">
      <alignment horizontal="left" wrapText="1" readingOrder="1"/>
    </xf>
    <xf numFmtId="0" fontId="20" fillId="13" borderId="18" xfId="0" applyFont="1" applyFill="1" applyBorder="1" applyAlignment="1">
      <alignment horizontal="left" wrapText="1" readingOrder="1"/>
    </xf>
    <xf numFmtId="0" fontId="20" fillId="13" borderId="22" xfId="0" applyFont="1" applyFill="1" applyBorder="1" applyAlignment="1">
      <alignment horizontal="left" wrapText="1" readingOrder="1"/>
    </xf>
    <xf numFmtId="0" fontId="20" fillId="14" borderId="18" xfId="0" applyFont="1" applyFill="1" applyBorder="1" applyAlignment="1">
      <alignment horizontal="left" wrapText="1" readingOrder="1"/>
    </xf>
    <xf numFmtId="0" fontId="20" fillId="14" borderId="22" xfId="0" applyFont="1" applyFill="1" applyBorder="1" applyAlignment="1">
      <alignment horizontal="left" wrapText="1" readingOrder="1"/>
    </xf>
    <xf numFmtId="0" fontId="20" fillId="0" borderId="26" xfId="0" applyFont="1" applyBorder="1" applyAlignment="1">
      <alignment horizontal="left" wrapText="1" readingOrder="1"/>
    </xf>
    <xf numFmtId="0" fontId="2" fillId="0" borderId="24"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0" fillId="0" borderId="19" xfId="0" applyFont="1" applyBorder="1" applyAlignment="1">
      <alignment horizontal="left" wrapText="1" readingOrder="1"/>
    </xf>
    <xf numFmtId="0" fontId="2" fillId="15" borderId="25" xfId="0" applyFont="1" applyFill="1" applyBorder="1" applyAlignment="1">
      <alignment horizontal="center" vertical="center" wrapText="1" readingOrder="1"/>
    </xf>
    <xf numFmtId="0" fontId="2" fillId="15" borderId="23" xfId="0" applyFont="1" applyFill="1" applyBorder="1" applyAlignment="1">
      <alignment horizontal="center" vertical="center" wrapText="1" readingOrder="1"/>
    </xf>
    <xf numFmtId="0" fontId="37" fillId="13" borderId="18" xfId="0" applyFont="1" applyFill="1" applyBorder="1" applyAlignment="1">
      <alignment horizontal="center" wrapText="1" readingOrder="1"/>
    </xf>
    <xf numFmtId="0" fontId="37" fillId="13" borderId="22" xfId="0" applyFont="1" applyFill="1" applyBorder="1" applyAlignment="1">
      <alignment horizontal="center" wrapText="1" readingOrder="1"/>
    </xf>
    <xf numFmtId="0" fontId="22" fillId="14" borderId="20" xfId="0" applyFont="1" applyFill="1" applyBorder="1" applyAlignment="1">
      <alignment horizontal="center" vertical="center" wrapText="1" readingOrder="1"/>
    </xf>
    <xf numFmtId="0" fontId="22" fillId="14" borderId="23" xfId="0" applyFont="1" applyFill="1" applyBorder="1" applyAlignment="1">
      <alignment horizontal="center" vertical="center" wrapText="1" readingOrder="1"/>
    </xf>
    <xf numFmtId="0" fontId="2" fillId="16" borderId="25" xfId="0" applyFont="1" applyFill="1" applyBorder="1" applyAlignment="1">
      <alignment horizontal="center" vertical="center" wrapText="1" readingOrder="1"/>
    </xf>
    <xf numFmtId="0" fontId="2" fillId="16"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6" xfId="0" applyFont="1" applyFill="1" applyBorder="1" applyAlignment="1">
      <alignment horizontal="center" vertical="center" textRotation="90" wrapText="1" readingOrder="1"/>
    </xf>
    <xf numFmtId="0" fontId="2" fillId="0" borderId="17" xfId="0" applyFont="1" applyBorder="1" applyAlignment="1">
      <alignment horizontal="center" vertical="center" wrapText="1" readingOrder="1"/>
    </xf>
    <xf numFmtId="0" fontId="37" fillId="13" borderId="18" xfId="0" applyFont="1" applyFill="1" applyBorder="1" applyAlignment="1">
      <alignment horizontal="left" vertical="center" wrapText="1" readingOrder="1"/>
    </xf>
    <xf numFmtId="0" fontId="37" fillId="13" borderId="22" xfId="0" applyFont="1" applyFill="1" applyBorder="1" applyAlignment="1">
      <alignment horizontal="left" vertical="center" wrapText="1" readingOrder="1"/>
    </xf>
    <xf numFmtId="0" fontId="20" fillId="14" borderId="18" xfId="0" applyFont="1" applyFill="1" applyBorder="1" applyAlignment="1">
      <alignment horizontal="left" vertical="center" wrapText="1" readingOrder="1"/>
    </xf>
    <xf numFmtId="0" fontId="20" fillId="14" borderId="22" xfId="0" applyFont="1" applyFill="1" applyBorder="1" applyAlignment="1">
      <alignment horizontal="left" vertical="center" wrapText="1" readingOrder="1"/>
    </xf>
    <xf numFmtId="0" fontId="2" fillId="13" borderId="25" xfId="0" applyFont="1" applyFill="1" applyBorder="1" applyAlignment="1">
      <alignment horizontal="center" vertical="center" wrapText="1" readingOrder="1"/>
    </xf>
    <xf numFmtId="0" fontId="2" fillId="13" borderId="23" xfId="0" applyFont="1" applyFill="1" applyBorder="1" applyAlignment="1">
      <alignment horizontal="center" vertical="center" wrapText="1" readingOrder="1"/>
    </xf>
    <xf numFmtId="0" fontId="20" fillId="13" borderId="22" xfId="0" applyFont="1" applyFill="1" applyBorder="1" applyAlignment="1">
      <alignment horizontal="center" wrapText="1" readingOrder="1"/>
    </xf>
    <xf numFmtId="0" fontId="5" fillId="0" borderId="33" xfId="0" applyFont="1" applyBorder="1" applyAlignment="1">
      <alignment horizontal="justify" vertical="center" wrapText="1"/>
    </xf>
    <xf numFmtId="0" fontId="24" fillId="6" borderId="29" xfId="0" applyFont="1" applyFill="1" applyBorder="1" applyAlignment="1">
      <alignment horizontal="center" vertical="center" wrapText="1" readingOrder="1"/>
    </xf>
    <xf numFmtId="0" fontId="24" fillId="6" borderId="30" xfId="0" applyFont="1" applyFill="1" applyBorder="1" applyAlignment="1">
      <alignment horizontal="center" vertical="center" wrapText="1" readingOrder="1"/>
    </xf>
    <xf numFmtId="0" fontId="24" fillId="6" borderId="11" xfId="0" applyFont="1" applyFill="1" applyBorder="1" applyAlignment="1">
      <alignment horizontal="center" vertical="center" wrapText="1" readingOrder="1"/>
    </xf>
    <xf numFmtId="0" fontId="2" fillId="0" borderId="31" xfId="0" applyFont="1" applyBorder="1" applyAlignment="1">
      <alignment horizontal="center" vertical="center" wrapText="1" readingOrder="1"/>
    </xf>
    <xf numFmtId="0" fontId="2" fillId="0" borderId="3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5" fillId="0" borderId="0" xfId="0" applyFont="1" applyBorder="1" applyAlignment="1">
      <alignment horizontal="justify" vertical="center" wrapText="1"/>
    </xf>
    <xf numFmtId="0" fontId="24" fillId="6" borderId="69" xfId="0" applyFont="1" applyFill="1" applyBorder="1" applyAlignment="1">
      <alignment horizontal="center" vertical="center" wrapText="1" readingOrder="1"/>
    </xf>
    <xf numFmtId="0" fontId="2" fillId="0" borderId="71" xfId="0" applyFont="1" applyBorder="1" applyAlignment="1">
      <alignment horizontal="center" vertical="center" wrapText="1" readingOrder="1"/>
    </xf>
    <xf numFmtId="0" fontId="2" fillId="0" borderId="72" xfId="0" applyFont="1" applyBorder="1" applyAlignment="1">
      <alignment horizontal="center" vertical="center" wrapText="1" readingOrder="1"/>
    </xf>
    <xf numFmtId="0" fontId="2" fillId="0" borderId="73" xfId="0" applyFont="1" applyBorder="1" applyAlignment="1">
      <alignment horizontal="center" vertical="center" wrapText="1" readingOrder="1"/>
    </xf>
    <xf numFmtId="0" fontId="2" fillId="0" borderId="74" xfId="0" applyFont="1" applyBorder="1" applyAlignment="1">
      <alignment horizontal="center" vertical="center" wrapText="1" readingOrder="1"/>
    </xf>
    <xf numFmtId="0" fontId="2" fillId="0" borderId="75" xfId="0" applyFont="1" applyBorder="1" applyAlignment="1">
      <alignment horizontal="center" vertical="center" wrapText="1" readingOrder="1"/>
    </xf>
    <xf numFmtId="0" fontId="15" fillId="0" borderId="37" xfId="0" applyFont="1" applyBorder="1" applyAlignment="1">
      <alignment horizontal="center" vertical="center"/>
    </xf>
    <xf numFmtId="0" fontId="8" fillId="6" borderId="53" xfId="0" applyFont="1" applyFill="1" applyBorder="1" applyAlignment="1">
      <alignment horizontal="center" vertical="center" wrapText="1" readingOrder="1"/>
    </xf>
    <xf numFmtId="0" fontId="8" fillId="6" borderId="52" xfId="0" applyFont="1" applyFill="1" applyBorder="1" applyAlignment="1">
      <alignment horizontal="center" vertical="center" wrapText="1" readingOrder="1"/>
    </xf>
    <xf numFmtId="0" fontId="33" fillId="0" borderId="78" xfId="0" applyFont="1" applyBorder="1" applyAlignment="1">
      <alignment horizontal="justify" vertical="center" wrapText="1"/>
    </xf>
    <xf numFmtId="0" fontId="32" fillId="0" borderId="79" xfId="0" applyFont="1" applyBorder="1" applyAlignment="1">
      <alignment horizontal="justify" vertical="center" wrapText="1"/>
    </xf>
    <xf numFmtId="0" fontId="15" fillId="0" borderId="38"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5" fillId="0" borderId="56" xfId="0" applyFont="1" applyBorder="1" applyAlignment="1">
      <alignment horizontal="center" vertical="center"/>
    </xf>
    <xf numFmtId="0" fontId="26" fillId="0" borderId="87"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8" fillId="6" borderId="62" xfId="0" applyFont="1" applyFill="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8" fillId="6" borderId="82" xfId="0" applyFont="1" applyFill="1" applyBorder="1" applyAlignment="1">
      <alignment horizontal="center" vertical="center" wrapText="1" readingOrder="1"/>
    </xf>
    <xf numFmtId="0" fontId="0" fillId="0" borderId="53" xfId="0" applyBorder="1" applyAlignment="1">
      <alignment horizontal="justify" vertical="top" wrapText="1"/>
    </xf>
    <xf numFmtId="0" fontId="0" fillId="0" borderId="60" xfId="0" applyBorder="1" applyAlignment="1">
      <alignment horizontal="justify" vertical="top" wrapText="1"/>
    </xf>
    <xf numFmtId="0" fontId="0" fillId="0" borderId="61" xfId="0" applyBorder="1" applyAlignment="1">
      <alignment horizontal="justify" vertical="top" wrapText="1"/>
    </xf>
    <xf numFmtId="0" fontId="33" fillId="0" borderId="46" xfId="0" applyFont="1" applyBorder="1" applyAlignment="1">
      <alignment horizontal="justify" vertical="center" wrapText="1"/>
    </xf>
    <xf numFmtId="0" fontId="32" fillId="0" borderId="41" xfId="0" applyFont="1" applyBorder="1" applyAlignment="1">
      <alignment horizontal="justify" vertical="center" wrapText="1"/>
    </xf>
    <xf numFmtId="0" fontId="15" fillId="0" borderId="47" xfId="0" applyFont="1" applyBorder="1" applyAlignment="1">
      <alignment horizontal="center" vertical="center"/>
    </xf>
    <xf numFmtId="0" fontId="32" fillId="0" borderId="55" xfId="0" applyFont="1" applyBorder="1" applyAlignment="1">
      <alignment horizontal="justify" vertical="center" wrapText="1"/>
    </xf>
    <xf numFmtId="0" fontId="33" fillId="0" borderId="38" xfId="0" applyFont="1" applyBorder="1" applyAlignment="1">
      <alignment horizontal="justify" vertical="center" wrapText="1"/>
    </xf>
    <xf numFmtId="0" fontId="15" fillId="0" borderId="39" xfId="0" applyFont="1" applyBorder="1" applyAlignment="1">
      <alignment horizontal="center" vertical="center"/>
    </xf>
    <xf numFmtId="0" fontId="64" fillId="0" borderId="134" xfId="0" applyFont="1" applyBorder="1" applyAlignment="1">
      <alignment horizontal="center" vertical="center" wrapText="1"/>
    </xf>
    <xf numFmtId="0" fontId="64" fillId="0" borderId="135" xfId="0" applyFont="1" applyBorder="1" applyAlignment="1">
      <alignment horizontal="center" vertical="center" wrapText="1"/>
    </xf>
    <xf numFmtId="0" fontId="61" fillId="23" borderId="133" xfId="0" applyFont="1" applyFill="1" applyBorder="1" applyAlignment="1">
      <alignment horizontal="center" vertical="center" wrapText="1"/>
    </xf>
    <xf numFmtId="0" fontId="59" fillId="0" borderId="133" xfId="0" applyFont="1" applyFill="1" applyBorder="1" applyAlignment="1">
      <alignment horizontal="center" vertical="center" wrapText="1"/>
    </xf>
    <xf numFmtId="0" fontId="64" fillId="0" borderId="133" xfId="0" applyFont="1" applyBorder="1" applyAlignment="1">
      <alignment horizontal="center" vertical="center" wrapText="1"/>
    </xf>
    <xf numFmtId="0" fontId="50" fillId="0" borderId="98" xfId="0" applyFont="1" applyBorder="1" applyAlignment="1">
      <alignment horizontal="center" vertical="center" wrapText="1"/>
    </xf>
    <xf numFmtId="0" fontId="50" fillId="0" borderId="100" xfId="0" applyFont="1" applyBorder="1" applyAlignment="1">
      <alignment horizontal="center" vertical="center" wrapText="1"/>
    </xf>
    <xf numFmtId="0" fontId="50" fillId="0" borderId="104" xfId="0" applyFont="1" applyBorder="1" applyAlignment="1">
      <alignment horizontal="center" vertical="center" wrapText="1"/>
    </xf>
    <xf numFmtId="0" fontId="1" fillId="0" borderId="98" xfId="0" applyFont="1" applyBorder="1" applyAlignment="1">
      <alignment horizontal="center" vertical="center"/>
    </xf>
    <xf numFmtId="0" fontId="1" fillId="0" borderId="100" xfId="0" applyFont="1" applyBorder="1" applyAlignment="1">
      <alignment horizontal="center" vertical="center"/>
    </xf>
    <xf numFmtId="0" fontId="1" fillId="0" borderId="104" xfId="0" applyFont="1" applyBorder="1" applyAlignment="1">
      <alignment horizontal="center" vertical="center"/>
    </xf>
    <xf numFmtId="0" fontId="52" fillId="0" borderId="94" xfId="0" applyFont="1" applyBorder="1" applyAlignment="1">
      <alignment horizontal="center" vertical="center"/>
    </xf>
    <xf numFmtId="0" fontId="52" fillId="0" borderId="95" xfId="0" applyFont="1" applyBorder="1" applyAlignment="1">
      <alignment horizontal="center" vertical="center"/>
    </xf>
    <xf numFmtId="0" fontId="52" fillId="0" borderId="96" xfId="0" applyFont="1" applyBorder="1" applyAlignment="1">
      <alignment horizontal="center" vertical="center"/>
    </xf>
    <xf numFmtId="0" fontId="51" fillId="0" borderId="98" xfId="0" applyFont="1" applyBorder="1" applyAlignment="1">
      <alignment horizontal="center" vertical="center" wrapText="1"/>
    </xf>
    <xf numFmtId="0" fontId="51" fillId="0" borderId="104" xfId="0" applyFont="1" applyBorder="1" applyAlignment="1">
      <alignment horizontal="center" vertical="center" wrapText="1"/>
    </xf>
    <xf numFmtId="0" fontId="50" fillId="0" borderId="92" xfId="0" applyFont="1" applyBorder="1" applyAlignment="1">
      <alignment horizontal="center" vertical="center" wrapText="1"/>
    </xf>
    <xf numFmtId="0" fontId="50" fillId="0" borderId="122" xfId="0" applyFont="1" applyBorder="1" applyAlignment="1">
      <alignment horizontal="center" vertical="center" wrapText="1"/>
    </xf>
    <xf numFmtId="0" fontId="50" fillId="0" borderId="97" xfId="0" applyFont="1" applyBorder="1" applyAlignment="1">
      <alignment horizontal="center" vertical="center" wrapText="1"/>
    </xf>
    <xf numFmtId="0" fontId="50" fillId="0" borderId="99" xfId="0" applyFont="1" applyBorder="1" applyAlignment="1">
      <alignment horizontal="center" vertical="center" wrapText="1"/>
    </xf>
    <xf numFmtId="0" fontId="50" fillId="0" borderId="98" xfId="0" applyFont="1" applyBorder="1" applyAlignment="1">
      <alignment horizontal="center" vertical="center"/>
    </xf>
    <xf numFmtId="0" fontId="50" fillId="0" borderId="100" xfId="0" applyFont="1" applyBorder="1" applyAlignment="1">
      <alignment horizontal="center" vertical="center"/>
    </xf>
    <xf numFmtId="0" fontId="50" fillId="0" borderId="104" xfId="0" applyFont="1" applyBorder="1" applyAlignment="1">
      <alignment horizontal="center" vertical="center"/>
    </xf>
    <xf numFmtId="0" fontId="1" fillId="0" borderId="114" xfId="0" applyFont="1" applyBorder="1" applyAlignment="1">
      <alignment horizontal="center" vertical="center"/>
    </xf>
    <xf numFmtId="0" fontId="52" fillId="0" borderId="115" xfId="0" applyFont="1" applyBorder="1" applyAlignment="1">
      <alignment horizontal="center" vertical="center"/>
    </xf>
    <xf numFmtId="0" fontId="52" fillId="0" borderId="116" xfId="0" applyFont="1" applyBorder="1" applyAlignment="1">
      <alignment horizontal="center" vertical="center"/>
    </xf>
    <xf numFmtId="0" fontId="52" fillId="0" borderId="117" xfId="0" applyFont="1" applyBorder="1" applyAlignment="1">
      <alignment horizontal="center" vertical="center"/>
    </xf>
    <xf numFmtId="0" fontId="48" fillId="0" borderId="64" xfId="0" applyFont="1" applyBorder="1" applyAlignment="1">
      <alignment horizontal="center"/>
    </xf>
    <xf numFmtId="0" fontId="48" fillId="0" borderId="65" xfId="0" applyFont="1" applyBorder="1" applyAlignment="1">
      <alignment horizontal="center"/>
    </xf>
    <xf numFmtId="0" fontId="48" fillId="0" borderId="66" xfId="0" applyFont="1" applyBorder="1" applyAlignment="1">
      <alignment horizontal="center"/>
    </xf>
    <xf numFmtId="0" fontId="1" fillId="0" borderId="113" xfId="0" applyFont="1" applyBorder="1" applyAlignment="1">
      <alignment horizontal="center" vertical="center"/>
    </xf>
    <xf numFmtId="0" fontId="49" fillId="0" borderId="92" xfId="0" applyFont="1" applyBorder="1" applyAlignment="1">
      <alignment horizontal="center" vertical="center" wrapText="1"/>
    </xf>
    <xf numFmtId="0" fontId="49" fillId="0" borderId="97" xfId="0" applyFont="1" applyBorder="1" applyAlignment="1">
      <alignment horizontal="center" vertical="center" wrapText="1"/>
    </xf>
    <xf numFmtId="0" fontId="49" fillId="0" borderId="99"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94" xfId="0" applyFont="1" applyBorder="1" applyAlignment="1">
      <alignment horizontal="center" vertical="center" wrapText="1"/>
    </xf>
    <xf numFmtId="0" fontId="49" fillId="0" borderId="95" xfId="0" applyFont="1" applyBorder="1" applyAlignment="1">
      <alignment horizontal="center" vertical="center" wrapText="1"/>
    </xf>
    <xf numFmtId="0" fontId="49" fillId="0" borderId="96" xfId="0" applyFont="1" applyBorder="1" applyAlignment="1">
      <alignment horizontal="center" vertical="center" wrapText="1"/>
    </xf>
    <xf numFmtId="0" fontId="49" fillId="0" borderId="98" xfId="0" applyFont="1" applyBorder="1" applyAlignment="1">
      <alignment horizontal="center" vertical="center" wrapText="1"/>
    </xf>
    <xf numFmtId="0" fontId="49" fillId="0" borderId="100" xfId="0" applyFont="1" applyBorder="1" applyAlignment="1">
      <alignment horizontal="center" vertical="center" wrapText="1"/>
    </xf>
    <xf numFmtId="0" fontId="24" fillId="6" borderId="50" xfId="0" applyFont="1" applyFill="1" applyBorder="1" applyAlignment="1">
      <alignment horizontal="center" vertical="center" wrapText="1" readingOrder="1"/>
    </xf>
    <xf numFmtId="0" fontId="24" fillId="6" borderId="84" xfId="0" applyFont="1" applyFill="1" applyBorder="1" applyAlignment="1">
      <alignment horizontal="center" vertical="center" wrapText="1" readingOrder="1"/>
    </xf>
    <xf numFmtId="0" fontId="31" fillId="6" borderId="50" xfId="0" applyFont="1" applyFill="1" applyBorder="1" applyAlignment="1">
      <alignment horizontal="center" vertical="center" wrapText="1" readingOrder="1"/>
    </xf>
    <xf numFmtId="0" fontId="15" fillId="0" borderId="46" xfId="0" applyFont="1" applyBorder="1" applyAlignment="1">
      <alignment horizontal="justify" vertical="center" wrapText="1"/>
    </xf>
    <xf numFmtId="0" fontId="15" fillId="0" borderId="41" xfId="0" applyFont="1" applyBorder="1" applyAlignment="1">
      <alignment horizontal="justify" vertical="center" wrapText="1"/>
    </xf>
    <xf numFmtId="0" fontId="5" fillId="0" borderId="84" xfId="0" applyFont="1" applyBorder="1" applyAlignment="1">
      <alignment horizontal="center" vertical="center" wrapText="1"/>
    </xf>
    <xf numFmtId="0" fontId="5" fillId="0" borderId="47" xfId="0" applyFont="1" applyBorder="1" applyAlignment="1">
      <alignment horizontal="center" vertical="center" wrapText="1"/>
    </xf>
    <xf numFmtId="9" fontId="5" fillId="0" borderId="84" xfId="1" applyFont="1" applyBorder="1" applyAlignment="1">
      <alignment horizontal="center" vertical="center" wrapText="1"/>
    </xf>
    <xf numFmtId="9" fontId="5" fillId="0" borderId="47" xfId="1" applyFont="1" applyBorder="1" applyAlignment="1">
      <alignment horizontal="center" vertical="center" wrapText="1"/>
    </xf>
    <xf numFmtId="9" fontId="5" fillId="0" borderId="37" xfId="1" applyFont="1" applyBorder="1" applyAlignment="1">
      <alignment horizontal="center" vertical="center" wrapText="1"/>
    </xf>
    <xf numFmtId="0" fontId="25" fillId="0" borderId="56" xfId="0" applyFont="1" applyBorder="1" applyAlignment="1">
      <alignment horizontal="center" vertical="center" wrapText="1"/>
    </xf>
    <xf numFmtId="0" fontId="25" fillId="0" borderId="47" xfId="0" applyFont="1" applyBorder="1" applyAlignment="1">
      <alignment horizontal="center" vertical="center" wrapText="1"/>
    </xf>
    <xf numFmtId="9" fontId="25" fillId="3" borderId="56" xfId="1" applyFont="1" applyFill="1" applyBorder="1" applyAlignment="1">
      <alignment horizontal="center" vertical="center" wrapText="1"/>
    </xf>
    <xf numFmtId="9" fontId="25" fillId="3" borderId="47" xfId="1" applyFont="1" applyFill="1" applyBorder="1" applyAlignment="1">
      <alignment horizontal="center" vertical="center" wrapText="1"/>
    </xf>
    <xf numFmtId="0" fontId="5" fillId="0" borderId="56" xfId="0" applyFont="1" applyBorder="1" applyAlignment="1">
      <alignment horizontal="center"/>
    </xf>
    <xf numFmtId="0" fontId="5" fillId="0" borderId="47" xfId="0" applyFont="1" applyBorder="1" applyAlignment="1">
      <alignment horizontal="center"/>
    </xf>
    <xf numFmtId="9" fontId="5" fillId="0" borderId="84" xfId="0" applyNumberFormat="1" applyFont="1" applyBorder="1" applyAlignment="1">
      <alignment horizontal="center" vertical="center"/>
    </xf>
    <xf numFmtId="9" fontId="5" fillId="0" borderId="47" xfId="0" applyNumberFormat="1" applyFont="1" applyBorder="1" applyAlignment="1">
      <alignment horizontal="center" vertical="center"/>
    </xf>
    <xf numFmtId="0" fontId="1" fillId="15" borderId="9" xfId="0" applyFont="1" applyFill="1" applyBorder="1" applyAlignment="1">
      <alignment horizontal="center" vertical="center"/>
    </xf>
    <xf numFmtId="0" fontId="1" fillId="15" borderId="0" xfId="0" applyFont="1" applyFill="1" applyBorder="1" applyAlignment="1">
      <alignment horizontal="center" vertical="center"/>
    </xf>
  </cellXfs>
  <cellStyles count="5">
    <cellStyle name="Hipervínculo" xfId="4" builtinId="8"/>
    <cellStyle name="Millares" xfId="2" builtinId="3"/>
    <cellStyle name="Millares [0]" xfId="3" builtinId="6"/>
    <cellStyle name="Normal" xfId="0" builtinId="0"/>
    <cellStyle name="Porcentaje" xfId="1" builtinId="5"/>
  </cellStyles>
  <dxfs count="2532">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rgb="FF92D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colors>
    <mruColors>
      <color rgb="FFFFFF66"/>
      <color rgb="FF00DE64"/>
      <color rgb="FF89F438"/>
      <color rgb="FF00FF99"/>
      <color rgb="FF00F66F"/>
      <color rgb="FF00D661"/>
      <color rgb="FF00EE6C"/>
      <color rgb="FFFFC91D"/>
      <color rgb="FFFFFF99"/>
      <color rgb="FFFB7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21" Type="http://schemas.openxmlformats.org/officeDocument/2006/relationships/externalLink" Target="externalLinks/externalLink3.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b="1">
                <a:solidFill>
                  <a:sysClr val="windowText" lastClr="000000"/>
                </a:solidFill>
              </a:rPr>
              <a:t>ZONAS DE RIESGO RESIDUAL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8CE-4316-9FEF-59AE3AE9DDD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8CE-4316-9FEF-59AE3AE9DDD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8CE-4316-9FEF-59AE3AE9DDD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8CE-4316-9FEF-59AE3AE9DDDB}"/>
              </c:ext>
            </c:extLst>
          </c:dPt>
          <c:dLbls>
            <c:dLbl>
              <c:idx val="0"/>
              <c:layout>
                <c:manualLayout>
                  <c:x val="-0.1374395144677058"/>
                  <c:y val="6.949250972177611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8CE-4316-9FEF-59AE3AE9DDDB}"/>
                </c:ext>
              </c:extLst>
            </c:dLbl>
            <c:dLbl>
              <c:idx val="1"/>
              <c:layout>
                <c:manualLayout>
                  <c:x val="-0.14985907314707889"/>
                  <c:y val="-0.102355235992993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8CE-4316-9FEF-59AE3AE9DDDB}"/>
                </c:ext>
              </c:extLst>
            </c:dLbl>
            <c:dLbl>
              <c:idx val="2"/>
              <c:layout>
                <c:manualLayout>
                  <c:x val="7.2589783416663889E-2"/>
                  <c:y val="-0.265040176258357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8CE-4316-9FEF-59AE3AE9DDDB}"/>
                </c:ext>
              </c:extLst>
            </c:dLbl>
            <c:dLbl>
              <c:idx val="3"/>
              <c:layout>
                <c:manualLayout>
                  <c:x val="0.14885525816289738"/>
                  <c:y val="5.43081929667025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8CE-4316-9FEF-59AE3AE9DDDB}"/>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RESUMEN!$U$4:$X$4</c:f>
              <c:strCache>
                <c:ptCount val="4"/>
                <c:pt idx="0">
                  <c:v>BAJO</c:v>
                </c:pt>
                <c:pt idx="1">
                  <c:v>MODERADO</c:v>
                </c:pt>
                <c:pt idx="2">
                  <c:v>ALTO</c:v>
                </c:pt>
                <c:pt idx="3">
                  <c:v>EXTREMO</c:v>
                </c:pt>
              </c:strCache>
            </c:strRef>
          </c:cat>
          <c:val>
            <c:numRef>
              <c:f>RESUMEN!$U$5:$X$5</c:f>
              <c:numCache>
                <c:formatCode>0.00%</c:formatCode>
                <c:ptCount val="4"/>
                <c:pt idx="0">
                  <c:v>0.25</c:v>
                </c:pt>
                <c:pt idx="1">
                  <c:v>0.125</c:v>
                </c:pt>
                <c:pt idx="2">
                  <c:v>0.4375</c:v>
                </c:pt>
                <c:pt idx="3" formatCode="0.0%">
                  <c:v>0.1875</c:v>
                </c:pt>
              </c:numCache>
            </c:numRef>
          </c:val>
          <c:extLst>
            <c:ext xmlns:c16="http://schemas.microsoft.com/office/drawing/2014/chart" uri="{C3380CC4-5D6E-409C-BE32-E72D297353CC}">
              <c16:uniqueId val="{00000008-B8CE-4316-9FEF-59AE3AE9DDDB}"/>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microsoft.com/office/2007/relationships/hdphoto" Target="../media/hdphoto3.wdp"/><Relationship Id="rId13" Type="http://schemas.openxmlformats.org/officeDocument/2006/relationships/image" Target="../media/image9.png"/><Relationship Id="rId18" Type="http://schemas.openxmlformats.org/officeDocument/2006/relationships/image" Target="../media/image13.png"/><Relationship Id="rId3" Type="http://schemas.openxmlformats.org/officeDocument/2006/relationships/image" Target="../media/image2.png"/><Relationship Id="rId21" Type="http://schemas.openxmlformats.org/officeDocument/2006/relationships/image" Target="../media/image16.png"/><Relationship Id="rId7" Type="http://schemas.openxmlformats.org/officeDocument/2006/relationships/image" Target="../media/image5.png"/><Relationship Id="rId12" Type="http://schemas.openxmlformats.org/officeDocument/2006/relationships/image" Target="../media/image8.png"/><Relationship Id="rId17" Type="http://schemas.openxmlformats.org/officeDocument/2006/relationships/image" Target="../media/image12.png"/><Relationship Id="rId2" Type="http://schemas.microsoft.com/office/2007/relationships/hdphoto" Target="../media/hdphoto1.wdp"/><Relationship Id="rId16" Type="http://schemas.openxmlformats.org/officeDocument/2006/relationships/image" Target="../media/image11.png"/><Relationship Id="rId20"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image" Target="../media/image4.png"/><Relationship Id="rId11" Type="http://schemas.microsoft.com/office/2007/relationships/hdphoto" Target="../media/hdphoto4.wdp"/><Relationship Id="rId24" Type="http://schemas.openxmlformats.org/officeDocument/2006/relationships/image" Target="../media/image18.png"/><Relationship Id="rId5" Type="http://schemas.microsoft.com/office/2007/relationships/hdphoto" Target="../media/hdphoto2.wdp"/><Relationship Id="rId15" Type="http://schemas.microsoft.com/office/2007/relationships/hdphoto" Target="../media/hdphoto5.wdp"/><Relationship Id="rId23" Type="http://schemas.microsoft.com/office/2007/relationships/hdphoto" Target="../media/hdphoto6.wdp"/><Relationship Id="rId10" Type="http://schemas.openxmlformats.org/officeDocument/2006/relationships/image" Target="../media/image7.png"/><Relationship Id="rId19" Type="http://schemas.openxmlformats.org/officeDocument/2006/relationships/image" Target="../media/image14.png"/><Relationship Id="rId4" Type="http://schemas.openxmlformats.org/officeDocument/2006/relationships/image" Target="../media/image3.png"/><Relationship Id="rId9" Type="http://schemas.openxmlformats.org/officeDocument/2006/relationships/image" Target="../media/image6.emf"/><Relationship Id="rId14" Type="http://schemas.openxmlformats.org/officeDocument/2006/relationships/image" Target="../media/image10.png"/><Relationship Id="rId22"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9.jpg"/></Relationships>
</file>

<file path=xl/drawings/_rels/drawing3.xml.rels><?xml version="1.0" encoding="UTF-8" standalone="yes"?>
<Relationships xmlns="http://schemas.openxmlformats.org/package/2006/relationships"><Relationship Id="rId1" Type="http://schemas.openxmlformats.org/officeDocument/2006/relationships/image" Target="../media/image20.png"/></Relationships>
</file>

<file path=xl/drawings/_rels/drawing4.xml.rels><?xml version="1.0" encoding="UTF-8" standalone="yes"?>
<Relationships xmlns="http://schemas.openxmlformats.org/package/2006/relationships"><Relationship Id="rId1" Type="http://schemas.openxmlformats.org/officeDocument/2006/relationships/image" Target="../media/image20.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200026</xdr:colOff>
      <xdr:row>4</xdr:row>
      <xdr:rowOff>59504</xdr:rowOff>
    </xdr:from>
    <xdr:to>
      <xdr:col>3</xdr:col>
      <xdr:colOff>590550</xdr:colOff>
      <xdr:row>5</xdr:row>
      <xdr:rowOff>2309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581401" y="831029"/>
          <a:ext cx="390524" cy="352380"/>
        </a:xfrm>
        <a:prstGeom prst="rect">
          <a:avLst/>
        </a:prstGeom>
        <a:noFill/>
      </xdr:spPr>
    </xdr:pic>
    <xdr:clientData/>
  </xdr:twoCellAnchor>
  <xdr:twoCellAnchor editAs="oneCell">
    <xdr:from>
      <xdr:col>3</xdr:col>
      <xdr:colOff>209550</xdr:colOff>
      <xdr:row>5</xdr:row>
      <xdr:rowOff>76654</xdr:rowOff>
    </xdr:from>
    <xdr:to>
      <xdr:col>3</xdr:col>
      <xdr:colOff>523875</xdr:colOff>
      <xdr:row>5</xdr:row>
      <xdr:rowOff>381000</xdr:rowOff>
    </xdr:to>
    <xdr:pic>
      <xdr:nvPicPr>
        <xdr:cNvPr id="3" name="Picture 4" descr="D:\cmunoz\Documents\Downloads\contrato.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590925" y="1314904"/>
          <a:ext cx="314325" cy="304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190501</xdr:colOff>
      <xdr:row>6</xdr:row>
      <xdr:rowOff>40922</xdr:rowOff>
    </xdr:from>
    <xdr:to>
      <xdr:col>3</xdr:col>
      <xdr:colOff>476250</xdr:colOff>
      <xdr:row>7</xdr:row>
      <xdr:rowOff>2820</xdr:rowOff>
    </xdr:to>
    <xdr:pic>
      <xdr:nvPicPr>
        <xdr:cNvPr id="4" name="Picture 5" descr="D:\cmunoz\Documents\Downloads\sitio-web (1).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cstate="print">
          <a:duotone>
            <a:srgbClr val="E4EDFE">
              <a:shade val="45000"/>
              <a:satMod val="135000"/>
            </a:srgbClr>
            <a:prstClr val="white"/>
          </a:duotone>
          <a:extLst>
            <a:ext uri="{BEBA8EAE-BF5A-486C-A8C5-ECC9F3942E4B}">
              <a14:imgProps xmlns:a14="http://schemas.microsoft.com/office/drawing/2010/main">
                <a14:imgLayer r:embed="rId5">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71876" y="1755422"/>
          <a:ext cx="285749" cy="285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158116</xdr:colOff>
      <xdr:row>7</xdr:row>
      <xdr:rowOff>342899</xdr:rowOff>
    </xdr:from>
    <xdr:to>
      <xdr:col>3</xdr:col>
      <xdr:colOff>619125</xdr:colOff>
      <xdr:row>7</xdr:row>
      <xdr:rowOff>762000</xdr:rowOff>
    </xdr:to>
    <xdr:pic>
      <xdr:nvPicPr>
        <xdr:cNvPr id="5" name="Picture 3" descr="D:\cmunoz\Documents\Downloads\conversacion.pn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6" cstate="print">
          <a:duotone>
            <a:srgbClr val="A4C2F4">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3539491" y="2581274"/>
          <a:ext cx="461009" cy="41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9</xdr:row>
      <xdr:rowOff>66675</xdr:rowOff>
    </xdr:from>
    <xdr:to>
      <xdr:col>3</xdr:col>
      <xdr:colOff>582592</xdr:colOff>
      <xdr:row>9</xdr:row>
      <xdr:rowOff>428625</xdr:rowOff>
    </xdr:to>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505200" y="3028950"/>
          <a:ext cx="458767" cy="361950"/>
        </a:xfrm>
        <a:prstGeom prst="rect">
          <a:avLst/>
        </a:prstGeom>
      </xdr:spPr>
    </xdr:pic>
    <xdr:clientData/>
  </xdr:twoCellAnchor>
  <xdr:twoCellAnchor editAs="oneCell">
    <xdr:from>
      <xdr:col>3</xdr:col>
      <xdr:colOff>85725</xdr:colOff>
      <xdr:row>10</xdr:row>
      <xdr:rowOff>33915</xdr:rowOff>
    </xdr:from>
    <xdr:to>
      <xdr:col>3</xdr:col>
      <xdr:colOff>647700</xdr:colOff>
      <xdr:row>10</xdr:row>
      <xdr:rowOff>466725</xdr:rowOff>
    </xdr:to>
    <xdr:pic>
      <xdr:nvPicPr>
        <xdr:cNvPr id="8" name="7 Imagen">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9"/>
        <a:srcRect l="57709" t="71652" r="28208" b="-313"/>
        <a:stretch/>
      </xdr:blipFill>
      <xdr:spPr>
        <a:xfrm>
          <a:off x="3467100" y="3501015"/>
          <a:ext cx="561975" cy="432810"/>
        </a:xfrm>
        <a:prstGeom prst="rect">
          <a:avLst/>
        </a:prstGeom>
      </xdr:spPr>
    </xdr:pic>
    <xdr:clientData/>
  </xdr:twoCellAnchor>
  <xdr:twoCellAnchor editAs="oneCell">
    <xdr:from>
      <xdr:col>3</xdr:col>
      <xdr:colOff>161926</xdr:colOff>
      <xdr:row>11</xdr:row>
      <xdr:rowOff>145696</xdr:rowOff>
    </xdr:from>
    <xdr:to>
      <xdr:col>3</xdr:col>
      <xdr:colOff>561976</xdr:colOff>
      <xdr:row>12</xdr:row>
      <xdr:rowOff>2820</xdr:rowOff>
    </xdr:to>
    <xdr:pic>
      <xdr:nvPicPr>
        <xdr:cNvPr id="9" name="Picture 5" descr="D:\cmunoz\Documents\Downloads\sitio-web (1).png">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0" cstate="print">
          <a:duotone>
            <a:srgbClr val="2A54A7">
              <a:shade val="45000"/>
              <a:satMod val="135000"/>
            </a:srgbClr>
            <a:prstClr val="white"/>
          </a:duotone>
          <a:extLst>
            <a:ext uri="{BEBA8EAE-BF5A-486C-A8C5-ECC9F3942E4B}">
              <a14:imgProps xmlns:a14="http://schemas.microsoft.com/office/drawing/2010/main">
                <a14:imgLayer r:embed="rId11">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43301" y="4117621"/>
          <a:ext cx="400050"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133352</xdr:colOff>
      <xdr:row>12</xdr:row>
      <xdr:rowOff>123825</xdr:rowOff>
    </xdr:from>
    <xdr:to>
      <xdr:col>3</xdr:col>
      <xdr:colOff>612424</xdr:colOff>
      <xdr:row>13</xdr:row>
      <xdr:rowOff>2822</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14727" y="4724400"/>
          <a:ext cx="479072" cy="479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123827</xdr:colOff>
      <xdr:row>13</xdr:row>
      <xdr:rowOff>75106</xdr:rowOff>
    </xdr:from>
    <xdr:to>
      <xdr:col>3</xdr:col>
      <xdr:colOff>609600</xdr:colOff>
      <xdr:row>14</xdr:row>
      <xdr:rowOff>1</xdr:rowOff>
    </xdr:to>
    <xdr:pic>
      <xdr:nvPicPr>
        <xdr:cNvPr id="11" name="10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05202" y="5304331"/>
          <a:ext cx="485773" cy="486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66676</xdr:colOff>
      <xdr:row>14</xdr:row>
      <xdr:rowOff>47625</xdr:rowOff>
    </xdr:from>
    <xdr:to>
      <xdr:col>3</xdr:col>
      <xdr:colOff>657226</xdr:colOff>
      <xdr:row>14</xdr:row>
      <xdr:rowOff>447675</xdr:rowOff>
    </xdr:to>
    <xdr:pic>
      <xdr:nvPicPr>
        <xdr:cNvPr id="12" name="11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4" cstate="print">
          <a:duotone>
            <a:prstClr val="black"/>
            <a:schemeClr val="tx2">
              <a:tint val="45000"/>
              <a:satMod val="400000"/>
            </a:schemeClr>
          </a:duotone>
          <a:extLst>
            <a:ext uri="{BEBA8EAE-BF5A-486C-A8C5-ECC9F3942E4B}">
              <a14:imgProps xmlns:a14="http://schemas.microsoft.com/office/drawing/2010/main">
                <a14:imgLayer r:embed="rId1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448051" y="5905500"/>
          <a:ext cx="590550" cy="400050"/>
        </a:xfrm>
        <a:prstGeom prst="rect">
          <a:avLst/>
        </a:prstGeom>
        <a:noFill/>
      </xdr:spPr>
    </xdr:pic>
    <xdr:clientData/>
  </xdr:twoCellAnchor>
  <xdr:twoCellAnchor editAs="oneCell">
    <xdr:from>
      <xdr:col>3</xdr:col>
      <xdr:colOff>52916</xdr:colOff>
      <xdr:row>15</xdr:row>
      <xdr:rowOff>42332</xdr:rowOff>
    </xdr:from>
    <xdr:to>
      <xdr:col>3</xdr:col>
      <xdr:colOff>687915</xdr:colOff>
      <xdr:row>15</xdr:row>
      <xdr:rowOff>514349</xdr:rowOff>
    </xdr:to>
    <xdr:pic>
      <xdr:nvPicPr>
        <xdr:cNvPr id="13" name="Picture 4" descr="Corrimiento Tierras | Vectores, Fotos de Stock y PSD Gratis">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2428"/>
        <a:stretch/>
      </xdr:blipFill>
      <xdr:spPr bwMode="auto">
        <a:xfrm>
          <a:off x="3434291" y="6528857"/>
          <a:ext cx="634999" cy="47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116415</xdr:colOff>
      <xdr:row>16</xdr:row>
      <xdr:rowOff>31734</xdr:rowOff>
    </xdr:from>
    <xdr:to>
      <xdr:col>3</xdr:col>
      <xdr:colOff>634998</xdr:colOff>
      <xdr:row>16</xdr:row>
      <xdr:rowOff>476250</xdr:rowOff>
    </xdr:to>
    <xdr:pic>
      <xdr:nvPicPr>
        <xdr:cNvPr id="14" name="Picture 12" descr="seguro contra incendios - Iconos gratis de negocio">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497790" y="7146909"/>
          <a:ext cx="518583" cy="44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84665</xdr:colOff>
      <xdr:row>17</xdr:row>
      <xdr:rowOff>40750</xdr:rowOff>
    </xdr:from>
    <xdr:to>
      <xdr:col>3</xdr:col>
      <xdr:colOff>666750</xdr:colOff>
      <xdr:row>17</xdr:row>
      <xdr:rowOff>476249</xdr:rowOff>
    </xdr:to>
    <xdr:pic>
      <xdr:nvPicPr>
        <xdr:cNvPr id="15" name="Picture 1">
          <a:extLst>
            <a:ext uri="{FF2B5EF4-FFF2-40B4-BE49-F238E27FC236}">
              <a16:creationId xmlns:a16="http://schemas.microsoft.com/office/drawing/2014/main" id="{00000000-0008-0000-0100-00000F000000}"/>
            </a:ext>
          </a:extLst>
        </xdr:cNvPr>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2580" r="21629"/>
        <a:stretch/>
      </xdr:blipFill>
      <xdr:spPr bwMode="auto">
        <a:xfrm>
          <a:off x="3466040" y="7784575"/>
          <a:ext cx="582085" cy="43549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105833</xdr:colOff>
      <xdr:row>18</xdr:row>
      <xdr:rowOff>48006</xdr:rowOff>
    </xdr:from>
    <xdr:to>
      <xdr:col>3</xdr:col>
      <xdr:colOff>645584</xdr:colOff>
      <xdr:row>18</xdr:row>
      <xdr:rowOff>495300</xdr:rowOff>
    </xdr:to>
    <xdr:pic>
      <xdr:nvPicPr>
        <xdr:cNvPr id="16" name="Picture 13">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9" cstate="print">
          <a:biLevel thresh="75000"/>
          <a:extLst>
            <a:ext uri="{28A0092B-C50C-407E-A947-70E740481C1C}">
              <a14:useLocalDpi xmlns:a14="http://schemas.microsoft.com/office/drawing/2010/main" val="0"/>
            </a:ext>
          </a:extLst>
        </a:blip>
        <a:srcRect/>
        <a:stretch>
          <a:fillRect/>
        </a:stretch>
      </xdr:blipFill>
      <xdr:spPr bwMode="auto">
        <a:xfrm>
          <a:off x="3487208" y="8420481"/>
          <a:ext cx="539751" cy="44729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222250</xdr:colOff>
      <xdr:row>19</xdr:row>
      <xdr:rowOff>123272</xdr:rowOff>
    </xdr:from>
    <xdr:to>
      <xdr:col>3</xdr:col>
      <xdr:colOff>635000</xdr:colOff>
      <xdr:row>20</xdr:row>
      <xdr:rowOff>2622</xdr:rowOff>
    </xdr:to>
    <xdr:pic>
      <xdr:nvPicPr>
        <xdr:cNvPr id="17" name="Picture 3" descr="D:\cmunoz\Documents\Downloads\ordenador.png">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03625" y="9124397"/>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105834</xdr:colOff>
      <xdr:row>20</xdr:row>
      <xdr:rowOff>63500</xdr:rowOff>
    </xdr:from>
    <xdr:to>
      <xdr:col>3</xdr:col>
      <xdr:colOff>638932</xdr:colOff>
      <xdr:row>20</xdr:row>
      <xdr:rowOff>457199</xdr:rowOff>
    </xdr:to>
    <xdr:pic>
      <xdr:nvPicPr>
        <xdr:cNvPr id="18" name="Picture 2" descr="D:\cmunoz\Documents\Downloads\dolares-no-aceptados.png">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487209" y="9693275"/>
          <a:ext cx="533098" cy="393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158753</xdr:colOff>
      <xdr:row>21</xdr:row>
      <xdr:rowOff>84667</xdr:rowOff>
    </xdr:from>
    <xdr:to>
      <xdr:col>3</xdr:col>
      <xdr:colOff>613836</xdr:colOff>
      <xdr:row>21</xdr:row>
      <xdr:rowOff>504825</xdr:rowOff>
    </xdr:to>
    <xdr:pic>
      <xdr:nvPicPr>
        <xdr:cNvPr id="19" name="Picture 1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2" cstate="print">
          <a:clrChange>
            <a:clrFrom>
              <a:srgbClr val="000000"/>
            </a:clrFrom>
            <a:clrTo>
              <a:srgbClr val="000000">
                <a:alpha val="0"/>
              </a:srgbClr>
            </a:clrTo>
          </a:clrChange>
          <a:duotone>
            <a:prstClr val="black"/>
            <a:srgbClr val="D9C3A5">
              <a:tint val="50000"/>
              <a:satMod val="180000"/>
            </a:srgbClr>
          </a:duotone>
          <a:extLst>
            <a:ext uri="{BEBA8EAE-BF5A-486C-A8C5-ECC9F3942E4B}">
              <a14:imgProps xmlns:a14="http://schemas.microsoft.com/office/drawing/2010/main">
                <a14:imgLayer r:embed="rId2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540128" y="10343092"/>
          <a:ext cx="455083" cy="4201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228600</xdr:colOff>
      <xdr:row>8</xdr:row>
      <xdr:rowOff>123825</xdr:rowOff>
    </xdr:from>
    <xdr:to>
      <xdr:col>3</xdr:col>
      <xdr:colOff>542925</xdr:colOff>
      <xdr:row>8</xdr:row>
      <xdr:rowOff>438150</xdr:rowOff>
    </xdr:to>
    <xdr:pic>
      <xdr:nvPicPr>
        <xdr:cNvPr id="20" name="Picture 3" descr="D:\cmunoz\Documents\Downloads\ordenador.png">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609975" y="2581275"/>
          <a:ext cx="3143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116417</xdr:rowOff>
    </xdr:from>
    <xdr:to>
      <xdr:col>4</xdr:col>
      <xdr:colOff>1418166</xdr:colOff>
      <xdr:row>1</xdr:row>
      <xdr:rowOff>390128</xdr:rowOff>
    </xdr:to>
    <xdr:pic>
      <xdr:nvPicPr>
        <xdr:cNvPr id="4" name="Imagen 3">
          <a:extLst>
            <a:ext uri="{FF2B5EF4-FFF2-40B4-BE49-F238E27FC236}">
              <a16:creationId xmlns:a16="http://schemas.microsoft.com/office/drawing/2014/main" id="{453AB588-AE60-41B0-9F72-0C96578CF6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116417"/>
          <a:ext cx="5090583" cy="8663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103910</xdr:colOff>
      <xdr:row>0</xdr:row>
      <xdr:rowOff>0</xdr:rowOff>
    </xdr:from>
    <xdr:to>
      <xdr:col>2</xdr:col>
      <xdr:colOff>895351</xdr:colOff>
      <xdr:row>2</xdr:row>
      <xdr:rowOff>97726</xdr:rowOff>
    </xdr:to>
    <xdr:pic>
      <xdr:nvPicPr>
        <xdr:cNvPr id="2" name="Imagen 1">
          <a:extLst>
            <a:ext uri="{FF2B5EF4-FFF2-40B4-BE49-F238E27FC236}">
              <a16:creationId xmlns:a16="http://schemas.microsoft.com/office/drawing/2014/main" id="{248AA312-D355-4B88-8A55-F86188673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10" y="0"/>
          <a:ext cx="2286866" cy="9645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8659</xdr:colOff>
      <xdr:row>0</xdr:row>
      <xdr:rowOff>51955</xdr:rowOff>
    </xdr:from>
    <xdr:to>
      <xdr:col>4</xdr:col>
      <xdr:colOff>737221</xdr:colOff>
      <xdr:row>1</xdr:row>
      <xdr:rowOff>479714</xdr:rowOff>
    </xdr:to>
    <xdr:pic>
      <xdr:nvPicPr>
        <xdr:cNvPr id="2" name="Imagen 1">
          <a:extLst>
            <a:ext uri="{FF2B5EF4-FFF2-40B4-BE49-F238E27FC236}">
              <a16:creationId xmlns:a16="http://schemas.microsoft.com/office/drawing/2014/main" id="{6F5843C0-04D5-4026-B8FE-0FAAB88D68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5909" y="51955"/>
          <a:ext cx="3814662" cy="7992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13</xdr:row>
      <xdr:rowOff>95250</xdr:rowOff>
    </xdr:from>
    <xdr:to>
      <xdr:col>7</xdr:col>
      <xdr:colOff>219076</xdr:colOff>
      <xdr:row>15</xdr:row>
      <xdr:rowOff>28575</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4733925" y="3381375"/>
          <a:ext cx="19051" cy="4476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19050</xdr:colOff>
      <xdr:row>13</xdr:row>
      <xdr:rowOff>95250</xdr:rowOff>
    </xdr:from>
    <xdr:to>
      <xdr:col>7</xdr:col>
      <xdr:colOff>190500</xdr:colOff>
      <xdr:row>13</xdr:row>
      <xdr:rowOff>104779</xdr:rowOff>
    </xdr:to>
    <xdr:cxnSp macro="">
      <xdr:nvCxnSpPr>
        <xdr:cNvPr id="26" name="Conector recto 25">
          <a:extLst>
            <a:ext uri="{FF2B5EF4-FFF2-40B4-BE49-F238E27FC236}">
              <a16:creationId xmlns:a16="http://schemas.microsoft.com/office/drawing/2014/main" id="{00000000-0008-0000-0700-00001A000000}"/>
            </a:ext>
          </a:extLst>
        </xdr:cNvPr>
        <xdr:cNvCxnSpPr/>
      </xdr:nvCxnSpPr>
      <xdr:spPr>
        <a:xfrm flipV="1">
          <a:off x="2038350" y="3381375"/>
          <a:ext cx="2686050" cy="9529"/>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619125</xdr:colOff>
      <xdr:row>11</xdr:row>
      <xdr:rowOff>28575</xdr:rowOff>
    </xdr:from>
    <xdr:to>
      <xdr:col>5</xdr:col>
      <xdr:colOff>476250</xdr:colOff>
      <xdr:row>11</xdr:row>
      <xdr:rowOff>28577</xdr:rowOff>
    </xdr:to>
    <xdr:cxnSp macro="">
      <xdr:nvCxnSpPr>
        <xdr:cNvPr id="4" name="Conector recto 3">
          <a:extLst>
            <a:ext uri="{FF2B5EF4-FFF2-40B4-BE49-F238E27FC236}">
              <a16:creationId xmlns:a16="http://schemas.microsoft.com/office/drawing/2014/main" id="{00000000-0008-0000-0800-000004000000}"/>
            </a:ext>
          </a:extLst>
        </xdr:cNvPr>
        <xdr:cNvCxnSpPr/>
      </xdr:nvCxnSpPr>
      <xdr:spPr>
        <a:xfrm flipV="1">
          <a:off x="2009775" y="3048000"/>
          <a:ext cx="1743075" cy="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400050</xdr:colOff>
      <xdr:row>11</xdr:row>
      <xdr:rowOff>28575</xdr:rowOff>
    </xdr:from>
    <xdr:to>
      <xdr:col>5</xdr:col>
      <xdr:colOff>400051</xdr:colOff>
      <xdr:row>15</xdr:row>
      <xdr:rowOff>0</xdr:rowOff>
    </xdr:to>
    <xdr:cxnSp macro="">
      <xdr:nvCxnSpPr>
        <xdr:cNvPr id="5" name="Conector recto 4">
          <a:extLst>
            <a:ext uri="{FF2B5EF4-FFF2-40B4-BE49-F238E27FC236}">
              <a16:creationId xmlns:a16="http://schemas.microsoft.com/office/drawing/2014/main" id="{00000000-0008-0000-0800-000005000000}"/>
            </a:ext>
          </a:extLst>
        </xdr:cNvPr>
        <xdr:cNvCxnSpPr/>
      </xdr:nvCxnSpPr>
      <xdr:spPr>
        <a:xfrm>
          <a:off x="3676650" y="3048000"/>
          <a:ext cx="1" cy="1009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12</xdr:row>
      <xdr:rowOff>133350</xdr:rowOff>
    </xdr:from>
    <xdr:to>
      <xdr:col>5</xdr:col>
      <xdr:colOff>381000</xdr:colOff>
      <xdr:row>12</xdr:row>
      <xdr:rowOff>142875</xdr:rowOff>
    </xdr:to>
    <xdr:cxnSp macro="">
      <xdr:nvCxnSpPr>
        <xdr:cNvPr id="21" name="Conector recto 20">
          <a:extLst>
            <a:ext uri="{FF2B5EF4-FFF2-40B4-BE49-F238E27FC236}">
              <a16:creationId xmlns:a16="http://schemas.microsoft.com/office/drawing/2014/main" id="{00000000-0008-0000-0800-000015000000}"/>
            </a:ext>
          </a:extLst>
        </xdr:cNvPr>
        <xdr:cNvCxnSpPr/>
      </xdr:nvCxnSpPr>
      <xdr:spPr>
        <a:xfrm>
          <a:off x="2019300" y="3476625"/>
          <a:ext cx="16383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371475</xdr:colOff>
      <xdr:row>12</xdr:row>
      <xdr:rowOff>133350</xdr:rowOff>
    </xdr:from>
    <xdr:to>
      <xdr:col>5</xdr:col>
      <xdr:colOff>371476</xdr:colOff>
      <xdr:row>14</xdr:row>
      <xdr:rowOff>171450</xdr:rowOff>
    </xdr:to>
    <xdr:cxnSp macro="">
      <xdr:nvCxnSpPr>
        <xdr:cNvPr id="22" name="Conector recto 21">
          <a:extLst>
            <a:ext uri="{FF2B5EF4-FFF2-40B4-BE49-F238E27FC236}">
              <a16:creationId xmlns:a16="http://schemas.microsoft.com/office/drawing/2014/main" id="{00000000-0008-0000-0800-000016000000}"/>
            </a:ext>
          </a:extLst>
        </xdr:cNvPr>
        <xdr:cNvCxnSpPr/>
      </xdr:nvCxnSpPr>
      <xdr:spPr>
        <a:xfrm flipH="1">
          <a:off x="3648075" y="3476625"/>
          <a:ext cx="1" cy="56197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0</xdr:colOff>
      <xdr:row>11</xdr:row>
      <xdr:rowOff>114300</xdr:rowOff>
    </xdr:from>
    <xdr:to>
      <xdr:col>6</xdr:col>
      <xdr:colOff>523875</xdr:colOff>
      <xdr:row>11</xdr:row>
      <xdr:rowOff>123825</xdr:rowOff>
    </xdr:to>
    <xdr:cxnSp macro="">
      <xdr:nvCxnSpPr>
        <xdr:cNvPr id="28" name="Conector recto 27">
          <a:extLst>
            <a:ext uri="{FF2B5EF4-FFF2-40B4-BE49-F238E27FC236}">
              <a16:creationId xmlns:a16="http://schemas.microsoft.com/office/drawing/2014/main" id="{00000000-0008-0000-0800-00001C000000}"/>
            </a:ext>
          </a:extLst>
        </xdr:cNvPr>
        <xdr:cNvCxnSpPr/>
      </xdr:nvCxnSpPr>
      <xdr:spPr>
        <a:xfrm>
          <a:off x="2019300" y="2876550"/>
          <a:ext cx="2409825" cy="95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504825</xdr:colOff>
      <xdr:row>11</xdr:row>
      <xdr:rowOff>142875</xdr:rowOff>
    </xdr:from>
    <xdr:to>
      <xdr:col>6</xdr:col>
      <xdr:colOff>514350</xdr:colOff>
      <xdr:row>15</xdr:row>
      <xdr:rowOff>19050</xdr:rowOff>
    </xdr:to>
    <xdr:cxnSp macro="">
      <xdr:nvCxnSpPr>
        <xdr:cNvPr id="29" name="Conector recto 28">
          <a:extLst>
            <a:ext uri="{FF2B5EF4-FFF2-40B4-BE49-F238E27FC236}">
              <a16:creationId xmlns:a16="http://schemas.microsoft.com/office/drawing/2014/main" id="{00000000-0008-0000-0800-00001D000000}"/>
            </a:ext>
          </a:extLst>
        </xdr:cNvPr>
        <xdr:cNvCxnSpPr/>
      </xdr:nvCxnSpPr>
      <xdr:spPr>
        <a:xfrm flipH="1">
          <a:off x="4410075" y="2905125"/>
          <a:ext cx="9525" cy="9144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250030</xdr:colOff>
      <xdr:row>7</xdr:row>
      <xdr:rowOff>51195</xdr:rowOff>
    </xdr:from>
    <xdr:to>
      <xdr:col>27</xdr:col>
      <xdr:colOff>452437</xdr:colOff>
      <xdr:row>23</xdr:row>
      <xdr:rowOff>178594</xdr:rowOff>
    </xdr:to>
    <xdr:graphicFrame macro="">
      <xdr:nvGraphicFramePr>
        <xdr:cNvPr id="2" name="Gráfico 1">
          <a:extLst>
            <a:ext uri="{FF2B5EF4-FFF2-40B4-BE49-F238E27FC236}">
              <a16:creationId xmlns:a16="http://schemas.microsoft.com/office/drawing/2014/main" id="{8AA7244D-16F5-4D80-8483-1C4F5BA52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FOMENTO_ORGA_SOLIDARIAS_UAEOS_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INFORMATICA_UAEOS_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CONTRACTUAL%20%20JURIDICA_UAEOS_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MEJORAMIENTO_UAEOS_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OCI_UAEO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2\MAPA%20RIESGOS%20SEGURIDAD%20DE%20LA%20INFORMACION%202022\Mapa%20riesgos%20seguridad%20digital_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orge.munoz/AppData/Local/Microsoft/Windows/INetCache/Content.Outlook/0QV05R9N/Mapa%20riesgos%20seguridad%20digit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CONOCIMIENTO_CIUDADANO_UAE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OCI_UAE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AEOS/TRABAJO%20EN%20CASA/MAPAS%20DE%20RIESGOS/RIESGOS%202021/MAPAS%20DE%20RIESGOS%20DE%20PROCESO%202021/MAPAS%20DE%20RIESGOS%20GUIA%202021/MAPA_RIESGOS_PROGRAMAS%20Y%20PROYECTOS_UAEOS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PROGRAMAS%20Y%20PROYECTOS_UAEOS_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SEGUIMIENTO%20Y%20MEDICION_UAEOS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2020-11-10_Propuesta_Mapa_riesgos_RH_UAE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COMUNICACION_PRENSA_UAE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orge/Documents/UAEOS/TRABAJO%20EN%20CASA/MAPAS%20DE%20RIESGOS/RIESGOS%202021/MAPAS%20DE%20RIESGOS%20DE%20PROCESO%202021/MAPAS%20DE%20RIESGOS%20GUIA%202021/MAPA_RIESGOS_G_CONOCIMIENTO_CIUDADANO_UAE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FOMENTO"/>
      <sheetName val="Tabla probabiidad"/>
      <sheetName val="CRITERIO CAL IMPACTO CORRUPCIÓN"/>
      <sheetName val="Tabla impacto"/>
      <sheetName val="Matriz calor_RI"/>
      <sheetName val="Matriz calor RR"/>
      <sheetName val="Controles"/>
      <sheetName val="Atributos controles"/>
      <sheetName val="ValoraciónControles Fomento"/>
      <sheetName val="Calculos Controles Fom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DE RIESGOS CPR"/>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MR G CONTRACTUAL"/>
      <sheetName val="Hoja1"/>
      <sheetName val="MR G JURÍDICA"/>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Contractual"/>
      <sheetName val="Calculo Controles G Contractual"/>
      <sheetName val="ValoraciónControles Jurídica"/>
      <sheetName val="Calculos Controles Jurídic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s>
    <sheetDataSet>
      <sheetData sheetId="0" refreshError="1"/>
      <sheetData sheetId="1" refreshError="1"/>
      <sheetData sheetId="2">
        <row r="14">
          <cell r="F14">
            <v>0.5</v>
          </cell>
        </row>
        <row r="29">
          <cell r="F29">
            <v>0.4</v>
          </cell>
        </row>
        <row r="44">
          <cell r="F44">
            <v>0.4</v>
          </cell>
        </row>
        <row r="59">
          <cell r="F59">
            <v>0.4</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 val="Observaciones caracterizacion"/>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probabiidad"/>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Tabla probabiidad"/>
      <sheetName val="Tabla impacto"/>
      <sheetName val="Matriz calor_RI"/>
      <sheetName val="Matriz calor RR"/>
      <sheetName val="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cion riesgo"/>
      <sheetName val="Atributos controle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1"/>
  <sheetViews>
    <sheetView workbookViewId="0">
      <selection activeCell="C1" sqref="C1"/>
    </sheetView>
  </sheetViews>
  <sheetFormatPr baseColWidth="10" defaultRowHeight="16.5" x14ac:dyDescent="0.3"/>
  <cols>
    <col min="1" max="1" width="16.28515625" style="1" customWidth="1"/>
    <col min="2" max="2" width="5.85546875" style="1" customWidth="1"/>
    <col min="3" max="3" width="49" style="1" customWidth="1"/>
    <col min="4" max="4" width="64.140625" style="1" customWidth="1"/>
    <col min="5" max="16384" width="11.42578125" style="1"/>
  </cols>
  <sheetData>
    <row r="2" spans="1:4" ht="61.5" customHeight="1" x14ac:dyDescent="0.3">
      <c r="A2" s="63" t="s">
        <v>151</v>
      </c>
      <c r="B2" s="481" t="s">
        <v>150</v>
      </c>
      <c r="C2" s="481"/>
      <c r="D2" s="481"/>
    </row>
    <row r="3" spans="1:4" ht="14.25" customHeight="1" x14ac:dyDescent="0.3">
      <c r="A3" s="63"/>
      <c r="B3" s="64"/>
      <c r="C3" s="64"/>
      <c r="D3" s="64"/>
    </row>
    <row r="4" spans="1:4" ht="20.25" customHeight="1" x14ac:dyDescent="0.3">
      <c r="D4" s="67" t="s">
        <v>125</v>
      </c>
    </row>
    <row r="5" spans="1:4" ht="48" customHeight="1" x14ac:dyDescent="0.3">
      <c r="A5" s="486" t="s">
        <v>45</v>
      </c>
      <c r="B5" s="487"/>
      <c r="C5" s="65" t="s">
        <v>150</v>
      </c>
      <c r="D5" s="65"/>
    </row>
    <row r="6" spans="1:4" ht="68.25" customHeight="1" x14ac:dyDescent="0.3">
      <c r="A6" s="486" t="s">
        <v>47</v>
      </c>
      <c r="B6" s="487"/>
      <c r="C6" s="66" t="s">
        <v>150</v>
      </c>
      <c r="D6" s="66"/>
    </row>
    <row r="7" spans="1:4" ht="113.25" customHeight="1" x14ac:dyDescent="0.3">
      <c r="A7" s="486" t="s">
        <v>46</v>
      </c>
      <c r="B7" s="487"/>
      <c r="C7" s="66" t="s">
        <v>150</v>
      </c>
      <c r="D7" s="66"/>
    </row>
    <row r="8" spans="1:4" x14ac:dyDescent="0.3">
      <c r="A8" s="482" t="s">
        <v>126</v>
      </c>
      <c r="B8" s="483"/>
      <c r="C8" s="66" t="s">
        <v>150</v>
      </c>
      <c r="D8" s="66"/>
    </row>
    <row r="9" spans="1:4" x14ac:dyDescent="0.3">
      <c r="A9" s="484"/>
      <c r="B9" s="485"/>
      <c r="C9" s="66" t="s">
        <v>150</v>
      </c>
      <c r="D9" s="66"/>
    </row>
    <row r="10" spans="1:4" ht="112.5" customHeight="1" x14ac:dyDescent="0.3">
      <c r="A10" s="488" t="s">
        <v>129</v>
      </c>
      <c r="B10" s="489"/>
      <c r="C10" s="66"/>
      <c r="D10" s="66"/>
    </row>
    <row r="11" spans="1:4" x14ac:dyDescent="0.3">
      <c r="A11" s="486" t="s">
        <v>128</v>
      </c>
      <c r="B11" s="487"/>
      <c r="C11" s="66" t="s">
        <v>150</v>
      </c>
      <c r="D11" s="66"/>
    </row>
  </sheetData>
  <mergeCells count="7">
    <mergeCell ref="B2:D2"/>
    <mergeCell ref="A8:B9"/>
    <mergeCell ref="A11:B11"/>
    <mergeCell ref="A10:B10"/>
    <mergeCell ref="A5:B5"/>
    <mergeCell ref="A6:B6"/>
    <mergeCell ref="A7:B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F15"/>
  <sheetViews>
    <sheetView topLeftCell="A6" workbookViewId="0">
      <selection activeCell="B4" sqref="B4:B8"/>
    </sheetView>
  </sheetViews>
  <sheetFormatPr baseColWidth="10" defaultRowHeight="15" x14ac:dyDescent="0.25"/>
  <cols>
    <col min="2" max="2" width="31.140625" customWidth="1"/>
    <col min="3" max="3" width="42.5703125" customWidth="1"/>
    <col min="4" max="4" width="61.28515625" customWidth="1"/>
    <col min="6" max="6" width="11.85546875" bestFit="1" customWidth="1"/>
  </cols>
  <sheetData>
    <row r="1" spans="2:6" ht="18" x14ac:dyDescent="0.25">
      <c r="B1" s="72" t="s">
        <v>134</v>
      </c>
    </row>
    <row r="3" spans="2:6" ht="40.5" x14ac:dyDescent="0.25">
      <c r="B3" s="44"/>
      <c r="C3" s="45" t="s">
        <v>140</v>
      </c>
      <c r="D3" s="45" t="s">
        <v>97</v>
      </c>
    </row>
    <row r="4" spans="2:6" ht="40.5" x14ac:dyDescent="0.25">
      <c r="B4" s="46" t="s">
        <v>175</v>
      </c>
      <c r="C4" s="47" t="s">
        <v>185</v>
      </c>
      <c r="D4" s="47" t="s">
        <v>190</v>
      </c>
      <c r="E4" s="212">
        <v>5</v>
      </c>
      <c r="F4" s="212" t="str">
        <f>IF(E4&lt;=10,B4)</f>
        <v>Leve 20%</v>
      </c>
    </row>
    <row r="5" spans="2:6" ht="81" x14ac:dyDescent="0.25">
      <c r="B5" s="48" t="s">
        <v>264</v>
      </c>
      <c r="C5" s="49" t="s">
        <v>186</v>
      </c>
      <c r="D5" s="49" t="s">
        <v>191</v>
      </c>
      <c r="E5">
        <v>9</v>
      </c>
      <c r="F5" t="e">
        <f>IF(AND(E5&lt;=10,B4),Y=IF(E5&gt;10&lt;=50,B5))</f>
        <v>#NAME?</v>
      </c>
    </row>
    <row r="6" spans="2:6" ht="63" customHeight="1" x14ac:dyDescent="0.25">
      <c r="B6" s="209" t="s">
        <v>221</v>
      </c>
      <c r="C6" s="49" t="s">
        <v>187</v>
      </c>
      <c r="D6" s="49" t="s">
        <v>192</v>
      </c>
    </row>
    <row r="7" spans="2:6" ht="81" x14ac:dyDescent="0.25">
      <c r="B7" s="50" t="s">
        <v>98</v>
      </c>
      <c r="C7" s="49" t="s">
        <v>188</v>
      </c>
      <c r="D7" s="49" t="s">
        <v>193</v>
      </c>
    </row>
    <row r="8" spans="2:6" ht="81" x14ac:dyDescent="0.25">
      <c r="B8" s="51" t="s">
        <v>99</v>
      </c>
      <c r="C8" s="49" t="s">
        <v>189</v>
      </c>
      <c r="D8" s="49" t="s">
        <v>194</v>
      </c>
    </row>
    <row r="10" spans="2:6" ht="15.75" x14ac:dyDescent="0.25">
      <c r="B10" s="43" t="s">
        <v>49</v>
      </c>
    </row>
    <row r="12" spans="2:6" x14ac:dyDescent="0.25">
      <c r="D12" s="190">
        <f>902000*500</f>
        <v>451000000</v>
      </c>
    </row>
    <row r="14" spans="2:6" x14ac:dyDescent="0.25">
      <c r="D14">
        <f>365/2</f>
        <v>182.5</v>
      </c>
    </row>
    <row r="15" spans="2:6" x14ac:dyDescent="0.25">
      <c r="D15" s="81">
        <f>800000*156</f>
        <v>124800000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J19"/>
  <sheetViews>
    <sheetView topLeftCell="A4" workbookViewId="0">
      <selection activeCell="J6" sqref="J6:J7"/>
    </sheetView>
  </sheetViews>
  <sheetFormatPr baseColWidth="10" defaultRowHeight="15" x14ac:dyDescent="0.25"/>
  <cols>
    <col min="2" max="8" width="9.42578125" customWidth="1"/>
    <col min="9" max="9" width="4.42578125" customWidth="1"/>
  </cols>
  <sheetData>
    <row r="2" spans="2:10" ht="18" x14ac:dyDescent="0.25">
      <c r="B2" s="72" t="s">
        <v>265</v>
      </c>
    </row>
    <row r="4" spans="2:10" ht="18.75" customHeight="1" x14ac:dyDescent="0.25">
      <c r="B4" s="52"/>
      <c r="C4" s="52"/>
      <c r="D4" s="635" t="s">
        <v>2</v>
      </c>
      <c r="E4" s="635"/>
      <c r="F4" s="635"/>
      <c r="G4" s="635"/>
      <c r="H4" s="635"/>
      <c r="I4" s="52"/>
      <c r="J4" s="52"/>
    </row>
    <row r="5" spans="2:10" ht="15.75" thickBot="1" x14ac:dyDescent="0.3">
      <c r="B5" s="52"/>
      <c r="C5" s="53"/>
      <c r="D5" s="54"/>
      <c r="E5" s="54"/>
      <c r="F5" s="54"/>
      <c r="G5" s="54"/>
      <c r="H5" s="54"/>
      <c r="I5" s="52"/>
      <c r="J5" s="52"/>
    </row>
    <row r="6" spans="2:10" ht="26.25" customHeight="1" thickTop="1" x14ac:dyDescent="0.25">
      <c r="B6" s="636" t="s">
        <v>4</v>
      </c>
      <c r="C6" s="637" t="s">
        <v>143</v>
      </c>
      <c r="D6" s="618"/>
      <c r="E6" s="618"/>
      <c r="F6" s="618"/>
      <c r="G6" s="618"/>
      <c r="H6" s="620"/>
      <c r="I6" s="626"/>
      <c r="J6" s="631" t="s">
        <v>100</v>
      </c>
    </row>
    <row r="7" spans="2:10" ht="26.25" customHeight="1" thickBot="1" x14ac:dyDescent="0.3">
      <c r="B7" s="636"/>
      <c r="C7" s="624"/>
      <c r="D7" s="619"/>
      <c r="E7" s="619"/>
      <c r="F7" s="619"/>
      <c r="G7" s="619"/>
      <c r="H7" s="621"/>
      <c r="I7" s="626"/>
      <c r="J7" s="632"/>
    </row>
    <row r="8" spans="2:10" ht="25.5" customHeight="1" x14ac:dyDescent="0.25">
      <c r="B8" s="636"/>
      <c r="C8" s="624" t="s">
        <v>144</v>
      </c>
      <c r="D8" s="616"/>
      <c r="E8" s="616"/>
      <c r="F8" s="618"/>
      <c r="G8" s="618"/>
      <c r="H8" s="620"/>
      <c r="I8" s="626"/>
      <c r="J8" s="633" t="s">
        <v>101</v>
      </c>
    </row>
    <row r="9" spans="2:10" ht="15.75" thickBot="1" x14ac:dyDescent="0.3">
      <c r="B9" s="636"/>
      <c r="C9" s="625"/>
      <c r="D9" s="617"/>
      <c r="E9" s="617"/>
      <c r="F9" s="619"/>
      <c r="G9" s="619"/>
      <c r="H9" s="621"/>
      <c r="I9" s="626"/>
      <c r="J9" s="634"/>
    </row>
    <row r="10" spans="2:10" ht="25.5" customHeight="1" x14ac:dyDescent="0.25">
      <c r="B10" s="636"/>
      <c r="C10" s="623" t="s">
        <v>176</v>
      </c>
      <c r="D10" s="616"/>
      <c r="E10" s="616"/>
      <c r="F10" s="616"/>
      <c r="G10" s="629" t="s">
        <v>196</v>
      </c>
      <c r="H10" s="620"/>
      <c r="I10" s="626"/>
      <c r="J10" s="627" t="s">
        <v>102</v>
      </c>
    </row>
    <row r="11" spans="2:10" ht="15.75" thickBot="1" x14ac:dyDescent="0.3">
      <c r="B11" s="636"/>
      <c r="C11" s="625"/>
      <c r="D11" s="617"/>
      <c r="E11" s="617"/>
      <c r="F11" s="617"/>
      <c r="G11" s="630"/>
      <c r="H11" s="621"/>
      <c r="I11" s="626"/>
      <c r="J11" s="628"/>
    </row>
    <row r="12" spans="2:10" ht="25.5" customHeight="1" x14ac:dyDescent="0.25">
      <c r="B12" s="636"/>
      <c r="C12" s="623" t="s">
        <v>145</v>
      </c>
      <c r="D12" s="614"/>
      <c r="E12" s="616"/>
      <c r="F12" s="616"/>
      <c r="G12" s="618"/>
      <c r="H12" s="620"/>
      <c r="I12" s="626"/>
      <c r="J12" s="612" t="s">
        <v>103</v>
      </c>
    </row>
    <row r="13" spans="2:10" ht="15.75" thickBot="1" x14ac:dyDescent="0.3">
      <c r="B13" s="636"/>
      <c r="C13" s="625"/>
      <c r="D13" s="615"/>
      <c r="E13" s="617"/>
      <c r="F13" s="617"/>
      <c r="G13" s="619"/>
      <c r="H13" s="621"/>
      <c r="I13" s="626"/>
      <c r="J13" s="613"/>
    </row>
    <row r="14" spans="2:10" ht="25.5" customHeight="1" x14ac:dyDescent="0.25">
      <c r="B14" s="636"/>
      <c r="C14" s="623" t="s">
        <v>146</v>
      </c>
      <c r="D14" s="614"/>
      <c r="E14" s="614"/>
      <c r="F14" s="616"/>
      <c r="G14" s="618"/>
      <c r="H14" s="620"/>
      <c r="I14" s="622"/>
      <c r="J14" s="611"/>
    </row>
    <row r="15" spans="2:10" x14ac:dyDescent="0.25">
      <c r="B15" s="636"/>
      <c r="C15" s="624"/>
      <c r="D15" s="615"/>
      <c r="E15" s="615"/>
      <c r="F15" s="617"/>
      <c r="G15" s="619"/>
      <c r="H15" s="621"/>
      <c r="I15" s="622"/>
      <c r="J15" s="611"/>
    </row>
    <row r="16" spans="2:10" x14ac:dyDescent="0.25">
      <c r="B16" s="611"/>
      <c r="C16" s="611"/>
      <c r="D16" s="55" t="s">
        <v>174</v>
      </c>
      <c r="E16" s="55" t="s">
        <v>104</v>
      </c>
      <c r="F16" s="55" t="s">
        <v>102</v>
      </c>
      <c r="G16" s="55" t="s">
        <v>8</v>
      </c>
      <c r="H16" s="55" t="s">
        <v>105</v>
      </c>
      <c r="I16" s="611"/>
      <c r="J16" s="611"/>
    </row>
    <row r="17" spans="2:10" x14ac:dyDescent="0.25">
      <c r="B17" s="611"/>
      <c r="C17" s="611"/>
      <c r="D17" s="56">
        <v>0.2</v>
      </c>
      <c r="E17" s="56">
        <v>0.4</v>
      </c>
      <c r="F17" s="56">
        <v>0.6</v>
      </c>
      <c r="G17" s="56">
        <v>0.8</v>
      </c>
      <c r="H17" s="56">
        <v>1</v>
      </c>
      <c r="I17" s="611"/>
      <c r="J17" s="611"/>
    </row>
    <row r="19" spans="2:10" x14ac:dyDescent="0.25">
      <c r="B19" s="57" t="s">
        <v>49</v>
      </c>
    </row>
  </sheetData>
  <mergeCells count="46">
    <mergeCell ref="D4:H4"/>
    <mergeCell ref="B6:B15"/>
    <mergeCell ref="D6:D7"/>
    <mergeCell ref="E6:E7"/>
    <mergeCell ref="F6:F7"/>
    <mergeCell ref="G6:G7"/>
    <mergeCell ref="H6:H7"/>
    <mergeCell ref="D10:D11"/>
    <mergeCell ref="E10:E11"/>
    <mergeCell ref="F10:F11"/>
    <mergeCell ref="H10:H11"/>
    <mergeCell ref="C10:C11"/>
    <mergeCell ref="C6:C7"/>
    <mergeCell ref="C8:C9"/>
    <mergeCell ref="G12:G13"/>
    <mergeCell ref="I6:I7"/>
    <mergeCell ref="J6:J7"/>
    <mergeCell ref="D8:D9"/>
    <mergeCell ref="E8:E9"/>
    <mergeCell ref="F8:F9"/>
    <mergeCell ref="G8:G9"/>
    <mergeCell ref="H8:H9"/>
    <mergeCell ref="I8:I9"/>
    <mergeCell ref="J8:J9"/>
    <mergeCell ref="I10:I11"/>
    <mergeCell ref="J10:J11"/>
    <mergeCell ref="D12:D13"/>
    <mergeCell ref="E12:E13"/>
    <mergeCell ref="F12:F13"/>
    <mergeCell ref="G10:G11"/>
    <mergeCell ref="H12:H13"/>
    <mergeCell ref="I12:I13"/>
    <mergeCell ref="B16:B17"/>
    <mergeCell ref="C16:C17"/>
    <mergeCell ref="I16:I17"/>
    <mergeCell ref="J16:J17"/>
    <mergeCell ref="J12:J13"/>
    <mergeCell ref="D14:D15"/>
    <mergeCell ref="E14:E15"/>
    <mergeCell ref="F14:F15"/>
    <mergeCell ref="G14:G15"/>
    <mergeCell ref="H14:H15"/>
    <mergeCell ref="I14:I15"/>
    <mergeCell ref="J14:J15"/>
    <mergeCell ref="C14:C15"/>
    <mergeCell ref="C12:C1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J19"/>
  <sheetViews>
    <sheetView topLeftCell="A4" workbookViewId="0">
      <selection activeCell="B2" sqref="B2"/>
    </sheetView>
  </sheetViews>
  <sheetFormatPr baseColWidth="10" defaultRowHeight="15" x14ac:dyDescent="0.25"/>
  <cols>
    <col min="2" max="8" width="9.42578125" customWidth="1"/>
    <col min="9" max="9" width="4.42578125" customWidth="1"/>
  </cols>
  <sheetData>
    <row r="2" spans="2:10" ht="18" x14ac:dyDescent="0.25">
      <c r="B2" s="72" t="s">
        <v>266</v>
      </c>
    </row>
    <row r="4" spans="2:10" ht="39" customHeight="1" x14ac:dyDescent="0.25">
      <c r="B4" s="119"/>
      <c r="C4" s="119"/>
      <c r="D4" s="635" t="s">
        <v>2</v>
      </c>
      <c r="E4" s="635"/>
      <c r="F4" s="635"/>
      <c r="G4" s="635"/>
      <c r="H4" s="635"/>
      <c r="I4" s="119"/>
      <c r="J4" s="119"/>
    </row>
    <row r="5" spans="2:10" ht="15.75" thickBot="1" x14ac:dyDescent="0.3">
      <c r="B5" s="119"/>
      <c r="C5" s="53"/>
      <c r="D5" s="54"/>
      <c r="E5" s="54"/>
      <c r="F5" s="54"/>
      <c r="G5" s="54"/>
      <c r="H5" s="54"/>
      <c r="I5" s="119"/>
      <c r="J5" s="119"/>
    </row>
    <row r="6" spans="2:10" ht="26.25" customHeight="1" thickTop="1" x14ac:dyDescent="0.25">
      <c r="B6" s="636" t="s">
        <v>4</v>
      </c>
      <c r="C6" s="637" t="s">
        <v>143</v>
      </c>
      <c r="D6" s="618"/>
      <c r="E6" s="618"/>
      <c r="F6" s="618"/>
      <c r="G6" s="618"/>
      <c r="H6" s="620"/>
      <c r="I6" s="626"/>
      <c r="J6" s="631" t="s">
        <v>100</v>
      </c>
    </row>
    <row r="7" spans="2:10" ht="26.25" customHeight="1" thickBot="1" x14ac:dyDescent="0.3">
      <c r="B7" s="636"/>
      <c r="C7" s="624"/>
      <c r="D7" s="619"/>
      <c r="E7" s="619"/>
      <c r="F7" s="619"/>
      <c r="G7" s="619"/>
      <c r="H7" s="621"/>
      <c r="I7" s="626"/>
      <c r="J7" s="632"/>
    </row>
    <row r="8" spans="2:10" ht="25.5" customHeight="1" x14ac:dyDescent="0.25">
      <c r="B8" s="636"/>
      <c r="C8" s="624" t="s">
        <v>144</v>
      </c>
      <c r="D8" s="616"/>
      <c r="E8" s="616"/>
      <c r="F8" s="618"/>
      <c r="G8" s="618"/>
      <c r="H8" s="620"/>
      <c r="I8" s="626"/>
      <c r="J8" s="642" t="s">
        <v>101</v>
      </c>
    </row>
    <row r="9" spans="2:10" ht="15.75" thickBot="1" x14ac:dyDescent="0.3">
      <c r="B9" s="636"/>
      <c r="C9" s="625"/>
      <c r="D9" s="617"/>
      <c r="E9" s="617"/>
      <c r="F9" s="619"/>
      <c r="G9" s="619"/>
      <c r="H9" s="621"/>
      <c r="I9" s="626"/>
      <c r="J9" s="643"/>
    </row>
    <row r="10" spans="2:10" ht="25.5" customHeight="1" x14ac:dyDescent="0.25">
      <c r="B10" s="636"/>
      <c r="C10" s="623" t="s">
        <v>176</v>
      </c>
      <c r="D10" s="616"/>
      <c r="E10" s="616"/>
      <c r="F10" s="616"/>
      <c r="G10" s="629" t="s">
        <v>198</v>
      </c>
      <c r="H10" s="620" t="s">
        <v>200</v>
      </c>
      <c r="I10" s="626"/>
      <c r="J10" s="627" t="s">
        <v>102</v>
      </c>
    </row>
    <row r="11" spans="2:10" ht="15.75" thickBot="1" x14ac:dyDescent="0.3">
      <c r="B11" s="636"/>
      <c r="C11" s="625"/>
      <c r="D11" s="617"/>
      <c r="E11" s="617"/>
      <c r="F11" s="617"/>
      <c r="G11" s="644"/>
      <c r="H11" s="621"/>
      <c r="I11" s="626"/>
      <c r="J11" s="628"/>
    </row>
    <row r="12" spans="2:10" ht="25.5" customHeight="1" x14ac:dyDescent="0.25">
      <c r="B12" s="636"/>
      <c r="C12" s="623" t="s">
        <v>145</v>
      </c>
      <c r="D12" s="614"/>
      <c r="E12" s="616"/>
      <c r="F12" s="616"/>
      <c r="G12" s="638" t="s">
        <v>197</v>
      </c>
      <c r="H12" s="640" t="s">
        <v>199</v>
      </c>
      <c r="I12" s="626"/>
      <c r="J12" s="612" t="s">
        <v>103</v>
      </c>
    </row>
    <row r="13" spans="2:10" ht="15.75" thickBot="1" x14ac:dyDescent="0.3">
      <c r="B13" s="636"/>
      <c r="C13" s="625"/>
      <c r="D13" s="615"/>
      <c r="E13" s="617"/>
      <c r="F13" s="617"/>
      <c r="G13" s="639"/>
      <c r="H13" s="641"/>
      <c r="I13" s="626"/>
      <c r="J13" s="613"/>
    </row>
    <row r="14" spans="2:10" ht="25.5" customHeight="1" x14ac:dyDescent="0.25">
      <c r="B14" s="636"/>
      <c r="C14" s="623" t="s">
        <v>146</v>
      </c>
      <c r="D14" s="614"/>
      <c r="E14" s="614"/>
      <c r="F14" s="616"/>
      <c r="G14" s="618"/>
      <c r="H14" s="620"/>
      <c r="I14" s="622"/>
      <c r="J14" s="611"/>
    </row>
    <row r="15" spans="2:10" x14ac:dyDescent="0.25">
      <c r="B15" s="636"/>
      <c r="C15" s="624"/>
      <c r="D15" s="615"/>
      <c r="E15" s="615"/>
      <c r="F15" s="617"/>
      <c r="G15" s="619"/>
      <c r="H15" s="621"/>
      <c r="I15" s="622"/>
      <c r="J15" s="611"/>
    </row>
    <row r="16" spans="2:10" x14ac:dyDescent="0.25">
      <c r="B16" s="611"/>
      <c r="C16" s="611"/>
      <c r="D16" s="55" t="s">
        <v>174</v>
      </c>
      <c r="E16" s="55" t="s">
        <v>104</v>
      </c>
      <c r="F16" s="55" t="s">
        <v>102</v>
      </c>
      <c r="G16" s="55" t="s">
        <v>8</v>
      </c>
      <c r="H16" s="55" t="s">
        <v>105</v>
      </c>
      <c r="I16" s="611"/>
      <c r="J16" s="611"/>
    </row>
    <row r="17" spans="2:10" x14ac:dyDescent="0.25">
      <c r="B17" s="611"/>
      <c r="C17" s="611"/>
      <c r="D17" s="56">
        <v>0.2</v>
      </c>
      <c r="E17" s="56">
        <v>0.4</v>
      </c>
      <c r="F17" s="56">
        <v>0.6</v>
      </c>
      <c r="G17" s="56">
        <v>0.8</v>
      </c>
      <c r="H17" s="56">
        <v>1</v>
      </c>
      <c r="I17" s="611"/>
      <c r="J17" s="611"/>
    </row>
    <row r="19" spans="2:10" x14ac:dyDescent="0.25">
      <c r="B19" s="57" t="s">
        <v>49</v>
      </c>
    </row>
  </sheetData>
  <mergeCells count="46">
    <mergeCell ref="B16:B17"/>
    <mergeCell ref="C16:C17"/>
    <mergeCell ref="I16:I17"/>
    <mergeCell ref="J16:J17"/>
    <mergeCell ref="I12:I13"/>
    <mergeCell ref="J12:J13"/>
    <mergeCell ref="C14:C15"/>
    <mergeCell ref="D14:D15"/>
    <mergeCell ref="E14:E15"/>
    <mergeCell ref="F14:F15"/>
    <mergeCell ref="G14:G15"/>
    <mergeCell ref="H14:H15"/>
    <mergeCell ref="I14:I15"/>
    <mergeCell ref="J14:J15"/>
    <mergeCell ref="C12:C13"/>
    <mergeCell ref="D12:D13"/>
    <mergeCell ref="I10:I11"/>
    <mergeCell ref="J10:J11"/>
    <mergeCell ref="I6:I7"/>
    <mergeCell ref="J6:J7"/>
    <mergeCell ref="C8:C9"/>
    <mergeCell ref="D8:D9"/>
    <mergeCell ref="E8:E9"/>
    <mergeCell ref="F8:F9"/>
    <mergeCell ref="G8:G9"/>
    <mergeCell ref="H8:H9"/>
    <mergeCell ref="I8:I9"/>
    <mergeCell ref="J8:J9"/>
    <mergeCell ref="E10:E11"/>
    <mergeCell ref="F10:F11"/>
    <mergeCell ref="G10:G11"/>
    <mergeCell ref="H10:H11"/>
    <mergeCell ref="D4:H4"/>
    <mergeCell ref="B6:B15"/>
    <mergeCell ref="C6:C7"/>
    <mergeCell ref="D6:D7"/>
    <mergeCell ref="E6:E7"/>
    <mergeCell ref="F6:F7"/>
    <mergeCell ref="G6:G7"/>
    <mergeCell ref="H6:H7"/>
    <mergeCell ref="C10:C11"/>
    <mergeCell ref="D10:D11"/>
    <mergeCell ref="E12:E13"/>
    <mergeCell ref="F12:F13"/>
    <mergeCell ref="G12:G13"/>
    <mergeCell ref="H12:H1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F17"/>
  <sheetViews>
    <sheetView zoomScale="124" zoomScaleNormal="124" workbookViewId="0">
      <selection activeCell="E13" sqref="E13"/>
    </sheetView>
  </sheetViews>
  <sheetFormatPr baseColWidth="10" defaultColWidth="14.28515625" defaultRowHeight="12.75" x14ac:dyDescent="0.2"/>
  <cols>
    <col min="1" max="4" width="14.28515625" style="17"/>
    <col min="5" max="5" width="46" style="17" customWidth="1"/>
    <col min="6" max="16384" width="14.28515625" style="17"/>
  </cols>
  <sheetData>
    <row r="1" spans="2:6" x14ac:dyDescent="0.2">
      <c r="B1" s="73" t="s">
        <v>135</v>
      </c>
    </row>
    <row r="3" spans="2:6" x14ac:dyDescent="0.2">
      <c r="B3" s="646" t="s">
        <v>106</v>
      </c>
      <c r="C3" s="647"/>
      <c r="D3" s="648"/>
      <c r="E3" s="58" t="s">
        <v>53</v>
      </c>
      <c r="F3" s="59" t="s">
        <v>107</v>
      </c>
    </row>
    <row r="4" spans="2:6" ht="25.5" x14ac:dyDescent="0.2">
      <c r="B4" s="649" t="s">
        <v>108</v>
      </c>
      <c r="C4" s="649" t="s">
        <v>14</v>
      </c>
      <c r="D4" s="60" t="s">
        <v>15</v>
      </c>
      <c r="E4" s="61" t="s">
        <v>109</v>
      </c>
      <c r="F4" s="62">
        <v>0.25</v>
      </c>
    </row>
    <row r="5" spans="2:6" ht="38.25" x14ac:dyDescent="0.2">
      <c r="B5" s="650"/>
      <c r="C5" s="650"/>
      <c r="D5" s="60" t="s">
        <v>16</v>
      </c>
      <c r="E5" s="61" t="s">
        <v>110</v>
      </c>
      <c r="F5" s="62">
        <v>0.15</v>
      </c>
    </row>
    <row r="6" spans="2:6" ht="25.5" x14ac:dyDescent="0.2">
      <c r="B6" s="650"/>
      <c r="C6" s="651"/>
      <c r="D6" s="60" t="s">
        <v>17</v>
      </c>
      <c r="E6" s="61" t="s">
        <v>111</v>
      </c>
      <c r="F6" s="62">
        <v>0.1</v>
      </c>
    </row>
    <row r="7" spans="2:6" ht="38.25" x14ac:dyDescent="0.2">
      <c r="B7" s="650"/>
      <c r="C7" s="649" t="s">
        <v>18</v>
      </c>
      <c r="D7" s="60" t="s">
        <v>11</v>
      </c>
      <c r="E7" s="61" t="s">
        <v>112</v>
      </c>
      <c r="F7" s="62">
        <v>0.25</v>
      </c>
    </row>
    <row r="8" spans="2:6" ht="25.5" x14ac:dyDescent="0.2">
      <c r="B8" s="651"/>
      <c r="C8" s="651"/>
      <c r="D8" s="60" t="s">
        <v>10</v>
      </c>
      <c r="E8" s="61" t="s">
        <v>113</v>
      </c>
      <c r="F8" s="62">
        <v>0.15</v>
      </c>
    </row>
    <row r="9" spans="2:6" ht="38.25" x14ac:dyDescent="0.2">
      <c r="B9" s="649" t="s">
        <v>114</v>
      </c>
      <c r="C9" s="649" t="s">
        <v>19</v>
      </c>
      <c r="D9" s="60" t="s">
        <v>20</v>
      </c>
      <c r="E9" s="61" t="s">
        <v>115</v>
      </c>
      <c r="F9" s="60" t="s">
        <v>116</v>
      </c>
    </row>
    <row r="10" spans="2:6" ht="38.25" x14ac:dyDescent="0.2">
      <c r="B10" s="650"/>
      <c r="C10" s="651"/>
      <c r="D10" s="60" t="s">
        <v>21</v>
      </c>
      <c r="E10" s="61" t="s">
        <v>117</v>
      </c>
      <c r="F10" s="60" t="s">
        <v>116</v>
      </c>
    </row>
    <row r="11" spans="2:6" ht="25.5" x14ac:dyDescent="0.2">
      <c r="B11" s="650"/>
      <c r="C11" s="649" t="s">
        <v>22</v>
      </c>
      <c r="D11" s="60" t="s">
        <v>23</v>
      </c>
      <c r="E11" s="61" t="s">
        <v>118</v>
      </c>
      <c r="F11" s="60" t="s">
        <v>116</v>
      </c>
    </row>
    <row r="12" spans="2:6" ht="25.5" x14ac:dyDescent="0.2">
      <c r="B12" s="650"/>
      <c r="C12" s="651"/>
      <c r="D12" s="60" t="s">
        <v>24</v>
      </c>
      <c r="E12" s="61" t="s">
        <v>119</v>
      </c>
      <c r="F12" s="60" t="s">
        <v>116</v>
      </c>
    </row>
    <row r="13" spans="2:6" ht="38.25" x14ac:dyDescent="0.2">
      <c r="B13" s="650"/>
      <c r="C13" s="649" t="s">
        <v>25</v>
      </c>
      <c r="D13" s="60" t="s">
        <v>177</v>
      </c>
      <c r="E13" s="61" t="s">
        <v>178</v>
      </c>
      <c r="F13" s="60" t="s">
        <v>116</v>
      </c>
    </row>
    <row r="14" spans="2:6" ht="37.5" customHeight="1" x14ac:dyDescent="0.2">
      <c r="B14" s="651"/>
      <c r="C14" s="651"/>
      <c r="D14" s="60" t="s">
        <v>28</v>
      </c>
      <c r="E14" s="61" t="s">
        <v>179</v>
      </c>
      <c r="F14" s="60" t="s">
        <v>116</v>
      </c>
    </row>
    <row r="15" spans="2:6" x14ac:dyDescent="0.2">
      <c r="B15" s="645" t="s">
        <v>123</v>
      </c>
      <c r="C15" s="645"/>
      <c r="D15" s="645"/>
      <c r="E15" s="645"/>
      <c r="F15" s="645"/>
    </row>
    <row r="16" spans="2:6" ht="51.75" customHeight="1" x14ac:dyDescent="0.2">
      <c r="B16" s="645" t="s">
        <v>124</v>
      </c>
      <c r="C16" s="645"/>
      <c r="D16" s="645"/>
      <c r="E16" s="645"/>
      <c r="F16" s="645"/>
    </row>
    <row r="17" spans="2:2" ht="21" customHeight="1" x14ac:dyDescent="0.2">
      <c r="B17" s="21" t="s">
        <v>49</v>
      </c>
    </row>
  </sheetData>
  <mergeCells count="10">
    <mergeCell ref="B15:F15"/>
    <mergeCell ref="B16:F16"/>
    <mergeCell ref="B3:D3"/>
    <mergeCell ref="B4:B8"/>
    <mergeCell ref="C4:C6"/>
    <mergeCell ref="C7:C8"/>
    <mergeCell ref="B9:B14"/>
    <mergeCell ref="C9:C10"/>
    <mergeCell ref="C11:C12"/>
    <mergeCell ref="C13:C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AF18"/>
  <sheetViews>
    <sheetView topLeftCell="G10" zoomScale="150" zoomScaleNormal="150" workbookViewId="0">
      <selection activeCell="L1" sqref="L1"/>
    </sheetView>
  </sheetViews>
  <sheetFormatPr baseColWidth="10" defaultColWidth="14.28515625" defaultRowHeight="12.75" x14ac:dyDescent="0.2"/>
  <cols>
    <col min="1" max="4" width="14.28515625" style="17"/>
    <col min="5" max="5" width="46" style="17" customWidth="1"/>
    <col min="6" max="10" width="14.28515625" style="17"/>
    <col min="11" max="11" width="40.85546875" style="17" customWidth="1"/>
    <col min="12" max="17" width="14.28515625" style="17"/>
    <col min="18" max="18" width="36.85546875" style="17" customWidth="1"/>
    <col min="19" max="23" width="14.28515625" style="17"/>
    <col min="24" max="24" width="47.140625" style="17" customWidth="1"/>
    <col min="25" max="30" width="14.28515625" style="17"/>
    <col min="31" max="31" width="47.28515625" style="17" customWidth="1"/>
    <col min="32" max="16384" width="14.28515625" style="17"/>
  </cols>
  <sheetData>
    <row r="1" spans="2:32" ht="97.5" customHeight="1" x14ac:dyDescent="0.2">
      <c r="B1" s="652" t="s">
        <v>207</v>
      </c>
      <c r="C1" s="653"/>
      <c r="D1" s="653"/>
      <c r="E1" s="132" t="str">
        <f>'MAPA RIESGOS UAEOS'!O10</f>
        <v>Revisión, actualización y  desarrollo del proceso de Pensamiento y Direccionamiento Estratégico, para la formulación e implementación de la Planeación Estratégica Institucional.</v>
      </c>
      <c r="F1" s="133"/>
      <c r="H1" s="652" t="s">
        <v>207</v>
      </c>
      <c r="I1" s="653"/>
      <c r="J1" s="653"/>
      <c r="K1" s="132" t="str">
        <f>'MAPA RIESGOS UAEOS'!O10</f>
        <v>Revisión, actualización y  desarrollo del proceso de Pensamiento y Direccionamiento Estratégico, para la formulación e implementación de la Planeación Estratégica Institucional.</v>
      </c>
      <c r="L1" s="133"/>
      <c r="O1" s="143" t="s">
        <v>208</v>
      </c>
      <c r="P1" s="131"/>
      <c r="Q1" s="131"/>
      <c r="R1" s="132" t="s">
        <v>203</v>
      </c>
      <c r="S1" s="133"/>
      <c r="U1" s="143" t="s">
        <v>209</v>
      </c>
      <c r="V1" s="131"/>
      <c r="W1" s="131"/>
      <c r="X1" s="132" t="s">
        <v>204</v>
      </c>
      <c r="Y1" s="133"/>
      <c r="AB1" s="130" t="s">
        <v>210</v>
      </c>
      <c r="AC1" s="131"/>
      <c r="AD1" s="131"/>
      <c r="AE1" s="132" t="s">
        <v>205</v>
      </c>
      <c r="AF1" s="133"/>
    </row>
    <row r="2" spans="2:32" x14ac:dyDescent="0.2">
      <c r="B2" s="134"/>
      <c r="C2" s="135"/>
      <c r="D2" s="135"/>
      <c r="E2" s="135"/>
      <c r="F2" s="136"/>
      <c r="H2" s="134"/>
      <c r="I2" s="135"/>
      <c r="J2" s="135"/>
      <c r="K2" s="135"/>
      <c r="L2" s="136"/>
      <c r="O2" s="134"/>
      <c r="P2" s="135"/>
      <c r="Q2" s="135"/>
      <c r="R2" s="135"/>
      <c r="S2" s="136"/>
      <c r="U2" s="134"/>
      <c r="V2" s="135"/>
      <c r="W2" s="135"/>
      <c r="X2" s="135"/>
      <c r="Y2" s="136"/>
      <c r="AB2" s="134"/>
      <c r="AC2" s="135"/>
      <c r="AD2" s="135"/>
      <c r="AE2" s="135"/>
      <c r="AF2" s="136"/>
    </row>
    <row r="3" spans="2:32" x14ac:dyDescent="0.2">
      <c r="B3" s="655" t="s">
        <v>106</v>
      </c>
      <c r="C3" s="647"/>
      <c r="D3" s="648"/>
      <c r="E3" s="128" t="s">
        <v>53</v>
      </c>
      <c r="F3" s="137" t="s">
        <v>107</v>
      </c>
      <c r="H3" s="655" t="s">
        <v>106</v>
      </c>
      <c r="I3" s="647"/>
      <c r="J3" s="648"/>
      <c r="K3" s="128" t="s">
        <v>53</v>
      </c>
      <c r="L3" s="137" t="s">
        <v>107</v>
      </c>
      <c r="O3" s="655" t="s">
        <v>106</v>
      </c>
      <c r="P3" s="647"/>
      <c r="Q3" s="648"/>
      <c r="R3" s="128" t="s">
        <v>53</v>
      </c>
      <c r="S3" s="137" t="s">
        <v>107</v>
      </c>
      <c r="U3" s="655" t="s">
        <v>106</v>
      </c>
      <c r="V3" s="647"/>
      <c r="W3" s="648"/>
      <c r="X3" s="128" t="s">
        <v>53</v>
      </c>
      <c r="Y3" s="137" t="s">
        <v>107</v>
      </c>
      <c r="AB3" s="655" t="s">
        <v>106</v>
      </c>
      <c r="AC3" s="647"/>
      <c r="AD3" s="648"/>
      <c r="AE3" s="128" t="s">
        <v>53</v>
      </c>
      <c r="AF3" s="137" t="s">
        <v>107</v>
      </c>
    </row>
    <row r="4" spans="2:32" ht="43.5" customHeight="1" x14ac:dyDescent="0.2">
      <c r="B4" s="656" t="s">
        <v>108</v>
      </c>
      <c r="C4" s="649" t="s">
        <v>14</v>
      </c>
      <c r="D4" s="60" t="s">
        <v>15</v>
      </c>
      <c r="E4" s="61" t="s">
        <v>109</v>
      </c>
      <c r="F4" s="138">
        <v>0.25</v>
      </c>
      <c r="H4" s="656" t="s">
        <v>108</v>
      </c>
      <c r="I4" s="649" t="s">
        <v>14</v>
      </c>
      <c r="J4" s="60" t="s">
        <v>15</v>
      </c>
      <c r="K4" s="61" t="s">
        <v>109</v>
      </c>
      <c r="L4" s="138">
        <v>0.25</v>
      </c>
      <c r="O4" s="656" t="s">
        <v>108</v>
      </c>
      <c r="P4" s="649" t="s">
        <v>14</v>
      </c>
      <c r="Q4" s="60" t="s">
        <v>15</v>
      </c>
      <c r="R4" s="61" t="s">
        <v>109</v>
      </c>
      <c r="S4" s="138"/>
      <c r="U4" s="656" t="s">
        <v>108</v>
      </c>
      <c r="V4" s="649" t="s">
        <v>14</v>
      </c>
      <c r="W4" s="60" t="s">
        <v>15</v>
      </c>
      <c r="X4" s="61" t="s">
        <v>109</v>
      </c>
      <c r="Y4" s="138">
        <v>0.25</v>
      </c>
      <c r="AB4" s="656" t="s">
        <v>108</v>
      </c>
      <c r="AC4" s="649" t="s">
        <v>14</v>
      </c>
      <c r="AD4" s="60" t="s">
        <v>15</v>
      </c>
      <c r="AE4" s="61" t="s">
        <v>109</v>
      </c>
      <c r="AF4" s="138">
        <v>0.25</v>
      </c>
    </row>
    <row r="5" spans="2:32" ht="46.5" customHeight="1" x14ac:dyDescent="0.2">
      <c r="B5" s="657"/>
      <c r="C5" s="650"/>
      <c r="D5" s="60" t="s">
        <v>16</v>
      </c>
      <c r="E5" s="61" t="s">
        <v>110</v>
      </c>
      <c r="F5" s="138"/>
      <c r="H5" s="657"/>
      <c r="I5" s="650"/>
      <c r="J5" s="60" t="s">
        <v>16</v>
      </c>
      <c r="K5" s="61" t="s">
        <v>110</v>
      </c>
      <c r="L5" s="138"/>
      <c r="O5" s="657"/>
      <c r="P5" s="650"/>
      <c r="Q5" s="60" t="s">
        <v>16</v>
      </c>
      <c r="R5" s="61" t="s">
        <v>110</v>
      </c>
      <c r="S5" s="138">
        <v>0.15</v>
      </c>
      <c r="U5" s="657"/>
      <c r="V5" s="650"/>
      <c r="W5" s="60" t="s">
        <v>16</v>
      </c>
      <c r="X5" s="61" t="s">
        <v>110</v>
      </c>
      <c r="Y5" s="138"/>
      <c r="AB5" s="657"/>
      <c r="AC5" s="650"/>
      <c r="AD5" s="60" t="s">
        <v>16</v>
      </c>
      <c r="AE5" s="61" t="s">
        <v>110</v>
      </c>
      <c r="AF5" s="138">
        <v>0.15</v>
      </c>
    </row>
    <row r="6" spans="2:32" ht="46.5" customHeight="1" x14ac:dyDescent="0.2">
      <c r="B6" s="657"/>
      <c r="C6" s="651"/>
      <c r="D6" s="60" t="s">
        <v>17</v>
      </c>
      <c r="E6" s="61" t="s">
        <v>111</v>
      </c>
      <c r="F6" s="138"/>
      <c r="H6" s="657"/>
      <c r="I6" s="651"/>
      <c r="J6" s="60" t="s">
        <v>17</v>
      </c>
      <c r="K6" s="61" t="s">
        <v>111</v>
      </c>
      <c r="L6" s="138"/>
      <c r="O6" s="657"/>
      <c r="P6" s="651"/>
      <c r="Q6" s="60" t="s">
        <v>17</v>
      </c>
      <c r="R6" s="61" t="s">
        <v>111</v>
      </c>
      <c r="S6" s="138"/>
      <c r="U6" s="657"/>
      <c r="V6" s="651"/>
      <c r="W6" s="60" t="s">
        <v>17</v>
      </c>
      <c r="X6" s="61" t="s">
        <v>111</v>
      </c>
      <c r="Y6" s="138"/>
      <c r="AB6" s="657"/>
      <c r="AC6" s="651"/>
      <c r="AD6" s="60" t="s">
        <v>17</v>
      </c>
      <c r="AE6" s="61" t="s">
        <v>111</v>
      </c>
      <c r="AF6" s="138">
        <v>0.1</v>
      </c>
    </row>
    <row r="7" spans="2:32" ht="66" customHeight="1" x14ac:dyDescent="0.2">
      <c r="B7" s="657"/>
      <c r="C7" s="649" t="s">
        <v>18</v>
      </c>
      <c r="D7" s="60" t="s">
        <v>11</v>
      </c>
      <c r="E7" s="61" t="s">
        <v>112</v>
      </c>
      <c r="F7" s="138"/>
      <c r="H7" s="657"/>
      <c r="I7" s="649" t="s">
        <v>18</v>
      </c>
      <c r="J7" s="60" t="s">
        <v>11</v>
      </c>
      <c r="K7" s="61" t="s">
        <v>112</v>
      </c>
      <c r="L7" s="138"/>
      <c r="O7" s="657"/>
      <c r="P7" s="649" t="s">
        <v>18</v>
      </c>
      <c r="Q7" s="60" t="s">
        <v>11</v>
      </c>
      <c r="R7" s="61" t="s">
        <v>112</v>
      </c>
      <c r="S7" s="138"/>
      <c r="U7" s="657"/>
      <c r="V7" s="649" t="s">
        <v>18</v>
      </c>
      <c r="W7" s="60" t="s">
        <v>11</v>
      </c>
      <c r="X7" s="61" t="s">
        <v>112</v>
      </c>
      <c r="Y7" s="138">
        <v>0.25</v>
      </c>
      <c r="AB7" s="657"/>
      <c r="AC7" s="649" t="s">
        <v>18</v>
      </c>
      <c r="AD7" s="60" t="s">
        <v>11</v>
      </c>
      <c r="AE7" s="61" t="s">
        <v>112</v>
      </c>
      <c r="AF7" s="138">
        <v>0.25</v>
      </c>
    </row>
    <row r="8" spans="2:32" ht="43.5" customHeight="1" x14ac:dyDescent="0.2">
      <c r="B8" s="658"/>
      <c r="C8" s="651"/>
      <c r="D8" s="60" t="s">
        <v>10</v>
      </c>
      <c r="E8" s="61" t="s">
        <v>113</v>
      </c>
      <c r="F8" s="138">
        <v>0.15</v>
      </c>
      <c r="H8" s="658"/>
      <c r="I8" s="651"/>
      <c r="J8" s="60" t="s">
        <v>10</v>
      </c>
      <c r="K8" s="61" t="s">
        <v>113</v>
      </c>
      <c r="L8" s="138">
        <v>0.15</v>
      </c>
      <c r="O8" s="658"/>
      <c r="P8" s="651"/>
      <c r="Q8" s="60" t="s">
        <v>10</v>
      </c>
      <c r="R8" s="61" t="s">
        <v>113</v>
      </c>
      <c r="S8" s="138">
        <v>0.15</v>
      </c>
      <c r="U8" s="658"/>
      <c r="V8" s="651"/>
      <c r="W8" s="60" t="s">
        <v>10</v>
      </c>
      <c r="X8" s="61" t="s">
        <v>113</v>
      </c>
      <c r="Y8" s="138"/>
      <c r="AB8" s="658"/>
      <c r="AC8" s="651"/>
      <c r="AD8" s="60" t="s">
        <v>10</v>
      </c>
      <c r="AE8" s="61" t="s">
        <v>113</v>
      </c>
      <c r="AF8" s="138">
        <v>0.15</v>
      </c>
    </row>
    <row r="9" spans="2:32" ht="52.5" customHeight="1" x14ac:dyDescent="0.2">
      <c r="B9" s="656" t="s">
        <v>114</v>
      </c>
      <c r="C9" s="649" t="s">
        <v>19</v>
      </c>
      <c r="D9" s="60" t="s">
        <v>20</v>
      </c>
      <c r="E9" s="61" t="s">
        <v>115</v>
      </c>
      <c r="F9" s="139" t="s">
        <v>29</v>
      </c>
      <c r="H9" s="656" t="s">
        <v>114</v>
      </c>
      <c r="I9" s="649" t="s">
        <v>19</v>
      </c>
      <c r="J9" s="60" t="s">
        <v>20</v>
      </c>
      <c r="K9" s="61" t="s">
        <v>115</v>
      </c>
      <c r="L9" s="139" t="s">
        <v>29</v>
      </c>
      <c r="O9" s="656" t="s">
        <v>114</v>
      </c>
      <c r="P9" s="649" t="s">
        <v>19</v>
      </c>
      <c r="Q9" s="60" t="s">
        <v>20</v>
      </c>
      <c r="R9" s="61" t="s">
        <v>115</v>
      </c>
      <c r="S9" s="139" t="s">
        <v>29</v>
      </c>
      <c r="U9" s="656" t="s">
        <v>114</v>
      </c>
      <c r="V9" s="649" t="s">
        <v>19</v>
      </c>
      <c r="W9" s="60" t="s">
        <v>20</v>
      </c>
      <c r="X9" s="61" t="s">
        <v>115</v>
      </c>
      <c r="Y9" s="139" t="s">
        <v>29</v>
      </c>
      <c r="AB9" s="656" t="s">
        <v>114</v>
      </c>
      <c r="AC9" s="649" t="s">
        <v>19</v>
      </c>
      <c r="AD9" s="60" t="s">
        <v>20</v>
      </c>
      <c r="AE9" s="61" t="s">
        <v>115</v>
      </c>
      <c r="AF9" s="139" t="s">
        <v>116</v>
      </c>
    </row>
    <row r="10" spans="2:32" ht="66" customHeight="1" x14ac:dyDescent="0.2">
      <c r="B10" s="657"/>
      <c r="C10" s="651"/>
      <c r="D10" s="60" t="s">
        <v>21</v>
      </c>
      <c r="E10" s="61" t="s">
        <v>117</v>
      </c>
      <c r="F10" s="139" t="s">
        <v>116</v>
      </c>
      <c r="H10" s="657"/>
      <c r="I10" s="651"/>
      <c r="J10" s="60" t="s">
        <v>21</v>
      </c>
      <c r="K10" s="61" t="s">
        <v>117</v>
      </c>
      <c r="L10" s="139" t="s">
        <v>116</v>
      </c>
      <c r="O10" s="657"/>
      <c r="P10" s="651"/>
      <c r="Q10" s="60" t="s">
        <v>21</v>
      </c>
      <c r="R10" s="61" t="s">
        <v>117</v>
      </c>
      <c r="S10" s="139" t="s">
        <v>116</v>
      </c>
      <c r="U10" s="657"/>
      <c r="V10" s="651"/>
      <c r="W10" s="60" t="s">
        <v>21</v>
      </c>
      <c r="X10" s="61" t="s">
        <v>117</v>
      </c>
      <c r="Y10" s="139" t="s">
        <v>116</v>
      </c>
      <c r="AB10" s="657"/>
      <c r="AC10" s="651"/>
      <c r="AD10" s="60" t="s">
        <v>21</v>
      </c>
      <c r="AE10" s="61" t="s">
        <v>117</v>
      </c>
      <c r="AF10" s="139" t="s">
        <v>116</v>
      </c>
    </row>
    <row r="11" spans="2:32" ht="35.25" customHeight="1" x14ac:dyDescent="0.2">
      <c r="B11" s="657"/>
      <c r="C11" s="649" t="s">
        <v>22</v>
      </c>
      <c r="D11" s="60" t="s">
        <v>23</v>
      </c>
      <c r="E11" s="61" t="s">
        <v>118</v>
      </c>
      <c r="F11" s="139" t="s">
        <v>29</v>
      </c>
      <c r="H11" s="657"/>
      <c r="I11" s="649" t="s">
        <v>22</v>
      </c>
      <c r="J11" s="60" t="s">
        <v>23</v>
      </c>
      <c r="K11" s="61" t="s">
        <v>118</v>
      </c>
      <c r="L11" s="139" t="s">
        <v>29</v>
      </c>
      <c r="O11" s="657"/>
      <c r="P11" s="649" t="s">
        <v>22</v>
      </c>
      <c r="Q11" s="60" t="s">
        <v>23</v>
      </c>
      <c r="R11" s="61" t="s">
        <v>118</v>
      </c>
      <c r="S11" s="139" t="s">
        <v>29</v>
      </c>
      <c r="U11" s="657"/>
      <c r="V11" s="649" t="s">
        <v>22</v>
      </c>
      <c r="W11" s="60" t="s">
        <v>23</v>
      </c>
      <c r="X11" s="61" t="s">
        <v>118</v>
      </c>
      <c r="Y11" s="139" t="s">
        <v>29</v>
      </c>
      <c r="AB11" s="657"/>
      <c r="AC11" s="649" t="s">
        <v>22</v>
      </c>
      <c r="AD11" s="60" t="s">
        <v>23</v>
      </c>
      <c r="AE11" s="61" t="s">
        <v>118</v>
      </c>
      <c r="AF11" s="139" t="s">
        <v>116</v>
      </c>
    </row>
    <row r="12" spans="2:32" ht="35.25" customHeight="1" x14ac:dyDescent="0.2">
      <c r="B12" s="657"/>
      <c r="C12" s="651"/>
      <c r="D12" s="60" t="s">
        <v>24</v>
      </c>
      <c r="E12" s="61" t="s">
        <v>119</v>
      </c>
      <c r="F12" s="139" t="s">
        <v>116</v>
      </c>
      <c r="H12" s="657"/>
      <c r="I12" s="651"/>
      <c r="J12" s="60" t="s">
        <v>24</v>
      </c>
      <c r="K12" s="61" t="s">
        <v>119</v>
      </c>
      <c r="L12" s="139" t="s">
        <v>116</v>
      </c>
      <c r="O12" s="657"/>
      <c r="P12" s="651"/>
      <c r="Q12" s="60" t="s">
        <v>24</v>
      </c>
      <c r="R12" s="61" t="s">
        <v>119</v>
      </c>
      <c r="S12" s="139" t="s">
        <v>116</v>
      </c>
      <c r="U12" s="657"/>
      <c r="V12" s="651"/>
      <c r="W12" s="60" t="s">
        <v>24</v>
      </c>
      <c r="X12" s="61" t="s">
        <v>119</v>
      </c>
      <c r="Y12" s="139" t="s">
        <v>116</v>
      </c>
      <c r="AB12" s="657"/>
      <c r="AC12" s="651"/>
      <c r="AD12" s="60" t="s">
        <v>24</v>
      </c>
      <c r="AE12" s="61" t="s">
        <v>119</v>
      </c>
      <c r="AF12" s="139" t="s">
        <v>116</v>
      </c>
    </row>
    <row r="13" spans="2:32" ht="83.25" customHeight="1" x14ac:dyDescent="0.2">
      <c r="B13" s="657"/>
      <c r="C13" s="649" t="s">
        <v>25</v>
      </c>
      <c r="D13" s="60" t="s">
        <v>26</v>
      </c>
      <c r="E13" s="61" t="s">
        <v>120</v>
      </c>
      <c r="F13" s="139" t="s">
        <v>116</v>
      </c>
      <c r="H13" s="657"/>
      <c r="I13" s="649" t="s">
        <v>25</v>
      </c>
      <c r="J13" s="60" t="s">
        <v>26</v>
      </c>
      <c r="K13" s="61" t="s">
        <v>271</v>
      </c>
      <c r="L13" s="139" t="s">
        <v>29</v>
      </c>
      <c r="O13" s="657"/>
      <c r="P13" s="649" t="s">
        <v>25</v>
      </c>
      <c r="Q13" s="60" t="s">
        <v>26</v>
      </c>
      <c r="R13" s="61" t="s">
        <v>120</v>
      </c>
      <c r="S13" s="139" t="s">
        <v>29</v>
      </c>
      <c r="U13" s="657"/>
      <c r="V13" s="649" t="s">
        <v>25</v>
      </c>
      <c r="W13" s="60" t="s">
        <v>26</v>
      </c>
      <c r="X13" s="61" t="s">
        <v>120</v>
      </c>
      <c r="Y13" s="139" t="s">
        <v>29</v>
      </c>
      <c r="AB13" s="657"/>
      <c r="AC13" s="649" t="s">
        <v>25</v>
      </c>
      <c r="AD13" s="60" t="s">
        <v>26</v>
      </c>
      <c r="AE13" s="61" t="s">
        <v>120</v>
      </c>
      <c r="AF13" s="139" t="s">
        <v>116</v>
      </c>
    </row>
    <row r="14" spans="2:32" ht="66" customHeight="1" x14ac:dyDescent="0.2">
      <c r="B14" s="657"/>
      <c r="C14" s="650"/>
      <c r="D14" s="60" t="s">
        <v>27</v>
      </c>
      <c r="E14" s="61" t="s">
        <v>121</v>
      </c>
      <c r="F14" s="139" t="s">
        <v>29</v>
      </c>
      <c r="H14" s="657"/>
      <c r="I14" s="650"/>
      <c r="J14" s="60" t="s">
        <v>27</v>
      </c>
      <c r="K14" s="61" t="s">
        <v>121</v>
      </c>
      <c r="L14" s="139" t="s">
        <v>116</v>
      </c>
      <c r="O14" s="657"/>
      <c r="P14" s="650"/>
      <c r="Q14" s="60" t="s">
        <v>27</v>
      </c>
      <c r="R14" s="61" t="s">
        <v>121</v>
      </c>
      <c r="S14" s="139" t="s">
        <v>116</v>
      </c>
      <c r="U14" s="657"/>
      <c r="V14" s="650"/>
      <c r="W14" s="60" t="s">
        <v>27</v>
      </c>
      <c r="X14" s="61" t="s">
        <v>121</v>
      </c>
      <c r="Y14" s="139" t="s">
        <v>116</v>
      </c>
      <c r="AB14" s="657"/>
      <c r="AC14" s="650"/>
      <c r="AD14" s="60" t="s">
        <v>27</v>
      </c>
      <c r="AE14" s="61" t="s">
        <v>121</v>
      </c>
      <c r="AF14" s="139" t="s">
        <v>116</v>
      </c>
    </row>
    <row r="15" spans="2:32" ht="36.75" customHeight="1" x14ac:dyDescent="0.2">
      <c r="B15" s="659"/>
      <c r="C15" s="660"/>
      <c r="D15" s="140" t="s">
        <v>28</v>
      </c>
      <c r="E15" s="141" t="s">
        <v>122</v>
      </c>
      <c r="F15" s="142" t="s">
        <v>116</v>
      </c>
      <c r="H15" s="659"/>
      <c r="I15" s="660"/>
      <c r="J15" s="140" t="s">
        <v>28</v>
      </c>
      <c r="K15" s="141" t="s">
        <v>122</v>
      </c>
      <c r="L15" s="142" t="s">
        <v>116</v>
      </c>
      <c r="O15" s="659"/>
      <c r="P15" s="660"/>
      <c r="Q15" s="140" t="s">
        <v>28</v>
      </c>
      <c r="R15" s="141" t="s">
        <v>122</v>
      </c>
      <c r="S15" s="142" t="s">
        <v>116</v>
      </c>
      <c r="U15" s="659"/>
      <c r="V15" s="660"/>
      <c r="W15" s="140" t="s">
        <v>28</v>
      </c>
      <c r="X15" s="141" t="s">
        <v>122</v>
      </c>
      <c r="Y15" s="142" t="s">
        <v>116</v>
      </c>
      <c r="AB15" s="659"/>
      <c r="AC15" s="660"/>
      <c r="AD15" s="140" t="s">
        <v>28</v>
      </c>
      <c r="AE15" s="141" t="s">
        <v>122</v>
      </c>
      <c r="AF15" s="142" t="s">
        <v>116</v>
      </c>
    </row>
    <row r="16" spans="2:32" x14ac:dyDescent="0.2">
      <c r="B16" s="654" t="s">
        <v>123</v>
      </c>
      <c r="C16" s="654"/>
      <c r="D16" s="654"/>
      <c r="E16" s="654"/>
      <c r="F16" s="654"/>
      <c r="H16" s="654" t="s">
        <v>123</v>
      </c>
      <c r="I16" s="654"/>
      <c r="J16" s="654"/>
      <c r="K16" s="654"/>
      <c r="L16" s="654"/>
      <c r="O16" s="654" t="s">
        <v>123</v>
      </c>
      <c r="P16" s="654"/>
      <c r="Q16" s="654"/>
      <c r="R16" s="654"/>
      <c r="S16" s="654"/>
      <c r="U16" s="654" t="s">
        <v>123</v>
      </c>
      <c r="V16" s="654"/>
      <c r="W16" s="654"/>
      <c r="X16" s="654"/>
      <c r="Y16" s="654"/>
      <c r="AB16" s="654" t="s">
        <v>123</v>
      </c>
      <c r="AC16" s="654"/>
      <c r="AD16" s="654"/>
      <c r="AE16" s="654"/>
      <c r="AF16" s="654"/>
    </row>
    <row r="17" spans="2:32" x14ac:dyDescent="0.2">
      <c r="B17" s="645" t="s">
        <v>124</v>
      </c>
      <c r="C17" s="645"/>
      <c r="D17" s="645"/>
      <c r="E17" s="645"/>
      <c r="F17" s="645"/>
      <c r="H17" s="645" t="s">
        <v>124</v>
      </c>
      <c r="I17" s="645"/>
      <c r="J17" s="645"/>
      <c r="K17" s="645"/>
      <c r="L17" s="645"/>
      <c r="O17" s="645" t="s">
        <v>124</v>
      </c>
      <c r="P17" s="645"/>
      <c r="Q17" s="645"/>
      <c r="R17" s="645"/>
      <c r="S17" s="645"/>
      <c r="U17" s="645" t="s">
        <v>124</v>
      </c>
      <c r="V17" s="645"/>
      <c r="W17" s="645"/>
      <c r="X17" s="645"/>
      <c r="Y17" s="645"/>
      <c r="AB17" s="645" t="s">
        <v>124</v>
      </c>
      <c r="AC17" s="645"/>
      <c r="AD17" s="645"/>
      <c r="AE17" s="645"/>
      <c r="AF17" s="645"/>
    </row>
    <row r="18" spans="2:32" x14ac:dyDescent="0.2">
      <c r="B18" s="21" t="s">
        <v>49</v>
      </c>
      <c r="H18" s="21" t="s">
        <v>49</v>
      </c>
      <c r="O18" s="21" t="s">
        <v>49</v>
      </c>
      <c r="U18" s="21" t="s">
        <v>49</v>
      </c>
      <c r="AB18" s="21" t="s">
        <v>49</v>
      </c>
    </row>
  </sheetData>
  <mergeCells count="52">
    <mergeCell ref="H1:J1"/>
    <mergeCell ref="U17:Y17"/>
    <mergeCell ref="AB3:AD3"/>
    <mergeCell ref="AB4:AB8"/>
    <mergeCell ref="AC4:AC6"/>
    <mergeCell ref="AC7:AC8"/>
    <mergeCell ref="AB9:AB15"/>
    <mergeCell ref="AC9:AC10"/>
    <mergeCell ref="AC11:AC12"/>
    <mergeCell ref="AC13:AC15"/>
    <mergeCell ref="AB16:AF16"/>
    <mergeCell ref="AB17:AF17"/>
    <mergeCell ref="U3:W3"/>
    <mergeCell ref="U4:U8"/>
    <mergeCell ref="V4:V6"/>
    <mergeCell ref="V7:V8"/>
    <mergeCell ref="U9:U15"/>
    <mergeCell ref="V9:V10"/>
    <mergeCell ref="V11:V12"/>
    <mergeCell ref="V13:V15"/>
    <mergeCell ref="H16:L16"/>
    <mergeCell ref="I9:I10"/>
    <mergeCell ref="I11:I12"/>
    <mergeCell ref="I13:I15"/>
    <mergeCell ref="U16:Y16"/>
    <mergeCell ref="H17:L17"/>
    <mergeCell ref="O3:Q3"/>
    <mergeCell ref="O4:O8"/>
    <mergeCell ref="P4:P6"/>
    <mergeCell ref="P7:P8"/>
    <mergeCell ref="O9:O15"/>
    <mergeCell ref="P9:P10"/>
    <mergeCell ref="P11:P12"/>
    <mergeCell ref="P13:P15"/>
    <mergeCell ref="O16:S16"/>
    <mergeCell ref="O17:S17"/>
    <mergeCell ref="H3:J3"/>
    <mergeCell ref="H4:H8"/>
    <mergeCell ref="I4:I6"/>
    <mergeCell ref="I7:I8"/>
    <mergeCell ref="H9:H15"/>
    <mergeCell ref="B1:D1"/>
    <mergeCell ref="B16:F16"/>
    <mergeCell ref="B17:F17"/>
    <mergeCell ref="B3:D3"/>
    <mergeCell ref="B4:B8"/>
    <mergeCell ref="C4:C6"/>
    <mergeCell ref="C7:C8"/>
    <mergeCell ref="B9:B15"/>
    <mergeCell ref="C9:C10"/>
    <mergeCell ref="C11:C12"/>
    <mergeCell ref="C13:C1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4"/>
  <sheetViews>
    <sheetView topLeftCell="B48" zoomScale="120" zoomScaleNormal="120" workbookViewId="0">
      <selection activeCell="F59" sqref="F59"/>
    </sheetView>
  </sheetViews>
  <sheetFormatPr baseColWidth="10" defaultRowHeight="15" x14ac:dyDescent="0.25"/>
  <cols>
    <col min="1" max="1" width="37.7109375" customWidth="1"/>
    <col min="2" max="2" width="47.28515625" customWidth="1"/>
    <col min="3" max="3" width="15.42578125" customWidth="1"/>
    <col min="4" max="4" width="19.42578125" customWidth="1"/>
    <col min="5" max="5" width="7.85546875" customWidth="1"/>
    <col min="6" max="6" width="8.42578125" customWidth="1"/>
  </cols>
  <sheetData>
    <row r="1" spans="1:6" ht="15.75" thickBot="1" x14ac:dyDescent="0.3"/>
    <row r="2" spans="1:6" ht="21.75" customHeight="1" thickBot="1" x14ac:dyDescent="0.3">
      <c r="A2" s="94" t="s">
        <v>153</v>
      </c>
      <c r="B2" s="662" t="s">
        <v>159</v>
      </c>
      <c r="C2" s="663"/>
      <c r="D2" s="663"/>
      <c r="E2" s="663"/>
      <c r="F2" s="162" t="s">
        <v>160</v>
      </c>
    </row>
    <row r="3" spans="1:6" ht="16.5" customHeight="1" x14ac:dyDescent="0.25">
      <c r="A3" s="670" t="s">
        <v>272</v>
      </c>
      <c r="B3" s="664" t="str">
        <f>'MAPA RIESGOS UAEOS'!O10</f>
        <v>Revisión, actualización y  desarrollo del proceso de Pensamiento y Direccionamiento Estratégico, para la formulación e implementación de la Planeación Estratégica Institucional.</v>
      </c>
      <c r="C3" s="666" t="s">
        <v>161</v>
      </c>
      <c r="D3" s="92" t="s">
        <v>163</v>
      </c>
      <c r="E3" s="147" t="s">
        <v>29</v>
      </c>
      <c r="F3" s="146">
        <v>0.25</v>
      </c>
    </row>
    <row r="4" spans="1:6" ht="16.5" x14ac:dyDescent="0.25">
      <c r="A4" s="671"/>
      <c r="B4" s="665"/>
      <c r="C4" s="667"/>
      <c r="D4" s="91" t="s">
        <v>16</v>
      </c>
      <c r="E4" s="129"/>
      <c r="F4" s="145"/>
    </row>
    <row r="5" spans="1:6" ht="17.25" thickBot="1" x14ac:dyDescent="0.3">
      <c r="A5" s="671"/>
      <c r="B5" s="665"/>
      <c r="C5" s="668"/>
      <c r="D5" s="151" t="s">
        <v>17</v>
      </c>
      <c r="E5" s="152"/>
      <c r="F5" s="172"/>
    </row>
    <row r="6" spans="1:6" ht="19.5" customHeight="1" x14ac:dyDescent="0.25">
      <c r="A6" s="671"/>
      <c r="B6" s="665"/>
      <c r="C6" s="666" t="s">
        <v>162</v>
      </c>
      <c r="D6" s="155" t="s">
        <v>164</v>
      </c>
      <c r="E6" s="147"/>
      <c r="F6" s="146"/>
    </row>
    <row r="7" spans="1:6" ht="19.5" customHeight="1" thickBot="1" x14ac:dyDescent="0.3">
      <c r="A7" s="671"/>
      <c r="B7" s="665"/>
      <c r="C7" s="668"/>
      <c r="D7" s="151" t="s">
        <v>10</v>
      </c>
      <c r="E7" s="156" t="s">
        <v>29</v>
      </c>
      <c r="F7" s="153">
        <v>0.15</v>
      </c>
    </row>
    <row r="8" spans="1:6" ht="16.5" x14ac:dyDescent="0.25">
      <c r="A8" s="671"/>
      <c r="B8" s="665"/>
      <c r="C8" s="666" t="s">
        <v>19</v>
      </c>
      <c r="D8" s="92" t="s">
        <v>20</v>
      </c>
      <c r="E8" s="147" t="s">
        <v>29</v>
      </c>
      <c r="F8" s="146"/>
    </row>
    <row r="9" spans="1:6" ht="17.25" thickBot="1" x14ac:dyDescent="0.3">
      <c r="A9" s="671"/>
      <c r="B9" s="665"/>
      <c r="C9" s="668"/>
      <c r="D9" s="151" t="s">
        <v>21</v>
      </c>
      <c r="E9" s="150"/>
      <c r="F9" s="153"/>
    </row>
    <row r="10" spans="1:6" ht="16.5" x14ac:dyDescent="0.25">
      <c r="A10" s="671"/>
      <c r="B10" s="665"/>
      <c r="C10" s="666" t="s">
        <v>22</v>
      </c>
      <c r="D10" s="92" t="s">
        <v>23</v>
      </c>
      <c r="E10" s="147" t="s">
        <v>29</v>
      </c>
      <c r="F10" s="146"/>
    </row>
    <row r="11" spans="1:6" ht="17.25" thickBot="1" x14ac:dyDescent="0.3">
      <c r="A11" s="671"/>
      <c r="B11" s="665"/>
      <c r="C11" s="668"/>
      <c r="D11" s="151" t="s">
        <v>24</v>
      </c>
      <c r="E11" s="150"/>
      <c r="F11" s="153"/>
    </row>
    <row r="12" spans="1:6" ht="16.5" x14ac:dyDescent="0.25">
      <c r="A12" s="671"/>
      <c r="B12" s="665"/>
      <c r="C12" s="666" t="s">
        <v>167</v>
      </c>
      <c r="D12" s="92" t="s">
        <v>165</v>
      </c>
      <c r="E12" s="147" t="s">
        <v>29</v>
      </c>
      <c r="F12" s="146"/>
    </row>
    <row r="13" spans="1:6" ht="17.25" thickBot="1" x14ac:dyDescent="0.3">
      <c r="A13" s="671"/>
      <c r="B13" s="665"/>
      <c r="C13" s="668"/>
      <c r="D13" s="151" t="s">
        <v>166</v>
      </c>
      <c r="E13" s="150"/>
      <c r="F13" s="153"/>
    </row>
    <row r="14" spans="1:6" ht="16.5" thickBot="1" x14ac:dyDescent="0.3">
      <c r="A14" s="672"/>
      <c r="B14" s="102" t="s">
        <v>168</v>
      </c>
      <c r="C14" s="157"/>
      <c r="D14" s="157"/>
      <c r="E14" s="158"/>
      <c r="F14" s="159">
        <f>SUM(F3:F13)</f>
        <v>0.4</v>
      </c>
    </row>
    <row r="16" spans="1:6" ht="15.75" thickBot="1" x14ac:dyDescent="0.3"/>
    <row r="17" spans="1:6" ht="23.25" customHeight="1" thickBot="1" x14ac:dyDescent="0.3">
      <c r="A17" s="94" t="s">
        <v>153</v>
      </c>
      <c r="B17" s="673" t="s">
        <v>159</v>
      </c>
      <c r="C17" s="674"/>
      <c r="D17" s="674"/>
      <c r="E17" s="675"/>
      <c r="F17" s="162" t="s">
        <v>160</v>
      </c>
    </row>
    <row r="18" spans="1:6" ht="16.5" customHeight="1" x14ac:dyDescent="0.25">
      <c r="A18" s="676" t="s">
        <v>273</v>
      </c>
      <c r="B18" s="679" t="s">
        <v>274</v>
      </c>
      <c r="C18" s="681" t="s">
        <v>161</v>
      </c>
      <c r="D18" s="154" t="s">
        <v>163</v>
      </c>
      <c r="E18" s="160"/>
      <c r="F18" s="161"/>
    </row>
    <row r="19" spans="1:6" ht="16.5" x14ac:dyDescent="0.25">
      <c r="A19" s="677"/>
      <c r="B19" s="680"/>
      <c r="C19" s="661"/>
      <c r="D19" s="91" t="s">
        <v>16</v>
      </c>
      <c r="E19" s="164" t="s">
        <v>29</v>
      </c>
      <c r="F19" s="248">
        <v>0.15</v>
      </c>
    </row>
    <row r="20" spans="1:6" ht="16.5" x14ac:dyDescent="0.25">
      <c r="A20" s="677"/>
      <c r="B20" s="680"/>
      <c r="C20" s="661"/>
      <c r="D20" s="91" t="s">
        <v>17</v>
      </c>
      <c r="E20" s="165"/>
      <c r="F20" s="101"/>
    </row>
    <row r="21" spans="1:6" ht="33" x14ac:dyDescent="0.25">
      <c r="A21" s="677"/>
      <c r="B21" s="680"/>
      <c r="C21" s="661" t="s">
        <v>162</v>
      </c>
      <c r="D21" s="91" t="s">
        <v>164</v>
      </c>
      <c r="E21" s="164"/>
      <c r="F21" s="86"/>
    </row>
    <row r="22" spans="1:6" ht="16.5" x14ac:dyDescent="0.25">
      <c r="A22" s="677"/>
      <c r="B22" s="680"/>
      <c r="C22" s="661"/>
      <c r="D22" s="91" t="s">
        <v>10</v>
      </c>
      <c r="E22" s="129" t="s">
        <v>29</v>
      </c>
      <c r="F22" s="101">
        <v>0.15</v>
      </c>
    </row>
    <row r="23" spans="1:6" ht="16.5" x14ac:dyDescent="0.25">
      <c r="A23" s="677"/>
      <c r="B23" s="680"/>
      <c r="C23" s="661" t="s">
        <v>19</v>
      </c>
      <c r="D23" s="91" t="s">
        <v>20</v>
      </c>
      <c r="E23" s="164" t="s">
        <v>29</v>
      </c>
      <c r="F23" s="86"/>
    </row>
    <row r="24" spans="1:6" ht="16.5" x14ac:dyDescent="0.25">
      <c r="A24" s="677"/>
      <c r="B24" s="680"/>
      <c r="C24" s="661"/>
      <c r="D24" s="91" t="s">
        <v>21</v>
      </c>
      <c r="E24" s="164"/>
      <c r="F24" s="86"/>
    </row>
    <row r="25" spans="1:6" ht="16.5" x14ac:dyDescent="0.25">
      <c r="A25" s="677"/>
      <c r="B25" s="680"/>
      <c r="C25" s="661" t="s">
        <v>22</v>
      </c>
      <c r="D25" s="91" t="s">
        <v>23</v>
      </c>
      <c r="E25" s="164" t="s">
        <v>29</v>
      </c>
      <c r="F25" s="86"/>
    </row>
    <row r="26" spans="1:6" ht="16.5" x14ac:dyDescent="0.25">
      <c r="A26" s="677"/>
      <c r="B26" s="680"/>
      <c r="C26" s="661"/>
      <c r="D26" s="91" t="s">
        <v>24</v>
      </c>
      <c r="E26" s="164"/>
      <c r="F26" s="86"/>
    </row>
    <row r="27" spans="1:6" ht="16.5" x14ac:dyDescent="0.25">
      <c r="A27" s="677"/>
      <c r="B27" s="680"/>
      <c r="C27" s="661" t="s">
        <v>167</v>
      </c>
      <c r="D27" s="91" t="s">
        <v>165</v>
      </c>
      <c r="E27" s="164" t="s">
        <v>29</v>
      </c>
      <c r="F27" s="86"/>
    </row>
    <row r="28" spans="1:6" ht="16.5" x14ac:dyDescent="0.25">
      <c r="A28" s="677"/>
      <c r="B28" s="680"/>
      <c r="C28" s="661"/>
      <c r="D28" s="91" t="s">
        <v>166</v>
      </c>
      <c r="E28" s="164"/>
      <c r="F28" s="86"/>
    </row>
    <row r="29" spans="1:6" ht="17.25" thickBot="1" x14ac:dyDescent="0.3">
      <c r="A29" s="678"/>
      <c r="B29" s="102" t="s">
        <v>211</v>
      </c>
      <c r="C29" s="87"/>
      <c r="D29" s="87"/>
      <c r="E29" s="87"/>
      <c r="F29" s="103">
        <f>SUM(F18:F28)</f>
        <v>0.3</v>
      </c>
    </row>
    <row r="31" spans="1:6" ht="15.75" thickBot="1" x14ac:dyDescent="0.3"/>
    <row r="32" spans="1:6" ht="20.25" customHeight="1" thickBot="1" x14ac:dyDescent="0.3">
      <c r="A32" s="94" t="s">
        <v>153</v>
      </c>
      <c r="B32" s="673" t="s">
        <v>159</v>
      </c>
      <c r="C32" s="674"/>
      <c r="D32" s="674"/>
      <c r="E32" s="675"/>
      <c r="F32" s="94" t="s">
        <v>160</v>
      </c>
    </row>
    <row r="33" spans="1:6" ht="19.5" customHeight="1" x14ac:dyDescent="0.25">
      <c r="A33" s="676" t="str">
        <f>'MAPA RIESGOS UAEOS'!F11</f>
        <v>Posibilidad de perdida reputacional y económica por uso de mecanismos de administración de riesgos inadecuados y deficiente detección temprana de riesgos, debido a la falta de actualización de las herramientas para la gestión y Administración de Riesgos en la entidad</v>
      </c>
      <c r="B33" s="679" t="s">
        <v>250</v>
      </c>
      <c r="C33" s="681" t="s">
        <v>161</v>
      </c>
      <c r="D33" s="154" t="s">
        <v>163</v>
      </c>
      <c r="E33" s="160"/>
      <c r="F33" s="166"/>
    </row>
    <row r="34" spans="1:6" ht="19.5" customHeight="1" x14ac:dyDescent="0.25">
      <c r="A34" s="677"/>
      <c r="B34" s="680"/>
      <c r="C34" s="661"/>
      <c r="D34" s="91" t="s">
        <v>16</v>
      </c>
      <c r="E34" s="129" t="s">
        <v>29</v>
      </c>
      <c r="F34" s="167">
        <v>0.15</v>
      </c>
    </row>
    <row r="35" spans="1:6" ht="19.5" customHeight="1" x14ac:dyDescent="0.25">
      <c r="A35" s="677"/>
      <c r="B35" s="680"/>
      <c r="C35" s="661"/>
      <c r="D35" s="91" t="s">
        <v>17</v>
      </c>
      <c r="E35" s="129"/>
      <c r="F35" s="144"/>
    </row>
    <row r="36" spans="1:6" ht="19.5" customHeight="1" x14ac:dyDescent="0.25">
      <c r="A36" s="677"/>
      <c r="B36" s="680"/>
      <c r="C36" s="661" t="s">
        <v>162</v>
      </c>
      <c r="D36" s="91" t="s">
        <v>171</v>
      </c>
      <c r="E36" s="149"/>
      <c r="F36" s="167"/>
    </row>
    <row r="37" spans="1:6" ht="19.5" customHeight="1" x14ac:dyDescent="0.25">
      <c r="A37" s="677"/>
      <c r="B37" s="680"/>
      <c r="C37" s="661"/>
      <c r="D37" s="91" t="s">
        <v>10</v>
      </c>
      <c r="E37" s="129" t="s">
        <v>29</v>
      </c>
      <c r="F37" s="144">
        <v>0.15</v>
      </c>
    </row>
    <row r="38" spans="1:6" ht="19.5" customHeight="1" x14ac:dyDescent="0.25">
      <c r="A38" s="677"/>
      <c r="B38" s="680"/>
      <c r="C38" s="661" t="s">
        <v>19</v>
      </c>
      <c r="D38" s="91" t="s">
        <v>20</v>
      </c>
      <c r="E38" s="149"/>
      <c r="F38" s="167"/>
    </row>
    <row r="39" spans="1:6" ht="19.5" customHeight="1" x14ac:dyDescent="0.25">
      <c r="A39" s="677"/>
      <c r="B39" s="680"/>
      <c r="C39" s="661"/>
      <c r="D39" s="91" t="s">
        <v>21</v>
      </c>
      <c r="E39" s="149" t="s">
        <v>29</v>
      </c>
      <c r="F39" s="167"/>
    </row>
    <row r="40" spans="1:6" ht="19.5" customHeight="1" x14ac:dyDescent="0.25">
      <c r="A40" s="677"/>
      <c r="B40" s="680"/>
      <c r="C40" s="661" t="s">
        <v>22</v>
      </c>
      <c r="D40" s="91" t="s">
        <v>23</v>
      </c>
      <c r="E40" s="149" t="s">
        <v>29</v>
      </c>
      <c r="F40" s="167"/>
    </row>
    <row r="41" spans="1:6" ht="19.5" customHeight="1" x14ac:dyDescent="0.25">
      <c r="A41" s="677"/>
      <c r="B41" s="680"/>
      <c r="C41" s="661"/>
      <c r="D41" s="91" t="s">
        <v>24</v>
      </c>
      <c r="E41" s="149"/>
      <c r="F41" s="167"/>
    </row>
    <row r="42" spans="1:6" ht="19.5" customHeight="1" x14ac:dyDescent="0.25">
      <c r="A42" s="677"/>
      <c r="B42" s="680"/>
      <c r="C42" s="661" t="s">
        <v>167</v>
      </c>
      <c r="D42" s="91" t="s">
        <v>165</v>
      </c>
      <c r="E42" s="149" t="s">
        <v>29</v>
      </c>
      <c r="F42" s="167"/>
    </row>
    <row r="43" spans="1:6" ht="19.5" customHeight="1" thickBot="1" x14ac:dyDescent="0.3">
      <c r="A43" s="677"/>
      <c r="B43" s="682"/>
      <c r="C43" s="669"/>
      <c r="D43" s="96" t="s">
        <v>166</v>
      </c>
      <c r="E43" s="169"/>
      <c r="F43" s="168"/>
    </row>
    <row r="44" spans="1:6" ht="19.5" customHeight="1" thickBot="1" x14ac:dyDescent="0.3">
      <c r="A44" s="678"/>
      <c r="B44" s="202" t="s">
        <v>212</v>
      </c>
      <c r="C44" s="99"/>
      <c r="D44" s="99"/>
      <c r="E44" s="99"/>
      <c r="F44" s="104">
        <f>SUM(F33:F43)</f>
        <v>0.3</v>
      </c>
    </row>
    <row r="46" spans="1:6" ht="15.75" thickBot="1" x14ac:dyDescent="0.3"/>
    <row r="47" spans="1:6" ht="16.5" thickBot="1" x14ac:dyDescent="0.3">
      <c r="A47" s="105" t="s">
        <v>153</v>
      </c>
      <c r="B47" s="662" t="s">
        <v>159</v>
      </c>
      <c r="C47" s="663"/>
      <c r="D47" s="663"/>
      <c r="E47" s="663"/>
      <c r="F47" s="94" t="s">
        <v>160</v>
      </c>
    </row>
    <row r="48" spans="1:6" ht="16.5" customHeight="1" x14ac:dyDescent="0.25">
      <c r="A48" s="676" t="str">
        <f>'MAPA RIESGOS UAEOS'!F12</f>
        <v>Posibilidad de perdida económica y reputacional, debido a organizaciones solidarias que no son perdurables y sostenibles en el tiempo.</v>
      </c>
      <c r="B48" s="683" t="s">
        <v>260</v>
      </c>
      <c r="C48" s="684" t="s">
        <v>161</v>
      </c>
      <c r="D48" s="92" t="s">
        <v>163</v>
      </c>
      <c r="E48" s="85"/>
      <c r="F48" s="93"/>
    </row>
    <row r="49" spans="1:6" ht="16.5" x14ac:dyDescent="0.25">
      <c r="A49" s="677"/>
      <c r="B49" s="680"/>
      <c r="C49" s="661"/>
      <c r="D49" s="91" t="s">
        <v>16</v>
      </c>
      <c r="E49" s="90" t="s">
        <v>29</v>
      </c>
      <c r="F49" s="101">
        <v>0.15</v>
      </c>
    </row>
    <row r="50" spans="1:6" ht="16.5" x14ac:dyDescent="0.25">
      <c r="A50" s="677"/>
      <c r="B50" s="680"/>
      <c r="C50" s="661"/>
      <c r="D50" s="91" t="s">
        <v>17</v>
      </c>
      <c r="F50" s="101"/>
    </row>
    <row r="51" spans="1:6" ht="33" x14ac:dyDescent="0.25">
      <c r="A51" s="677"/>
      <c r="B51" s="680"/>
      <c r="C51" s="661" t="s">
        <v>162</v>
      </c>
      <c r="D51" s="91" t="s">
        <v>164</v>
      </c>
      <c r="E51" s="84"/>
      <c r="F51" s="86"/>
    </row>
    <row r="52" spans="1:6" ht="16.5" x14ac:dyDescent="0.25">
      <c r="A52" s="677"/>
      <c r="B52" s="680"/>
      <c r="C52" s="661"/>
      <c r="D52" s="91" t="s">
        <v>10</v>
      </c>
      <c r="E52" s="90" t="s">
        <v>29</v>
      </c>
      <c r="F52" s="101">
        <v>0.15</v>
      </c>
    </row>
    <row r="53" spans="1:6" ht="16.5" x14ac:dyDescent="0.25">
      <c r="A53" s="677"/>
      <c r="B53" s="680"/>
      <c r="C53" s="661" t="s">
        <v>19</v>
      </c>
      <c r="D53" s="91" t="s">
        <v>20</v>
      </c>
      <c r="E53" s="170" t="s">
        <v>29</v>
      </c>
      <c r="F53" s="86"/>
    </row>
    <row r="54" spans="1:6" ht="16.5" x14ac:dyDescent="0.25">
      <c r="A54" s="677"/>
      <c r="B54" s="680"/>
      <c r="C54" s="661"/>
      <c r="D54" s="91" t="s">
        <v>21</v>
      </c>
      <c r="E54" s="170"/>
      <c r="F54" s="86"/>
    </row>
    <row r="55" spans="1:6" ht="16.5" x14ac:dyDescent="0.25">
      <c r="A55" s="677"/>
      <c r="B55" s="680"/>
      <c r="C55" s="661" t="s">
        <v>22</v>
      </c>
      <c r="D55" s="91" t="s">
        <v>23</v>
      </c>
      <c r="E55" s="170" t="s">
        <v>29</v>
      </c>
      <c r="F55" s="86"/>
    </row>
    <row r="56" spans="1:6" ht="16.5" x14ac:dyDescent="0.25">
      <c r="A56" s="677"/>
      <c r="B56" s="680"/>
      <c r="C56" s="661"/>
      <c r="D56" s="91" t="s">
        <v>24</v>
      </c>
      <c r="E56" s="170"/>
      <c r="F56" s="86"/>
    </row>
    <row r="57" spans="1:6" ht="16.5" x14ac:dyDescent="0.25">
      <c r="A57" s="677"/>
      <c r="B57" s="680"/>
      <c r="C57" s="661" t="s">
        <v>167</v>
      </c>
      <c r="D57" s="91" t="s">
        <v>165</v>
      </c>
      <c r="E57" s="170" t="s">
        <v>29</v>
      </c>
      <c r="F57" s="86"/>
    </row>
    <row r="58" spans="1:6" ht="17.25" thickBot="1" x14ac:dyDescent="0.3">
      <c r="A58" s="677"/>
      <c r="B58" s="682"/>
      <c r="C58" s="669"/>
      <c r="D58" s="96" t="s">
        <v>166</v>
      </c>
      <c r="E58" s="97"/>
      <c r="F58" s="98"/>
    </row>
    <row r="59" spans="1:6" ht="17.25" thickBot="1" x14ac:dyDescent="0.3">
      <c r="A59" s="678"/>
      <c r="B59" s="100" t="s">
        <v>213</v>
      </c>
      <c r="C59" s="99"/>
      <c r="D59" s="99"/>
      <c r="E59" s="99"/>
      <c r="F59" s="104">
        <f>SUM(F48:F58)</f>
        <v>0.3</v>
      </c>
    </row>
    <row r="61" spans="1:6" ht="15.75" thickBot="1" x14ac:dyDescent="0.3"/>
    <row r="62" spans="1:6" ht="21" customHeight="1" thickBot="1" x14ac:dyDescent="0.3">
      <c r="A62" s="106" t="s">
        <v>153</v>
      </c>
      <c r="B62" s="673" t="s">
        <v>159</v>
      </c>
      <c r="C62" s="674"/>
      <c r="D62" s="674"/>
      <c r="E62" s="674"/>
      <c r="F62" s="162" t="s">
        <v>160</v>
      </c>
    </row>
    <row r="63" spans="1:6" ht="16.5" customHeight="1" x14ac:dyDescent="0.25">
      <c r="A63" s="676" t="s">
        <v>206</v>
      </c>
      <c r="B63" s="679" t="s">
        <v>215</v>
      </c>
      <c r="C63" s="681" t="s">
        <v>161</v>
      </c>
      <c r="D63" s="154" t="s">
        <v>163</v>
      </c>
      <c r="E63" s="163"/>
      <c r="F63" s="161"/>
    </row>
    <row r="64" spans="1:6" ht="16.5" x14ac:dyDescent="0.25">
      <c r="A64" s="677"/>
      <c r="B64" s="680"/>
      <c r="C64" s="661"/>
      <c r="D64" s="91" t="s">
        <v>16</v>
      </c>
      <c r="E64" s="170" t="s">
        <v>29</v>
      </c>
      <c r="F64" s="101">
        <v>0.15</v>
      </c>
    </row>
    <row r="65" spans="1:6" ht="16.5" x14ac:dyDescent="0.25">
      <c r="A65" s="677"/>
      <c r="B65" s="680"/>
      <c r="C65" s="661"/>
      <c r="D65" s="91" t="s">
        <v>17</v>
      </c>
      <c r="E65" s="148"/>
      <c r="F65" s="101"/>
    </row>
    <row r="66" spans="1:6" ht="33" x14ac:dyDescent="0.25">
      <c r="A66" s="677"/>
      <c r="B66" s="680"/>
      <c r="C66" s="661" t="s">
        <v>162</v>
      </c>
      <c r="D66" s="91" t="s">
        <v>164</v>
      </c>
      <c r="E66" s="170"/>
      <c r="F66" s="86"/>
    </row>
    <row r="67" spans="1:6" ht="16.5" x14ac:dyDescent="0.25">
      <c r="A67" s="677"/>
      <c r="B67" s="680"/>
      <c r="C67" s="661"/>
      <c r="D67" s="91" t="s">
        <v>10</v>
      </c>
      <c r="E67" s="148" t="s">
        <v>29</v>
      </c>
      <c r="F67" s="101">
        <v>0.15</v>
      </c>
    </row>
    <row r="68" spans="1:6" ht="16.5" x14ac:dyDescent="0.25">
      <c r="A68" s="677"/>
      <c r="B68" s="680"/>
      <c r="C68" s="661" t="s">
        <v>19</v>
      </c>
      <c r="D68" s="91" t="s">
        <v>20</v>
      </c>
      <c r="E68" s="170" t="s">
        <v>29</v>
      </c>
      <c r="F68" s="86"/>
    </row>
    <row r="69" spans="1:6" ht="16.5" x14ac:dyDescent="0.25">
      <c r="A69" s="677"/>
      <c r="B69" s="680"/>
      <c r="C69" s="661"/>
      <c r="D69" s="91" t="s">
        <v>21</v>
      </c>
      <c r="E69" s="170"/>
      <c r="F69" s="86"/>
    </row>
    <row r="70" spans="1:6" ht="16.5" x14ac:dyDescent="0.25">
      <c r="A70" s="677"/>
      <c r="B70" s="680"/>
      <c r="C70" s="661" t="s">
        <v>22</v>
      </c>
      <c r="D70" s="91" t="s">
        <v>23</v>
      </c>
      <c r="E70" s="170" t="s">
        <v>29</v>
      </c>
      <c r="F70" s="86"/>
    </row>
    <row r="71" spans="1:6" ht="16.5" x14ac:dyDescent="0.25">
      <c r="A71" s="677"/>
      <c r="B71" s="680"/>
      <c r="C71" s="661"/>
      <c r="D71" s="91" t="s">
        <v>24</v>
      </c>
      <c r="E71" s="170"/>
      <c r="F71" s="86"/>
    </row>
    <row r="72" spans="1:6" ht="16.5" x14ac:dyDescent="0.25">
      <c r="A72" s="677"/>
      <c r="B72" s="680"/>
      <c r="C72" s="661" t="s">
        <v>167</v>
      </c>
      <c r="D72" s="91" t="s">
        <v>165</v>
      </c>
      <c r="E72" s="170" t="s">
        <v>29</v>
      </c>
      <c r="F72" s="86"/>
    </row>
    <row r="73" spans="1:6" ht="17.25" thickBot="1" x14ac:dyDescent="0.3">
      <c r="A73" s="677"/>
      <c r="B73" s="682"/>
      <c r="C73" s="669"/>
      <c r="D73" s="96" t="s">
        <v>166</v>
      </c>
      <c r="E73" s="171"/>
      <c r="F73" s="98"/>
    </row>
    <row r="74" spans="1:6" ht="17.25" thickBot="1" x14ac:dyDescent="0.3">
      <c r="A74" s="678"/>
      <c r="B74" s="100" t="s">
        <v>214</v>
      </c>
      <c r="C74" s="99"/>
      <c r="D74" s="99"/>
      <c r="E74" s="99"/>
      <c r="F74" s="104">
        <f>SUM(F63:F73)</f>
        <v>0.3</v>
      </c>
    </row>
  </sheetData>
  <mergeCells count="40">
    <mergeCell ref="A33:A44"/>
    <mergeCell ref="A48:A59"/>
    <mergeCell ref="B62:E62"/>
    <mergeCell ref="A63:A74"/>
    <mergeCell ref="B63:B73"/>
    <mergeCell ref="C63:C65"/>
    <mergeCell ref="C66:C67"/>
    <mergeCell ref="C68:C69"/>
    <mergeCell ref="C70:C71"/>
    <mergeCell ref="C72:C73"/>
    <mergeCell ref="B47:E47"/>
    <mergeCell ref="B48:B58"/>
    <mergeCell ref="C48:C50"/>
    <mergeCell ref="C51:C52"/>
    <mergeCell ref="C53:C54"/>
    <mergeCell ref="C55:C56"/>
    <mergeCell ref="C57:C58"/>
    <mergeCell ref="A3:A14"/>
    <mergeCell ref="B17:E17"/>
    <mergeCell ref="A18:A29"/>
    <mergeCell ref="B18:B28"/>
    <mergeCell ref="C18:C20"/>
    <mergeCell ref="C21:C22"/>
    <mergeCell ref="C23:C24"/>
    <mergeCell ref="C25:C26"/>
    <mergeCell ref="C27:C28"/>
    <mergeCell ref="C42:C43"/>
    <mergeCell ref="B33:B43"/>
    <mergeCell ref="B32:E32"/>
    <mergeCell ref="C33:C35"/>
    <mergeCell ref="C36:C37"/>
    <mergeCell ref="C38:C39"/>
    <mergeCell ref="C40:C41"/>
    <mergeCell ref="B2:E2"/>
    <mergeCell ref="B3:B13"/>
    <mergeCell ref="C3:C5"/>
    <mergeCell ref="C6:C7"/>
    <mergeCell ref="C8:C9"/>
    <mergeCell ref="C10:C11"/>
    <mergeCell ref="C12:C1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F927A-D3FA-41C8-9974-591603F00B2A}">
  <dimension ref="B2:L39"/>
  <sheetViews>
    <sheetView topLeftCell="A4" workbookViewId="0">
      <selection activeCell="C18" sqref="C18"/>
    </sheetView>
  </sheetViews>
  <sheetFormatPr baseColWidth="10" defaultRowHeight="15" x14ac:dyDescent="0.25"/>
  <cols>
    <col min="2" max="2" width="36.7109375" style="418" customWidth="1"/>
    <col min="3" max="3" width="7.85546875" customWidth="1"/>
    <col min="4" max="4" width="8.140625" customWidth="1"/>
    <col min="5" max="5" width="9.85546875" customWidth="1"/>
    <col min="6" max="6" width="30.7109375" customWidth="1"/>
    <col min="9" max="9" width="29.7109375" customWidth="1"/>
    <col min="12" max="12" width="30.7109375" customWidth="1"/>
  </cols>
  <sheetData>
    <row r="2" spans="2:11" ht="15.75" thickBot="1" x14ac:dyDescent="0.3">
      <c r="I2" s="419"/>
      <c r="J2" s="420"/>
      <c r="K2" s="417"/>
    </row>
    <row r="3" spans="2:11" ht="22.5" customHeight="1" thickBot="1" x14ac:dyDescent="0.3">
      <c r="B3" s="688" t="s">
        <v>666</v>
      </c>
      <c r="C3" s="688"/>
      <c r="D3" s="688"/>
      <c r="E3" s="688"/>
      <c r="F3" s="688"/>
      <c r="I3" s="419"/>
      <c r="J3" s="420"/>
      <c r="K3" s="417"/>
    </row>
    <row r="4" spans="2:11" ht="24" customHeight="1" thickBot="1" x14ac:dyDescent="0.3">
      <c r="B4" s="688" t="s">
        <v>677</v>
      </c>
      <c r="C4" s="688"/>
      <c r="D4" s="688"/>
      <c r="E4" s="688"/>
      <c r="F4" s="688"/>
    </row>
    <row r="5" spans="2:11" ht="20.25" customHeight="1" thickBot="1" x14ac:dyDescent="0.3">
      <c r="B5" s="689" t="s">
        <v>620</v>
      </c>
      <c r="C5" s="689" t="s">
        <v>680</v>
      </c>
      <c r="D5" s="685" t="s">
        <v>676</v>
      </c>
      <c r="E5" s="685" t="s">
        <v>679</v>
      </c>
      <c r="F5" s="687" t="s">
        <v>667</v>
      </c>
    </row>
    <row r="6" spans="2:11" ht="20.25" customHeight="1" thickBot="1" x14ac:dyDescent="0.3">
      <c r="B6" s="689"/>
      <c r="C6" s="689"/>
      <c r="D6" s="686"/>
      <c r="E6" s="686"/>
      <c r="F6" s="687"/>
    </row>
    <row r="7" spans="2:11" ht="26.25" thickBot="1" x14ac:dyDescent="0.3">
      <c r="B7" s="433" t="s">
        <v>631</v>
      </c>
      <c r="C7" s="421">
        <f t="shared" ref="C7:C22" si="0">SUM(D7:E7)</f>
        <v>2</v>
      </c>
      <c r="D7" s="421">
        <v>2</v>
      </c>
      <c r="E7" s="421">
        <v>0</v>
      </c>
      <c r="F7" s="422" t="s">
        <v>668</v>
      </c>
    </row>
    <row r="8" spans="2:11" ht="27.75" customHeight="1" thickBot="1" x14ac:dyDescent="0.3">
      <c r="B8" s="423" t="s">
        <v>632</v>
      </c>
      <c r="C8" s="421">
        <f t="shared" si="0"/>
        <v>3</v>
      </c>
      <c r="D8" s="421">
        <v>2</v>
      </c>
      <c r="E8" s="421">
        <v>1</v>
      </c>
      <c r="F8" s="424" t="s">
        <v>669</v>
      </c>
    </row>
    <row r="9" spans="2:11" ht="15" customHeight="1" thickBot="1" x14ac:dyDescent="0.3">
      <c r="B9" s="423" t="s">
        <v>633</v>
      </c>
      <c r="C9" s="421">
        <f t="shared" si="0"/>
        <v>2</v>
      </c>
      <c r="D9" s="421">
        <v>1</v>
      </c>
      <c r="E9" s="421">
        <v>1</v>
      </c>
      <c r="F9" s="424" t="s">
        <v>670</v>
      </c>
    </row>
    <row r="10" spans="2:11" ht="15" customHeight="1" thickBot="1" x14ac:dyDescent="0.3">
      <c r="B10" s="423" t="s">
        <v>634</v>
      </c>
      <c r="C10" s="421">
        <f t="shared" si="0"/>
        <v>2</v>
      </c>
      <c r="D10" s="421">
        <v>1</v>
      </c>
      <c r="E10" s="421">
        <v>1</v>
      </c>
      <c r="F10" s="424" t="s">
        <v>297</v>
      </c>
    </row>
    <row r="11" spans="2:11" ht="15" customHeight="1" thickBot="1" x14ac:dyDescent="0.3">
      <c r="B11" s="423" t="s">
        <v>663</v>
      </c>
      <c r="C11" s="421">
        <f t="shared" si="0"/>
        <v>2</v>
      </c>
      <c r="D11" s="421">
        <v>1</v>
      </c>
      <c r="E11" s="421">
        <v>1</v>
      </c>
      <c r="F11" s="424" t="s">
        <v>671</v>
      </c>
    </row>
    <row r="12" spans="2:11" ht="15" customHeight="1" thickBot="1" x14ac:dyDescent="0.3">
      <c r="B12" s="423" t="s">
        <v>640</v>
      </c>
      <c r="C12" s="421">
        <f t="shared" si="0"/>
        <v>3</v>
      </c>
      <c r="D12" s="421">
        <v>2</v>
      </c>
      <c r="E12" s="421">
        <v>1</v>
      </c>
      <c r="F12" s="424" t="s">
        <v>671</v>
      </c>
    </row>
    <row r="13" spans="2:11" ht="15" customHeight="1" thickBot="1" x14ac:dyDescent="0.3">
      <c r="B13" s="423" t="s">
        <v>641</v>
      </c>
      <c r="C13" s="421">
        <f t="shared" si="0"/>
        <v>5</v>
      </c>
      <c r="D13" s="421">
        <v>5</v>
      </c>
      <c r="E13" s="421">
        <v>0</v>
      </c>
      <c r="F13" s="424" t="s">
        <v>675</v>
      </c>
    </row>
    <row r="14" spans="2:11" ht="15" customHeight="1" thickBot="1" x14ac:dyDescent="0.3">
      <c r="B14" s="423" t="s">
        <v>642</v>
      </c>
      <c r="C14" s="421">
        <f t="shared" si="0"/>
        <v>2</v>
      </c>
      <c r="D14" s="421">
        <v>2</v>
      </c>
      <c r="E14" s="421">
        <v>0</v>
      </c>
      <c r="F14" s="424" t="s">
        <v>672</v>
      </c>
    </row>
    <row r="15" spans="2:11" ht="15" customHeight="1" thickBot="1" x14ac:dyDescent="0.3">
      <c r="B15" s="423" t="s">
        <v>643</v>
      </c>
      <c r="C15" s="421">
        <f t="shared" si="0"/>
        <v>4</v>
      </c>
      <c r="D15" s="421">
        <v>2</v>
      </c>
      <c r="E15" s="421">
        <v>2</v>
      </c>
      <c r="F15" s="424" t="s">
        <v>673</v>
      </c>
    </row>
    <row r="16" spans="2:11" ht="15" customHeight="1" thickBot="1" x14ac:dyDescent="0.3">
      <c r="B16" s="423" t="s">
        <v>644</v>
      </c>
      <c r="C16" s="421">
        <f t="shared" si="0"/>
        <v>2</v>
      </c>
      <c r="D16" s="421">
        <v>1</v>
      </c>
      <c r="E16" s="421">
        <v>1</v>
      </c>
      <c r="F16" s="424" t="s">
        <v>673</v>
      </c>
    </row>
    <row r="17" spans="2:12" ht="15" customHeight="1" thickBot="1" x14ac:dyDescent="0.3">
      <c r="B17" s="423" t="s">
        <v>645</v>
      </c>
      <c r="C17" s="421">
        <v>5</v>
      </c>
      <c r="D17" s="421">
        <v>4</v>
      </c>
      <c r="E17" s="421">
        <v>0</v>
      </c>
      <c r="F17" s="424" t="s">
        <v>674</v>
      </c>
    </row>
    <row r="18" spans="2:12" ht="15" customHeight="1" thickBot="1" x14ac:dyDescent="0.3">
      <c r="B18" s="423" t="s">
        <v>646</v>
      </c>
      <c r="C18" s="421">
        <f t="shared" si="0"/>
        <v>4</v>
      </c>
      <c r="D18" s="421">
        <v>3</v>
      </c>
      <c r="E18" s="421">
        <v>1</v>
      </c>
      <c r="F18" s="424" t="s">
        <v>682</v>
      </c>
    </row>
    <row r="19" spans="2:12" ht="15" customHeight="1" thickBot="1" x14ac:dyDescent="0.3">
      <c r="B19" s="423" t="s">
        <v>647</v>
      </c>
      <c r="C19" s="421">
        <f t="shared" si="0"/>
        <v>3</v>
      </c>
      <c r="D19" s="421">
        <v>1</v>
      </c>
      <c r="E19" s="421">
        <v>2</v>
      </c>
      <c r="F19" s="424" t="s">
        <v>683</v>
      </c>
    </row>
    <row r="20" spans="2:12" ht="15" customHeight="1" thickBot="1" x14ac:dyDescent="0.3">
      <c r="B20" s="425" t="s">
        <v>648</v>
      </c>
      <c r="C20" s="421">
        <f t="shared" si="0"/>
        <v>4</v>
      </c>
      <c r="D20" s="421">
        <v>4</v>
      </c>
      <c r="E20" s="421">
        <v>0</v>
      </c>
      <c r="F20" s="424" t="s">
        <v>683</v>
      </c>
    </row>
    <row r="21" spans="2:12" ht="15" customHeight="1" thickBot="1" x14ac:dyDescent="0.3">
      <c r="B21" s="423" t="s">
        <v>649</v>
      </c>
      <c r="C21" s="421">
        <f t="shared" si="0"/>
        <v>3</v>
      </c>
      <c r="D21" s="421">
        <v>3</v>
      </c>
      <c r="E21" s="421">
        <v>0</v>
      </c>
      <c r="F21" s="424" t="s">
        <v>670</v>
      </c>
    </row>
    <row r="22" spans="2:12" ht="15" customHeight="1" thickBot="1" x14ac:dyDescent="0.3">
      <c r="B22" s="423" t="s">
        <v>650</v>
      </c>
      <c r="C22" s="421">
        <f t="shared" si="0"/>
        <v>3</v>
      </c>
      <c r="D22" s="421">
        <v>2</v>
      </c>
      <c r="E22" s="421">
        <v>1</v>
      </c>
      <c r="F22" s="424" t="s">
        <v>459</v>
      </c>
    </row>
    <row r="23" spans="2:12" ht="17.25" thickBot="1" x14ac:dyDescent="0.3">
      <c r="B23" s="426" t="s">
        <v>651</v>
      </c>
      <c r="C23" s="421">
        <f>SUM(C7:C22)</f>
        <v>49</v>
      </c>
      <c r="D23" s="432"/>
      <c r="E23" s="432"/>
    </row>
    <row r="24" spans="2:12" ht="15.75" thickBot="1" x14ac:dyDescent="0.3"/>
    <row r="25" spans="2:12" ht="15.75" thickBot="1" x14ac:dyDescent="0.3">
      <c r="I25" s="688" t="s">
        <v>666</v>
      </c>
      <c r="J25" s="688"/>
      <c r="K25" s="688"/>
      <c r="L25" s="688"/>
    </row>
    <row r="26" spans="2:12" ht="15.75" thickBot="1" x14ac:dyDescent="0.3">
      <c r="I26" s="688" t="s">
        <v>681</v>
      </c>
      <c r="J26" s="688"/>
      <c r="K26" s="688"/>
      <c r="L26" s="688"/>
    </row>
    <row r="27" spans="2:12" ht="15.75" thickBot="1" x14ac:dyDescent="0.3">
      <c r="I27" s="689" t="s">
        <v>620</v>
      </c>
      <c r="J27" s="689" t="s">
        <v>680</v>
      </c>
      <c r="K27" s="685" t="s">
        <v>679</v>
      </c>
      <c r="L27" s="687" t="s">
        <v>667</v>
      </c>
    </row>
    <row r="28" spans="2:12" ht="15.75" thickBot="1" x14ac:dyDescent="0.3">
      <c r="I28" s="689"/>
      <c r="J28" s="689"/>
      <c r="K28" s="686"/>
      <c r="L28" s="687"/>
    </row>
    <row r="29" spans="2:12" ht="22.5" customHeight="1" thickBot="1" x14ac:dyDescent="0.3">
      <c r="I29" s="423" t="s">
        <v>632</v>
      </c>
      <c r="J29" s="421">
        <f>SUM(K29:K29)</f>
        <v>1</v>
      </c>
      <c r="K29" s="421">
        <v>1</v>
      </c>
      <c r="L29" s="424" t="s">
        <v>669</v>
      </c>
    </row>
    <row r="30" spans="2:12" ht="22.5" customHeight="1" thickBot="1" x14ac:dyDescent="0.3">
      <c r="I30" s="423" t="s">
        <v>633</v>
      </c>
      <c r="J30" s="421">
        <f>SUM(K30:K30)</f>
        <v>1</v>
      </c>
      <c r="K30" s="421">
        <v>1</v>
      </c>
      <c r="L30" s="424" t="s">
        <v>670</v>
      </c>
    </row>
    <row r="31" spans="2:12" ht="22.5" customHeight="1" thickBot="1" x14ac:dyDescent="0.3">
      <c r="I31" s="423" t="s">
        <v>634</v>
      </c>
      <c r="J31" s="421">
        <f>SUM(K31:K31)</f>
        <v>1</v>
      </c>
      <c r="K31" s="421">
        <v>1</v>
      </c>
      <c r="L31" s="424" t="s">
        <v>297</v>
      </c>
    </row>
    <row r="32" spans="2:12" ht="22.5" customHeight="1" thickBot="1" x14ac:dyDescent="0.3">
      <c r="I32" s="423" t="s">
        <v>663</v>
      </c>
      <c r="J32" s="421">
        <f>SUM(K32:K32)</f>
        <v>1</v>
      </c>
      <c r="K32" s="421">
        <v>1</v>
      </c>
      <c r="L32" s="424" t="s">
        <v>671</v>
      </c>
    </row>
    <row r="33" spans="9:12" ht="22.5" customHeight="1" thickBot="1" x14ac:dyDescent="0.3">
      <c r="I33" s="423" t="s">
        <v>640</v>
      </c>
      <c r="J33" s="421">
        <f>SUM(K33:K33)</f>
        <v>1</v>
      </c>
      <c r="K33" s="421">
        <v>1</v>
      </c>
      <c r="L33" s="424" t="s">
        <v>671</v>
      </c>
    </row>
    <row r="34" spans="9:12" ht="22.5" customHeight="1" thickBot="1" x14ac:dyDescent="0.3">
      <c r="I34" s="423" t="s">
        <v>643</v>
      </c>
      <c r="J34" s="421">
        <v>2</v>
      </c>
      <c r="K34" s="421">
        <v>2</v>
      </c>
      <c r="L34" s="424" t="s">
        <v>673</v>
      </c>
    </row>
    <row r="35" spans="9:12" ht="22.5" customHeight="1" thickBot="1" x14ac:dyDescent="0.3">
      <c r="I35" s="423" t="s">
        <v>644</v>
      </c>
      <c r="J35" s="421">
        <f>SUM(K35:K35)</f>
        <v>1</v>
      </c>
      <c r="K35" s="421">
        <v>1</v>
      </c>
      <c r="L35" s="424" t="s">
        <v>673</v>
      </c>
    </row>
    <row r="36" spans="9:12" ht="22.5" customHeight="1" thickBot="1" x14ac:dyDescent="0.3">
      <c r="I36" s="423" t="s">
        <v>646</v>
      </c>
      <c r="J36" s="421">
        <f>SUM(K36:K36)</f>
        <v>1</v>
      </c>
      <c r="K36" s="421">
        <v>1</v>
      </c>
      <c r="L36" s="424" t="s">
        <v>684</v>
      </c>
    </row>
    <row r="37" spans="9:12" ht="22.5" customHeight="1" thickBot="1" x14ac:dyDescent="0.3">
      <c r="I37" s="423" t="s">
        <v>647</v>
      </c>
      <c r="J37" s="421">
        <f>SUM(K37:K37)</f>
        <v>2</v>
      </c>
      <c r="K37" s="421">
        <v>2</v>
      </c>
      <c r="L37" s="424" t="s">
        <v>437</v>
      </c>
    </row>
    <row r="38" spans="9:12" ht="17.25" thickBot="1" x14ac:dyDescent="0.3">
      <c r="I38" s="423" t="s">
        <v>650</v>
      </c>
      <c r="J38" s="421">
        <f>SUM(K38:K38)</f>
        <v>1</v>
      </c>
      <c r="K38" s="421">
        <v>1</v>
      </c>
      <c r="L38" s="424" t="s">
        <v>459</v>
      </c>
    </row>
    <row r="39" spans="9:12" ht="17.25" thickBot="1" x14ac:dyDescent="0.3">
      <c r="I39" s="426" t="s">
        <v>651</v>
      </c>
      <c r="J39" s="421">
        <f>SUM(J29:J38)</f>
        <v>12</v>
      </c>
      <c r="K39" s="432"/>
    </row>
  </sheetData>
  <mergeCells count="13">
    <mergeCell ref="D5:D6"/>
    <mergeCell ref="E5:E6"/>
    <mergeCell ref="B5:B6"/>
    <mergeCell ref="C5:C6"/>
    <mergeCell ref="B3:F3"/>
    <mergeCell ref="B4:F4"/>
    <mergeCell ref="K27:K28"/>
    <mergeCell ref="L27:L28"/>
    <mergeCell ref="I25:L25"/>
    <mergeCell ref="I26:L26"/>
    <mergeCell ref="F5:F6"/>
    <mergeCell ref="I27:I28"/>
    <mergeCell ref="J27:J2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F93A-CE55-420E-A741-4F5C484F6804}">
  <sheetPr>
    <tabColor rgb="FF00B050"/>
  </sheetPr>
  <dimension ref="B1:Y115"/>
  <sheetViews>
    <sheetView topLeftCell="A34" zoomScale="80" zoomScaleNormal="80" workbookViewId="0">
      <selection activeCell="B2" sqref="B2:F53"/>
    </sheetView>
  </sheetViews>
  <sheetFormatPr baseColWidth="10" defaultRowHeight="15" x14ac:dyDescent="0.25"/>
  <cols>
    <col min="2" max="2" width="23.5703125" customWidth="1"/>
    <col min="3" max="3" width="11.140625" style="212" customWidth="1"/>
    <col min="4" max="4" width="18.140625" customWidth="1"/>
    <col min="5" max="5" width="15" customWidth="1"/>
    <col min="6" max="6" width="21.85546875" customWidth="1"/>
    <col min="7" max="12" width="21.42578125" customWidth="1"/>
    <col min="13" max="13" width="22.85546875" customWidth="1"/>
    <col min="14" max="14" width="11.7109375" customWidth="1"/>
    <col min="15" max="15" width="14.140625" style="212" customWidth="1"/>
    <col min="16" max="16" width="9" style="212" customWidth="1"/>
    <col min="17" max="17" width="12.85546875" style="212" customWidth="1"/>
    <col min="18" max="18" width="10.85546875" style="212" customWidth="1"/>
    <col min="22" max="22" width="12.85546875" customWidth="1"/>
  </cols>
  <sheetData>
    <row r="1" spans="2:25" ht="15.75" thickBot="1" x14ac:dyDescent="0.3"/>
    <row r="2" spans="2:25" ht="15.75" customHeight="1" thickBot="1" x14ac:dyDescent="0.3">
      <c r="B2" s="716" t="s">
        <v>620</v>
      </c>
      <c r="C2" s="719" t="s">
        <v>621</v>
      </c>
      <c r="D2" s="720" t="s">
        <v>622</v>
      </c>
      <c r="E2" s="721"/>
      <c r="F2" s="722"/>
    </row>
    <row r="3" spans="2:25" ht="15.75" customHeight="1" x14ac:dyDescent="0.25">
      <c r="B3" s="717"/>
      <c r="C3" s="717"/>
      <c r="D3" s="723" t="s">
        <v>623</v>
      </c>
      <c r="E3" s="723" t="s">
        <v>624</v>
      </c>
      <c r="F3" s="723" t="s">
        <v>625</v>
      </c>
      <c r="G3" s="212"/>
      <c r="H3" s="712" t="s">
        <v>624</v>
      </c>
      <c r="I3" s="713"/>
      <c r="J3" s="713"/>
      <c r="K3" s="713"/>
      <c r="L3" s="714"/>
      <c r="M3" s="212"/>
      <c r="N3" s="712" t="s">
        <v>678</v>
      </c>
      <c r="O3" s="713"/>
      <c r="P3" s="713"/>
      <c r="Q3" s="713"/>
      <c r="R3" s="714"/>
    </row>
    <row r="4" spans="2:25" ht="31.5" customHeight="1" thickBot="1" x14ac:dyDescent="0.3">
      <c r="B4" s="718"/>
      <c r="C4" s="718"/>
      <c r="D4" s="724"/>
      <c r="E4" s="724"/>
      <c r="F4" s="724"/>
      <c r="H4" s="397" t="s">
        <v>175</v>
      </c>
      <c r="I4" s="406" t="s">
        <v>264</v>
      </c>
      <c r="J4" s="407" t="s">
        <v>221</v>
      </c>
      <c r="K4" s="400" t="s">
        <v>98</v>
      </c>
      <c r="L4" s="401" t="s">
        <v>99</v>
      </c>
      <c r="N4" s="328" t="s">
        <v>627</v>
      </c>
      <c r="O4" s="329" t="s">
        <v>626</v>
      </c>
      <c r="P4" s="331" t="s">
        <v>628</v>
      </c>
      <c r="Q4" s="330" t="s">
        <v>629</v>
      </c>
      <c r="R4" s="149" t="s">
        <v>630</v>
      </c>
      <c r="U4" s="408" t="s">
        <v>627</v>
      </c>
      <c r="V4" s="409" t="s">
        <v>626</v>
      </c>
      <c r="W4" s="410" t="s">
        <v>628</v>
      </c>
      <c r="X4" s="411" t="s">
        <v>629</v>
      </c>
      <c r="Y4" s="391" t="s">
        <v>630</v>
      </c>
    </row>
    <row r="5" spans="2:25" ht="25.5" customHeight="1" x14ac:dyDescent="0.25">
      <c r="B5" s="701" t="s">
        <v>631</v>
      </c>
      <c r="C5" s="693">
        <v>2</v>
      </c>
      <c r="D5" s="332" t="s">
        <v>94</v>
      </c>
      <c r="E5" s="333" t="s">
        <v>99</v>
      </c>
      <c r="F5" s="334" t="s">
        <v>100</v>
      </c>
      <c r="H5" s="149">
        <f>COUNTIF(E5:E52,E13)</f>
        <v>10</v>
      </c>
      <c r="I5" s="149">
        <f>COUNTIF(E5:E52,E12)</f>
        <v>7</v>
      </c>
      <c r="J5" s="149">
        <f>COUNTIF(E5:E52,E16)</f>
        <v>7</v>
      </c>
      <c r="K5" s="149">
        <f>COUNTIF(E5:E52,E10)</f>
        <v>15</v>
      </c>
      <c r="L5" s="149">
        <f>COUNTIF(E5:E52,E9)</f>
        <v>9</v>
      </c>
      <c r="N5" s="149">
        <f>COUNTIF(F5:F52,F13)</f>
        <v>12</v>
      </c>
      <c r="O5" s="149">
        <f>COUNTIF(F5:F52,F6)</f>
        <v>6</v>
      </c>
      <c r="P5" s="149">
        <f>COUNTIF(F5:F52,F7)</f>
        <v>21</v>
      </c>
      <c r="Q5" s="149">
        <f>COUNTIF(F5:F52,F5)</f>
        <v>9</v>
      </c>
      <c r="R5" s="149">
        <f>SUM(N5:Q5)</f>
        <v>48</v>
      </c>
      <c r="U5" s="427">
        <f>N6</f>
        <v>0.25</v>
      </c>
      <c r="V5" s="428">
        <f>O6</f>
        <v>0.125</v>
      </c>
      <c r="W5" s="429">
        <f>P6</f>
        <v>0.4375</v>
      </c>
      <c r="X5" s="430">
        <f>Q6</f>
        <v>0.1875</v>
      </c>
      <c r="Y5" s="431">
        <f>SUM(U5:X5)</f>
        <v>1</v>
      </c>
    </row>
    <row r="6" spans="2:25" ht="27" customHeight="1" thickBot="1" x14ac:dyDescent="0.3">
      <c r="B6" s="703"/>
      <c r="C6" s="695"/>
      <c r="D6" s="335" t="s">
        <v>94</v>
      </c>
      <c r="E6" s="336" t="s">
        <v>221</v>
      </c>
      <c r="F6" s="337" t="s">
        <v>102</v>
      </c>
      <c r="H6" s="338">
        <f>H5/$R$5</f>
        <v>0.20833333333333334</v>
      </c>
      <c r="I6" s="338">
        <f t="shared" ref="I6:L6" si="0">I5/$R$5</f>
        <v>0.14583333333333334</v>
      </c>
      <c r="J6" s="338">
        <f t="shared" si="0"/>
        <v>0.14583333333333334</v>
      </c>
      <c r="K6" s="338">
        <f t="shared" si="0"/>
        <v>0.3125</v>
      </c>
      <c r="L6" s="338">
        <f t="shared" si="0"/>
        <v>0.1875</v>
      </c>
      <c r="N6" s="338">
        <f>N5/$R$5</f>
        <v>0.25</v>
      </c>
      <c r="O6" s="338">
        <f t="shared" ref="O6:R6" si="1">O5/$R$5</f>
        <v>0.125</v>
      </c>
      <c r="P6" s="338">
        <f t="shared" si="1"/>
        <v>0.4375</v>
      </c>
      <c r="Q6" s="338">
        <f t="shared" si="1"/>
        <v>0.1875</v>
      </c>
      <c r="R6" s="338">
        <f t="shared" si="1"/>
        <v>1</v>
      </c>
    </row>
    <row r="7" spans="2:25" ht="16.5" x14ac:dyDescent="0.25">
      <c r="B7" s="701" t="s">
        <v>632</v>
      </c>
      <c r="C7" s="693">
        <v>3</v>
      </c>
      <c r="D7" s="339" t="s">
        <v>94</v>
      </c>
      <c r="E7" s="340" t="s">
        <v>221</v>
      </c>
      <c r="F7" s="341" t="s">
        <v>101</v>
      </c>
      <c r="O7"/>
      <c r="P7"/>
      <c r="Q7"/>
      <c r="R7"/>
    </row>
    <row r="8" spans="2:25" ht="16.5" x14ac:dyDescent="0.25">
      <c r="B8" s="703"/>
      <c r="C8" s="694"/>
      <c r="D8" s="339" t="s">
        <v>94</v>
      </c>
      <c r="E8" s="342" t="s">
        <v>221</v>
      </c>
      <c r="F8" s="343" t="s">
        <v>101</v>
      </c>
      <c r="P8"/>
      <c r="Q8"/>
      <c r="R8"/>
    </row>
    <row r="9" spans="2:25" ht="23.25" customHeight="1" thickBot="1" x14ac:dyDescent="0.3">
      <c r="B9" s="703"/>
      <c r="C9" s="715"/>
      <c r="D9" s="336" t="s">
        <v>94</v>
      </c>
      <c r="E9" s="336" t="s">
        <v>99</v>
      </c>
      <c r="F9" s="337" t="s">
        <v>100</v>
      </c>
      <c r="P9"/>
      <c r="Q9"/>
      <c r="R9"/>
    </row>
    <row r="10" spans="2:25" ht="26.25" customHeight="1" x14ac:dyDescent="0.25">
      <c r="B10" s="690" t="s">
        <v>633</v>
      </c>
      <c r="C10" s="693">
        <v>2</v>
      </c>
      <c r="D10" s="339" t="s">
        <v>94</v>
      </c>
      <c r="E10" s="340" t="s">
        <v>98</v>
      </c>
      <c r="F10" s="341" t="s">
        <v>101</v>
      </c>
      <c r="P10"/>
      <c r="Q10" s="344"/>
      <c r="R10"/>
    </row>
    <row r="11" spans="2:25" ht="26.25" customHeight="1" thickBot="1" x14ac:dyDescent="0.3">
      <c r="B11" s="691"/>
      <c r="C11" s="708"/>
      <c r="D11" s="336" t="s">
        <v>94</v>
      </c>
      <c r="E11" s="336" t="s">
        <v>98</v>
      </c>
      <c r="F11" s="337" t="s">
        <v>101</v>
      </c>
      <c r="R11"/>
    </row>
    <row r="12" spans="2:25" ht="28.5" customHeight="1" x14ac:dyDescent="0.25">
      <c r="B12" s="690" t="s">
        <v>634</v>
      </c>
      <c r="C12" s="693">
        <v>2</v>
      </c>
      <c r="D12" s="332" t="s">
        <v>95</v>
      </c>
      <c r="E12" s="333" t="s">
        <v>264</v>
      </c>
      <c r="F12" s="334" t="s">
        <v>101</v>
      </c>
    </row>
    <row r="13" spans="2:25" ht="30" customHeight="1" thickBot="1" x14ac:dyDescent="0.3">
      <c r="B13" s="691"/>
      <c r="C13" s="694"/>
      <c r="D13" s="335" t="s">
        <v>202</v>
      </c>
      <c r="E13" s="336" t="s">
        <v>175</v>
      </c>
      <c r="F13" s="337" t="s">
        <v>103</v>
      </c>
      <c r="R13"/>
    </row>
    <row r="14" spans="2:25" ht="50.25" customHeight="1" x14ac:dyDescent="0.25">
      <c r="B14" s="701" t="s">
        <v>663</v>
      </c>
      <c r="C14" s="693">
        <v>2</v>
      </c>
      <c r="D14" s="339" t="s">
        <v>95</v>
      </c>
      <c r="E14" s="340" t="s">
        <v>98</v>
      </c>
      <c r="F14" s="341" t="s">
        <v>101</v>
      </c>
      <c r="R14"/>
    </row>
    <row r="15" spans="2:25" ht="17.25" thickBot="1" x14ac:dyDescent="0.3">
      <c r="B15" s="702"/>
      <c r="C15" s="694"/>
      <c r="D15" s="335" t="s">
        <v>95</v>
      </c>
      <c r="E15" s="336" t="s">
        <v>98</v>
      </c>
      <c r="F15" s="337" t="s">
        <v>101</v>
      </c>
      <c r="R15"/>
    </row>
    <row r="16" spans="2:25" ht="30" customHeight="1" x14ac:dyDescent="0.25">
      <c r="B16" s="690" t="s">
        <v>640</v>
      </c>
      <c r="C16" s="693">
        <v>3</v>
      </c>
      <c r="D16" s="339" t="s">
        <v>7</v>
      </c>
      <c r="E16" s="340" t="s">
        <v>221</v>
      </c>
      <c r="F16" s="341" t="s">
        <v>101</v>
      </c>
      <c r="R16"/>
    </row>
    <row r="17" spans="2:18" ht="30" customHeight="1" x14ac:dyDescent="0.25">
      <c r="B17" s="691"/>
      <c r="C17" s="694"/>
      <c r="D17" s="412" t="s">
        <v>202</v>
      </c>
      <c r="E17" s="370" t="s">
        <v>98</v>
      </c>
      <c r="F17" s="413" t="s">
        <v>101</v>
      </c>
      <c r="R17"/>
    </row>
    <row r="18" spans="2:18" ht="24.75" customHeight="1" thickBot="1" x14ac:dyDescent="0.3">
      <c r="B18" s="692"/>
      <c r="C18" s="695"/>
      <c r="D18" s="353" t="s">
        <v>7</v>
      </c>
      <c r="E18" s="336" t="s">
        <v>221</v>
      </c>
      <c r="F18" s="354" t="s">
        <v>101</v>
      </c>
      <c r="G18" s="355"/>
      <c r="R18"/>
    </row>
    <row r="19" spans="2:18" ht="16.5" x14ac:dyDescent="0.25">
      <c r="B19" s="701" t="s">
        <v>641</v>
      </c>
      <c r="C19" s="693">
        <v>5</v>
      </c>
      <c r="D19" s="332" t="s">
        <v>202</v>
      </c>
      <c r="E19" s="333" t="s">
        <v>221</v>
      </c>
      <c r="F19" s="334" t="s">
        <v>102</v>
      </c>
      <c r="R19"/>
    </row>
    <row r="20" spans="2:18" ht="16.5" x14ac:dyDescent="0.25">
      <c r="B20" s="691"/>
      <c r="C20" s="694"/>
      <c r="D20" s="349" t="s">
        <v>95</v>
      </c>
      <c r="E20" s="342" t="s">
        <v>98</v>
      </c>
      <c r="F20" s="343" t="s">
        <v>101</v>
      </c>
      <c r="R20"/>
    </row>
    <row r="21" spans="2:18" ht="33" x14ac:dyDescent="0.25">
      <c r="B21" s="691"/>
      <c r="C21" s="694"/>
      <c r="D21" s="349" t="s">
        <v>95</v>
      </c>
      <c r="E21" s="342" t="s">
        <v>99</v>
      </c>
      <c r="F21" s="343" t="s">
        <v>100</v>
      </c>
      <c r="R21"/>
    </row>
    <row r="22" spans="2:18" ht="16.5" x14ac:dyDescent="0.25">
      <c r="B22" s="691"/>
      <c r="C22" s="694"/>
      <c r="D22" s="349" t="s">
        <v>7</v>
      </c>
      <c r="E22" s="342" t="s">
        <v>264</v>
      </c>
      <c r="F22" s="343" t="s">
        <v>102</v>
      </c>
      <c r="R22"/>
    </row>
    <row r="23" spans="2:18" ht="18.75" customHeight="1" thickBot="1" x14ac:dyDescent="0.3">
      <c r="B23" s="704"/>
      <c r="C23" s="695"/>
      <c r="D23" s="335" t="s">
        <v>202</v>
      </c>
      <c r="E23" s="336" t="s">
        <v>175</v>
      </c>
      <c r="F23" s="337" t="s">
        <v>102</v>
      </c>
      <c r="R23"/>
    </row>
    <row r="24" spans="2:18" ht="41.25" customHeight="1" x14ac:dyDescent="0.25">
      <c r="B24" s="690" t="s">
        <v>642</v>
      </c>
      <c r="C24" s="693">
        <v>2</v>
      </c>
      <c r="D24" s="339" t="s">
        <v>95</v>
      </c>
      <c r="E24" s="340" t="s">
        <v>175</v>
      </c>
      <c r="F24" s="341" t="s">
        <v>103</v>
      </c>
      <c r="R24"/>
    </row>
    <row r="25" spans="2:18" ht="30.75" customHeight="1" thickBot="1" x14ac:dyDescent="0.3">
      <c r="B25" s="692"/>
      <c r="C25" s="695"/>
      <c r="D25" s="335" t="s">
        <v>95</v>
      </c>
      <c r="E25" s="336" t="s">
        <v>175</v>
      </c>
      <c r="F25" s="337" t="s">
        <v>103</v>
      </c>
      <c r="R25"/>
    </row>
    <row r="26" spans="2:18" ht="38.25" customHeight="1" x14ac:dyDescent="0.25">
      <c r="B26" s="701" t="s">
        <v>643</v>
      </c>
      <c r="C26" s="693">
        <v>4</v>
      </c>
      <c r="D26" s="339" t="s">
        <v>202</v>
      </c>
      <c r="E26" s="340" t="s">
        <v>175</v>
      </c>
      <c r="F26" s="356" t="s">
        <v>103</v>
      </c>
      <c r="R26"/>
    </row>
    <row r="27" spans="2:18" ht="32.25" customHeight="1" x14ac:dyDescent="0.25">
      <c r="B27" s="703"/>
      <c r="C27" s="694"/>
      <c r="D27" s="349" t="s">
        <v>95</v>
      </c>
      <c r="E27" s="342" t="s">
        <v>98</v>
      </c>
      <c r="F27" s="357" t="s">
        <v>101</v>
      </c>
      <c r="R27"/>
    </row>
    <row r="28" spans="2:18" ht="48" customHeight="1" x14ac:dyDescent="0.25">
      <c r="B28" s="703"/>
      <c r="C28" s="694"/>
      <c r="D28" s="349" t="s">
        <v>95</v>
      </c>
      <c r="E28" s="342" t="s">
        <v>264</v>
      </c>
      <c r="F28" s="357" t="s">
        <v>103</v>
      </c>
      <c r="K28" s="358"/>
      <c r="R28"/>
    </row>
    <row r="29" spans="2:18" ht="21" customHeight="1" thickBot="1" x14ac:dyDescent="0.3">
      <c r="B29" s="704"/>
      <c r="C29" s="695"/>
      <c r="D29" s="335" t="s">
        <v>7</v>
      </c>
      <c r="E29" s="336" t="s">
        <v>98</v>
      </c>
      <c r="F29" s="359" t="s">
        <v>101</v>
      </c>
      <c r="K29" s="358"/>
      <c r="R29"/>
    </row>
    <row r="30" spans="2:18" ht="21" customHeight="1" thickBot="1" x14ac:dyDescent="0.3">
      <c r="B30" s="690" t="s">
        <v>644</v>
      </c>
      <c r="C30" s="693">
        <v>2</v>
      </c>
      <c r="D30" s="414" t="s">
        <v>95</v>
      </c>
      <c r="E30" s="415" t="s">
        <v>175</v>
      </c>
      <c r="F30" s="416" t="s">
        <v>103</v>
      </c>
      <c r="K30" s="358"/>
      <c r="R30"/>
    </row>
    <row r="31" spans="2:18" ht="26.25" customHeight="1" thickBot="1" x14ac:dyDescent="0.3">
      <c r="B31" s="692"/>
      <c r="C31" s="695"/>
      <c r="D31" s="364" t="s">
        <v>202</v>
      </c>
      <c r="E31" s="365" t="s">
        <v>98</v>
      </c>
      <c r="F31" s="366" t="s">
        <v>101</v>
      </c>
      <c r="R31"/>
    </row>
    <row r="32" spans="2:18" ht="16.5" customHeight="1" x14ac:dyDescent="0.25">
      <c r="B32" s="690" t="s">
        <v>645</v>
      </c>
      <c r="C32" s="693">
        <v>4</v>
      </c>
      <c r="D32" s="339" t="s">
        <v>7</v>
      </c>
      <c r="E32" s="340" t="s">
        <v>221</v>
      </c>
      <c r="F32" s="341" t="s">
        <v>101</v>
      </c>
      <c r="P32"/>
      <c r="Q32"/>
      <c r="R32"/>
    </row>
    <row r="33" spans="2:18" ht="16.5" customHeight="1" x14ac:dyDescent="0.25">
      <c r="B33" s="691"/>
      <c r="C33" s="694"/>
      <c r="D33" s="349" t="s">
        <v>95</v>
      </c>
      <c r="E33" s="342" t="s">
        <v>264</v>
      </c>
      <c r="F33" s="343" t="s">
        <v>103</v>
      </c>
      <c r="P33"/>
      <c r="Q33"/>
      <c r="R33"/>
    </row>
    <row r="34" spans="2:18" ht="16.5" customHeight="1" x14ac:dyDescent="0.25">
      <c r="B34" s="691"/>
      <c r="C34" s="694"/>
      <c r="D34" s="349" t="s">
        <v>94</v>
      </c>
      <c r="E34" s="342" t="s">
        <v>264</v>
      </c>
      <c r="F34" s="343" t="s">
        <v>103</v>
      </c>
      <c r="P34"/>
      <c r="Q34"/>
      <c r="R34"/>
    </row>
    <row r="35" spans="2:18" ht="16.5" customHeight="1" thickBot="1" x14ac:dyDescent="0.3">
      <c r="B35" s="692"/>
      <c r="C35" s="695"/>
      <c r="D35" s="335" t="s">
        <v>95</v>
      </c>
      <c r="E35" s="336" t="s">
        <v>175</v>
      </c>
      <c r="F35" s="337" t="s">
        <v>103</v>
      </c>
      <c r="P35"/>
      <c r="Q35"/>
      <c r="R35"/>
    </row>
    <row r="36" spans="2:18" ht="16.5" customHeight="1" x14ac:dyDescent="0.25">
      <c r="B36" s="701" t="s">
        <v>646</v>
      </c>
      <c r="C36" s="693">
        <v>4</v>
      </c>
      <c r="D36" s="339" t="s">
        <v>95</v>
      </c>
      <c r="E36" s="340" t="s">
        <v>98</v>
      </c>
      <c r="F36" s="341" t="s">
        <v>101</v>
      </c>
      <c r="P36"/>
      <c r="Q36"/>
      <c r="R36"/>
    </row>
    <row r="37" spans="2:18" ht="16.5" customHeight="1" x14ac:dyDescent="0.25">
      <c r="B37" s="703"/>
      <c r="C37" s="694"/>
      <c r="D37" s="349" t="s">
        <v>202</v>
      </c>
      <c r="E37" s="342" t="s">
        <v>175</v>
      </c>
      <c r="F37" s="343" t="s">
        <v>103</v>
      </c>
      <c r="P37"/>
      <c r="Q37"/>
      <c r="R37"/>
    </row>
    <row r="38" spans="2:18" ht="16.5" customHeight="1" x14ac:dyDescent="0.25">
      <c r="B38" s="703"/>
      <c r="C38" s="694"/>
      <c r="D38" s="349" t="s">
        <v>202</v>
      </c>
      <c r="E38" s="342" t="s">
        <v>98</v>
      </c>
      <c r="F38" s="343" t="s">
        <v>101</v>
      </c>
      <c r="P38"/>
      <c r="Q38"/>
      <c r="R38"/>
    </row>
    <row r="39" spans="2:18" ht="16.5" customHeight="1" thickBot="1" x14ac:dyDescent="0.3">
      <c r="B39" s="704"/>
      <c r="C39" s="695"/>
      <c r="D39" s="335" t="s">
        <v>7</v>
      </c>
      <c r="E39" s="336" t="s">
        <v>98</v>
      </c>
      <c r="F39" s="337" t="s">
        <v>101</v>
      </c>
      <c r="P39"/>
      <c r="Q39"/>
      <c r="R39"/>
    </row>
    <row r="40" spans="2:18" ht="16.5" customHeight="1" x14ac:dyDescent="0.25">
      <c r="B40" s="690" t="s">
        <v>647</v>
      </c>
      <c r="C40" s="693">
        <v>3</v>
      </c>
      <c r="D40" s="339" t="s">
        <v>202</v>
      </c>
      <c r="E40" s="340" t="s">
        <v>99</v>
      </c>
      <c r="F40" s="341" t="s">
        <v>100</v>
      </c>
      <c r="P40"/>
      <c r="Q40"/>
      <c r="R40"/>
    </row>
    <row r="41" spans="2:18" ht="16.5" customHeight="1" x14ac:dyDescent="0.25">
      <c r="B41" s="691"/>
      <c r="C41" s="694"/>
      <c r="D41" s="349" t="s">
        <v>95</v>
      </c>
      <c r="E41" s="342" t="s">
        <v>99</v>
      </c>
      <c r="F41" s="343" t="s">
        <v>100</v>
      </c>
      <c r="P41"/>
      <c r="Q41"/>
      <c r="R41"/>
    </row>
    <row r="42" spans="2:18" ht="16.5" customHeight="1" thickBot="1" x14ac:dyDescent="0.3">
      <c r="B42" s="692"/>
      <c r="C42" s="695"/>
      <c r="D42" s="349" t="s">
        <v>202</v>
      </c>
      <c r="E42" s="336" t="s">
        <v>99</v>
      </c>
      <c r="F42" s="337" t="s">
        <v>100</v>
      </c>
      <c r="P42"/>
      <c r="Q42"/>
      <c r="R42"/>
    </row>
    <row r="43" spans="2:18" ht="16.5" customHeight="1" x14ac:dyDescent="0.25">
      <c r="B43" s="705" t="s">
        <v>648</v>
      </c>
      <c r="C43" s="693">
        <v>4</v>
      </c>
      <c r="D43" s="339" t="s">
        <v>95</v>
      </c>
      <c r="E43" s="340" t="s">
        <v>99</v>
      </c>
      <c r="F43" s="343" t="s">
        <v>100</v>
      </c>
      <c r="P43"/>
      <c r="Q43"/>
      <c r="R43"/>
    </row>
    <row r="44" spans="2:18" ht="16.5" customHeight="1" x14ac:dyDescent="0.25">
      <c r="B44" s="706"/>
      <c r="C44" s="694"/>
      <c r="D44" s="369" t="s">
        <v>95</v>
      </c>
      <c r="E44" s="370" t="s">
        <v>99</v>
      </c>
      <c r="F44" s="371" t="s">
        <v>100</v>
      </c>
      <c r="P44"/>
      <c r="Q44"/>
      <c r="R44"/>
    </row>
    <row r="45" spans="2:18" ht="16.5" customHeight="1" x14ac:dyDescent="0.25">
      <c r="B45" s="706"/>
      <c r="C45" s="694"/>
      <c r="D45" s="369" t="s">
        <v>202</v>
      </c>
      <c r="E45" s="370" t="s">
        <v>175</v>
      </c>
      <c r="F45" s="371" t="s">
        <v>103</v>
      </c>
      <c r="P45"/>
      <c r="Q45"/>
      <c r="R45"/>
    </row>
    <row r="46" spans="2:18" ht="16.5" customHeight="1" thickBot="1" x14ac:dyDescent="0.3">
      <c r="B46" s="707"/>
      <c r="C46" s="695"/>
      <c r="D46" s="335" t="s">
        <v>95</v>
      </c>
      <c r="E46" s="336" t="s">
        <v>99</v>
      </c>
      <c r="F46" s="337" t="s">
        <v>100</v>
      </c>
      <c r="O46"/>
      <c r="P46"/>
      <c r="Q46"/>
      <c r="R46"/>
    </row>
    <row r="47" spans="2:18" ht="16.5" x14ac:dyDescent="0.25">
      <c r="B47" s="701" t="s">
        <v>649</v>
      </c>
      <c r="C47" s="693">
        <v>3</v>
      </c>
      <c r="D47" s="339" t="s">
        <v>95</v>
      </c>
      <c r="E47" s="340" t="s">
        <v>98</v>
      </c>
      <c r="F47" s="341" t="s">
        <v>101</v>
      </c>
      <c r="P47"/>
      <c r="Q47"/>
      <c r="R47"/>
    </row>
    <row r="48" spans="2:18" ht="16.5" x14ac:dyDescent="0.25">
      <c r="B48" s="702"/>
      <c r="C48" s="694"/>
      <c r="D48" s="349" t="s">
        <v>95</v>
      </c>
      <c r="E48" s="342" t="s">
        <v>175</v>
      </c>
      <c r="F48" s="343" t="s">
        <v>103</v>
      </c>
      <c r="P48"/>
      <c r="Q48"/>
      <c r="R48"/>
    </row>
    <row r="49" spans="2:18" ht="17.25" thickBot="1" x14ac:dyDescent="0.3">
      <c r="B49" s="703"/>
      <c r="C49" s="694"/>
      <c r="D49" s="335" t="s">
        <v>202</v>
      </c>
      <c r="E49" s="336" t="s">
        <v>98</v>
      </c>
      <c r="F49" s="337" t="s">
        <v>101</v>
      </c>
      <c r="P49"/>
      <c r="Q49"/>
      <c r="R49"/>
    </row>
    <row r="50" spans="2:18" ht="16.5" x14ac:dyDescent="0.25">
      <c r="B50" s="701" t="s">
        <v>650</v>
      </c>
      <c r="C50" s="693">
        <v>3</v>
      </c>
      <c r="D50" s="339" t="s">
        <v>202</v>
      </c>
      <c r="E50" s="342" t="s">
        <v>98</v>
      </c>
      <c r="F50" s="341" t="s">
        <v>101</v>
      </c>
      <c r="P50"/>
      <c r="Q50"/>
      <c r="R50"/>
    </row>
    <row r="51" spans="2:18" ht="16.5" x14ac:dyDescent="0.25">
      <c r="B51" s="703"/>
      <c r="C51" s="694"/>
      <c r="D51" s="349" t="s">
        <v>202</v>
      </c>
      <c r="E51" s="342" t="s">
        <v>264</v>
      </c>
      <c r="F51" s="343" t="s">
        <v>102</v>
      </c>
      <c r="P51"/>
      <c r="Q51"/>
      <c r="R51"/>
    </row>
    <row r="52" spans="2:18" ht="17.25" thickBot="1" x14ac:dyDescent="0.3">
      <c r="B52" s="704"/>
      <c r="C52" s="695"/>
      <c r="D52" s="335" t="s">
        <v>202</v>
      </c>
      <c r="E52" s="336" t="s">
        <v>264</v>
      </c>
      <c r="F52" s="337" t="s">
        <v>102</v>
      </c>
      <c r="P52"/>
      <c r="Q52"/>
      <c r="R52"/>
    </row>
    <row r="53" spans="2:18" ht="24.75" customHeight="1" thickBot="1" x14ac:dyDescent="0.3">
      <c r="B53" s="372" t="s">
        <v>651</v>
      </c>
      <c r="C53" s="373">
        <f>SUM(C5:C52)</f>
        <v>48</v>
      </c>
      <c r="O53"/>
      <c r="P53"/>
      <c r="Q53"/>
      <c r="R53"/>
    </row>
    <row r="54" spans="2:18" ht="15" customHeight="1" x14ac:dyDescent="0.25"/>
    <row r="58" spans="2:18" ht="15.75" customHeight="1" x14ac:dyDescent="0.25">
      <c r="D58" s="374" t="s">
        <v>653</v>
      </c>
      <c r="E58" s="374" t="s">
        <v>624</v>
      </c>
      <c r="F58" s="374" t="s">
        <v>625</v>
      </c>
      <c r="G58" s="374" t="s">
        <v>654</v>
      </c>
      <c r="H58" s="374"/>
      <c r="I58" s="374"/>
      <c r="J58" s="374"/>
      <c r="K58" s="374"/>
      <c r="L58" s="375"/>
      <c r="M58" s="375"/>
      <c r="O58"/>
      <c r="P58"/>
      <c r="Q58"/>
      <c r="R58"/>
    </row>
    <row r="59" spans="2:18" ht="15.75" customHeight="1" x14ac:dyDescent="0.25">
      <c r="D59" s="397" t="s">
        <v>94</v>
      </c>
      <c r="E59" s="397" t="s">
        <v>175</v>
      </c>
      <c r="F59" s="402" t="s">
        <v>103</v>
      </c>
      <c r="G59" s="376" t="s">
        <v>655</v>
      </c>
      <c r="H59" s="377"/>
      <c r="I59" s="377"/>
      <c r="J59" s="377"/>
      <c r="K59" s="377"/>
      <c r="L59" s="378"/>
      <c r="M59" s="378"/>
      <c r="O59"/>
      <c r="P59"/>
      <c r="Q59"/>
      <c r="R59"/>
    </row>
    <row r="60" spans="2:18" ht="15.75" customHeight="1" x14ac:dyDescent="0.25">
      <c r="D60" s="398" t="s">
        <v>95</v>
      </c>
      <c r="E60" s="406" t="s">
        <v>264</v>
      </c>
      <c r="F60" s="403" t="s">
        <v>102</v>
      </c>
      <c r="G60" s="379" t="s">
        <v>656</v>
      </c>
      <c r="H60" s="380"/>
      <c r="I60" s="380"/>
      <c r="J60" s="380"/>
      <c r="K60" s="380"/>
      <c r="L60" s="378"/>
      <c r="M60" s="378"/>
      <c r="O60"/>
      <c r="P60"/>
      <c r="Q60"/>
      <c r="R60"/>
    </row>
    <row r="61" spans="2:18" ht="15.75" customHeight="1" x14ac:dyDescent="0.25">
      <c r="D61" s="399" t="s">
        <v>202</v>
      </c>
      <c r="E61" s="407" t="s">
        <v>221</v>
      </c>
      <c r="F61" s="404" t="s">
        <v>101</v>
      </c>
      <c r="G61" s="381" t="s">
        <v>34</v>
      </c>
      <c r="H61" s="382"/>
      <c r="I61" s="382"/>
      <c r="J61" s="382"/>
      <c r="K61" s="382"/>
      <c r="L61" s="378"/>
      <c r="M61" s="378"/>
      <c r="O61"/>
      <c r="P61"/>
      <c r="Q61"/>
      <c r="R61"/>
    </row>
    <row r="62" spans="2:18" ht="15.75" customHeight="1" x14ac:dyDescent="0.25">
      <c r="D62" s="400" t="s">
        <v>7</v>
      </c>
      <c r="E62" s="400" t="s">
        <v>98</v>
      </c>
      <c r="F62" s="405" t="s">
        <v>100</v>
      </c>
      <c r="G62" s="383" t="s">
        <v>657</v>
      </c>
      <c r="H62" s="384"/>
      <c r="I62" s="384"/>
      <c r="J62" s="384"/>
      <c r="K62" s="384"/>
      <c r="L62" s="385"/>
      <c r="M62" s="385"/>
      <c r="O62"/>
      <c r="P62"/>
      <c r="Q62"/>
      <c r="R62"/>
    </row>
    <row r="63" spans="2:18" ht="32.25" customHeight="1" x14ac:dyDescent="0.25">
      <c r="D63" s="401" t="s">
        <v>96</v>
      </c>
      <c r="E63" s="401" t="s">
        <v>99</v>
      </c>
      <c r="F63" s="386"/>
      <c r="G63" s="387"/>
      <c r="H63" s="387"/>
      <c r="I63" s="387"/>
      <c r="J63" s="387"/>
      <c r="K63" s="387"/>
      <c r="L63" s="387"/>
      <c r="M63" s="387"/>
      <c r="O63"/>
      <c r="P63"/>
      <c r="Q63"/>
      <c r="R63"/>
    </row>
    <row r="68" spans="13:18" ht="15.75" thickBot="1" x14ac:dyDescent="0.3"/>
    <row r="69" spans="13:18" ht="23.25" customHeight="1" thickBot="1" x14ac:dyDescent="0.3">
      <c r="M69" s="699" t="s">
        <v>620</v>
      </c>
      <c r="N69" s="696" t="s">
        <v>625</v>
      </c>
      <c r="O69" s="697"/>
      <c r="P69" s="697"/>
      <c r="Q69" s="698"/>
      <c r="R69"/>
    </row>
    <row r="70" spans="13:18" ht="36.75" customHeight="1" thickBot="1" x14ac:dyDescent="0.3">
      <c r="M70" s="700"/>
      <c r="N70" s="388" t="s">
        <v>635</v>
      </c>
      <c r="O70" s="389" t="s">
        <v>636</v>
      </c>
      <c r="P70" s="389" t="s">
        <v>637</v>
      </c>
      <c r="Q70" s="390" t="s">
        <v>638</v>
      </c>
      <c r="R70"/>
    </row>
    <row r="71" spans="13:18" ht="54" customHeight="1" thickBot="1" x14ac:dyDescent="0.3">
      <c r="M71" s="350" t="s">
        <v>631</v>
      </c>
      <c r="N71" s="351">
        <v>2</v>
      </c>
      <c r="O71" s="351"/>
      <c r="P71" s="351"/>
      <c r="Q71" s="352"/>
      <c r="R71"/>
    </row>
    <row r="72" spans="13:18" ht="60" customHeight="1" thickBot="1" x14ac:dyDescent="0.3">
      <c r="M72" s="350" t="s">
        <v>632</v>
      </c>
      <c r="N72" s="351">
        <v>3</v>
      </c>
      <c r="O72" s="351"/>
      <c r="P72" s="351"/>
      <c r="Q72" s="352"/>
      <c r="R72"/>
    </row>
    <row r="73" spans="13:18" ht="54.75" customHeight="1" thickBot="1" x14ac:dyDescent="0.3">
      <c r="M73" s="350" t="s">
        <v>633</v>
      </c>
      <c r="N73" s="351">
        <v>2</v>
      </c>
      <c r="O73" s="351"/>
      <c r="P73" s="351"/>
      <c r="Q73" s="352"/>
      <c r="R73"/>
    </row>
    <row r="74" spans="13:18" ht="51.75" customHeight="1" thickBot="1" x14ac:dyDescent="0.3">
      <c r="M74" s="350" t="s">
        <v>634</v>
      </c>
      <c r="N74" s="351">
        <v>3</v>
      </c>
      <c r="O74" s="351"/>
      <c r="P74" s="351"/>
      <c r="Q74" s="352"/>
      <c r="R74"/>
    </row>
    <row r="75" spans="13:18" ht="36.75" customHeight="1" thickBot="1" x14ac:dyDescent="0.3">
      <c r="M75" s="350" t="s">
        <v>639</v>
      </c>
      <c r="N75" s="351">
        <v>2</v>
      </c>
      <c r="O75" s="351">
        <v>1</v>
      </c>
      <c r="P75" s="351"/>
      <c r="Q75" s="352"/>
      <c r="R75"/>
    </row>
    <row r="76" spans="13:18" ht="36.75" customHeight="1" thickBot="1" x14ac:dyDescent="0.3">
      <c r="M76" s="350" t="s">
        <v>640</v>
      </c>
      <c r="N76" s="351">
        <v>3</v>
      </c>
      <c r="O76" s="351"/>
      <c r="P76" s="351"/>
      <c r="Q76" s="352"/>
      <c r="R76"/>
    </row>
    <row r="77" spans="13:18" ht="30.75" customHeight="1" thickBot="1" x14ac:dyDescent="0.3">
      <c r="M77" s="350" t="s">
        <v>641</v>
      </c>
      <c r="N77" s="351">
        <v>2</v>
      </c>
      <c r="O77" s="351"/>
      <c r="P77" s="351"/>
      <c r="Q77" s="352"/>
      <c r="R77"/>
    </row>
    <row r="78" spans="13:18" ht="32.25" customHeight="1" thickBot="1" x14ac:dyDescent="0.3">
      <c r="M78" s="350" t="s">
        <v>642</v>
      </c>
      <c r="N78" s="351">
        <v>3</v>
      </c>
      <c r="O78" s="351"/>
      <c r="P78" s="351"/>
      <c r="Q78" s="352"/>
      <c r="R78"/>
    </row>
    <row r="79" spans="13:18" ht="32.25" customHeight="1" thickBot="1" x14ac:dyDescent="0.3">
      <c r="M79" s="350" t="s">
        <v>643</v>
      </c>
      <c r="N79" s="351">
        <v>5</v>
      </c>
      <c r="O79" s="351"/>
      <c r="P79" s="351"/>
      <c r="Q79" s="352"/>
      <c r="R79"/>
    </row>
    <row r="80" spans="13:18" ht="32.25" customHeight="1" thickBot="1" x14ac:dyDescent="0.3">
      <c r="M80" s="350" t="s">
        <v>644</v>
      </c>
      <c r="N80" s="351">
        <v>1</v>
      </c>
      <c r="O80" s="351"/>
      <c r="P80" s="351"/>
      <c r="Q80" s="352"/>
      <c r="R80"/>
    </row>
    <row r="81" spans="13:18" ht="38.25" customHeight="1" thickBot="1" x14ac:dyDescent="0.3">
      <c r="M81" s="350" t="s">
        <v>645</v>
      </c>
      <c r="N81" s="351">
        <v>7</v>
      </c>
      <c r="O81" s="351"/>
      <c r="P81" s="351"/>
      <c r="Q81" s="352"/>
      <c r="R81"/>
    </row>
    <row r="82" spans="13:18" ht="38.25" customHeight="1" thickBot="1" x14ac:dyDescent="0.3">
      <c r="M82" s="350" t="s">
        <v>646</v>
      </c>
      <c r="N82" s="351">
        <v>4</v>
      </c>
      <c r="O82" s="351">
        <v>2</v>
      </c>
      <c r="P82" s="351"/>
      <c r="Q82" s="352"/>
      <c r="R82"/>
    </row>
    <row r="83" spans="13:18" ht="38.25" customHeight="1" thickBot="1" x14ac:dyDescent="0.3">
      <c r="M83" s="350" t="s">
        <v>647</v>
      </c>
      <c r="N83" s="351">
        <v>3</v>
      </c>
      <c r="O83" s="351"/>
      <c r="P83" s="351"/>
      <c r="Q83" s="352"/>
      <c r="R83"/>
    </row>
    <row r="84" spans="13:18" ht="28.5" customHeight="1" thickBot="1" x14ac:dyDescent="0.3">
      <c r="M84" s="350" t="s">
        <v>648</v>
      </c>
      <c r="N84" s="351">
        <v>3</v>
      </c>
      <c r="O84" s="351"/>
      <c r="P84" s="351"/>
      <c r="Q84" s="352"/>
      <c r="R84"/>
    </row>
    <row r="85" spans="13:18" ht="29.25" customHeight="1" thickBot="1" x14ac:dyDescent="0.3">
      <c r="M85" s="350" t="s">
        <v>649</v>
      </c>
      <c r="N85" s="351">
        <v>3</v>
      </c>
      <c r="O85" s="351"/>
      <c r="P85" s="351"/>
      <c r="Q85" s="352"/>
      <c r="R85"/>
    </row>
    <row r="86" spans="13:18" ht="48" customHeight="1" thickBot="1" x14ac:dyDescent="0.3">
      <c r="M86" s="350" t="s">
        <v>650</v>
      </c>
      <c r="N86" s="351">
        <v>3</v>
      </c>
      <c r="O86" s="351"/>
      <c r="P86" s="351"/>
      <c r="Q86" s="352"/>
      <c r="R86"/>
    </row>
    <row r="87" spans="13:18" ht="16.5" thickBot="1" x14ac:dyDescent="0.3">
      <c r="M87" s="360" t="s">
        <v>651</v>
      </c>
      <c r="N87" s="361">
        <f>SUBTOTAL(9,N71:N86)</f>
        <v>49</v>
      </c>
      <c r="O87" s="362">
        <f>SUBTOTAL(9,O71:O86)</f>
        <v>3</v>
      </c>
      <c r="P87" s="362">
        <f>SUBTOTAL(9,P71:P86)</f>
        <v>0</v>
      </c>
      <c r="Q87" s="363">
        <f>SUBTOTAL(9,Q71:Q86)</f>
        <v>0</v>
      </c>
      <c r="R87"/>
    </row>
    <row r="88" spans="13:18" ht="16.5" thickBot="1" x14ac:dyDescent="0.3">
      <c r="M88" s="367" t="s">
        <v>652</v>
      </c>
      <c r="N88" s="368">
        <f>N87/$C$53</f>
        <v>1.0208333333333333</v>
      </c>
      <c r="O88" s="368">
        <f t="shared" ref="O88:Q88" si="2">O87/$C$53</f>
        <v>6.25E-2</v>
      </c>
      <c r="P88" s="368">
        <f t="shared" si="2"/>
        <v>0</v>
      </c>
      <c r="Q88" s="368">
        <f t="shared" si="2"/>
        <v>0</v>
      </c>
      <c r="R88" s="358"/>
    </row>
    <row r="91" spans="13:18" ht="47.25" x14ac:dyDescent="0.25">
      <c r="N91" s="391" t="s">
        <v>658</v>
      </c>
      <c r="O91" s="392" t="s">
        <v>659</v>
      </c>
      <c r="P91" s="392" t="s">
        <v>660</v>
      </c>
      <c r="Q91" s="392" t="s">
        <v>661</v>
      </c>
      <c r="R91" s="392" t="s">
        <v>662</v>
      </c>
    </row>
    <row r="92" spans="13:18" ht="15.75" x14ac:dyDescent="0.25">
      <c r="N92" s="393" t="s">
        <v>651</v>
      </c>
      <c r="O92" s="394">
        <f>N87</f>
        <v>49</v>
      </c>
      <c r="P92" s="394">
        <f t="shared" ref="P92:R92" si="3">O87</f>
        <v>3</v>
      </c>
      <c r="Q92" s="394">
        <f t="shared" si="3"/>
        <v>0</v>
      </c>
      <c r="R92" s="394">
        <f t="shared" si="3"/>
        <v>0</v>
      </c>
    </row>
    <row r="93" spans="13:18" ht="31.5" x14ac:dyDescent="0.25">
      <c r="N93" s="395" t="s">
        <v>652</v>
      </c>
      <c r="O93" s="396">
        <f>O92/$C$53</f>
        <v>1.0208333333333333</v>
      </c>
      <c r="P93" s="396">
        <f t="shared" ref="P93:R93" si="4">P92/$C$53</f>
        <v>6.25E-2</v>
      </c>
      <c r="Q93" s="396">
        <f t="shared" si="4"/>
        <v>0</v>
      </c>
      <c r="R93" s="396">
        <f t="shared" si="4"/>
        <v>0</v>
      </c>
    </row>
    <row r="95" spans="13:18" ht="15.75" thickBot="1" x14ac:dyDescent="0.3"/>
    <row r="96" spans="13:18" ht="16.5" thickBot="1" x14ac:dyDescent="0.3">
      <c r="M96" s="699" t="s">
        <v>620</v>
      </c>
      <c r="N96" s="709" t="s">
        <v>625</v>
      </c>
      <c r="O96" s="710"/>
      <c r="P96" s="710"/>
      <c r="Q96" s="711"/>
    </row>
    <row r="97" spans="13:17" ht="16.5" thickBot="1" x14ac:dyDescent="0.3">
      <c r="M97" s="700"/>
      <c r="N97" s="345" t="s">
        <v>627</v>
      </c>
      <c r="O97" s="346" t="s">
        <v>626</v>
      </c>
      <c r="P97" s="347" t="s">
        <v>628</v>
      </c>
      <c r="Q97" s="348" t="s">
        <v>629</v>
      </c>
    </row>
    <row r="98" spans="13:17" ht="48" thickBot="1" x14ac:dyDescent="0.3">
      <c r="M98" s="350" t="s">
        <v>631</v>
      </c>
      <c r="N98" s="351">
        <v>2</v>
      </c>
      <c r="O98" s="351"/>
      <c r="P98" s="351"/>
      <c r="Q98" s="352"/>
    </row>
    <row r="99" spans="13:17" ht="48" thickBot="1" x14ac:dyDescent="0.3">
      <c r="M99" s="350" t="s">
        <v>632</v>
      </c>
      <c r="N99" s="351">
        <v>3</v>
      </c>
      <c r="O99" s="351"/>
      <c r="P99" s="351"/>
      <c r="Q99" s="352"/>
    </row>
    <row r="100" spans="13:17" ht="48" thickBot="1" x14ac:dyDescent="0.3">
      <c r="M100" s="350" t="s">
        <v>633</v>
      </c>
      <c r="N100" s="351">
        <v>2</v>
      </c>
      <c r="O100" s="351"/>
      <c r="P100" s="351"/>
      <c r="Q100" s="352"/>
    </row>
    <row r="101" spans="13:17" ht="48" thickBot="1" x14ac:dyDescent="0.3">
      <c r="M101" s="350" t="s">
        <v>634</v>
      </c>
      <c r="N101" s="351">
        <v>3</v>
      </c>
      <c r="O101" s="351"/>
      <c r="P101" s="351"/>
      <c r="Q101" s="352"/>
    </row>
    <row r="102" spans="13:17" ht="32.25" thickBot="1" x14ac:dyDescent="0.3">
      <c r="M102" s="350" t="s">
        <v>639</v>
      </c>
      <c r="N102" s="351">
        <v>2</v>
      </c>
      <c r="O102" s="351">
        <v>1</v>
      </c>
      <c r="P102" s="351"/>
      <c r="Q102" s="352"/>
    </row>
    <row r="103" spans="13:17" ht="32.25" thickBot="1" x14ac:dyDescent="0.3">
      <c r="M103" s="350" t="s">
        <v>640</v>
      </c>
      <c r="N103" s="351">
        <v>2</v>
      </c>
      <c r="O103" s="351"/>
      <c r="P103" s="351"/>
      <c r="Q103" s="352"/>
    </row>
    <row r="104" spans="13:17" ht="16.5" thickBot="1" x14ac:dyDescent="0.3">
      <c r="M104" s="350" t="s">
        <v>641</v>
      </c>
      <c r="N104" s="351">
        <v>2</v>
      </c>
      <c r="O104" s="351"/>
      <c r="P104" s="351"/>
      <c r="Q104" s="352"/>
    </row>
    <row r="105" spans="13:17" ht="32.25" thickBot="1" x14ac:dyDescent="0.3">
      <c r="M105" s="350" t="s">
        <v>642</v>
      </c>
      <c r="N105" s="351">
        <v>3</v>
      </c>
      <c r="O105" s="351"/>
      <c r="P105" s="351"/>
      <c r="Q105" s="352"/>
    </row>
    <row r="106" spans="13:17" ht="32.25" thickBot="1" x14ac:dyDescent="0.3">
      <c r="M106" s="350" t="s">
        <v>643</v>
      </c>
      <c r="N106" s="351">
        <v>5</v>
      </c>
      <c r="O106" s="351"/>
      <c r="P106" s="351"/>
      <c r="Q106" s="352"/>
    </row>
    <row r="107" spans="13:17" ht="32.25" thickBot="1" x14ac:dyDescent="0.3">
      <c r="M107" s="350" t="s">
        <v>644</v>
      </c>
      <c r="N107" s="351">
        <v>1</v>
      </c>
      <c r="O107" s="351"/>
      <c r="P107" s="351"/>
      <c r="Q107" s="352"/>
    </row>
    <row r="108" spans="13:17" ht="16.5" thickBot="1" x14ac:dyDescent="0.3">
      <c r="M108" s="350" t="s">
        <v>645</v>
      </c>
      <c r="N108" s="351">
        <v>7</v>
      </c>
      <c r="O108" s="351"/>
      <c r="P108" s="351"/>
      <c r="Q108" s="352"/>
    </row>
    <row r="109" spans="13:17" ht="32.25" thickBot="1" x14ac:dyDescent="0.3">
      <c r="M109" s="350" t="s">
        <v>646</v>
      </c>
      <c r="N109" s="351">
        <v>4</v>
      </c>
      <c r="O109" s="351">
        <v>2</v>
      </c>
      <c r="P109" s="351"/>
      <c r="Q109" s="352"/>
    </row>
    <row r="110" spans="13:17" ht="32.25" thickBot="1" x14ac:dyDescent="0.3">
      <c r="M110" s="350" t="s">
        <v>647</v>
      </c>
      <c r="N110" s="351">
        <v>3</v>
      </c>
      <c r="O110" s="351"/>
      <c r="P110" s="351"/>
      <c r="Q110" s="352"/>
    </row>
    <row r="111" spans="13:17" ht="16.5" thickBot="1" x14ac:dyDescent="0.3">
      <c r="M111" s="350" t="s">
        <v>648</v>
      </c>
      <c r="N111" s="351">
        <v>3</v>
      </c>
      <c r="O111" s="351"/>
      <c r="P111" s="351"/>
      <c r="Q111" s="352"/>
    </row>
    <row r="112" spans="13:17" ht="32.25" thickBot="1" x14ac:dyDescent="0.3">
      <c r="M112" s="350" t="s">
        <v>649</v>
      </c>
      <c r="N112" s="351">
        <v>3</v>
      </c>
      <c r="O112" s="351"/>
      <c r="P112" s="351"/>
      <c r="Q112" s="352"/>
    </row>
    <row r="113" spans="13:17" ht="48" thickBot="1" x14ac:dyDescent="0.3">
      <c r="M113" s="350" t="s">
        <v>650</v>
      </c>
      <c r="N113" s="351">
        <v>3</v>
      </c>
      <c r="O113" s="351"/>
      <c r="P113" s="351"/>
      <c r="Q113" s="352"/>
    </row>
    <row r="114" spans="13:17" ht="16.5" thickBot="1" x14ac:dyDescent="0.3">
      <c r="M114" s="360" t="s">
        <v>651</v>
      </c>
      <c r="N114" s="361">
        <f>SUBTOTAL(9,N98:N113)</f>
        <v>48</v>
      </c>
      <c r="O114" s="362">
        <f>SUBTOTAL(9,O98:O113)</f>
        <v>3</v>
      </c>
      <c r="P114" s="362">
        <f>SUBTOTAL(9,P98:P113)</f>
        <v>0</v>
      </c>
      <c r="Q114" s="363">
        <f>SUBTOTAL(9,Q98:Q113)</f>
        <v>0</v>
      </c>
    </row>
    <row r="115" spans="13:17" ht="16.5" thickBot="1" x14ac:dyDescent="0.3">
      <c r="M115" s="367" t="s">
        <v>652</v>
      </c>
      <c r="N115" s="368">
        <f>N114/$C$53</f>
        <v>1</v>
      </c>
      <c r="O115" s="368">
        <f>O114/$C$53</f>
        <v>6.25E-2</v>
      </c>
      <c r="P115" s="368">
        <f>P114/$C$53</f>
        <v>0</v>
      </c>
      <c r="Q115" s="368">
        <f>Q114/$C$53</f>
        <v>0</v>
      </c>
    </row>
  </sheetData>
  <autoFilter ref="D3:F53" xr:uid="{00000000-0009-0000-0000-00000C000000}"/>
  <dataConsolidate/>
  <mergeCells count="44">
    <mergeCell ref="H3:L3"/>
    <mergeCell ref="N3:R3"/>
    <mergeCell ref="B5:B6"/>
    <mergeCell ref="C5:C6"/>
    <mergeCell ref="B7:B9"/>
    <mergeCell ref="C7:C9"/>
    <mergeCell ref="B2:B4"/>
    <mergeCell ref="C2:C4"/>
    <mergeCell ref="D2:F2"/>
    <mergeCell ref="D3:D4"/>
    <mergeCell ref="E3:E4"/>
    <mergeCell ref="F3:F4"/>
    <mergeCell ref="B10:B11"/>
    <mergeCell ref="C10:C11"/>
    <mergeCell ref="M96:M97"/>
    <mergeCell ref="N96:Q96"/>
    <mergeCell ref="B12:B13"/>
    <mergeCell ref="C12:C13"/>
    <mergeCell ref="B14:B15"/>
    <mergeCell ref="C14:C15"/>
    <mergeCell ref="B16:B18"/>
    <mergeCell ref="C16:C18"/>
    <mergeCell ref="B19:B23"/>
    <mergeCell ref="C19:C23"/>
    <mergeCell ref="B24:B25"/>
    <mergeCell ref="C24:C25"/>
    <mergeCell ref="B26:B29"/>
    <mergeCell ref="C26:C29"/>
    <mergeCell ref="B32:B35"/>
    <mergeCell ref="C32:C35"/>
    <mergeCell ref="N69:Q69"/>
    <mergeCell ref="M69:M70"/>
    <mergeCell ref="B30:B31"/>
    <mergeCell ref="C30:C31"/>
    <mergeCell ref="B47:B49"/>
    <mergeCell ref="C47:C49"/>
    <mergeCell ref="B50:B52"/>
    <mergeCell ref="C50:C52"/>
    <mergeCell ref="B36:B39"/>
    <mergeCell ref="C36:C39"/>
    <mergeCell ref="B40:B42"/>
    <mergeCell ref="C40:C42"/>
    <mergeCell ref="B43:B46"/>
    <mergeCell ref="C43:C46"/>
  </mergeCells>
  <conditionalFormatting sqref="E59">
    <cfRule type="colorScale" priority="41">
      <colorScale>
        <cfvo type="num" val="1"/>
        <cfvo type="num" val="3"/>
        <cfvo type="num" val="5"/>
        <color rgb="FF00B050"/>
        <color rgb="FFFFC000"/>
        <color rgb="FFFF0000"/>
      </colorScale>
    </cfRule>
  </conditionalFormatting>
  <conditionalFormatting sqref="D59">
    <cfRule type="colorScale" priority="40">
      <colorScale>
        <cfvo type="num" val="1"/>
        <cfvo type="num" val="3"/>
        <cfvo type="num" val="5"/>
        <color rgb="FF00B050"/>
        <color rgb="FFFFC000"/>
        <color rgb="FFFF0000"/>
      </colorScale>
    </cfRule>
  </conditionalFormatting>
  <conditionalFormatting sqref="E5:E25 E31:E52">
    <cfRule type="cellIs" dxfId="42" priority="42" operator="equal">
      <formula>$O$57</formula>
    </cfRule>
    <cfRule type="cellIs" dxfId="41" priority="43" operator="equal">
      <formula>$O$56</formula>
    </cfRule>
    <cfRule type="cellIs" dxfId="40" priority="44" operator="equal">
      <formula>$O$55</formula>
    </cfRule>
    <cfRule type="cellIs" dxfId="39" priority="45" operator="equal">
      <formula>#REF!</formula>
    </cfRule>
    <cfRule type="cellIs" dxfId="38" priority="46" operator="equal">
      <formula>#REF!</formula>
    </cfRule>
  </conditionalFormatting>
  <conditionalFormatting sqref="F5:F25 F31:F52">
    <cfRule type="cellIs" dxfId="37" priority="47" operator="equal">
      <formula>$F$56</formula>
    </cfRule>
    <cfRule type="cellIs" dxfId="36" priority="48" operator="equal">
      <formula>$F$55</formula>
    </cfRule>
    <cfRule type="cellIs" dxfId="35" priority="49" operator="equal">
      <formula>#REF!</formula>
    </cfRule>
    <cfRule type="cellIs" dxfId="34" priority="50" operator="equal">
      <formula>#REF!</formula>
    </cfRule>
  </conditionalFormatting>
  <conditionalFormatting sqref="D5:D15 D18:D52">
    <cfRule type="cellIs" dxfId="33" priority="51" operator="equal">
      <formula>$N$57</formula>
    </cfRule>
    <cfRule type="cellIs" dxfId="32" priority="52" operator="equal">
      <formula>$N$56</formula>
    </cfRule>
    <cfRule type="cellIs" dxfId="31" priority="53" operator="equal">
      <formula>$N$55</formula>
    </cfRule>
    <cfRule type="cellIs" dxfId="30" priority="54" operator="equal">
      <formula>#REF!</formula>
    </cfRule>
    <cfRule type="cellIs" dxfId="29" priority="55" operator="equal">
      <formula>#REF!</formula>
    </cfRule>
  </conditionalFormatting>
  <conditionalFormatting sqref="E28">
    <cfRule type="cellIs" dxfId="28" priority="26" operator="equal">
      <formula>$O$57</formula>
    </cfRule>
    <cfRule type="cellIs" dxfId="27" priority="27" operator="equal">
      <formula>$O$56</formula>
    </cfRule>
    <cfRule type="cellIs" dxfId="26" priority="28" operator="equal">
      <formula>$O$55</formula>
    </cfRule>
    <cfRule type="cellIs" dxfId="25" priority="29" operator="equal">
      <formula>#REF!</formula>
    </cfRule>
    <cfRule type="cellIs" dxfId="24" priority="30" operator="equal">
      <formula>#REF!</formula>
    </cfRule>
  </conditionalFormatting>
  <conditionalFormatting sqref="D16:D17">
    <cfRule type="cellIs" dxfId="23" priority="21" operator="equal">
      <formula>$N$57</formula>
    </cfRule>
    <cfRule type="cellIs" dxfId="22" priority="22" operator="equal">
      <formula>$N$56</formula>
    </cfRule>
    <cfRule type="cellIs" dxfId="21" priority="23" operator="equal">
      <formula>$N$55</formula>
    </cfRule>
    <cfRule type="cellIs" dxfId="20" priority="24" operator="equal">
      <formula>#REF!</formula>
    </cfRule>
    <cfRule type="cellIs" dxfId="19" priority="25" operator="equal">
      <formula>#REF!</formula>
    </cfRule>
  </conditionalFormatting>
  <conditionalFormatting sqref="E26">
    <cfRule type="cellIs" dxfId="18" priority="16" operator="equal">
      <formula>$O$57</formula>
    </cfRule>
    <cfRule type="cellIs" dxfId="17" priority="17" operator="equal">
      <formula>$O$56</formula>
    </cfRule>
    <cfRule type="cellIs" dxfId="16" priority="18" operator="equal">
      <formula>$O$55</formula>
    </cfRule>
    <cfRule type="cellIs" dxfId="15" priority="19" operator="equal">
      <formula>#REF!</formula>
    </cfRule>
    <cfRule type="cellIs" dxfId="14" priority="20" operator="equal">
      <formula>#REF!</formula>
    </cfRule>
  </conditionalFormatting>
  <conditionalFormatting sqref="E27">
    <cfRule type="cellIs" dxfId="13" priority="11" operator="equal">
      <formula>$O$57</formula>
    </cfRule>
    <cfRule type="cellIs" dxfId="12" priority="12" operator="equal">
      <formula>$O$56</formula>
    </cfRule>
    <cfRule type="cellIs" dxfId="11" priority="13" operator="equal">
      <formula>$O$55</formula>
    </cfRule>
    <cfRule type="cellIs" dxfId="10" priority="14" operator="equal">
      <formula>#REF!</formula>
    </cfRule>
    <cfRule type="cellIs" dxfId="9" priority="15" operator="equal">
      <formula>#REF!</formula>
    </cfRule>
  </conditionalFormatting>
  <conditionalFormatting sqref="E29:E30">
    <cfRule type="cellIs" dxfId="8" priority="6" operator="equal">
      <formula>$O$57</formula>
    </cfRule>
    <cfRule type="cellIs" dxfId="7" priority="7" operator="equal">
      <formula>$O$56</formula>
    </cfRule>
    <cfRule type="cellIs" dxfId="6" priority="8" operator="equal">
      <formula>$O$55</formula>
    </cfRule>
    <cfRule type="cellIs" dxfId="5" priority="9" operator="equal">
      <formula>#REF!</formula>
    </cfRule>
    <cfRule type="cellIs" dxfId="4" priority="10" operator="equal">
      <formula>#REF!</formula>
    </cfRule>
  </conditionalFormatting>
  <conditionalFormatting sqref="F26:F30">
    <cfRule type="cellIs" dxfId="3" priority="2564" operator="equal">
      <formula>$F$56</formula>
    </cfRule>
    <cfRule type="cellIs" dxfId="2" priority="2565" operator="equal">
      <formula>$F$55</formula>
    </cfRule>
    <cfRule type="cellIs" dxfId="1" priority="2566" operator="equal">
      <formula>#REF!</formula>
    </cfRule>
    <cfRule type="cellIs" dxfId="0" priority="2567" operator="equal">
      <formula>#REF!</formula>
    </cfRule>
  </conditionalFormatting>
  <dataValidations count="3">
    <dataValidation type="list" allowBlank="1" showInputMessage="1" showErrorMessage="1" sqref="D5:D52" xr:uid="{D876AC83-7CEE-4E22-B276-5378759CCD19}">
      <formula1>$D$59:$D$63</formula1>
    </dataValidation>
    <dataValidation type="list" allowBlank="1" showInputMessage="1" showErrorMessage="1" sqref="F5:F52" xr:uid="{121BF68E-EA96-41E8-9659-522CEC05FA49}">
      <formula1>$F$59:$F$62</formula1>
    </dataValidation>
    <dataValidation type="list" allowBlank="1" showInputMessage="1" showErrorMessage="1" sqref="E5:E52" xr:uid="{D8778C5E-1267-43C2-B564-6C70D1790833}">
      <formula1>$E$59:$E$63</formula1>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2:I44"/>
  <sheetViews>
    <sheetView topLeftCell="A5" zoomScale="130" zoomScaleNormal="130" workbookViewId="0">
      <selection activeCell="C16" sqref="C16"/>
    </sheetView>
  </sheetViews>
  <sheetFormatPr baseColWidth="10" defaultRowHeight="15" x14ac:dyDescent="0.25"/>
  <cols>
    <col min="1" max="1" width="36.42578125" customWidth="1"/>
    <col min="2" max="2" width="14.42578125" customWidth="1"/>
    <col min="3" max="3" width="7" customWidth="1"/>
    <col min="4" max="4" width="13.42578125" customWidth="1"/>
    <col min="5" max="5" width="7.140625" customWidth="1"/>
    <col min="6" max="6" width="23.28515625" customWidth="1"/>
    <col min="8" max="8" width="16.7109375" customWidth="1"/>
    <col min="9" max="9" width="16.5703125" customWidth="1"/>
  </cols>
  <sheetData>
    <row r="2" spans="1:9" ht="15.75" thickBot="1" x14ac:dyDescent="0.3"/>
    <row r="3" spans="1:9" ht="27" customHeight="1" thickBot="1" x14ac:dyDescent="0.3">
      <c r="A3" s="88" t="s">
        <v>153</v>
      </c>
      <c r="B3" s="727" t="s">
        <v>154</v>
      </c>
      <c r="C3" s="727"/>
      <c r="D3" s="725" t="s">
        <v>155</v>
      </c>
      <c r="E3" s="726"/>
      <c r="F3" s="196" t="s">
        <v>156</v>
      </c>
      <c r="H3" s="193" t="s">
        <v>232</v>
      </c>
    </row>
    <row r="4" spans="1:9" ht="39" customHeight="1" x14ac:dyDescent="0.25">
      <c r="A4" s="728" t="str">
        <f>'MAPA RIESGOS UAEOS'!O10</f>
        <v>Revisión, actualización y  desarrollo del proceso de Pensamiento y Direccionamiento Estratégico, para la formulación e implementación de la Planeación Estratégica Institucional.</v>
      </c>
      <c r="B4" s="730" t="s">
        <v>35</v>
      </c>
      <c r="C4" s="732">
        <v>0.2</v>
      </c>
      <c r="D4" s="730" t="s">
        <v>157</v>
      </c>
      <c r="E4" s="734">
        <v>0.4</v>
      </c>
      <c r="F4" s="197">
        <f>C4*E4</f>
        <v>8.0000000000000016E-2</v>
      </c>
      <c r="H4" s="199">
        <f>40%*20%</f>
        <v>8.0000000000000016E-2</v>
      </c>
      <c r="I4" s="117"/>
    </row>
    <row r="5" spans="1:9" ht="39" customHeight="1" x14ac:dyDescent="0.25">
      <c r="A5" s="728"/>
      <c r="B5" s="731"/>
      <c r="C5" s="733"/>
      <c r="D5" s="731"/>
      <c r="E5" s="734"/>
      <c r="F5" s="197">
        <f>C4-F4</f>
        <v>0.12</v>
      </c>
      <c r="H5" s="180"/>
      <c r="I5" s="117"/>
    </row>
    <row r="6" spans="1:9" ht="34.5" customHeight="1" x14ac:dyDescent="0.25">
      <c r="A6" s="729"/>
      <c r="B6" s="735" t="s">
        <v>169</v>
      </c>
      <c r="C6" s="737">
        <f>C4-H4</f>
        <v>0.12</v>
      </c>
      <c r="D6" s="739"/>
      <c r="E6" s="734">
        <v>0.4</v>
      </c>
      <c r="F6" s="198">
        <f>C6*E6</f>
        <v>4.8000000000000001E-2</v>
      </c>
      <c r="H6" s="193" t="s">
        <v>246</v>
      </c>
    </row>
    <row r="7" spans="1:9" ht="34.5" customHeight="1" x14ac:dyDescent="0.25">
      <c r="A7" s="729"/>
      <c r="B7" s="736"/>
      <c r="C7" s="738"/>
      <c r="D7" s="740"/>
      <c r="E7" s="734"/>
      <c r="F7" s="198">
        <f>C6-F6</f>
        <v>7.1999999999999995E-2</v>
      </c>
      <c r="H7" s="199">
        <f>C6*E6</f>
        <v>4.8000000000000001E-2</v>
      </c>
    </row>
    <row r="8" spans="1:9" ht="25.5" customHeight="1" x14ac:dyDescent="0.25">
      <c r="A8" s="729"/>
      <c r="B8" s="112" t="s">
        <v>158</v>
      </c>
      <c r="C8" s="113">
        <v>1</v>
      </c>
      <c r="D8" s="112" t="s">
        <v>216</v>
      </c>
      <c r="E8" s="110"/>
      <c r="F8" s="114"/>
    </row>
    <row r="9" spans="1:9" ht="27" customHeight="1" x14ac:dyDescent="0.25">
      <c r="A9" s="729"/>
      <c r="B9" s="109" t="s">
        <v>170</v>
      </c>
      <c r="C9" s="118">
        <v>1</v>
      </c>
      <c r="D9" s="110"/>
      <c r="E9" s="110"/>
      <c r="F9" s="111"/>
    </row>
    <row r="10" spans="1:9" ht="16.5" thickBot="1" x14ac:dyDescent="0.3">
      <c r="A10" s="95"/>
      <c r="B10" s="115"/>
      <c r="C10" s="115"/>
      <c r="D10" s="115"/>
      <c r="E10" s="115"/>
      <c r="F10" s="116"/>
    </row>
    <row r="11" spans="1:9" ht="15.75" thickBot="1" x14ac:dyDescent="0.3"/>
    <row r="12" spans="1:9" ht="30.75" customHeight="1" thickBot="1" x14ac:dyDescent="0.3">
      <c r="A12" s="88" t="s">
        <v>153</v>
      </c>
      <c r="B12" s="727" t="s">
        <v>154</v>
      </c>
      <c r="C12" s="727"/>
      <c r="D12" s="725" t="s">
        <v>155</v>
      </c>
      <c r="E12" s="725"/>
      <c r="F12" s="89" t="s">
        <v>156</v>
      </c>
      <c r="H12" s="125" t="s">
        <v>251</v>
      </c>
    </row>
    <row r="13" spans="1:9" ht="32.25" customHeight="1" x14ac:dyDescent="0.25">
      <c r="A13" s="728" t="s">
        <v>272</v>
      </c>
      <c r="B13" s="730" t="s">
        <v>35</v>
      </c>
      <c r="C13" s="732">
        <v>0.2</v>
      </c>
      <c r="D13" s="730" t="s">
        <v>157</v>
      </c>
      <c r="E13" s="732">
        <v>0.3</v>
      </c>
      <c r="F13" s="178">
        <f>C13*E13</f>
        <v>0.06</v>
      </c>
      <c r="H13" s="117">
        <f>40%*40%</f>
        <v>0.16000000000000003</v>
      </c>
      <c r="I13" s="117"/>
    </row>
    <row r="14" spans="1:9" ht="32.25" customHeight="1" x14ac:dyDescent="0.25">
      <c r="A14" s="728"/>
      <c r="B14" s="731"/>
      <c r="C14" s="733"/>
      <c r="D14" s="731"/>
      <c r="E14" s="733"/>
      <c r="F14" s="178">
        <f>C13-F13</f>
        <v>0.14000000000000001</v>
      </c>
      <c r="H14" s="117"/>
      <c r="I14" s="117"/>
    </row>
    <row r="15" spans="1:9" ht="32.25" customHeight="1" x14ac:dyDescent="0.25">
      <c r="A15" s="729"/>
      <c r="B15" s="109" t="s">
        <v>169</v>
      </c>
      <c r="C15" s="186">
        <f>F14</f>
        <v>0.14000000000000001</v>
      </c>
      <c r="D15" s="185"/>
      <c r="E15" s="110"/>
      <c r="F15" s="111"/>
    </row>
    <row r="16" spans="1:9" ht="32.25" customHeight="1" x14ac:dyDescent="0.25">
      <c r="A16" s="729"/>
      <c r="B16" s="112" t="s">
        <v>158</v>
      </c>
      <c r="C16" s="113">
        <v>1</v>
      </c>
      <c r="D16" s="112" t="s">
        <v>216</v>
      </c>
      <c r="E16" s="110"/>
      <c r="F16" s="114" t="s">
        <v>173</v>
      </c>
    </row>
    <row r="17" spans="1:9" ht="32.25" customHeight="1" x14ac:dyDescent="0.25">
      <c r="A17" s="729"/>
      <c r="B17" s="109" t="s">
        <v>170</v>
      </c>
      <c r="C17" s="251">
        <v>1</v>
      </c>
      <c r="D17" s="110"/>
      <c r="E17" s="110"/>
      <c r="F17" s="111"/>
    </row>
    <row r="18" spans="1:9" ht="16.5" thickBot="1" x14ac:dyDescent="0.3">
      <c r="A18" s="95"/>
      <c r="B18" s="115"/>
      <c r="C18" s="115"/>
      <c r="D18" s="115"/>
      <c r="E18" s="115"/>
      <c r="F18" s="116"/>
    </row>
    <row r="20" spans="1:9" ht="15.75" thickBot="1" x14ac:dyDescent="0.3"/>
    <row r="21" spans="1:9" ht="30.75" customHeight="1" thickBot="1" x14ac:dyDescent="0.3">
      <c r="A21" s="88" t="s">
        <v>153</v>
      </c>
      <c r="B21" s="727" t="s">
        <v>154</v>
      </c>
      <c r="C21" s="727"/>
      <c r="D21" s="725" t="s">
        <v>155</v>
      </c>
      <c r="E21" s="725"/>
      <c r="F21" s="89" t="s">
        <v>156</v>
      </c>
      <c r="H21" s="125" t="s">
        <v>275</v>
      </c>
    </row>
    <row r="22" spans="1:9" ht="30.75" customHeight="1" x14ac:dyDescent="0.25">
      <c r="A22" s="728" t="s">
        <v>273</v>
      </c>
      <c r="B22" s="730" t="s">
        <v>35</v>
      </c>
      <c r="C22" s="732">
        <v>0.4</v>
      </c>
      <c r="D22" s="730" t="s">
        <v>216</v>
      </c>
      <c r="E22" s="741">
        <v>0.3</v>
      </c>
      <c r="F22" s="179">
        <f>C22*E22</f>
        <v>0.12</v>
      </c>
      <c r="H22" s="117">
        <f>40%*30%</f>
        <v>0.12</v>
      </c>
      <c r="I22" s="117">
        <f>40%-12%</f>
        <v>0.28000000000000003</v>
      </c>
    </row>
    <row r="23" spans="1:9" ht="30.75" customHeight="1" x14ac:dyDescent="0.25">
      <c r="A23" s="728"/>
      <c r="B23" s="731"/>
      <c r="C23" s="733"/>
      <c r="D23" s="731"/>
      <c r="E23" s="742"/>
      <c r="F23" s="178">
        <f>C22-F22</f>
        <v>0.28000000000000003</v>
      </c>
      <c r="H23" s="117"/>
      <c r="I23" s="117"/>
    </row>
    <row r="24" spans="1:9" ht="30.75" customHeight="1" x14ac:dyDescent="0.25">
      <c r="A24" s="729"/>
      <c r="B24" s="109" t="s">
        <v>169</v>
      </c>
      <c r="C24" s="178">
        <f>F23</f>
        <v>0.28000000000000003</v>
      </c>
      <c r="D24" s="110"/>
      <c r="E24" s="110"/>
      <c r="F24" s="111"/>
    </row>
    <row r="25" spans="1:9" ht="30.75" customHeight="1" x14ac:dyDescent="0.25">
      <c r="A25" s="729"/>
      <c r="B25" s="112" t="s">
        <v>158</v>
      </c>
      <c r="C25" s="113">
        <v>0.4</v>
      </c>
      <c r="D25" s="112" t="s">
        <v>276</v>
      </c>
      <c r="E25" s="110"/>
      <c r="F25" s="114"/>
    </row>
    <row r="26" spans="1:9" ht="71.25" customHeight="1" x14ac:dyDescent="0.25">
      <c r="A26" s="729"/>
      <c r="B26" s="109" t="s">
        <v>170</v>
      </c>
      <c r="C26" s="113">
        <v>0.4</v>
      </c>
      <c r="D26" s="110"/>
      <c r="E26" s="110"/>
      <c r="F26" s="111"/>
    </row>
    <row r="27" spans="1:9" ht="16.5" thickBot="1" x14ac:dyDescent="0.3">
      <c r="A27" s="95"/>
      <c r="B27" s="115"/>
      <c r="C27" s="115"/>
      <c r="D27" s="115"/>
      <c r="E27" s="115"/>
      <c r="F27" s="116"/>
    </row>
    <row r="29" spans="1:9" ht="15.75" thickBot="1" x14ac:dyDescent="0.3"/>
    <row r="30" spans="1:9" ht="27.75" customHeight="1" thickBot="1" x14ac:dyDescent="0.3">
      <c r="A30" s="88" t="s">
        <v>153</v>
      </c>
      <c r="B30" s="727" t="s">
        <v>154</v>
      </c>
      <c r="C30" s="727"/>
      <c r="D30" s="725" t="s">
        <v>155</v>
      </c>
      <c r="E30" s="725"/>
      <c r="F30" s="89" t="s">
        <v>156</v>
      </c>
      <c r="H30" s="125" t="s">
        <v>219</v>
      </c>
    </row>
    <row r="31" spans="1:9" x14ac:dyDescent="0.25">
      <c r="A31" s="728" t="s">
        <v>218</v>
      </c>
      <c r="B31" s="730" t="s">
        <v>35</v>
      </c>
      <c r="C31" s="732">
        <v>0.4</v>
      </c>
      <c r="D31" s="730" t="s">
        <v>217</v>
      </c>
      <c r="E31" s="732">
        <v>0.5</v>
      </c>
      <c r="F31" s="178">
        <f>C31*E31</f>
        <v>0.2</v>
      </c>
      <c r="H31" s="117">
        <f>40%*50%</f>
        <v>0.2</v>
      </c>
      <c r="I31" s="117">
        <f>40%-10%</f>
        <v>0.30000000000000004</v>
      </c>
    </row>
    <row r="32" spans="1:9" ht="25.5" customHeight="1" x14ac:dyDescent="0.25">
      <c r="A32" s="728"/>
      <c r="B32" s="731"/>
      <c r="C32" s="733"/>
      <c r="D32" s="731"/>
      <c r="E32" s="733"/>
      <c r="F32" s="178">
        <f>C31-F31</f>
        <v>0.2</v>
      </c>
      <c r="H32" s="117"/>
      <c r="I32" s="117"/>
    </row>
    <row r="33" spans="1:9" ht="25.5" x14ac:dyDescent="0.25">
      <c r="A33" s="729"/>
      <c r="B33" s="109" t="s">
        <v>169</v>
      </c>
      <c r="C33" s="186">
        <f>F32</f>
        <v>0.2</v>
      </c>
      <c r="D33" s="185"/>
      <c r="E33" s="110"/>
      <c r="F33" s="111"/>
    </row>
    <row r="34" spans="1:9" ht="25.5" x14ac:dyDescent="0.25">
      <c r="A34" s="729"/>
      <c r="B34" s="112" t="s">
        <v>158</v>
      </c>
      <c r="C34" s="113">
        <v>0.6</v>
      </c>
      <c r="D34" s="107" t="s">
        <v>217</v>
      </c>
      <c r="E34" s="110"/>
      <c r="F34" s="114"/>
    </row>
    <row r="35" spans="1:9" ht="77.25" customHeight="1" x14ac:dyDescent="0.25">
      <c r="A35" s="729"/>
      <c r="B35" s="109" t="s">
        <v>170</v>
      </c>
      <c r="C35" s="118">
        <v>0.8</v>
      </c>
      <c r="D35" s="110"/>
      <c r="E35" s="110"/>
      <c r="F35" s="111"/>
    </row>
    <row r="36" spans="1:9" ht="16.5" thickBot="1" x14ac:dyDescent="0.3">
      <c r="A36" s="95"/>
      <c r="B36" s="115"/>
      <c r="C36" s="115"/>
      <c r="D36" s="115"/>
      <c r="E36" s="115"/>
      <c r="F36" s="116"/>
    </row>
    <row r="38" spans="1:9" ht="15.75" thickBot="1" x14ac:dyDescent="0.3"/>
    <row r="39" spans="1:9" ht="34.5" customHeight="1" thickBot="1" x14ac:dyDescent="0.3">
      <c r="A39" s="88" t="s">
        <v>153</v>
      </c>
      <c r="B39" s="727" t="s">
        <v>154</v>
      </c>
      <c r="C39" s="727"/>
      <c r="D39" s="725" t="s">
        <v>155</v>
      </c>
      <c r="E39" s="725"/>
      <c r="F39" s="89" t="s">
        <v>156</v>
      </c>
    </row>
    <row r="40" spans="1:9" ht="36.75" customHeight="1" x14ac:dyDescent="0.25">
      <c r="A40" s="728" t="s">
        <v>172</v>
      </c>
      <c r="B40" s="107" t="s">
        <v>35</v>
      </c>
      <c r="C40" s="108">
        <v>0.4</v>
      </c>
      <c r="D40" s="107" t="s">
        <v>157</v>
      </c>
      <c r="E40" s="108">
        <v>0.25</v>
      </c>
      <c r="F40" s="125" t="s">
        <v>195</v>
      </c>
      <c r="H40" s="117">
        <f>40%*25%</f>
        <v>0.1</v>
      </c>
      <c r="I40" s="117">
        <f>40%-10%</f>
        <v>0.30000000000000004</v>
      </c>
    </row>
    <row r="41" spans="1:9" ht="25.5" x14ac:dyDescent="0.25">
      <c r="A41" s="729"/>
      <c r="B41" s="109" t="s">
        <v>169</v>
      </c>
      <c r="C41" s="124">
        <v>0.16800000000000001</v>
      </c>
      <c r="D41" s="110"/>
      <c r="E41" s="110"/>
      <c r="F41" s="111"/>
    </row>
    <row r="42" spans="1:9" ht="25.5" x14ac:dyDescent="0.25">
      <c r="A42" s="729"/>
      <c r="B42" s="112" t="s">
        <v>158</v>
      </c>
      <c r="C42" s="113">
        <v>0.8</v>
      </c>
      <c r="D42" s="112" t="s">
        <v>157</v>
      </c>
      <c r="E42" s="110"/>
      <c r="F42" s="114"/>
    </row>
    <row r="43" spans="1:9" ht="81.75" customHeight="1" x14ac:dyDescent="0.25">
      <c r="A43" s="729"/>
      <c r="B43" s="109" t="s">
        <v>170</v>
      </c>
      <c r="C43" s="118">
        <v>0.8</v>
      </c>
      <c r="D43" s="110"/>
      <c r="E43" s="110"/>
      <c r="F43" s="111"/>
    </row>
    <row r="44" spans="1:9" ht="16.5" thickBot="1" x14ac:dyDescent="0.3">
      <c r="A44" s="95"/>
      <c r="B44" s="115"/>
      <c r="C44" s="115"/>
      <c r="D44" s="115"/>
      <c r="E44" s="115"/>
      <c r="F44" s="116"/>
    </row>
  </sheetData>
  <mergeCells count="35">
    <mergeCell ref="A31:A35"/>
    <mergeCell ref="E13:E14"/>
    <mergeCell ref="B31:B32"/>
    <mergeCell ref="C31:C32"/>
    <mergeCell ref="D31:D32"/>
    <mergeCell ref="E31:E32"/>
    <mergeCell ref="B39:C39"/>
    <mergeCell ref="D39:E39"/>
    <mergeCell ref="A40:A43"/>
    <mergeCell ref="A13:A17"/>
    <mergeCell ref="B21:C21"/>
    <mergeCell ref="D21:E21"/>
    <mergeCell ref="A22:A26"/>
    <mergeCell ref="B30:C30"/>
    <mergeCell ref="D30:E30"/>
    <mergeCell ref="B22:B23"/>
    <mergeCell ref="C22:C23"/>
    <mergeCell ref="D22:D23"/>
    <mergeCell ref="E22:E23"/>
    <mergeCell ref="B13:B14"/>
    <mergeCell ref="C13:C14"/>
    <mergeCell ref="D13:D14"/>
    <mergeCell ref="D3:E3"/>
    <mergeCell ref="B3:C3"/>
    <mergeCell ref="A4:A9"/>
    <mergeCell ref="B12:C12"/>
    <mergeCell ref="D12:E12"/>
    <mergeCell ref="B4:B5"/>
    <mergeCell ref="C4:C5"/>
    <mergeCell ref="D4:D5"/>
    <mergeCell ref="E4:E5"/>
    <mergeCell ref="B6:B7"/>
    <mergeCell ref="C6:C7"/>
    <mergeCell ref="D6:D7"/>
    <mergeCell ref="E6: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2"/>
  <sheetViews>
    <sheetView workbookViewId="0">
      <selection activeCell="E8" sqref="E8"/>
    </sheetView>
  </sheetViews>
  <sheetFormatPr baseColWidth="10" defaultRowHeight="12.75" x14ac:dyDescent="0.2"/>
  <cols>
    <col min="1" max="2" width="11.42578125" style="21"/>
    <col min="3" max="3" width="27.85546875" style="21" customWidth="1"/>
    <col min="4" max="4" width="11.140625" style="21" customWidth="1"/>
    <col min="5" max="5" width="41.42578125" style="21" customWidth="1"/>
    <col min="6" max="6" width="53.85546875" style="69" customWidth="1"/>
    <col min="7" max="7" width="23.140625" style="21" customWidth="1"/>
    <col min="8" max="16384" width="11.42578125" style="21"/>
  </cols>
  <sheetData>
    <row r="2" spans="2:6" x14ac:dyDescent="0.2">
      <c r="B2" s="21" t="s">
        <v>80</v>
      </c>
    </row>
    <row r="4" spans="2:6" ht="35.25" customHeight="1" x14ac:dyDescent="0.2">
      <c r="B4" s="22" t="s">
        <v>51</v>
      </c>
      <c r="C4" s="22" t="s">
        <v>52</v>
      </c>
      <c r="D4" s="22"/>
      <c r="E4" s="22" t="s">
        <v>53</v>
      </c>
      <c r="F4" s="70" t="s">
        <v>130</v>
      </c>
    </row>
    <row r="5" spans="2:6" s="23" customFormat="1" ht="36.75" customHeight="1" x14ac:dyDescent="0.25">
      <c r="B5" s="490" t="s">
        <v>6</v>
      </c>
      <c r="C5" s="493" t="s">
        <v>54</v>
      </c>
      <c r="D5" s="16"/>
      <c r="E5" s="16" t="s">
        <v>55</v>
      </c>
      <c r="F5" s="68"/>
    </row>
    <row r="6" spans="2:6" ht="37.5" customHeight="1" x14ac:dyDescent="0.2">
      <c r="B6" s="491"/>
      <c r="C6" s="494"/>
      <c r="D6" s="24"/>
      <c r="E6" s="16" t="s">
        <v>56</v>
      </c>
      <c r="F6" s="68"/>
    </row>
    <row r="7" spans="2:6" ht="28.5" customHeight="1" x14ac:dyDescent="0.2">
      <c r="B7" s="491"/>
      <c r="C7" s="494"/>
      <c r="D7" s="24"/>
      <c r="E7" s="16" t="s">
        <v>57</v>
      </c>
      <c r="F7" s="68"/>
    </row>
    <row r="8" spans="2:6" ht="96" customHeight="1" x14ac:dyDescent="0.2">
      <c r="B8" s="492"/>
      <c r="C8" s="495"/>
      <c r="D8" s="24"/>
      <c r="E8" s="16" t="s">
        <v>138</v>
      </c>
      <c r="F8" s="71" t="s">
        <v>139</v>
      </c>
    </row>
    <row r="9" spans="2:6" ht="39.75" customHeight="1" x14ac:dyDescent="0.2">
      <c r="B9" s="493" t="s">
        <v>58</v>
      </c>
      <c r="C9" s="493" t="s">
        <v>59</v>
      </c>
      <c r="D9" s="24"/>
      <c r="E9" s="16" t="s">
        <v>60</v>
      </c>
      <c r="F9" s="68"/>
    </row>
    <row r="10" spans="2:6" ht="39.75" customHeight="1" x14ac:dyDescent="0.2">
      <c r="B10" s="491"/>
      <c r="C10" s="494"/>
      <c r="D10" s="24"/>
      <c r="E10" s="25" t="s">
        <v>61</v>
      </c>
      <c r="F10" s="68"/>
    </row>
    <row r="11" spans="2:6" ht="39.75" customHeight="1" x14ac:dyDescent="0.2">
      <c r="B11" s="491"/>
      <c r="C11" s="494"/>
      <c r="D11" s="24"/>
      <c r="E11" s="26" t="s">
        <v>62</v>
      </c>
      <c r="F11" s="68"/>
    </row>
    <row r="12" spans="2:6" ht="49.5" customHeight="1" x14ac:dyDescent="0.2">
      <c r="B12" s="490" t="s">
        <v>63</v>
      </c>
      <c r="C12" s="493" t="s">
        <v>64</v>
      </c>
      <c r="D12" s="24"/>
      <c r="E12" s="16" t="s">
        <v>65</v>
      </c>
      <c r="F12" s="68"/>
    </row>
    <row r="13" spans="2:6" ht="49.5" customHeight="1" x14ac:dyDescent="0.2">
      <c r="B13" s="491"/>
      <c r="C13" s="494"/>
      <c r="D13" s="24"/>
      <c r="E13" s="27" t="s">
        <v>66</v>
      </c>
      <c r="F13" s="71" t="s">
        <v>131</v>
      </c>
    </row>
    <row r="14" spans="2:6" ht="49.5" customHeight="1" x14ac:dyDescent="0.2">
      <c r="B14" s="491"/>
      <c r="C14" s="494"/>
      <c r="D14" s="24"/>
      <c r="E14" s="27" t="s">
        <v>67</v>
      </c>
      <c r="F14" s="68"/>
    </row>
    <row r="15" spans="2:6" ht="49.5" customHeight="1" x14ac:dyDescent="0.2">
      <c r="B15" s="492"/>
      <c r="C15" s="495"/>
      <c r="D15" s="24"/>
      <c r="E15" s="27" t="s">
        <v>68</v>
      </c>
      <c r="F15" s="71" t="s">
        <v>142</v>
      </c>
    </row>
    <row r="16" spans="2:6" ht="49.5" customHeight="1" x14ac:dyDescent="0.2">
      <c r="B16" s="490" t="s">
        <v>69</v>
      </c>
      <c r="C16" s="493" t="s">
        <v>70</v>
      </c>
      <c r="D16" s="24"/>
      <c r="E16" s="16" t="s">
        <v>71</v>
      </c>
      <c r="F16" s="68"/>
    </row>
    <row r="17" spans="2:6" ht="49.5" customHeight="1" x14ac:dyDescent="0.2">
      <c r="B17" s="491"/>
      <c r="C17" s="494"/>
      <c r="D17" s="24"/>
      <c r="E17" s="27" t="s">
        <v>72</v>
      </c>
      <c r="F17" s="68"/>
    </row>
    <row r="18" spans="2:6" ht="49.5" customHeight="1" x14ac:dyDescent="0.2">
      <c r="B18" s="491"/>
      <c r="C18" s="494"/>
      <c r="D18" s="24"/>
      <c r="E18" s="27" t="s">
        <v>73</v>
      </c>
      <c r="F18" s="68"/>
    </row>
    <row r="19" spans="2:6" ht="49.5" customHeight="1" x14ac:dyDescent="0.2">
      <c r="B19" s="492"/>
      <c r="C19" s="495"/>
      <c r="D19" s="24"/>
      <c r="E19" s="27" t="s">
        <v>74</v>
      </c>
      <c r="F19" s="68"/>
    </row>
    <row r="20" spans="2:6" ht="49.5" customHeight="1" x14ac:dyDescent="0.2">
      <c r="B20" s="490" t="s">
        <v>75</v>
      </c>
      <c r="C20" s="493" t="s">
        <v>76</v>
      </c>
      <c r="D20" s="24"/>
      <c r="E20" s="16" t="s">
        <v>77</v>
      </c>
      <c r="F20" s="68"/>
    </row>
    <row r="21" spans="2:6" ht="49.5" customHeight="1" x14ac:dyDescent="0.2">
      <c r="B21" s="491"/>
      <c r="C21" s="494"/>
      <c r="D21" s="24"/>
      <c r="E21" s="27" t="s">
        <v>78</v>
      </c>
      <c r="F21" s="68"/>
    </row>
    <row r="22" spans="2:6" ht="49.5" customHeight="1" x14ac:dyDescent="0.2">
      <c r="B22" s="492"/>
      <c r="C22" s="495"/>
      <c r="D22" s="24"/>
      <c r="E22" s="27" t="s">
        <v>79</v>
      </c>
      <c r="F22" s="71" t="s">
        <v>127</v>
      </c>
    </row>
  </sheetData>
  <mergeCells count="10">
    <mergeCell ref="B16:B19"/>
    <mergeCell ref="C16:C19"/>
    <mergeCell ref="B20:B22"/>
    <mergeCell ref="C20:C22"/>
    <mergeCell ref="B5:B8"/>
    <mergeCell ref="C5:C8"/>
    <mergeCell ref="B9:B11"/>
    <mergeCell ref="C9:C11"/>
    <mergeCell ref="B12:B15"/>
    <mergeCell ref="C12:C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1"/>
  <sheetViews>
    <sheetView topLeftCell="A5" workbookViewId="0">
      <selection activeCell="B10" sqref="B10"/>
    </sheetView>
  </sheetViews>
  <sheetFormatPr baseColWidth="10" defaultRowHeight="15" x14ac:dyDescent="0.25"/>
  <cols>
    <col min="2" max="2" width="56.28515625" customWidth="1"/>
    <col min="3" max="3" width="72" customWidth="1"/>
  </cols>
  <sheetData>
    <row r="1" spans="2:3" ht="16.5" x14ac:dyDescent="0.3">
      <c r="B1" s="28" t="s">
        <v>92</v>
      </c>
    </row>
    <row r="3" spans="2:3" ht="28.5" customHeight="1" x14ac:dyDescent="0.25">
      <c r="B3" s="187" t="s">
        <v>81</v>
      </c>
      <c r="C3" s="29" t="s">
        <v>82</v>
      </c>
    </row>
    <row r="4" spans="2:3" ht="31.5" x14ac:dyDescent="0.25">
      <c r="B4" s="188" t="s">
        <v>83</v>
      </c>
      <c r="C4" s="30" t="s">
        <v>84</v>
      </c>
    </row>
    <row r="5" spans="2:3" ht="78.75" x14ac:dyDescent="0.25">
      <c r="B5" s="188" t="s">
        <v>277</v>
      </c>
      <c r="C5" s="30" t="s">
        <v>85</v>
      </c>
    </row>
    <row r="6" spans="2:3" ht="31.5" x14ac:dyDescent="0.25">
      <c r="B6" s="188" t="s">
        <v>86</v>
      </c>
      <c r="C6" s="30" t="s">
        <v>87</v>
      </c>
    </row>
    <row r="7" spans="2:3" ht="47.25" x14ac:dyDescent="0.25">
      <c r="B7" s="188" t="s">
        <v>88</v>
      </c>
      <c r="C7" s="30" t="s">
        <v>89</v>
      </c>
    </row>
    <row r="8" spans="2:3" ht="31.5" x14ac:dyDescent="0.25">
      <c r="B8" s="188" t="s">
        <v>90</v>
      </c>
      <c r="C8" s="30" t="s">
        <v>91</v>
      </c>
    </row>
    <row r="9" spans="2:3" ht="31.5" x14ac:dyDescent="0.25">
      <c r="B9" s="188" t="s">
        <v>136</v>
      </c>
      <c r="C9" s="30" t="s">
        <v>137</v>
      </c>
    </row>
    <row r="11" spans="2:3" x14ac:dyDescent="0.25">
      <c r="B11" s="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21"/>
  <sheetViews>
    <sheetView workbookViewId="0">
      <selection activeCell="A19" sqref="A19"/>
    </sheetView>
  </sheetViews>
  <sheetFormatPr baseColWidth="10" defaultRowHeight="12.75" x14ac:dyDescent="0.2"/>
  <cols>
    <col min="1" max="1" width="32.85546875" style="17" customWidth="1"/>
    <col min="2" max="16384" width="11.42578125" style="17"/>
  </cols>
  <sheetData>
    <row r="3" spans="1:1" x14ac:dyDescent="0.2">
      <c r="A3" s="18" t="s">
        <v>15</v>
      </c>
    </row>
    <row r="4" spans="1:1" x14ac:dyDescent="0.2">
      <c r="A4" s="18" t="s">
        <v>16</v>
      </c>
    </row>
    <row r="5" spans="1:1" x14ac:dyDescent="0.2">
      <c r="A5" s="18" t="s">
        <v>17</v>
      </c>
    </row>
    <row r="6" spans="1:1" x14ac:dyDescent="0.2">
      <c r="A6" s="18" t="s">
        <v>11</v>
      </c>
    </row>
    <row r="7" spans="1:1" x14ac:dyDescent="0.2">
      <c r="A7" s="18" t="s">
        <v>10</v>
      </c>
    </row>
    <row r="8" spans="1:1" x14ac:dyDescent="0.2">
      <c r="A8" s="18" t="s">
        <v>20</v>
      </c>
    </row>
    <row r="9" spans="1:1" x14ac:dyDescent="0.2">
      <c r="A9" s="18" t="s">
        <v>21</v>
      </c>
    </row>
    <row r="10" spans="1:1" x14ac:dyDescent="0.2">
      <c r="A10" s="18" t="s">
        <v>23</v>
      </c>
    </row>
    <row r="11" spans="1:1" x14ac:dyDescent="0.2">
      <c r="A11" s="18" t="s">
        <v>24</v>
      </c>
    </row>
    <row r="12" spans="1:1" x14ac:dyDescent="0.2">
      <c r="A12" s="18" t="s">
        <v>26</v>
      </c>
    </row>
    <row r="13" spans="1:1" x14ac:dyDescent="0.2">
      <c r="A13" s="18" t="s">
        <v>27</v>
      </c>
    </row>
    <row r="14" spans="1:1" x14ac:dyDescent="0.2">
      <c r="A14" s="18" t="s">
        <v>28</v>
      </c>
    </row>
    <row r="16" spans="1:1" x14ac:dyDescent="0.2">
      <c r="A16" s="18" t="s">
        <v>32</v>
      </c>
    </row>
    <row r="17" spans="1:1" x14ac:dyDescent="0.2">
      <c r="A17" s="18" t="s">
        <v>33</v>
      </c>
    </row>
    <row r="18" spans="1:1" x14ac:dyDescent="0.2">
      <c r="A18" s="18" t="s">
        <v>34</v>
      </c>
    </row>
    <row r="20" spans="1:1" x14ac:dyDescent="0.2">
      <c r="A20" s="18" t="s">
        <v>42</v>
      </c>
    </row>
    <row r="21" spans="1:1" x14ac:dyDescent="0.2">
      <c r="A21" s="18"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Q73"/>
  <sheetViews>
    <sheetView tabSelected="1" zoomScale="90" zoomScaleNormal="90" workbookViewId="0">
      <selection activeCell="F10" sqref="F10"/>
    </sheetView>
  </sheetViews>
  <sheetFormatPr baseColWidth="10" defaultRowHeight="16.5" x14ac:dyDescent="0.3"/>
  <cols>
    <col min="1" max="1" width="5" style="2" bestFit="1" customWidth="1"/>
    <col min="2" max="2" width="7.85546875" style="2" customWidth="1"/>
    <col min="3" max="3" width="18.42578125" style="2" customWidth="1"/>
    <col min="4" max="4" width="27.85546875" style="2" customWidth="1"/>
    <col min="5" max="5" width="31.7109375" style="2" customWidth="1"/>
    <col min="6" max="6" width="46.5703125" style="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7" style="1" customWidth="1"/>
    <col min="26" max="26" width="13.42578125" style="1" customWidth="1"/>
    <col min="27" max="27" width="7.140625" style="1" customWidth="1"/>
    <col min="28" max="28" width="9" style="1" customWidth="1"/>
    <col min="29" max="29" width="7.28515625" style="1" customWidth="1"/>
    <col min="30" max="30" width="43.85546875" style="1" customWidth="1"/>
    <col min="31" max="31" width="30.5703125" style="1" customWidth="1"/>
    <col min="32" max="32" width="19.28515625" style="1" customWidth="1"/>
    <col min="33" max="33" width="18.5703125" style="1" customWidth="1"/>
    <col min="34" max="34" width="38.42578125" style="1" customWidth="1"/>
    <col min="35" max="35" width="36.7109375" style="1" customWidth="1"/>
    <col min="36" max="42" width="11.42578125" style="77"/>
    <col min="43" max="43" width="25.7109375" style="77" customWidth="1"/>
    <col min="44" max="16384" width="11.42578125" style="1"/>
  </cols>
  <sheetData>
    <row r="1" spans="1:43" ht="46.5" customHeight="1" x14ac:dyDescent="0.3"/>
    <row r="2" spans="1:43" ht="39" customHeight="1" x14ac:dyDescent="0.3">
      <c r="C2" s="10"/>
    </row>
    <row r="3" spans="1:43" ht="39" customHeight="1" x14ac:dyDescent="0.3">
      <c r="C3" s="75" t="s">
        <v>851</v>
      </c>
    </row>
    <row r="4" spans="1:43" x14ac:dyDescent="0.3">
      <c r="A4" s="486" t="s">
        <v>45</v>
      </c>
      <c r="B4" s="522"/>
      <c r="C4" s="487"/>
      <c r="D4" s="121" t="s">
        <v>610</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486" t="s">
        <v>47</v>
      </c>
      <c r="B5" s="522"/>
      <c r="C5" s="487"/>
      <c r="D5" s="523" t="s">
        <v>612</v>
      </c>
      <c r="E5" s="524"/>
      <c r="F5" s="524"/>
      <c r="G5" s="524"/>
      <c r="H5" s="524"/>
      <c r="I5" s="524"/>
      <c r="J5" s="524"/>
      <c r="K5" s="524"/>
      <c r="L5" s="524"/>
      <c r="M5" s="524"/>
      <c r="N5" s="525"/>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486" t="s">
        <v>46</v>
      </c>
      <c r="B6" s="522"/>
      <c r="C6" s="487"/>
      <c r="D6" s="523" t="s">
        <v>611</v>
      </c>
      <c r="E6" s="524"/>
      <c r="F6" s="524"/>
      <c r="G6" s="524"/>
      <c r="H6" s="524"/>
      <c r="I6" s="524"/>
      <c r="J6" s="524"/>
      <c r="K6" s="524"/>
      <c r="L6" s="524"/>
      <c r="M6" s="524"/>
      <c r="N6" s="525"/>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545" t="s">
        <v>236</v>
      </c>
      <c r="B7" s="546"/>
      <c r="C7" s="546"/>
      <c r="D7" s="546"/>
      <c r="E7" s="546"/>
      <c r="F7" s="546"/>
      <c r="G7" s="546"/>
      <c r="H7" s="546"/>
      <c r="I7" s="545" t="s">
        <v>237</v>
      </c>
      <c r="J7" s="546"/>
      <c r="K7" s="546"/>
      <c r="L7" s="546"/>
      <c r="M7" s="546"/>
      <c r="N7" s="484" t="s">
        <v>238</v>
      </c>
      <c r="O7" s="520"/>
      <c r="P7" s="520"/>
      <c r="Q7" s="520"/>
      <c r="R7" s="520"/>
      <c r="S7" s="520"/>
      <c r="T7" s="520"/>
      <c r="U7" s="520"/>
      <c r="V7" s="520"/>
      <c r="W7" s="485"/>
      <c r="X7" s="484" t="s">
        <v>239</v>
      </c>
      <c r="Y7" s="520"/>
      <c r="Z7" s="520"/>
      <c r="AA7" s="520"/>
      <c r="AB7" s="520"/>
      <c r="AC7" s="520"/>
      <c r="AD7" s="520" t="s">
        <v>36</v>
      </c>
      <c r="AE7" s="520"/>
      <c r="AF7" s="520"/>
      <c r="AG7" s="520"/>
      <c r="AH7" s="520"/>
      <c r="AI7" s="520"/>
    </row>
    <row r="8" spans="1:43" ht="16.5" customHeight="1" x14ac:dyDescent="0.3">
      <c r="A8" s="526" t="s">
        <v>0</v>
      </c>
      <c r="B8" s="255"/>
      <c r="C8" s="528" t="s">
        <v>2</v>
      </c>
      <c r="D8" s="529" t="s">
        <v>3</v>
      </c>
      <c r="E8" s="529" t="s">
        <v>44</v>
      </c>
      <c r="F8" s="530" t="s">
        <v>1</v>
      </c>
      <c r="G8" s="531" t="s">
        <v>132</v>
      </c>
      <c r="H8" s="529" t="s">
        <v>149</v>
      </c>
      <c r="I8" s="532" t="s">
        <v>35</v>
      </c>
      <c r="J8" s="521" t="s">
        <v>5</v>
      </c>
      <c r="K8" s="536" t="s">
        <v>48</v>
      </c>
      <c r="L8" s="521" t="s">
        <v>5</v>
      </c>
      <c r="M8" s="529" t="s">
        <v>50</v>
      </c>
      <c r="N8" s="534" t="s">
        <v>12</v>
      </c>
      <c r="O8" s="496" t="s">
        <v>147</v>
      </c>
      <c r="P8" s="496" t="s">
        <v>13</v>
      </c>
      <c r="Q8" s="496"/>
      <c r="R8" s="488" t="s">
        <v>9</v>
      </c>
      <c r="S8" s="537"/>
      <c r="T8" s="537"/>
      <c r="U8" s="537"/>
      <c r="V8" s="537"/>
      <c r="W8" s="489"/>
      <c r="X8" s="497" t="s">
        <v>241</v>
      </c>
      <c r="Y8" s="499" t="s">
        <v>5</v>
      </c>
      <c r="Z8" s="497" t="s">
        <v>240</v>
      </c>
      <c r="AA8" s="499" t="s">
        <v>5</v>
      </c>
      <c r="AB8" s="533" t="s">
        <v>201</v>
      </c>
      <c r="AC8" s="534" t="s">
        <v>31</v>
      </c>
      <c r="AD8" s="496" t="s">
        <v>36</v>
      </c>
      <c r="AE8" s="496" t="s">
        <v>37</v>
      </c>
      <c r="AF8" s="496" t="s">
        <v>38</v>
      </c>
      <c r="AG8" s="496" t="s">
        <v>40</v>
      </c>
      <c r="AH8" s="496" t="s">
        <v>39</v>
      </c>
      <c r="AI8" s="496" t="s">
        <v>41</v>
      </c>
    </row>
    <row r="9" spans="1:43" s="4" customFormat="1" ht="63" customHeight="1" x14ac:dyDescent="0.25">
      <c r="A9" s="527"/>
      <c r="B9" s="256" t="s">
        <v>283</v>
      </c>
      <c r="C9" s="528"/>
      <c r="D9" s="496"/>
      <c r="E9" s="496"/>
      <c r="F9" s="528"/>
      <c r="G9" s="529"/>
      <c r="H9" s="496"/>
      <c r="I9" s="529"/>
      <c r="J9" s="484"/>
      <c r="K9" s="484"/>
      <c r="L9" s="484"/>
      <c r="M9" s="496"/>
      <c r="N9" s="535"/>
      <c r="O9" s="496"/>
      <c r="P9" s="120" t="s">
        <v>4</v>
      </c>
      <c r="Q9" s="120" t="s">
        <v>2</v>
      </c>
      <c r="R9" s="9" t="s">
        <v>14</v>
      </c>
      <c r="S9" s="9" t="s">
        <v>18</v>
      </c>
      <c r="T9" s="9" t="s">
        <v>30</v>
      </c>
      <c r="U9" s="9" t="s">
        <v>19</v>
      </c>
      <c r="V9" s="9" t="s">
        <v>22</v>
      </c>
      <c r="W9" s="9" t="s">
        <v>25</v>
      </c>
      <c r="X9" s="498"/>
      <c r="Y9" s="500"/>
      <c r="Z9" s="498"/>
      <c r="AA9" s="500"/>
      <c r="AB9" s="533"/>
      <c r="AC9" s="535"/>
      <c r="AD9" s="496"/>
      <c r="AE9" s="496"/>
      <c r="AF9" s="496"/>
      <c r="AG9" s="496"/>
      <c r="AH9" s="496"/>
      <c r="AI9" s="496"/>
      <c r="AJ9" s="78"/>
      <c r="AK9" s="78"/>
      <c r="AL9" s="78"/>
      <c r="AM9" s="78"/>
      <c r="AN9" s="78"/>
      <c r="AO9" s="78"/>
      <c r="AP9" s="78"/>
      <c r="AQ9" s="78"/>
    </row>
    <row r="10" spans="1:43" s="3" customFormat="1" ht="132.75" customHeight="1" x14ac:dyDescent="0.25">
      <c r="A10" s="245">
        <v>1</v>
      </c>
      <c r="B10" s="258" t="s">
        <v>284</v>
      </c>
      <c r="C10" s="249" t="s">
        <v>152</v>
      </c>
      <c r="D10" s="247" t="s">
        <v>581</v>
      </c>
      <c r="E10" s="247" t="s">
        <v>582</v>
      </c>
      <c r="F10" s="247" t="s">
        <v>468</v>
      </c>
      <c r="G10" s="244" t="s">
        <v>81</v>
      </c>
      <c r="H10" s="246">
        <v>1</v>
      </c>
      <c r="I10" s="203" t="s">
        <v>94</v>
      </c>
      <c r="J10" s="174">
        <f>IF(I10="MUY BAJA",20%,IF(I10="BAJA",40%,IF(I10="MEDIA",60%,IF(I10="ALTA",80%,IF(I10="MUY ALTA",100%,IF(I10="",""))))))</f>
        <v>0.2</v>
      </c>
      <c r="K10" s="260" t="s">
        <v>105</v>
      </c>
      <c r="L10" s="174">
        <f>IF(K10="LEVE",20%,IF(K10="MENOR",40%,IF(K10="MODERADO",60%,IF(K10="MAYOR",80%,IF(K10="CATASTRÓFICO",100%,IF(I10="",""))))))</f>
        <v>1</v>
      </c>
      <c r="M10" s="261" t="s">
        <v>100</v>
      </c>
      <c r="N10" s="6">
        <v>1</v>
      </c>
      <c r="O10" s="16" t="s">
        <v>469</v>
      </c>
      <c r="P10" s="173" t="s">
        <v>29</v>
      </c>
      <c r="Q10" s="173" t="s">
        <v>29</v>
      </c>
      <c r="R10" s="19" t="s">
        <v>15</v>
      </c>
      <c r="S10" s="19" t="s">
        <v>10</v>
      </c>
      <c r="T10" s="174">
        <v>0.4</v>
      </c>
      <c r="U10" s="19" t="s">
        <v>20</v>
      </c>
      <c r="V10" s="19" t="s">
        <v>23</v>
      </c>
      <c r="W10" s="19" t="s">
        <v>27</v>
      </c>
      <c r="X10" s="203" t="s">
        <v>94</v>
      </c>
      <c r="Y10" s="200">
        <f>'Calculos Controles'!C6</f>
        <v>0.12</v>
      </c>
      <c r="Z10" s="260" t="s">
        <v>105</v>
      </c>
      <c r="AA10" s="176">
        <v>1</v>
      </c>
      <c r="AB10" s="252" t="s">
        <v>100</v>
      </c>
      <c r="AC10" s="191" t="s">
        <v>32</v>
      </c>
      <c r="AD10" s="126" t="s">
        <v>279</v>
      </c>
      <c r="AE10" s="126" t="s">
        <v>278</v>
      </c>
      <c r="AF10" s="71" t="s">
        <v>587</v>
      </c>
      <c r="AG10" s="250" t="s">
        <v>229</v>
      </c>
      <c r="AH10" s="7"/>
      <c r="AI10" s="6"/>
      <c r="AJ10" s="79"/>
      <c r="AK10" s="79"/>
      <c r="AL10" s="79"/>
      <c r="AM10" s="195"/>
      <c r="AN10" s="79"/>
      <c r="AO10" s="79"/>
      <c r="AP10" s="79"/>
      <c r="AQ10" s="79"/>
    </row>
    <row r="11" spans="1:43" ht="117.75" customHeight="1" x14ac:dyDescent="0.3">
      <c r="A11" s="6">
        <v>2</v>
      </c>
      <c r="B11" s="258" t="s">
        <v>284</v>
      </c>
      <c r="C11" s="16" t="s">
        <v>152</v>
      </c>
      <c r="D11" s="16" t="s">
        <v>281</v>
      </c>
      <c r="E11" s="16" t="s">
        <v>280</v>
      </c>
      <c r="F11" s="16" t="s">
        <v>470</v>
      </c>
      <c r="G11" s="71" t="s">
        <v>81</v>
      </c>
      <c r="H11" s="7">
        <v>12</v>
      </c>
      <c r="I11" s="203" t="s">
        <v>95</v>
      </c>
      <c r="J11" s="174">
        <f>IF(I11="MUY BAJA",20%,IF(I11="BAJA",40%,IF(I11="MEDIA",60%,IF(I11="ALTA",80%,IF(I11="MUY ALTA",100%,IF(I11="",""))))))</f>
        <v>0.4</v>
      </c>
      <c r="K11" s="260" t="s">
        <v>102</v>
      </c>
      <c r="L11" s="174">
        <f t="shared" ref="L11:L37" si="0">IF(K11="LEVE",20%,IF(K11="MENOR",40%,IF(K11="MODERADO",60%,IF(K11="MAYOR",80%,IF(K11="CATASTRÓFICO",100%,IF(I11="",""))))))</f>
        <v>0.6</v>
      </c>
      <c r="M11" s="261" t="s">
        <v>102</v>
      </c>
      <c r="N11" s="6">
        <v>2</v>
      </c>
      <c r="O11" s="126" t="s">
        <v>282</v>
      </c>
      <c r="P11" s="6" t="s">
        <v>29</v>
      </c>
      <c r="Q11" s="6" t="s">
        <v>29</v>
      </c>
      <c r="R11" s="19" t="s">
        <v>16</v>
      </c>
      <c r="S11" s="19" t="s">
        <v>10</v>
      </c>
      <c r="T11" s="174">
        <v>0.3</v>
      </c>
      <c r="U11" s="19" t="s">
        <v>20</v>
      </c>
      <c r="V11" s="19" t="s">
        <v>23</v>
      </c>
      <c r="W11" s="19" t="s">
        <v>27</v>
      </c>
      <c r="X11" s="203" t="s">
        <v>94</v>
      </c>
      <c r="Y11" s="174">
        <f>'Calculos Controles'!C15</f>
        <v>0.14000000000000001</v>
      </c>
      <c r="Z11" s="260" t="s">
        <v>102</v>
      </c>
      <c r="AA11" s="182">
        <v>0.6</v>
      </c>
      <c r="AB11" s="123" t="s">
        <v>102</v>
      </c>
      <c r="AC11" s="253" t="s">
        <v>32</v>
      </c>
      <c r="AD11" s="126" t="s">
        <v>471</v>
      </c>
      <c r="AE11" s="434" t="s">
        <v>693</v>
      </c>
      <c r="AF11" s="71" t="s">
        <v>587</v>
      </c>
      <c r="AG11" s="250" t="s">
        <v>229</v>
      </c>
      <c r="AH11" s="6"/>
      <c r="AI11" s="6"/>
    </row>
    <row r="12" spans="1:43" ht="73.5" customHeight="1" x14ac:dyDescent="0.3">
      <c r="A12" s="6">
        <v>3</v>
      </c>
      <c r="B12" s="274" t="s">
        <v>615</v>
      </c>
      <c r="C12" s="275" t="s">
        <v>346</v>
      </c>
      <c r="D12" s="275" t="s">
        <v>347</v>
      </c>
      <c r="E12" s="276" t="s">
        <v>348</v>
      </c>
      <c r="F12" s="277" t="s">
        <v>584</v>
      </c>
      <c r="G12" s="278" t="s">
        <v>81</v>
      </c>
      <c r="H12" s="279">
        <v>369</v>
      </c>
      <c r="I12" s="203" t="s">
        <v>202</v>
      </c>
      <c r="J12" s="280">
        <f>IF(I12="MUY BAJA",20%,IF(I12="BAJA",40%,IF(I12="MEDIA",60%,IF(I12="ALTA",80%,IF(I12="MUY ALTA",100%,IF(I12="",""))))))</f>
        <v>0.6</v>
      </c>
      <c r="K12" s="260" t="s">
        <v>8</v>
      </c>
      <c r="L12" s="174">
        <f t="shared" si="0"/>
        <v>0.8</v>
      </c>
      <c r="M12" s="261" t="s">
        <v>101</v>
      </c>
      <c r="N12" s="6">
        <v>1</v>
      </c>
      <c r="O12" s="281" t="s">
        <v>472</v>
      </c>
      <c r="P12" s="71" t="s">
        <v>29</v>
      </c>
      <c r="Q12" s="6" t="s">
        <v>29</v>
      </c>
      <c r="R12" s="19" t="s">
        <v>15</v>
      </c>
      <c r="S12" s="19" t="s">
        <v>10</v>
      </c>
      <c r="T12" s="265">
        <v>0.4</v>
      </c>
      <c r="U12" s="19" t="s">
        <v>20</v>
      </c>
      <c r="V12" s="19" t="s">
        <v>23</v>
      </c>
      <c r="W12" s="19" t="s">
        <v>26</v>
      </c>
      <c r="X12" s="203" t="s">
        <v>94</v>
      </c>
      <c r="Y12" s="174">
        <v>0.36</v>
      </c>
      <c r="Z12" s="260" t="s">
        <v>102</v>
      </c>
      <c r="AA12" s="174">
        <f>IF(Z12="LEVE",20%,IF(Z12="MENOR",40%,IF(Z12="MODERADO",60%,IF(Z12="MAYOR",80%,IF(Z12="CATASTROFICO",100%,IF(Z12="",""))))))</f>
        <v>0.6</v>
      </c>
      <c r="AB12" s="327" t="s">
        <v>101</v>
      </c>
      <c r="AC12" s="253" t="s">
        <v>32</v>
      </c>
      <c r="AD12" s="16" t="s">
        <v>569</v>
      </c>
      <c r="AE12" s="7" t="s">
        <v>349</v>
      </c>
      <c r="AF12" s="71" t="s">
        <v>587</v>
      </c>
      <c r="AG12" s="192" t="s">
        <v>229</v>
      </c>
      <c r="AH12" s="6"/>
      <c r="AI12" s="6"/>
    </row>
    <row r="13" spans="1:43" ht="115.5" customHeight="1" x14ac:dyDescent="0.3">
      <c r="A13" s="6">
        <v>4</v>
      </c>
      <c r="B13" s="274" t="s">
        <v>616</v>
      </c>
      <c r="C13" s="275" t="s">
        <v>475</v>
      </c>
      <c r="D13" s="318" t="s">
        <v>570</v>
      </c>
      <c r="E13" s="275" t="s">
        <v>585</v>
      </c>
      <c r="F13" s="275" t="s">
        <v>586</v>
      </c>
      <c r="G13" s="278" t="s">
        <v>81</v>
      </c>
      <c r="H13" s="279">
        <v>369</v>
      </c>
      <c r="I13" s="203" t="s">
        <v>202</v>
      </c>
      <c r="J13" s="280">
        <f>IF(I13="MUY BAJA",20%,IF(I13="BAJA",40%,IF(I13="MEDIA",60%,IF(I13="ALTA",80%,IF(I13="MUY ALTA",100%,IF(I13="",""))))))</f>
        <v>0.6</v>
      </c>
      <c r="K13" s="260" t="s">
        <v>8</v>
      </c>
      <c r="L13" s="174">
        <f t="shared" si="0"/>
        <v>0.8</v>
      </c>
      <c r="M13" s="261" t="s">
        <v>101</v>
      </c>
      <c r="N13" s="6">
        <v>2</v>
      </c>
      <c r="O13" s="282" t="s">
        <v>473</v>
      </c>
      <c r="P13" s="6" t="s">
        <v>29</v>
      </c>
      <c r="Q13" s="6" t="s">
        <v>29</v>
      </c>
      <c r="R13" s="19" t="s">
        <v>15</v>
      </c>
      <c r="S13" s="19" t="s">
        <v>10</v>
      </c>
      <c r="T13" s="265">
        <v>0.4</v>
      </c>
      <c r="U13" s="19" t="s">
        <v>20</v>
      </c>
      <c r="V13" s="19" t="s">
        <v>23</v>
      </c>
      <c r="W13" s="19" t="s">
        <v>26</v>
      </c>
      <c r="X13" s="203" t="s">
        <v>94</v>
      </c>
      <c r="Y13" s="181">
        <v>0.36</v>
      </c>
      <c r="Z13" s="260" t="s">
        <v>102</v>
      </c>
      <c r="AA13" s="174">
        <f>IF(Z13="LEVE",20%,IF(Z13="MENOR",40%,IF(Z13="MODERADO",60%,IF(Z13="MAYOR",80%,IF(Z13="CATASTROFICO",100%,IF(Z13="",""))))))</f>
        <v>0.6</v>
      </c>
      <c r="AB13" s="327" t="s">
        <v>101</v>
      </c>
      <c r="AC13" s="253" t="s">
        <v>32</v>
      </c>
      <c r="AD13" s="177" t="s">
        <v>474</v>
      </c>
      <c r="AE13" s="7" t="s">
        <v>349</v>
      </c>
      <c r="AF13" s="71" t="s">
        <v>587</v>
      </c>
      <c r="AG13" s="192" t="s">
        <v>229</v>
      </c>
      <c r="AH13" s="7"/>
      <c r="AI13" s="7"/>
    </row>
    <row r="14" spans="1:43" ht="117" customHeight="1" x14ac:dyDescent="0.3">
      <c r="A14" s="6">
        <v>5</v>
      </c>
      <c r="B14" s="274" t="s">
        <v>617</v>
      </c>
      <c r="C14" s="275" t="s">
        <v>475</v>
      </c>
      <c r="D14" s="275" t="s">
        <v>350</v>
      </c>
      <c r="E14" s="275" t="s">
        <v>476</v>
      </c>
      <c r="F14" s="275" t="s">
        <v>477</v>
      </c>
      <c r="G14" s="283" t="s">
        <v>277</v>
      </c>
      <c r="H14" s="284">
        <v>2</v>
      </c>
      <c r="I14" s="273" t="s">
        <v>94</v>
      </c>
      <c r="J14" s="280">
        <f>IF(I14="MUY BAJA",20%,IF(I14="BAJA",40%,IF(I14="MEDIA",60%,IF(I14="ALTA",80%,IF(I14="MUY ALTA",100%,IF(I14="",""))))))</f>
        <v>0.2</v>
      </c>
      <c r="K14" s="260" t="s">
        <v>105</v>
      </c>
      <c r="L14" s="174">
        <f t="shared" si="0"/>
        <v>1</v>
      </c>
      <c r="M14" s="261" t="s">
        <v>100</v>
      </c>
      <c r="N14" s="7">
        <v>3</v>
      </c>
      <c r="O14" s="281" t="s">
        <v>478</v>
      </c>
      <c r="P14" s="285" t="s">
        <v>351</v>
      </c>
      <c r="Q14" s="7" t="s">
        <v>351</v>
      </c>
      <c r="R14" s="19" t="s">
        <v>15</v>
      </c>
      <c r="S14" s="19" t="s">
        <v>10</v>
      </c>
      <c r="T14" s="265">
        <f>+'[1]ValoraciónControles Fomento'!G62</f>
        <v>0</v>
      </c>
      <c r="U14" s="19" t="s">
        <v>20</v>
      </c>
      <c r="V14" s="19" t="s">
        <v>23</v>
      </c>
      <c r="W14" s="19" t="s">
        <v>26</v>
      </c>
      <c r="X14" s="203" t="s">
        <v>94</v>
      </c>
      <c r="Y14" s="174">
        <v>0.36</v>
      </c>
      <c r="Z14" s="260" t="s">
        <v>105</v>
      </c>
      <c r="AA14" s="174">
        <f>IF(Z14="LEVE",20%,IF(Z14="MENOR",40%,IF(Z14="MODERADO",60%,IF(Z14="MAYOR",80%,IF(Z14="CATASTRÓFICO",100%,IF(Z14="",""))))))</f>
        <v>1</v>
      </c>
      <c r="AB14" s="252" t="s">
        <v>100</v>
      </c>
      <c r="AC14" s="319" t="s">
        <v>32</v>
      </c>
      <c r="AD14" s="177" t="s">
        <v>479</v>
      </c>
      <c r="AE14" s="7" t="s">
        <v>349</v>
      </c>
      <c r="AF14" s="71" t="s">
        <v>587</v>
      </c>
      <c r="AG14" s="192" t="s">
        <v>588</v>
      </c>
      <c r="AH14" s="7"/>
      <c r="AI14" s="7"/>
    </row>
    <row r="15" spans="1:43" ht="88.5" customHeight="1" x14ac:dyDescent="0.3">
      <c r="A15" s="547">
        <v>6</v>
      </c>
      <c r="B15" s="547" t="s">
        <v>618</v>
      </c>
      <c r="C15" s="538" t="s">
        <v>152</v>
      </c>
      <c r="D15" s="518" t="s">
        <v>480</v>
      </c>
      <c r="E15" s="518" t="s">
        <v>285</v>
      </c>
      <c r="F15" s="518" t="s">
        <v>286</v>
      </c>
      <c r="G15" s="493" t="s">
        <v>81</v>
      </c>
      <c r="H15" s="511">
        <v>2</v>
      </c>
      <c r="I15" s="541" t="s">
        <v>94</v>
      </c>
      <c r="J15" s="514">
        <v>0.2</v>
      </c>
      <c r="K15" s="501" t="s">
        <v>8</v>
      </c>
      <c r="L15" s="503">
        <f t="shared" si="0"/>
        <v>0.8</v>
      </c>
      <c r="M15" s="505" t="s">
        <v>101</v>
      </c>
      <c r="N15" s="6">
        <v>1</v>
      </c>
      <c r="O15" s="16" t="s">
        <v>287</v>
      </c>
      <c r="P15" s="173" t="s">
        <v>29</v>
      </c>
      <c r="Q15" s="173" t="s">
        <v>29</v>
      </c>
      <c r="R15" s="19" t="s">
        <v>15</v>
      </c>
      <c r="S15" s="19" t="s">
        <v>10</v>
      </c>
      <c r="T15" s="174">
        <v>0.4</v>
      </c>
      <c r="U15" s="19" t="s">
        <v>20</v>
      </c>
      <c r="V15" s="19" t="s">
        <v>23</v>
      </c>
      <c r="W15" s="19" t="s">
        <v>27</v>
      </c>
      <c r="X15" s="203" t="s">
        <v>94</v>
      </c>
      <c r="Y15" s="200">
        <v>0.12</v>
      </c>
      <c r="Z15" s="260" t="s">
        <v>8</v>
      </c>
      <c r="AA15" s="174">
        <f t="shared" ref="AA15:AA47" si="1">IF(Z15="LEVE",20%,IF(Z15="MENOR",40%,IF(Z15="MODERADO",60%,IF(Z15="MAYOR",80%,IF(Z15="CATASTRÓFICO",100%,IF(Z15="",""))))))</f>
        <v>0.8</v>
      </c>
      <c r="AB15" s="327" t="s">
        <v>101</v>
      </c>
      <c r="AC15" s="319" t="s">
        <v>32</v>
      </c>
      <c r="AD15" s="126" t="s">
        <v>288</v>
      </c>
      <c r="AE15" s="127" t="s">
        <v>686</v>
      </c>
      <c r="AF15" s="71" t="s">
        <v>587</v>
      </c>
      <c r="AG15" s="192" t="s">
        <v>229</v>
      </c>
      <c r="AH15" s="7"/>
      <c r="AI15" s="7"/>
    </row>
    <row r="16" spans="1:43" ht="87" customHeight="1" x14ac:dyDescent="0.3">
      <c r="A16" s="548"/>
      <c r="B16" s="548"/>
      <c r="C16" s="539"/>
      <c r="D16" s="540"/>
      <c r="E16" s="540"/>
      <c r="F16" s="540"/>
      <c r="G16" s="495"/>
      <c r="H16" s="512"/>
      <c r="I16" s="542"/>
      <c r="J16" s="515"/>
      <c r="K16" s="513"/>
      <c r="L16" s="504"/>
      <c r="M16" s="506"/>
      <c r="N16" s="6">
        <v>2</v>
      </c>
      <c r="O16" s="16" t="s">
        <v>481</v>
      </c>
      <c r="P16" s="173" t="s">
        <v>29</v>
      </c>
      <c r="Q16" s="173" t="s">
        <v>29</v>
      </c>
      <c r="R16" s="19" t="s">
        <v>15</v>
      </c>
      <c r="S16" s="19" t="s">
        <v>10</v>
      </c>
      <c r="T16" s="174">
        <v>0.4</v>
      </c>
      <c r="U16" s="19" t="s">
        <v>20</v>
      </c>
      <c r="V16" s="19" t="s">
        <v>23</v>
      </c>
      <c r="W16" s="19" t="s">
        <v>27</v>
      </c>
      <c r="X16" s="203" t="s">
        <v>94</v>
      </c>
      <c r="Y16" s="200">
        <v>7.1999999999999995E-2</v>
      </c>
      <c r="Z16" s="260" t="s">
        <v>8</v>
      </c>
      <c r="AA16" s="174">
        <f t="shared" si="1"/>
        <v>0.8</v>
      </c>
      <c r="AB16" s="327" t="s">
        <v>101</v>
      </c>
      <c r="AC16" s="319" t="s">
        <v>32</v>
      </c>
      <c r="AD16" s="126" t="s">
        <v>685</v>
      </c>
      <c r="AE16" s="127" t="s">
        <v>686</v>
      </c>
      <c r="AF16" s="71" t="s">
        <v>587</v>
      </c>
      <c r="AG16" s="192" t="s">
        <v>229</v>
      </c>
      <c r="AH16" s="7"/>
      <c r="AI16" s="7"/>
    </row>
    <row r="17" spans="1:35" ht="59.25" customHeight="1" x14ac:dyDescent="0.3">
      <c r="A17" s="547">
        <v>7</v>
      </c>
      <c r="B17" s="547" t="s">
        <v>614</v>
      </c>
      <c r="C17" s="509" t="s">
        <v>152</v>
      </c>
      <c r="D17" s="518" t="s">
        <v>289</v>
      </c>
      <c r="E17" s="518" t="s">
        <v>571</v>
      </c>
      <c r="F17" s="518" t="s">
        <v>572</v>
      </c>
      <c r="G17" s="509" t="s">
        <v>81</v>
      </c>
      <c r="H17" s="511">
        <v>12</v>
      </c>
      <c r="I17" s="551" t="s">
        <v>95</v>
      </c>
      <c r="J17" s="514">
        <v>0.4</v>
      </c>
      <c r="K17" s="501" t="s">
        <v>102</v>
      </c>
      <c r="L17" s="503">
        <f t="shared" si="0"/>
        <v>0.6</v>
      </c>
      <c r="M17" s="505" t="s">
        <v>102</v>
      </c>
      <c r="N17" s="6">
        <v>1</v>
      </c>
      <c r="O17" s="16" t="s">
        <v>290</v>
      </c>
      <c r="P17" s="173" t="s">
        <v>29</v>
      </c>
      <c r="Q17" s="173" t="s">
        <v>29</v>
      </c>
      <c r="R17" s="19" t="s">
        <v>15</v>
      </c>
      <c r="S17" s="19" t="s">
        <v>10</v>
      </c>
      <c r="T17" s="174">
        <v>0.4</v>
      </c>
      <c r="U17" s="19" t="s">
        <v>20</v>
      </c>
      <c r="V17" s="19" t="s">
        <v>23</v>
      </c>
      <c r="W17" s="19" t="s">
        <v>27</v>
      </c>
      <c r="X17" s="203" t="s">
        <v>95</v>
      </c>
      <c r="Y17" s="200">
        <v>0.24</v>
      </c>
      <c r="Z17" s="260" t="s">
        <v>104</v>
      </c>
      <c r="AA17" s="174">
        <f t="shared" si="1"/>
        <v>0.4</v>
      </c>
      <c r="AB17" s="327" t="s">
        <v>101</v>
      </c>
      <c r="AC17" s="319" t="s">
        <v>32</v>
      </c>
      <c r="AD17" s="177" t="s">
        <v>291</v>
      </c>
      <c r="AE17" s="127" t="s">
        <v>292</v>
      </c>
      <c r="AF17" s="71" t="s">
        <v>587</v>
      </c>
      <c r="AG17" s="192" t="s">
        <v>229</v>
      </c>
      <c r="AH17" s="7"/>
      <c r="AI17" s="7"/>
    </row>
    <row r="18" spans="1:35" ht="72.75" customHeight="1" x14ac:dyDescent="0.3">
      <c r="A18" s="548"/>
      <c r="B18" s="548"/>
      <c r="C18" s="549"/>
      <c r="D18" s="519"/>
      <c r="E18" s="519"/>
      <c r="F18" s="519"/>
      <c r="G18" s="549"/>
      <c r="H18" s="550"/>
      <c r="I18" s="551"/>
      <c r="J18" s="552"/>
      <c r="K18" s="502"/>
      <c r="L18" s="504"/>
      <c r="M18" s="506"/>
      <c r="N18" s="6">
        <v>2</v>
      </c>
      <c r="O18" s="126" t="s">
        <v>293</v>
      </c>
      <c r="P18" s="173" t="s">
        <v>29</v>
      </c>
      <c r="Q18" s="173" t="s">
        <v>29</v>
      </c>
      <c r="R18" s="19" t="s">
        <v>16</v>
      </c>
      <c r="S18" s="19" t="s">
        <v>10</v>
      </c>
      <c r="T18" s="174">
        <v>0.3</v>
      </c>
      <c r="U18" s="19" t="s">
        <v>20</v>
      </c>
      <c r="V18" s="19" t="s">
        <v>23</v>
      </c>
      <c r="W18" s="19" t="s">
        <v>27</v>
      </c>
      <c r="X18" s="203" t="s">
        <v>94</v>
      </c>
      <c r="Y18" s="200">
        <v>0.16800000000000001</v>
      </c>
      <c r="Z18" s="260" t="s">
        <v>104</v>
      </c>
      <c r="AA18" s="174">
        <f t="shared" si="1"/>
        <v>0.4</v>
      </c>
      <c r="AB18" s="327" t="s">
        <v>103</v>
      </c>
      <c r="AC18" s="319" t="s">
        <v>32</v>
      </c>
      <c r="AD18" s="177" t="s">
        <v>294</v>
      </c>
      <c r="AE18" s="127" t="s">
        <v>292</v>
      </c>
      <c r="AF18" s="71" t="s">
        <v>587</v>
      </c>
      <c r="AG18" s="192" t="s">
        <v>229</v>
      </c>
      <c r="AH18" s="7"/>
      <c r="AI18" s="7"/>
    </row>
    <row r="19" spans="1:35" ht="99" x14ac:dyDescent="0.3">
      <c r="A19" s="6">
        <v>8</v>
      </c>
      <c r="B19" s="6" t="s">
        <v>613</v>
      </c>
      <c r="C19" s="177" t="s">
        <v>573</v>
      </c>
      <c r="D19" s="263" t="s">
        <v>295</v>
      </c>
      <c r="E19" s="264" t="s">
        <v>574</v>
      </c>
      <c r="F19" s="263" t="s">
        <v>575</v>
      </c>
      <c r="G19" s="71" t="s">
        <v>277</v>
      </c>
      <c r="H19" s="7">
        <v>120</v>
      </c>
      <c r="I19" s="203" t="s">
        <v>202</v>
      </c>
      <c r="J19" s="8">
        <v>0.6</v>
      </c>
      <c r="K19" s="260" t="s">
        <v>8</v>
      </c>
      <c r="L19" s="174">
        <f t="shared" si="0"/>
        <v>0.8</v>
      </c>
      <c r="M19" s="261" t="s">
        <v>101</v>
      </c>
      <c r="N19" s="6">
        <v>3</v>
      </c>
      <c r="O19" s="126" t="s">
        <v>296</v>
      </c>
      <c r="P19" s="6" t="s">
        <v>29</v>
      </c>
      <c r="Q19" s="6" t="s">
        <v>29</v>
      </c>
      <c r="R19" s="19" t="s">
        <v>16</v>
      </c>
      <c r="S19" s="19" t="s">
        <v>10</v>
      </c>
      <c r="T19" s="174">
        <v>0.3</v>
      </c>
      <c r="U19" s="19" t="s">
        <v>20</v>
      </c>
      <c r="V19" s="19" t="s">
        <v>23</v>
      </c>
      <c r="W19" s="19" t="s">
        <v>26</v>
      </c>
      <c r="X19" s="203" t="s">
        <v>202</v>
      </c>
      <c r="Y19" s="183">
        <v>0.42</v>
      </c>
      <c r="Z19" s="260" t="s">
        <v>174</v>
      </c>
      <c r="AA19" s="174">
        <f t="shared" si="1"/>
        <v>0.2</v>
      </c>
      <c r="AB19" s="327" t="s">
        <v>103</v>
      </c>
      <c r="AC19" s="319" t="s">
        <v>32</v>
      </c>
      <c r="AD19" s="127" t="s">
        <v>687</v>
      </c>
      <c r="AE19" s="7" t="s">
        <v>297</v>
      </c>
      <c r="AF19" s="71" t="s">
        <v>587</v>
      </c>
      <c r="AG19" s="192" t="s">
        <v>229</v>
      </c>
      <c r="AH19" s="7"/>
      <c r="AI19" s="7"/>
    </row>
    <row r="20" spans="1:35" ht="75.75" x14ac:dyDescent="0.3">
      <c r="A20" s="6">
        <v>9</v>
      </c>
      <c r="B20" s="274" t="s">
        <v>665</v>
      </c>
      <c r="C20" s="177" t="s">
        <v>340</v>
      </c>
      <c r="D20" s="177" t="s">
        <v>341</v>
      </c>
      <c r="E20" s="177" t="s">
        <v>583</v>
      </c>
      <c r="F20" s="177" t="s">
        <v>342</v>
      </c>
      <c r="G20" s="177" t="s">
        <v>81</v>
      </c>
      <c r="H20" s="7">
        <v>2</v>
      </c>
      <c r="I20" s="203" t="s">
        <v>94</v>
      </c>
      <c r="J20" s="174">
        <f>IF(I20="MUY BAJA",20%,IF(I20="BAJA",40%,IF(I20="MEDIA",60%,IF(I20="ALTA",80%,IF(I20="MUY ALTA",100%,IF(I20="",""))))))</f>
        <v>0.2</v>
      </c>
      <c r="K20" s="260" t="s">
        <v>8</v>
      </c>
      <c r="L20" s="174">
        <f t="shared" si="0"/>
        <v>0.8</v>
      </c>
      <c r="M20" s="261" t="s">
        <v>101</v>
      </c>
      <c r="N20" s="6">
        <v>1</v>
      </c>
      <c r="O20" s="16" t="s">
        <v>576</v>
      </c>
      <c r="P20" s="71" t="s">
        <v>29</v>
      </c>
      <c r="Q20" s="6" t="s">
        <v>29</v>
      </c>
      <c r="R20" s="19" t="s">
        <v>15</v>
      </c>
      <c r="S20" s="19" t="s">
        <v>10</v>
      </c>
      <c r="T20" s="265">
        <f>[2]ValoraciónControles!G26</f>
        <v>0</v>
      </c>
      <c r="U20" s="19" t="s">
        <v>20</v>
      </c>
      <c r="V20" s="19" t="s">
        <v>23</v>
      </c>
      <c r="W20" s="19" t="s">
        <v>27</v>
      </c>
      <c r="X20" s="203" t="s">
        <v>95</v>
      </c>
      <c r="Y20" s="174">
        <v>0.36</v>
      </c>
      <c r="Z20" s="260" t="s">
        <v>8</v>
      </c>
      <c r="AA20" s="174">
        <f t="shared" si="1"/>
        <v>0.8</v>
      </c>
      <c r="AB20" s="327" t="s">
        <v>101</v>
      </c>
      <c r="AC20" s="319" t="s">
        <v>32</v>
      </c>
      <c r="AD20" s="16" t="s">
        <v>577</v>
      </c>
      <c r="AE20" s="7" t="s">
        <v>299</v>
      </c>
      <c r="AF20" s="71" t="s">
        <v>587</v>
      </c>
      <c r="AG20" s="192" t="s">
        <v>229</v>
      </c>
      <c r="AH20" s="7"/>
      <c r="AI20" s="7"/>
    </row>
    <row r="21" spans="1:35" ht="75.75" x14ac:dyDescent="0.3">
      <c r="A21" s="6">
        <v>10</v>
      </c>
      <c r="B21" s="274" t="s">
        <v>664</v>
      </c>
      <c r="C21" s="177" t="s">
        <v>300</v>
      </c>
      <c r="D21" s="177" t="s">
        <v>343</v>
      </c>
      <c r="E21" s="177" t="s">
        <v>344</v>
      </c>
      <c r="F21" s="177" t="s">
        <v>345</v>
      </c>
      <c r="G21" s="177" t="s">
        <v>277</v>
      </c>
      <c r="H21" s="7">
        <v>700</v>
      </c>
      <c r="I21" s="203" t="s">
        <v>7</v>
      </c>
      <c r="J21" s="174">
        <f>IF(I21="MUY BAJA",20%,IF(I21="BAJA",40%,IF(I21="MEDIA",60%,IF(I21="ALTA",80%,IF(I21="MUY ALTA",100%,IF(I21="",""))))))</f>
        <v>0.8</v>
      </c>
      <c r="K21" s="260" t="s">
        <v>8</v>
      </c>
      <c r="L21" s="174">
        <f t="shared" si="0"/>
        <v>0.8</v>
      </c>
      <c r="M21" s="261" t="s">
        <v>101</v>
      </c>
      <c r="N21" s="6">
        <v>2</v>
      </c>
      <c r="O21" s="126" t="s">
        <v>578</v>
      </c>
      <c r="P21" s="6" t="s">
        <v>29</v>
      </c>
      <c r="Q21" s="6" t="s">
        <v>29</v>
      </c>
      <c r="R21" s="19" t="s">
        <v>15</v>
      </c>
      <c r="S21" s="19" t="s">
        <v>10</v>
      </c>
      <c r="T21" s="265">
        <f>[2]ValoraciónControles!G41</f>
        <v>0</v>
      </c>
      <c r="U21" s="19" t="s">
        <v>20</v>
      </c>
      <c r="V21" s="19" t="s">
        <v>23</v>
      </c>
      <c r="W21" s="19" t="s">
        <v>27</v>
      </c>
      <c r="X21" s="203" t="s">
        <v>95</v>
      </c>
      <c r="Y21" s="174">
        <v>0.24</v>
      </c>
      <c r="Z21" s="260" t="s">
        <v>8</v>
      </c>
      <c r="AA21" s="174">
        <f t="shared" si="1"/>
        <v>0.8</v>
      </c>
      <c r="AB21" s="327" t="s">
        <v>101</v>
      </c>
      <c r="AC21" s="319" t="s">
        <v>32</v>
      </c>
      <c r="AD21" s="16" t="s">
        <v>579</v>
      </c>
      <c r="AE21" s="7" t="s">
        <v>299</v>
      </c>
      <c r="AF21" s="71" t="s">
        <v>587</v>
      </c>
      <c r="AG21" s="192" t="s">
        <v>588</v>
      </c>
      <c r="AH21" s="7"/>
      <c r="AI21" s="7"/>
    </row>
    <row r="22" spans="1:35" ht="99" x14ac:dyDescent="0.3">
      <c r="A22" s="6">
        <v>11</v>
      </c>
      <c r="B22" s="274" t="s">
        <v>396</v>
      </c>
      <c r="C22" s="267" t="s">
        <v>298</v>
      </c>
      <c r="D22" s="267" t="s">
        <v>301</v>
      </c>
      <c r="E22" s="267" t="s">
        <v>482</v>
      </c>
      <c r="F22" s="177" t="s">
        <v>483</v>
      </c>
      <c r="G22" s="7" t="s">
        <v>81</v>
      </c>
      <c r="H22" s="7">
        <v>1000</v>
      </c>
      <c r="I22" s="203" t="s">
        <v>7</v>
      </c>
      <c r="J22" s="174">
        <f>IF(I22="MUY BAJA",20%,IF(I22="BAJA",40%,IF(I22="MEDIA",60%,IF(I22="ALTA",80%,IF(I22="MUY ALTA",100%,IF(I22="",""))))))</f>
        <v>0.8</v>
      </c>
      <c r="K22" s="260" t="s">
        <v>8</v>
      </c>
      <c r="L22" s="174">
        <f t="shared" si="0"/>
        <v>0.8</v>
      </c>
      <c r="M22" s="261" t="s">
        <v>101</v>
      </c>
      <c r="N22" s="6">
        <v>1</v>
      </c>
      <c r="O22" s="16" t="s">
        <v>302</v>
      </c>
      <c r="P22" s="71" t="s">
        <v>29</v>
      </c>
      <c r="Q22" s="6" t="s">
        <v>29</v>
      </c>
      <c r="R22" s="19" t="s">
        <v>15</v>
      </c>
      <c r="S22" s="19" t="s">
        <v>10</v>
      </c>
      <c r="T22" s="265">
        <f>[2]ValoraciónControles!G58</f>
        <v>0</v>
      </c>
      <c r="U22" s="19" t="s">
        <v>20</v>
      </c>
      <c r="V22" s="19" t="s">
        <v>23</v>
      </c>
      <c r="W22" s="19" t="s">
        <v>27</v>
      </c>
      <c r="X22" s="203" t="s">
        <v>7</v>
      </c>
      <c r="Y22" s="174">
        <v>0.36</v>
      </c>
      <c r="Z22" s="260" t="s">
        <v>102</v>
      </c>
      <c r="AA22" s="174">
        <f t="shared" si="1"/>
        <v>0.6</v>
      </c>
      <c r="AB22" s="327" t="s">
        <v>101</v>
      </c>
      <c r="AC22" s="319" t="s">
        <v>32</v>
      </c>
      <c r="AD22" s="16" t="s">
        <v>303</v>
      </c>
      <c r="AE22" s="7" t="s">
        <v>304</v>
      </c>
      <c r="AF22" s="71" t="s">
        <v>587</v>
      </c>
      <c r="AG22" s="192" t="s">
        <v>229</v>
      </c>
      <c r="AH22" s="7"/>
      <c r="AI22" s="7"/>
    </row>
    <row r="23" spans="1:35" ht="75.75" x14ac:dyDescent="0.3">
      <c r="A23" s="6">
        <v>12</v>
      </c>
      <c r="B23" s="274" t="s">
        <v>397</v>
      </c>
      <c r="C23" s="267" t="s">
        <v>300</v>
      </c>
      <c r="D23" s="177" t="s">
        <v>334</v>
      </c>
      <c r="E23" s="267" t="s">
        <v>335</v>
      </c>
      <c r="F23" s="177" t="s">
        <v>336</v>
      </c>
      <c r="G23" s="7" t="s">
        <v>86</v>
      </c>
      <c r="H23" s="7">
        <v>120</v>
      </c>
      <c r="I23" s="203" t="s">
        <v>202</v>
      </c>
      <c r="J23" s="174">
        <f>IF(I23="MUY BAJA",20%,IF(I23="BAJA",40%,IF(I23="MEDIA",60%,IF(I23="ALTA",80%,IF(I23="MUY ALTA",100%,IF(I23="",""))))))</f>
        <v>0.6</v>
      </c>
      <c r="K23" s="260" t="s">
        <v>8</v>
      </c>
      <c r="L23" s="174">
        <f t="shared" si="0"/>
        <v>0.8</v>
      </c>
      <c r="M23" s="261" t="s">
        <v>101</v>
      </c>
      <c r="N23" s="6">
        <v>2</v>
      </c>
      <c r="O23" s="126" t="s">
        <v>484</v>
      </c>
      <c r="P23" s="6" t="s">
        <v>29</v>
      </c>
      <c r="Q23" s="6" t="s">
        <v>29</v>
      </c>
      <c r="R23" s="19" t="s">
        <v>16</v>
      </c>
      <c r="S23" s="19" t="s">
        <v>10</v>
      </c>
      <c r="T23" s="265">
        <f>[2]ValoraciónControles!G73</f>
        <v>0</v>
      </c>
      <c r="U23" s="19" t="s">
        <v>20</v>
      </c>
      <c r="V23" s="19" t="s">
        <v>23</v>
      </c>
      <c r="W23" s="19" t="s">
        <v>27</v>
      </c>
      <c r="X23" s="203" t="s">
        <v>202</v>
      </c>
      <c r="Y23" s="174">
        <v>0.36</v>
      </c>
      <c r="Z23" s="260" t="s">
        <v>8</v>
      </c>
      <c r="AA23" s="174">
        <f t="shared" si="1"/>
        <v>0.8</v>
      </c>
      <c r="AB23" s="327" t="s">
        <v>101</v>
      </c>
      <c r="AC23" s="319" t="s">
        <v>32</v>
      </c>
      <c r="AD23" s="16" t="s">
        <v>485</v>
      </c>
      <c r="AE23" s="7" t="s">
        <v>486</v>
      </c>
      <c r="AF23" s="71" t="s">
        <v>587</v>
      </c>
      <c r="AG23" s="192" t="s">
        <v>229</v>
      </c>
      <c r="AH23" s="7"/>
      <c r="AI23" s="7"/>
    </row>
    <row r="24" spans="1:35" ht="132" x14ac:dyDescent="0.3">
      <c r="A24" s="6">
        <v>13</v>
      </c>
      <c r="B24" s="274" t="s">
        <v>398</v>
      </c>
      <c r="C24" s="267" t="s">
        <v>300</v>
      </c>
      <c r="D24" s="177" t="s">
        <v>337</v>
      </c>
      <c r="E24" s="267" t="s">
        <v>338</v>
      </c>
      <c r="F24" s="177" t="s">
        <v>339</v>
      </c>
      <c r="G24" s="7" t="s">
        <v>277</v>
      </c>
      <c r="H24" s="7">
        <v>120</v>
      </c>
      <c r="I24" s="203" t="s">
        <v>202</v>
      </c>
      <c r="J24" s="174">
        <f>IF(I24="MUY BAJA",20%,IF(I24="BAJA",40%,IF(I24="MEDIA",60%,IF(I24="ALTA",80%,IF(I24="MUY ALTA",100%,IF(I24="",""))))))</f>
        <v>0.6</v>
      </c>
      <c r="K24" s="260" t="s">
        <v>8</v>
      </c>
      <c r="L24" s="174">
        <f t="shared" si="0"/>
        <v>0.8</v>
      </c>
      <c r="M24" s="261" t="s">
        <v>101</v>
      </c>
      <c r="N24" s="6">
        <v>3</v>
      </c>
      <c r="O24" s="126" t="s">
        <v>305</v>
      </c>
      <c r="P24" s="6" t="s">
        <v>29</v>
      </c>
      <c r="Q24" s="6" t="s">
        <v>29</v>
      </c>
      <c r="R24" s="19" t="s">
        <v>15</v>
      </c>
      <c r="S24" s="19" t="s">
        <v>10</v>
      </c>
      <c r="T24" s="265">
        <f>[2]ValoraciónControles!G88</f>
        <v>0</v>
      </c>
      <c r="U24" s="19" t="s">
        <v>20</v>
      </c>
      <c r="V24" s="19" t="s">
        <v>23</v>
      </c>
      <c r="W24" s="19" t="s">
        <v>27</v>
      </c>
      <c r="X24" s="203" t="s">
        <v>7</v>
      </c>
      <c r="Y24" s="174">
        <v>0.36</v>
      </c>
      <c r="Z24" s="260" t="s">
        <v>102</v>
      </c>
      <c r="AA24" s="174">
        <f t="shared" si="1"/>
        <v>0.6</v>
      </c>
      <c r="AB24" s="287" t="s">
        <v>101</v>
      </c>
      <c r="AC24" s="319" t="s">
        <v>32</v>
      </c>
      <c r="AD24" s="177" t="s">
        <v>580</v>
      </c>
      <c r="AE24" s="7" t="s">
        <v>299</v>
      </c>
      <c r="AF24" s="71" t="s">
        <v>587</v>
      </c>
      <c r="AG24" s="192" t="s">
        <v>588</v>
      </c>
      <c r="AH24" s="7"/>
      <c r="AI24" s="7"/>
    </row>
    <row r="25" spans="1:35" ht="118.5" customHeight="1" x14ac:dyDescent="0.3">
      <c r="A25" s="6">
        <v>14</v>
      </c>
      <c r="B25" s="6" t="s">
        <v>391</v>
      </c>
      <c r="C25" s="177" t="s">
        <v>834</v>
      </c>
      <c r="D25" s="126" t="s">
        <v>826</v>
      </c>
      <c r="E25" s="16" t="s">
        <v>307</v>
      </c>
      <c r="F25" s="16" t="s">
        <v>827</v>
      </c>
      <c r="G25" s="71" t="s">
        <v>308</v>
      </c>
      <c r="H25" s="7">
        <v>72</v>
      </c>
      <c r="I25" s="203" t="s">
        <v>202</v>
      </c>
      <c r="J25" s="8">
        <v>0.6</v>
      </c>
      <c r="K25" s="260" t="s">
        <v>102</v>
      </c>
      <c r="L25" s="174">
        <f t="shared" si="0"/>
        <v>0.6</v>
      </c>
      <c r="M25" s="261" t="s">
        <v>102</v>
      </c>
      <c r="N25" s="6">
        <v>1</v>
      </c>
      <c r="O25" s="16" t="s">
        <v>838</v>
      </c>
      <c r="P25" s="173" t="s">
        <v>29</v>
      </c>
      <c r="Q25" s="173" t="s">
        <v>29</v>
      </c>
      <c r="R25" s="19" t="s">
        <v>15</v>
      </c>
      <c r="S25" s="19" t="s">
        <v>10</v>
      </c>
      <c r="T25" s="174">
        <v>0.4</v>
      </c>
      <c r="U25" s="19" t="s">
        <v>20</v>
      </c>
      <c r="V25" s="19" t="s">
        <v>23</v>
      </c>
      <c r="W25" s="19" t="s">
        <v>27</v>
      </c>
      <c r="X25" s="203" t="s">
        <v>94</v>
      </c>
      <c r="Y25" s="174">
        <v>0.36</v>
      </c>
      <c r="Z25" s="260" t="s">
        <v>102</v>
      </c>
      <c r="AA25" s="174">
        <f t="shared" si="1"/>
        <v>0.6</v>
      </c>
      <c r="AB25" s="287" t="s">
        <v>102</v>
      </c>
      <c r="AC25" s="319" t="s">
        <v>32</v>
      </c>
      <c r="AD25" s="177" t="s">
        <v>843</v>
      </c>
      <c r="AE25" s="7" t="s">
        <v>313</v>
      </c>
      <c r="AF25" s="7" t="s">
        <v>587</v>
      </c>
      <c r="AG25" s="20" t="s">
        <v>844</v>
      </c>
      <c r="AH25" s="177"/>
      <c r="AI25" s="177"/>
    </row>
    <row r="26" spans="1:35" ht="123" customHeight="1" x14ac:dyDescent="0.3">
      <c r="A26" s="6">
        <v>15</v>
      </c>
      <c r="B26" s="6" t="s">
        <v>392</v>
      </c>
      <c r="C26" s="177" t="s">
        <v>835</v>
      </c>
      <c r="D26" s="126" t="s">
        <v>828</v>
      </c>
      <c r="E26" s="16" t="s">
        <v>829</v>
      </c>
      <c r="F26" s="16" t="s">
        <v>830</v>
      </c>
      <c r="G26" s="71" t="s">
        <v>88</v>
      </c>
      <c r="H26" s="7">
        <v>12</v>
      </c>
      <c r="I26" s="266" t="s">
        <v>95</v>
      </c>
      <c r="J26" s="8">
        <v>0.4</v>
      </c>
      <c r="K26" s="260" t="s">
        <v>8</v>
      </c>
      <c r="L26" s="174">
        <f t="shared" si="0"/>
        <v>0.8</v>
      </c>
      <c r="M26" s="261" t="s">
        <v>101</v>
      </c>
      <c r="N26" s="6">
        <v>2</v>
      </c>
      <c r="O26" s="126" t="s">
        <v>839</v>
      </c>
      <c r="P26" s="6" t="s">
        <v>29</v>
      </c>
      <c r="Q26" s="6" t="s">
        <v>29</v>
      </c>
      <c r="R26" s="19" t="s">
        <v>15</v>
      </c>
      <c r="S26" s="19" t="s">
        <v>10</v>
      </c>
      <c r="T26" s="181">
        <v>0.4</v>
      </c>
      <c r="U26" s="19" t="s">
        <v>20</v>
      </c>
      <c r="V26" s="19" t="s">
        <v>23</v>
      </c>
      <c r="W26" s="19" t="s">
        <v>27</v>
      </c>
      <c r="X26" s="203" t="s">
        <v>94</v>
      </c>
      <c r="Y26" s="174">
        <v>0.24</v>
      </c>
      <c r="Z26" s="260" t="s">
        <v>8</v>
      </c>
      <c r="AA26" s="174">
        <f t="shared" si="1"/>
        <v>0.8</v>
      </c>
      <c r="AB26" s="287" t="s">
        <v>101</v>
      </c>
      <c r="AC26" s="319" t="s">
        <v>32</v>
      </c>
      <c r="AD26" s="177" t="s">
        <v>845</v>
      </c>
      <c r="AE26" s="7" t="s">
        <v>313</v>
      </c>
      <c r="AF26" s="7" t="s">
        <v>587</v>
      </c>
      <c r="AG26" s="20" t="s">
        <v>844</v>
      </c>
      <c r="AH26" s="177"/>
      <c r="AI26" s="177"/>
    </row>
    <row r="27" spans="1:35" ht="91.5" customHeight="1" x14ac:dyDescent="0.3">
      <c r="A27" s="6">
        <v>16</v>
      </c>
      <c r="B27" s="6" t="s">
        <v>393</v>
      </c>
      <c r="C27" s="177" t="s">
        <v>836</v>
      </c>
      <c r="D27" s="126" t="s">
        <v>831</v>
      </c>
      <c r="E27" s="16" t="s">
        <v>832</v>
      </c>
      <c r="F27" s="16" t="s">
        <v>833</v>
      </c>
      <c r="G27" s="71" t="s">
        <v>88</v>
      </c>
      <c r="H27" s="7">
        <v>36</v>
      </c>
      <c r="I27" s="266" t="s">
        <v>202</v>
      </c>
      <c r="J27" s="8">
        <v>0.6</v>
      </c>
      <c r="K27" s="260" t="s">
        <v>104</v>
      </c>
      <c r="L27" s="174">
        <f t="shared" si="0"/>
        <v>0.4</v>
      </c>
      <c r="M27" s="261" t="s">
        <v>102</v>
      </c>
      <c r="N27" s="6">
        <v>3</v>
      </c>
      <c r="O27" s="126" t="s">
        <v>840</v>
      </c>
      <c r="P27" s="6" t="s">
        <v>29</v>
      </c>
      <c r="Q27" s="6" t="s">
        <v>29</v>
      </c>
      <c r="R27" s="19" t="s">
        <v>15</v>
      </c>
      <c r="S27" s="19" t="s">
        <v>10</v>
      </c>
      <c r="T27" s="181">
        <v>0.4</v>
      </c>
      <c r="U27" s="19" t="s">
        <v>20</v>
      </c>
      <c r="V27" s="19" t="s">
        <v>23</v>
      </c>
      <c r="W27" s="19" t="s">
        <v>27</v>
      </c>
      <c r="X27" s="203" t="s">
        <v>94</v>
      </c>
      <c r="Y27" s="183">
        <v>0.36</v>
      </c>
      <c r="Z27" s="260" t="s">
        <v>104</v>
      </c>
      <c r="AA27" s="174">
        <f t="shared" si="1"/>
        <v>0.4</v>
      </c>
      <c r="AB27" s="287" t="s">
        <v>103</v>
      </c>
      <c r="AC27" s="319" t="s">
        <v>32</v>
      </c>
      <c r="AD27" s="177" t="s">
        <v>846</v>
      </c>
      <c r="AE27" s="7" t="s">
        <v>316</v>
      </c>
      <c r="AF27" s="7" t="s">
        <v>587</v>
      </c>
      <c r="AG27" s="20" t="s">
        <v>844</v>
      </c>
      <c r="AH27" s="177"/>
      <c r="AI27" s="177"/>
    </row>
    <row r="28" spans="1:35" ht="151.5" customHeight="1" x14ac:dyDescent="0.3">
      <c r="A28" s="6">
        <v>17</v>
      </c>
      <c r="B28" s="6" t="s">
        <v>394</v>
      </c>
      <c r="C28" s="177" t="s">
        <v>837</v>
      </c>
      <c r="D28" s="126" t="s">
        <v>318</v>
      </c>
      <c r="E28" s="268" t="s">
        <v>319</v>
      </c>
      <c r="F28" s="16" t="s">
        <v>495</v>
      </c>
      <c r="G28" s="71" t="s">
        <v>81</v>
      </c>
      <c r="H28" s="7">
        <v>650</v>
      </c>
      <c r="I28" s="266" t="s">
        <v>7</v>
      </c>
      <c r="J28" s="8">
        <v>0.8</v>
      </c>
      <c r="K28" s="260" t="s">
        <v>104</v>
      </c>
      <c r="L28" s="174">
        <f t="shared" si="0"/>
        <v>0.4</v>
      </c>
      <c r="M28" s="261" t="s">
        <v>102</v>
      </c>
      <c r="N28" s="7">
        <v>4</v>
      </c>
      <c r="O28" s="127" t="s">
        <v>841</v>
      </c>
      <c r="P28" s="7" t="s">
        <v>29</v>
      </c>
      <c r="Q28" s="7" t="s">
        <v>29</v>
      </c>
      <c r="R28" s="19" t="s">
        <v>15</v>
      </c>
      <c r="S28" s="19" t="s">
        <v>10</v>
      </c>
      <c r="T28" s="181">
        <v>0.4</v>
      </c>
      <c r="U28" s="19" t="s">
        <v>20</v>
      </c>
      <c r="V28" s="19" t="s">
        <v>23</v>
      </c>
      <c r="W28" s="19" t="s">
        <v>27</v>
      </c>
      <c r="X28" s="203" t="s">
        <v>95</v>
      </c>
      <c r="Y28" s="174">
        <v>0.48</v>
      </c>
      <c r="Z28" s="260" t="s">
        <v>104</v>
      </c>
      <c r="AA28" s="174">
        <f t="shared" si="1"/>
        <v>0.4</v>
      </c>
      <c r="AB28" s="287" t="s">
        <v>102</v>
      </c>
      <c r="AC28" s="319" t="s">
        <v>32</v>
      </c>
      <c r="AD28" s="177" t="s">
        <v>847</v>
      </c>
      <c r="AE28" s="7" t="s">
        <v>321</v>
      </c>
      <c r="AF28" s="7" t="s">
        <v>587</v>
      </c>
      <c r="AG28" s="20" t="s">
        <v>844</v>
      </c>
      <c r="AH28" s="177"/>
      <c r="AI28" s="177"/>
    </row>
    <row r="29" spans="1:35" ht="114" customHeight="1" x14ac:dyDescent="0.3">
      <c r="A29" s="6">
        <v>18</v>
      </c>
      <c r="B29" s="6" t="s">
        <v>395</v>
      </c>
      <c r="C29" s="177" t="s">
        <v>835</v>
      </c>
      <c r="D29" s="83" t="s">
        <v>322</v>
      </c>
      <c r="E29" s="83" t="s">
        <v>323</v>
      </c>
      <c r="F29" s="83" t="s">
        <v>497</v>
      </c>
      <c r="G29" s="71" t="s">
        <v>81</v>
      </c>
      <c r="H29" s="7">
        <v>100</v>
      </c>
      <c r="I29" s="203" t="s">
        <v>202</v>
      </c>
      <c r="J29" s="8">
        <v>0.6</v>
      </c>
      <c r="K29" s="260" t="s">
        <v>174</v>
      </c>
      <c r="L29" s="174">
        <f t="shared" si="0"/>
        <v>0.2</v>
      </c>
      <c r="M29" s="261" t="s">
        <v>102</v>
      </c>
      <c r="N29" s="7">
        <v>5</v>
      </c>
      <c r="O29" s="127" t="s">
        <v>842</v>
      </c>
      <c r="P29" s="7" t="s">
        <v>29</v>
      </c>
      <c r="Q29" s="7" t="s">
        <v>29</v>
      </c>
      <c r="R29" s="19" t="s">
        <v>15</v>
      </c>
      <c r="S29" s="19" t="s">
        <v>10</v>
      </c>
      <c r="T29" s="294">
        <v>0.4</v>
      </c>
      <c r="U29" s="19" t="s">
        <v>20</v>
      </c>
      <c r="V29" s="19" t="s">
        <v>23</v>
      </c>
      <c r="W29" s="19" t="s">
        <v>27</v>
      </c>
      <c r="X29" s="203" t="s">
        <v>94</v>
      </c>
      <c r="Y29" s="174">
        <v>0.36</v>
      </c>
      <c r="Z29" s="260" t="s">
        <v>174</v>
      </c>
      <c r="AA29" s="174">
        <f t="shared" si="1"/>
        <v>0.2</v>
      </c>
      <c r="AB29" s="287" t="s">
        <v>103</v>
      </c>
      <c r="AC29" s="319" t="s">
        <v>32</v>
      </c>
      <c r="AD29" s="177" t="s">
        <v>848</v>
      </c>
      <c r="AE29" s="177" t="s">
        <v>325</v>
      </c>
      <c r="AF29" s="7" t="s">
        <v>587</v>
      </c>
      <c r="AG29" s="20" t="s">
        <v>844</v>
      </c>
      <c r="AH29" s="177"/>
      <c r="AI29" s="177"/>
    </row>
    <row r="30" spans="1:35" ht="75.75" x14ac:dyDescent="0.3">
      <c r="A30" s="6">
        <v>19</v>
      </c>
      <c r="B30" s="6" t="s">
        <v>399</v>
      </c>
      <c r="C30" s="257" t="s">
        <v>298</v>
      </c>
      <c r="D30" s="257" t="s">
        <v>499</v>
      </c>
      <c r="E30" s="257" t="s">
        <v>326</v>
      </c>
      <c r="F30" s="257" t="s">
        <v>327</v>
      </c>
      <c r="G30" s="254" t="s">
        <v>81</v>
      </c>
      <c r="H30" s="259">
        <v>1500</v>
      </c>
      <c r="I30" s="266" t="s">
        <v>7</v>
      </c>
      <c r="J30" s="174">
        <f t="shared" ref="J30:J38" si="2">IF(I30="MUY BAJA",20%,IF(I30="BAJA",40%,IF(I30="MEDIA",60%,IF(I30="ALTA",80%,IF(I30="MUY ALTA",100%,IF(I30="",""))))))</f>
        <v>0.8</v>
      </c>
      <c r="K30" s="260" t="s">
        <v>174</v>
      </c>
      <c r="L30" s="174">
        <f t="shared" si="0"/>
        <v>0.2</v>
      </c>
      <c r="M30" s="261" t="s">
        <v>103</v>
      </c>
      <c r="N30" s="6">
        <v>1</v>
      </c>
      <c r="O30" s="16" t="s">
        <v>328</v>
      </c>
      <c r="P30" s="173" t="s">
        <v>29</v>
      </c>
      <c r="Q30" s="173" t="s">
        <v>29</v>
      </c>
      <c r="R30" s="19" t="s">
        <v>16</v>
      </c>
      <c r="S30" s="19" t="s">
        <v>10</v>
      </c>
      <c r="T30" s="174">
        <v>0.3</v>
      </c>
      <c r="U30" s="19" t="s">
        <v>20</v>
      </c>
      <c r="V30" s="19" t="s">
        <v>23</v>
      </c>
      <c r="W30" s="19" t="s">
        <v>27</v>
      </c>
      <c r="X30" s="203" t="s">
        <v>95</v>
      </c>
      <c r="Y30" s="269">
        <v>0.56000000000000005</v>
      </c>
      <c r="Z30" s="260" t="s">
        <v>174</v>
      </c>
      <c r="AA30" s="174">
        <f t="shared" si="1"/>
        <v>0.2</v>
      </c>
      <c r="AB30" s="287" t="s">
        <v>103</v>
      </c>
      <c r="AC30" s="319" t="s">
        <v>32</v>
      </c>
      <c r="AD30" s="16" t="s">
        <v>329</v>
      </c>
      <c r="AE30" s="126" t="s">
        <v>330</v>
      </c>
      <c r="AF30" s="71" t="s">
        <v>587</v>
      </c>
      <c r="AG30" s="250" t="s">
        <v>229</v>
      </c>
      <c r="AH30" s="7"/>
      <c r="AI30" s="7"/>
    </row>
    <row r="31" spans="1:35" ht="75.75" x14ac:dyDescent="0.3">
      <c r="A31" s="6">
        <v>20</v>
      </c>
      <c r="B31" s="6" t="s">
        <v>400</v>
      </c>
      <c r="C31" s="16" t="s">
        <v>331</v>
      </c>
      <c r="D31" s="16" t="s">
        <v>332</v>
      </c>
      <c r="E31" s="16" t="s">
        <v>500</v>
      </c>
      <c r="F31" s="16" t="s">
        <v>501</v>
      </c>
      <c r="G31" s="71" t="s">
        <v>81</v>
      </c>
      <c r="H31" s="7">
        <v>2000</v>
      </c>
      <c r="I31" s="266" t="s">
        <v>7</v>
      </c>
      <c r="J31" s="174">
        <f t="shared" si="2"/>
        <v>0.8</v>
      </c>
      <c r="K31" s="260" t="s">
        <v>174</v>
      </c>
      <c r="L31" s="174">
        <f t="shared" si="0"/>
        <v>0.2</v>
      </c>
      <c r="M31" s="261" t="s">
        <v>103</v>
      </c>
      <c r="N31" s="6">
        <v>2</v>
      </c>
      <c r="O31" s="126" t="s">
        <v>502</v>
      </c>
      <c r="P31" s="6" t="s">
        <v>29</v>
      </c>
      <c r="Q31" s="6" t="s">
        <v>29</v>
      </c>
      <c r="R31" s="19" t="s">
        <v>17</v>
      </c>
      <c r="S31" s="19" t="s">
        <v>10</v>
      </c>
      <c r="T31" s="174">
        <v>0.4</v>
      </c>
      <c r="U31" s="19" t="s">
        <v>20</v>
      </c>
      <c r="V31" s="19" t="s">
        <v>23</v>
      </c>
      <c r="W31" s="19" t="s">
        <v>27</v>
      </c>
      <c r="X31" s="203" t="s">
        <v>95</v>
      </c>
      <c r="Y31" s="270">
        <v>0.48</v>
      </c>
      <c r="Z31" s="260" t="s">
        <v>174</v>
      </c>
      <c r="AA31" s="174">
        <f t="shared" si="1"/>
        <v>0.2</v>
      </c>
      <c r="AB31" s="287" t="s">
        <v>103</v>
      </c>
      <c r="AC31" s="319" t="s">
        <v>32</v>
      </c>
      <c r="AD31" s="16" t="s">
        <v>333</v>
      </c>
      <c r="AE31" s="71" t="s">
        <v>330</v>
      </c>
      <c r="AF31" s="71" t="s">
        <v>587</v>
      </c>
      <c r="AG31" s="250" t="s">
        <v>229</v>
      </c>
      <c r="AH31" s="7"/>
      <c r="AI31" s="7"/>
    </row>
    <row r="32" spans="1:35" ht="89.25" x14ac:dyDescent="0.3">
      <c r="A32" s="6">
        <v>21</v>
      </c>
      <c r="B32" s="6" t="s">
        <v>371</v>
      </c>
      <c r="C32" s="7" t="s">
        <v>352</v>
      </c>
      <c r="D32" s="126" t="s">
        <v>353</v>
      </c>
      <c r="E32" s="16" t="s">
        <v>354</v>
      </c>
      <c r="F32" s="16" t="s">
        <v>503</v>
      </c>
      <c r="G32" s="71" t="s">
        <v>81</v>
      </c>
      <c r="H32" s="7">
        <f>(3*12)+2+5+12</f>
        <v>55</v>
      </c>
      <c r="I32" s="203" t="s">
        <v>202</v>
      </c>
      <c r="J32" s="174">
        <f t="shared" si="2"/>
        <v>0.6</v>
      </c>
      <c r="K32" s="260" t="s">
        <v>174</v>
      </c>
      <c r="L32" s="174">
        <f t="shared" si="0"/>
        <v>0.2</v>
      </c>
      <c r="M32" s="261" t="s">
        <v>103</v>
      </c>
      <c r="N32" s="6">
        <v>1</v>
      </c>
      <c r="O32" s="83" t="s">
        <v>355</v>
      </c>
      <c r="P32" s="71" t="s">
        <v>29</v>
      </c>
      <c r="Q32" s="6" t="s">
        <v>29</v>
      </c>
      <c r="R32" s="19" t="s">
        <v>15</v>
      </c>
      <c r="S32" s="19" t="s">
        <v>10</v>
      </c>
      <c r="T32" s="265">
        <v>0.4</v>
      </c>
      <c r="U32" s="19" t="s">
        <v>20</v>
      </c>
      <c r="V32" s="19" t="s">
        <v>23</v>
      </c>
      <c r="W32" s="19" t="s">
        <v>27</v>
      </c>
      <c r="X32" s="203" t="s">
        <v>94</v>
      </c>
      <c r="Y32" s="174">
        <v>0.36</v>
      </c>
      <c r="Z32" s="260" t="s">
        <v>174</v>
      </c>
      <c r="AA32" s="174">
        <f t="shared" si="1"/>
        <v>0.2</v>
      </c>
      <c r="AB32" s="293" t="s">
        <v>103</v>
      </c>
      <c r="AC32" s="319" t="s">
        <v>32</v>
      </c>
      <c r="AD32" s="16" t="s">
        <v>504</v>
      </c>
      <c r="AE32" s="7" t="s">
        <v>356</v>
      </c>
      <c r="AF32" s="71" t="s">
        <v>587</v>
      </c>
      <c r="AG32" s="250" t="s">
        <v>229</v>
      </c>
      <c r="AH32" s="7"/>
      <c r="AI32" s="7"/>
    </row>
    <row r="33" spans="1:43" ht="86.25" x14ac:dyDescent="0.3">
      <c r="A33" s="6">
        <v>22</v>
      </c>
      <c r="B33" s="6" t="s">
        <v>372</v>
      </c>
      <c r="C33" s="16" t="s">
        <v>487</v>
      </c>
      <c r="D33" s="16" t="s">
        <v>357</v>
      </c>
      <c r="E33" s="16" t="s">
        <v>358</v>
      </c>
      <c r="F33" s="16" t="s">
        <v>505</v>
      </c>
      <c r="G33" s="71" t="s">
        <v>277</v>
      </c>
      <c r="H33" s="7">
        <v>15</v>
      </c>
      <c r="I33" s="203" t="s">
        <v>95</v>
      </c>
      <c r="J33" s="174">
        <f t="shared" si="2"/>
        <v>0.4</v>
      </c>
      <c r="K33" s="260" t="s">
        <v>8</v>
      </c>
      <c r="L33" s="174">
        <f t="shared" si="0"/>
        <v>0.8</v>
      </c>
      <c r="M33" s="261" t="s">
        <v>101</v>
      </c>
      <c r="N33" s="6">
        <v>2</v>
      </c>
      <c r="O33" s="126" t="s">
        <v>359</v>
      </c>
      <c r="P33" s="6" t="s">
        <v>29</v>
      </c>
      <c r="Q33" s="6" t="s">
        <v>29</v>
      </c>
      <c r="R33" s="19" t="s">
        <v>15</v>
      </c>
      <c r="S33" s="19" t="s">
        <v>10</v>
      </c>
      <c r="T33" s="265">
        <v>0.4</v>
      </c>
      <c r="U33" s="19" t="s">
        <v>20</v>
      </c>
      <c r="V33" s="19" t="s">
        <v>23</v>
      </c>
      <c r="W33" s="19" t="s">
        <v>26</v>
      </c>
      <c r="X33" s="203" t="s">
        <v>94</v>
      </c>
      <c r="Y33" s="174">
        <v>0.24</v>
      </c>
      <c r="Z33" s="260" t="s">
        <v>8</v>
      </c>
      <c r="AA33" s="174">
        <f t="shared" si="1"/>
        <v>0.8</v>
      </c>
      <c r="AB33" s="293" t="s">
        <v>101</v>
      </c>
      <c r="AC33" s="319" t="s">
        <v>32</v>
      </c>
      <c r="AD33" s="16" t="s">
        <v>360</v>
      </c>
      <c r="AE33" s="7" t="s">
        <v>356</v>
      </c>
      <c r="AF33" s="71" t="s">
        <v>587</v>
      </c>
      <c r="AG33" s="192" t="s">
        <v>588</v>
      </c>
      <c r="AH33" s="7"/>
      <c r="AI33" s="7"/>
    </row>
    <row r="34" spans="1:43" ht="86.25" x14ac:dyDescent="0.3">
      <c r="A34" s="6">
        <v>23</v>
      </c>
      <c r="B34" s="6" t="s">
        <v>373</v>
      </c>
      <c r="C34" s="16" t="s">
        <v>475</v>
      </c>
      <c r="D34" s="16" t="s">
        <v>361</v>
      </c>
      <c r="E34" s="16" t="s">
        <v>362</v>
      </c>
      <c r="F34" s="16" t="s">
        <v>363</v>
      </c>
      <c r="G34" s="71" t="s">
        <v>81</v>
      </c>
      <c r="H34" s="7">
        <f>2+1+12+1</f>
        <v>16</v>
      </c>
      <c r="I34" s="203" t="s">
        <v>95</v>
      </c>
      <c r="J34" s="174">
        <f t="shared" si="2"/>
        <v>0.4</v>
      </c>
      <c r="K34" s="260" t="s">
        <v>104</v>
      </c>
      <c r="L34" s="174">
        <f t="shared" si="0"/>
        <v>0.4</v>
      </c>
      <c r="M34" s="261" t="s">
        <v>103</v>
      </c>
      <c r="N34" s="6">
        <v>3</v>
      </c>
      <c r="O34" s="126" t="s">
        <v>364</v>
      </c>
      <c r="P34" s="6" t="s">
        <v>29</v>
      </c>
      <c r="Q34" s="6" t="s">
        <v>29</v>
      </c>
      <c r="R34" s="19" t="s">
        <v>15</v>
      </c>
      <c r="S34" s="19" t="s">
        <v>10</v>
      </c>
      <c r="T34" s="265">
        <v>0.4</v>
      </c>
      <c r="U34" s="19" t="s">
        <v>20</v>
      </c>
      <c r="V34" s="19" t="s">
        <v>23</v>
      </c>
      <c r="W34" s="19" t="s">
        <v>26</v>
      </c>
      <c r="X34" s="203" t="s">
        <v>94</v>
      </c>
      <c r="Y34" s="181">
        <v>0.36</v>
      </c>
      <c r="Z34" s="260" t="s">
        <v>104</v>
      </c>
      <c r="AA34" s="174">
        <f t="shared" si="1"/>
        <v>0.4</v>
      </c>
      <c r="AB34" s="293" t="s">
        <v>103</v>
      </c>
      <c r="AC34" s="319" t="s">
        <v>32</v>
      </c>
      <c r="AD34" s="177" t="s">
        <v>365</v>
      </c>
      <c r="AE34" s="7" t="s">
        <v>366</v>
      </c>
      <c r="AF34" s="71" t="s">
        <v>587</v>
      </c>
      <c r="AG34" s="250" t="s">
        <v>229</v>
      </c>
      <c r="AH34" s="7"/>
      <c r="AI34" s="7"/>
    </row>
    <row r="35" spans="1:43" ht="75.75" x14ac:dyDescent="0.3">
      <c r="A35" s="6">
        <v>24</v>
      </c>
      <c r="B35" s="6" t="s">
        <v>374</v>
      </c>
      <c r="C35" s="16" t="s">
        <v>487</v>
      </c>
      <c r="D35" s="16" t="s">
        <v>367</v>
      </c>
      <c r="E35" s="16" t="s">
        <v>368</v>
      </c>
      <c r="F35" s="16" t="s">
        <v>506</v>
      </c>
      <c r="G35" s="286" t="s">
        <v>277</v>
      </c>
      <c r="H35" s="123">
        <f>(365-52)*5</f>
        <v>1565</v>
      </c>
      <c r="I35" s="203" t="s">
        <v>7</v>
      </c>
      <c r="J35" s="174">
        <f t="shared" si="2"/>
        <v>0.8</v>
      </c>
      <c r="K35" s="260" t="s">
        <v>8</v>
      </c>
      <c r="L35" s="174">
        <f t="shared" si="0"/>
        <v>0.8</v>
      </c>
      <c r="M35" s="261" t="s">
        <v>101</v>
      </c>
      <c r="N35" s="7">
        <v>4</v>
      </c>
      <c r="O35" s="127" t="s">
        <v>369</v>
      </c>
      <c r="P35" s="285" t="s">
        <v>29</v>
      </c>
      <c r="Q35" s="7" t="s">
        <v>29</v>
      </c>
      <c r="R35" s="19" t="s">
        <v>15</v>
      </c>
      <c r="S35" s="19" t="s">
        <v>10</v>
      </c>
      <c r="T35" s="265">
        <v>0.4</v>
      </c>
      <c r="U35" s="19" t="s">
        <v>20</v>
      </c>
      <c r="V35" s="19" t="s">
        <v>23</v>
      </c>
      <c r="W35" s="19" t="s">
        <v>27</v>
      </c>
      <c r="X35" s="203" t="s">
        <v>94</v>
      </c>
      <c r="Y35" s="174">
        <v>0.36</v>
      </c>
      <c r="Z35" s="260" t="s">
        <v>8</v>
      </c>
      <c r="AA35" s="174">
        <f t="shared" si="1"/>
        <v>0.8</v>
      </c>
      <c r="AB35" s="293" t="s">
        <v>101</v>
      </c>
      <c r="AC35" s="319" t="s">
        <v>32</v>
      </c>
      <c r="AD35" s="177" t="s">
        <v>507</v>
      </c>
      <c r="AE35" s="7" t="s">
        <v>370</v>
      </c>
      <c r="AF35" s="71" t="s">
        <v>587</v>
      </c>
      <c r="AG35" s="192" t="s">
        <v>588</v>
      </c>
      <c r="AH35" s="7"/>
      <c r="AI35" s="7"/>
    </row>
    <row r="36" spans="1:43" ht="75.75" x14ac:dyDescent="0.3">
      <c r="A36" s="6">
        <v>25</v>
      </c>
      <c r="B36" s="6" t="s">
        <v>384</v>
      </c>
      <c r="C36" s="16" t="s">
        <v>375</v>
      </c>
      <c r="D36" s="126" t="s">
        <v>508</v>
      </c>
      <c r="E36" s="16" t="s">
        <v>376</v>
      </c>
      <c r="F36" s="16" t="s">
        <v>377</v>
      </c>
      <c r="G36" s="71" t="s">
        <v>81</v>
      </c>
      <c r="H36" s="7">
        <v>16</v>
      </c>
      <c r="I36" s="203" t="s">
        <v>95</v>
      </c>
      <c r="J36" s="174">
        <f t="shared" si="2"/>
        <v>0.4</v>
      </c>
      <c r="K36" s="260" t="s">
        <v>174</v>
      </c>
      <c r="L36" s="174">
        <f t="shared" si="0"/>
        <v>0.2</v>
      </c>
      <c r="M36" s="261" t="s">
        <v>103</v>
      </c>
      <c r="N36" s="6">
        <v>1</v>
      </c>
      <c r="O36" s="16" t="s">
        <v>378</v>
      </c>
      <c r="P36" s="71" t="s">
        <v>29</v>
      </c>
      <c r="Q36" s="6" t="s">
        <v>29</v>
      </c>
      <c r="R36" s="19" t="s">
        <v>15</v>
      </c>
      <c r="S36" s="19" t="s">
        <v>10</v>
      </c>
      <c r="T36" s="265">
        <v>0.4</v>
      </c>
      <c r="U36" s="19" t="s">
        <v>21</v>
      </c>
      <c r="V36" s="19" t="s">
        <v>24</v>
      </c>
      <c r="W36" s="19" t="s">
        <v>27</v>
      </c>
      <c r="X36" s="203" t="s">
        <v>94</v>
      </c>
      <c r="Y36" s="174">
        <v>0.24</v>
      </c>
      <c r="Z36" s="260" t="s">
        <v>174</v>
      </c>
      <c r="AA36" s="174">
        <f t="shared" si="1"/>
        <v>0.2</v>
      </c>
      <c r="AB36" s="293" t="s">
        <v>103</v>
      </c>
      <c r="AC36" s="319" t="s">
        <v>32</v>
      </c>
      <c r="AD36" s="16" t="s">
        <v>379</v>
      </c>
      <c r="AE36" s="7" t="s">
        <v>509</v>
      </c>
      <c r="AF36" s="71" t="s">
        <v>587</v>
      </c>
      <c r="AG36" s="250" t="s">
        <v>229</v>
      </c>
      <c r="AH36" s="7"/>
      <c r="AI36" s="7"/>
    </row>
    <row r="37" spans="1:43" ht="86.25" x14ac:dyDescent="0.3">
      <c r="A37" s="6">
        <v>26</v>
      </c>
      <c r="B37" s="6" t="s">
        <v>385</v>
      </c>
      <c r="C37" s="16" t="s">
        <v>510</v>
      </c>
      <c r="D37" s="16" t="s">
        <v>511</v>
      </c>
      <c r="E37" s="16" t="s">
        <v>380</v>
      </c>
      <c r="F37" s="16" t="s">
        <v>381</v>
      </c>
      <c r="G37" s="71" t="s">
        <v>277</v>
      </c>
      <c r="H37" s="7">
        <v>60</v>
      </c>
      <c r="I37" s="203" t="s">
        <v>202</v>
      </c>
      <c r="J37" s="174">
        <f t="shared" si="2"/>
        <v>0.6</v>
      </c>
      <c r="K37" s="260" t="s">
        <v>8</v>
      </c>
      <c r="L37" s="174">
        <f t="shared" si="0"/>
        <v>0.8</v>
      </c>
      <c r="M37" s="261" t="s">
        <v>101</v>
      </c>
      <c r="N37" s="6">
        <v>3</v>
      </c>
      <c r="O37" s="126" t="s">
        <v>382</v>
      </c>
      <c r="P37" s="6" t="s">
        <v>29</v>
      </c>
      <c r="Q37" s="6" t="s">
        <v>29</v>
      </c>
      <c r="R37" s="19" t="s">
        <v>15</v>
      </c>
      <c r="S37" s="19" t="s">
        <v>10</v>
      </c>
      <c r="T37" s="265">
        <v>0.4</v>
      </c>
      <c r="U37" s="19" t="s">
        <v>20</v>
      </c>
      <c r="V37" s="19" t="s">
        <v>23</v>
      </c>
      <c r="W37" s="19" t="s">
        <v>26</v>
      </c>
      <c r="X37" s="203" t="s">
        <v>94</v>
      </c>
      <c r="Y37" s="181">
        <v>0.36</v>
      </c>
      <c r="Z37" s="260" t="s">
        <v>8</v>
      </c>
      <c r="AA37" s="174">
        <f t="shared" si="1"/>
        <v>0.8</v>
      </c>
      <c r="AB37" s="293" t="s">
        <v>101</v>
      </c>
      <c r="AC37" s="319" t="s">
        <v>32</v>
      </c>
      <c r="AD37" s="177" t="s">
        <v>383</v>
      </c>
      <c r="AE37" s="7" t="s">
        <v>366</v>
      </c>
      <c r="AF37" s="71" t="s">
        <v>587</v>
      </c>
      <c r="AG37" s="192" t="s">
        <v>588</v>
      </c>
      <c r="AH37" s="7"/>
      <c r="AI37" s="7"/>
    </row>
    <row r="38" spans="1:43" ht="65.25" customHeight="1" x14ac:dyDescent="0.3">
      <c r="A38" s="547">
        <v>27</v>
      </c>
      <c r="B38" s="547" t="s">
        <v>386</v>
      </c>
      <c r="C38" s="509" t="s">
        <v>375</v>
      </c>
      <c r="D38" s="509" t="s">
        <v>387</v>
      </c>
      <c r="E38" s="509" t="s">
        <v>388</v>
      </c>
      <c r="F38" s="509" t="s">
        <v>512</v>
      </c>
      <c r="G38" s="493" t="s">
        <v>81</v>
      </c>
      <c r="H38" s="511">
        <v>600</v>
      </c>
      <c r="I38" s="507" t="s">
        <v>7</v>
      </c>
      <c r="J38" s="503">
        <f t="shared" si="2"/>
        <v>0.8</v>
      </c>
      <c r="K38" s="501" t="s">
        <v>102</v>
      </c>
      <c r="L38" s="503">
        <f>IF(K38="LEVE",20%,IF(K38="MENOR",40%,IF(K38="MODERADO",60%,IF(K38="MAYOR",80%,IF(K38="CATASTROFICO",100%,IF(I38="",""))))))</f>
        <v>0.6</v>
      </c>
      <c r="M38" s="505" t="s">
        <v>101</v>
      </c>
      <c r="N38" s="6">
        <v>1</v>
      </c>
      <c r="O38" s="126" t="s">
        <v>389</v>
      </c>
      <c r="P38" s="6" t="s">
        <v>29</v>
      </c>
      <c r="Q38" s="6" t="s">
        <v>29</v>
      </c>
      <c r="R38" s="19" t="s">
        <v>15</v>
      </c>
      <c r="S38" s="19" t="s">
        <v>10</v>
      </c>
      <c r="T38" s="265">
        <v>0.4</v>
      </c>
      <c r="U38" s="19" t="s">
        <v>20</v>
      </c>
      <c r="V38" s="19" t="s">
        <v>23</v>
      </c>
      <c r="W38" s="19" t="s">
        <v>26</v>
      </c>
      <c r="X38" s="507" t="s">
        <v>95</v>
      </c>
      <c r="Y38" s="174">
        <v>0.48</v>
      </c>
      <c r="Z38" s="501" t="s">
        <v>102</v>
      </c>
      <c r="AA38" s="503">
        <f t="shared" si="1"/>
        <v>0.6</v>
      </c>
      <c r="AB38" s="505" t="s">
        <v>101</v>
      </c>
      <c r="AC38" s="253" t="s">
        <v>32</v>
      </c>
      <c r="AD38" s="126" t="s">
        <v>390</v>
      </c>
      <c r="AE38" s="126" t="s">
        <v>513</v>
      </c>
      <c r="AF38" s="71" t="s">
        <v>587</v>
      </c>
      <c r="AG38" s="250" t="s">
        <v>229</v>
      </c>
      <c r="AH38" s="7"/>
      <c r="AI38" s="7"/>
    </row>
    <row r="39" spans="1:43" ht="81" customHeight="1" x14ac:dyDescent="0.3">
      <c r="A39" s="548"/>
      <c r="B39" s="548"/>
      <c r="C39" s="510"/>
      <c r="D39" s="510"/>
      <c r="E39" s="510"/>
      <c r="F39" s="510"/>
      <c r="G39" s="495"/>
      <c r="H39" s="512"/>
      <c r="I39" s="508"/>
      <c r="J39" s="504"/>
      <c r="K39" s="502"/>
      <c r="L39" s="504"/>
      <c r="M39" s="506"/>
      <c r="N39" s="6">
        <v>2</v>
      </c>
      <c r="O39" s="126" t="s">
        <v>514</v>
      </c>
      <c r="P39" s="6" t="s">
        <v>29</v>
      </c>
      <c r="Q39" s="6" t="s">
        <v>29</v>
      </c>
      <c r="R39" s="19" t="s">
        <v>15</v>
      </c>
      <c r="S39" s="19" t="s">
        <v>10</v>
      </c>
      <c r="T39" s="265">
        <v>0.3</v>
      </c>
      <c r="U39" s="19" t="s">
        <v>20</v>
      </c>
      <c r="V39" s="19" t="s">
        <v>23</v>
      </c>
      <c r="W39" s="19" t="s">
        <v>26</v>
      </c>
      <c r="X39" s="508"/>
      <c r="Y39" s="174">
        <v>0.48</v>
      </c>
      <c r="Z39" s="502"/>
      <c r="AA39" s="504"/>
      <c r="AB39" s="506"/>
      <c r="AC39" s="253" t="s">
        <v>32</v>
      </c>
      <c r="AD39" s="126" t="s">
        <v>515</v>
      </c>
      <c r="AE39" s="126" t="s">
        <v>516</v>
      </c>
      <c r="AF39" s="71" t="s">
        <v>587</v>
      </c>
      <c r="AG39" s="250" t="s">
        <v>229</v>
      </c>
      <c r="AH39" s="7"/>
      <c r="AI39" s="7"/>
    </row>
    <row r="40" spans="1:43" ht="81" customHeight="1" x14ac:dyDescent="0.3">
      <c r="A40" s="321">
        <v>28</v>
      </c>
      <c r="B40" s="321" t="s">
        <v>589</v>
      </c>
      <c r="C40" s="16" t="s">
        <v>375</v>
      </c>
      <c r="D40" s="16" t="s">
        <v>592</v>
      </c>
      <c r="E40" s="16" t="s">
        <v>593</v>
      </c>
      <c r="F40" s="16" t="s">
        <v>594</v>
      </c>
      <c r="G40" s="286" t="s">
        <v>81</v>
      </c>
      <c r="H40" s="123">
        <v>12</v>
      </c>
      <c r="I40" s="203" t="s">
        <v>95</v>
      </c>
      <c r="J40" s="174">
        <f t="shared" ref="J40" si="3">IF(I40="MUY BAJA",20%,IF(I40="BAJA",40%,IF(I40="MEDIA",60%,IF(I40="ALTA",80%,IF(I40="MUY ALTA",100%,IF(I40="",""))))))</f>
        <v>0.4</v>
      </c>
      <c r="K40" s="260" t="s">
        <v>104</v>
      </c>
      <c r="L40" s="174">
        <f t="shared" ref="L40:L42" si="4">IF(K40="LEVE",20%,IF(K40="MENOR",40%,IF(K40="MODERADO",60%,IF(K40="MAYOR",80%,IF(K40="CATASTROFICO",100%,IF(I40="",""))))))</f>
        <v>0.4</v>
      </c>
      <c r="M40" s="322" t="s">
        <v>103</v>
      </c>
      <c r="N40" s="6">
        <v>3</v>
      </c>
      <c r="O40" s="127" t="s">
        <v>595</v>
      </c>
      <c r="P40" s="285" t="s">
        <v>29</v>
      </c>
      <c r="Q40" s="7" t="s">
        <v>29</v>
      </c>
      <c r="R40" s="19" t="s">
        <v>16</v>
      </c>
      <c r="S40" s="19" t="s">
        <v>10</v>
      </c>
      <c r="T40" s="265">
        <v>0.3</v>
      </c>
      <c r="U40" s="19" t="s">
        <v>20</v>
      </c>
      <c r="V40" s="19" t="s">
        <v>23</v>
      </c>
      <c r="W40" s="19" t="s">
        <v>27</v>
      </c>
      <c r="X40" s="203" t="s">
        <v>94</v>
      </c>
      <c r="Y40" s="174">
        <v>0.48</v>
      </c>
      <c r="Z40" s="260" t="s">
        <v>104</v>
      </c>
      <c r="AA40" s="174">
        <f t="shared" ref="AA40:AA42" si="5">IF(Z40="LEVE",20%,IF(Z40="MENOR",40%,IF(Z40="MODERADO",60%,IF(Z40="MAYOR",80%,IF(Z40="CATASTROFICO",100%,IF(Z40="",""))))))</f>
        <v>0.4</v>
      </c>
      <c r="AB40" s="322" t="s">
        <v>103</v>
      </c>
      <c r="AC40" s="319" t="s">
        <v>32</v>
      </c>
      <c r="AD40" s="16" t="s">
        <v>596</v>
      </c>
      <c r="AE40" s="126" t="s">
        <v>597</v>
      </c>
      <c r="AF40" s="71" t="s">
        <v>587</v>
      </c>
      <c r="AG40" s="250" t="s">
        <v>229</v>
      </c>
      <c r="AH40" s="7"/>
      <c r="AI40" s="7"/>
    </row>
    <row r="41" spans="1:43" ht="81" customHeight="1" x14ac:dyDescent="0.3">
      <c r="A41" s="321">
        <v>29</v>
      </c>
      <c r="B41" s="321" t="s">
        <v>590</v>
      </c>
      <c r="C41" s="16" t="s">
        <v>375</v>
      </c>
      <c r="D41" s="83" t="s">
        <v>598</v>
      </c>
      <c r="E41" s="83" t="s">
        <v>599</v>
      </c>
      <c r="F41" s="83" t="s">
        <v>600</v>
      </c>
      <c r="G41" s="286" t="s">
        <v>81</v>
      </c>
      <c r="H41" s="123">
        <v>2</v>
      </c>
      <c r="I41" s="203" t="s">
        <v>94</v>
      </c>
      <c r="J41" s="174">
        <f>IF(I41="MUY BAJA",20%,IF(I41="BAJA",40%,IF(I41="MEDIA",60%,IF(I41="ALTA",80%,IF(I41="MUY ALTA",100%,IF(I41="",""))))))</f>
        <v>0.2</v>
      </c>
      <c r="K41" s="260" t="s">
        <v>104</v>
      </c>
      <c r="L41" s="174">
        <f t="shared" si="4"/>
        <v>0.4</v>
      </c>
      <c r="M41" s="322" t="s">
        <v>103</v>
      </c>
      <c r="N41" s="6">
        <v>4</v>
      </c>
      <c r="O41" s="127" t="s">
        <v>601</v>
      </c>
      <c r="P41" s="7" t="s">
        <v>29</v>
      </c>
      <c r="Q41" s="7" t="s">
        <v>29</v>
      </c>
      <c r="R41" s="19" t="s">
        <v>15</v>
      </c>
      <c r="S41" s="19" t="s">
        <v>10</v>
      </c>
      <c r="T41" s="265">
        <v>0.4</v>
      </c>
      <c r="U41" s="19" t="s">
        <v>20</v>
      </c>
      <c r="V41" s="19" t="s">
        <v>23</v>
      </c>
      <c r="W41" s="19" t="s">
        <v>26</v>
      </c>
      <c r="X41" s="203" t="s">
        <v>94</v>
      </c>
      <c r="Y41" s="174">
        <v>0.28000000000000003</v>
      </c>
      <c r="Z41" s="260" t="s">
        <v>104</v>
      </c>
      <c r="AA41" s="174">
        <f t="shared" si="5"/>
        <v>0.4</v>
      </c>
      <c r="AB41" s="322" t="s">
        <v>103</v>
      </c>
      <c r="AC41" s="319" t="s">
        <v>32</v>
      </c>
      <c r="AD41" s="16" t="s">
        <v>602</v>
      </c>
      <c r="AE41" s="126" t="s">
        <v>603</v>
      </c>
      <c r="AF41" s="71" t="s">
        <v>587</v>
      </c>
      <c r="AG41" s="250" t="s">
        <v>229</v>
      </c>
      <c r="AH41" s="7"/>
      <c r="AI41" s="7"/>
    </row>
    <row r="42" spans="1:43" ht="81" customHeight="1" x14ac:dyDescent="0.3">
      <c r="A42" s="321">
        <v>30</v>
      </c>
      <c r="B42" s="321" t="s">
        <v>591</v>
      </c>
      <c r="C42" s="16" t="s">
        <v>298</v>
      </c>
      <c r="D42" s="83" t="s">
        <v>604</v>
      </c>
      <c r="E42" s="16" t="s">
        <v>605</v>
      </c>
      <c r="F42" s="122" t="s">
        <v>606</v>
      </c>
      <c r="G42" s="286" t="s">
        <v>81</v>
      </c>
      <c r="H42" s="123">
        <f>2*12</f>
        <v>24</v>
      </c>
      <c r="I42" s="203" t="s">
        <v>95</v>
      </c>
      <c r="J42" s="174">
        <f t="shared" ref="J42:J43" si="6">IF(I42="MUY BAJA",20%,IF(I42="BAJA",40%,IF(I42="MEDIA",60%,IF(I42="ALTA",80%,IF(I42="MUY ALTA",100%,IF(I42="",""))))))</f>
        <v>0.4</v>
      </c>
      <c r="K42" s="260" t="s">
        <v>174</v>
      </c>
      <c r="L42" s="174">
        <f t="shared" si="4"/>
        <v>0.2</v>
      </c>
      <c r="M42" s="322" t="s">
        <v>103</v>
      </c>
      <c r="N42" s="6">
        <v>5</v>
      </c>
      <c r="O42" s="127" t="s">
        <v>607</v>
      </c>
      <c r="P42" s="7" t="s">
        <v>29</v>
      </c>
      <c r="Q42" s="7" t="s">
        <v>29</v>
      </c>
      <c r="R42" s="19" t="s">
        <v>16</v>
      </c>
      <c r="S42" s="19" t="s">
        <v>10</v>
      </c>
      <c r="T42" s="323">
        <v>0.3</v>
      </c>
      <c r="U42" s="19" t="s">
        <v>20</v>
      </c>
      <c r="V42" s="19" t="s">
        <v>23</v>
      </c>
      <c r="W42" s="19" t="s">
        <v>26</v>
      </c>
      <c r="X42" s="203" t="s">
        <v>94</v>
      </c>
      <c r="Y42" s="294">
        <v>0.12</v>
      </c>
      <c r="Z42" s="260" t="s">
        <v>174</v>
      </c>
      <c r="AA42" s="174">
        <f t="shared" si="5"/>
        <v>0.2</v>
      </c>
      <c r="AB42" s="322" t="s">
        <v>103</v>
      </c>
      <c r="AC42" s="319" t="s">
        <v>32</v>
      </c>
      <c r="AD42" s="7" t="s">
        <v>608</v>
      </c>
      <c r="AE42" s="126" t="s">
        <v>609</v>
      </c>
      <c r="AF42" s="71" t="s">
        <v>587</v>
      </c>
      <c r="AG42" s="250" t="s">
        <v>229</v>
      </c>
      <c r="AH42" s="7"/>
      <c r="AI42" s="7"/>
    </row>
    <row r="43" spans="1:43" ht="81" customHeight="1" x14ac:dyDescent="0.3">
      <c r="A43" s="460">
        <v>31</v>
      </c>
      <c r="B43" s="461" t="s">
        <v>705</v>
      </c>
      <c r="C43" s="16" t="s">
        <v>375</v>
      </c>
      <c r="D43" s="7" t="s">
        <v>706</v>
      </c>
      <c r="E43" s="7" t="s">
        <v>707</v>
      </c>
      <c r="F43" s="7" t="s">
        <v>708</v>
      </c>
      <c r="G43" s="71" t="s">
        <v>81</v>
      </c>
      <c r="H43" s="7">
        <v>50</v>
      </c>
      <c r="I43" s="203" t="s">
        <v>202</v>
      </c>
      <c r="J43" s="174">
        <f t="shared" si="6"/>
        <v>0.6</v>
      </c>
      <c r="K43" s="260" t="s">
        <v>174</v>
      </c>
      <c r="L43" s="174">
        <f>IF(K43="LEVE",20%,IF(K43="MENOR",40%,IF(K43="MODERADO",60%,IF(K43="MAYOR",80%,IF(K43="CATASTROFICO",100%,IF(I43="",""))))))</f>
        <v>0.2</v>
      </c>
      <c r="M43" s="462" t="s">
        <v>103</v>
      </c>
      <c r="N43" s="6">
        <v>6</v>
      </c>
      <c r="O43" s="127" t="s">
        <v>709</v>
      </c>
      <c r="P43" s="7" t="s">
        <v>29</v>
      </c>
      <c r="Q43" s="7" t="s">
        <v>29</v>
      </c>
      <c r="R43" s="19" t="s">
        <v>15</v>
      </c>
      <c r="S43" s="19" t="s">
        <v>10</v>
      </c>
      <c r="T43" s="265">
        <v>0.4</v>
      </c>
      <c r="U43" s="19" t="s">
        <v>20</v>
      </c>
      <c r="V43" s="19" t="s">
        <v>23</v>
      </c>
      <c r="W43" s="19" t="s">
        <v>26</v>
      </c>
      <c r="X43" s="203" t="s">
        <v>95</v>
      </c>
      <c r="Y43" s="294">
        <v>0.12</v>
      </c>
      <c r="Z43" s="260" t="s">
        <v>174</v>
      </c>
      <c r="AA43" s="174">
        <f>IF(Z43="LEVE",20%,IF(Z43="MENOR",40%,IF(Z43="MODERADO",60%,IF(Z43="MAYOR",80%,IF(Z43="CATASTROFICO",100%,IF(Z43="",""))))))</f>
        <v>0.2</v>
      </c>
      <c r="AB43" s="462" t="s">
        <v>103</v>
      </c>
      <c r="AC43" s="463" t="s">
        <v>32</v>
      </c>
      <c r="AD43" s="16" t="s">
        <v>710</v>
      </c>
      <c r="AE43" s="126" t="s">
        <v>609</v>
      </c>
      <c r="AF43" s="71" t="s">
        <v>711</v>
      </c>
      <c r="AG43" s="250" t="s">
        <v>229</v>
      </c>
      <c r="AH43" s="7"/>
      <c r="AI43" s="7"/>
      <c r="AJ43" s="7"/>
      <c r="AK43" s="1"/>
      <c r="AL43" s="7"/>
      <c r="AM43" s="177"/>
    </row>
    <row r="44" spans="1:43" ht="75.75" x14ac:dyDescent="0.3">
      <c r="A44" s="6">
        <v>32</v>
      </c>
      <c r="B44" s="6" t="s">
        <v>401</v>
      </c>
      <c r="C44" s="289" t="s">
        <v>517</v>
      </c>
      <c r="D44" s="290" t="s">
        <v>405</v>
      </c>
      <c r="E44" s="297" t="s">
        <v>518</v>
      </c>
      <c r="F44" s="290" t="s">
        <v>519</v>
      </c>
      <c r="G44" s="288" t="s">
        <v>81</v>
      </c>
      <c r="H44" s="291">
        <v>8</v>
      </c>
      <c r="I44" s="203" t="s">
        <v>95</v>
      </c>
      <c r="J44" s="292">
        <f t="shared" ref="J44:J47" si="7">IF(I44="MUY BAJA",20%,IF(I44="BAJA",40%,IF(I44="MEDIA",60%,IF(I44="ALTA",80%,IF(I44="MUY ALTA",100%,IF(I44="",""))))))</f>
        <v>0.4</v>
      </c>
      <c r="K44" s="260" t="s">
        <v>8</v>
      </c>
      <c r="L44" s="174">
        <f t="shared" ref="L44:L47" si="8">IF(K44="LEVE",20%,IF(K44="MENOR",40%,IF(K44="MODERADO",60%,IF(K44="MAYOR",80%,IF(K44="CATASTRÓFICO",100%,IF(I44="",""))))))</f>
        <v>0.8</v>
      </c>
      <c r="M44" s="293" t="s">
        <v>101</v>
      </c>
      <c r="N44" s="6">
        <v>1</v>
      </c>
      <c r="O44" s="16" t="s">
        <v>406</v>
      </c>
      <c r="P44" s="173" t="s">
        <v>29</v>
      </c>
      <c r="Q44" s="173" t="s">
        <v>29</v>
      </c>
      <c r="R44" s="19" t="s">
        <v>15</v>
      </c>
      <c r="S44" s="19" t="s">
        <v>10</v>
      </c>
      <c r="T44" s="174">
        <v>0.4</v>
      </c>
      <c r="U44" s="19" t="s">
        <v>20</v>
      </c>
      <c r="V44" s="19" t="s">
        <v>23</v>
      </c>
      <c r="W44" s="19" t="s">
        <v>27</v>
      </c>
      <c r="X44" s="203" t="s">
        <v>95</v>
      </c>
      <c r="Y44" s="174">
        <v>0.28000000000000003</v>
      </c>
      <c r="Z44" s="260" t="s">
        <v>8</v>
      </c>
      <c r="AA44" s="174">
        <f t="shared" si="1"/>
        <v>0.8</v>
      </c>
      <c r="AB44" s="293" t="s">
        <v>101</v>
      </c>
      <c r="AC44" s="253" t="s">
        <v>32</v>
      </c>
      <c r="AD44" s="177" t="s">
        <v>520</v>
      </c>
      <c r="AE44" s="127" t="s">
        <v>521</v>
      </c>
      <c r="AF44" s="71" t="s">
        <v>587</v>
      </c>
      <c r="AG44" s="192" t="s">
        <v>229</v>
      </c>
      <c r="AH44" s="7"/>
      <c r="AI44" s="7"/>
    </row>
    <row r="45" spans="1:43" ht="114.75" x14ac:dyDescent="0.3">
      <c r="A45" s="6">
        <v>33</v>
      </c>
      <c r="B45" s="6" t="s">
        <v>402</v>
      </c>
      <c r="C45" s="326" t="s">
        <v>517</v>
      </c>
      <c r="D45" s="263" t="s">
        <v>522</v>
      </c>
      <c r="E45" s="263" t="s">
        <v>523</v>
      </c>
      <c r="F45" s="263" t="s">
        <v>524</v>
      </c>
      <c r="G45" s="71" t="s">
        <v>81</v>
      </c>
      <c r="H45" s="7">
        <f>5*12</f>
        <v>60</v>
      </c>
      <c r="I45" s="203" t="s">
        <v>202</v>
      </c>
      <c r="J45" s="292">
        <f t="shared" si="7"/>
        <v>0.6</v>
      </c>
      <c r="K45" s="260" t="s">
        <v>174</v>
      </c>
      <c r="L45" s="174">
        <f t="shared" si="8"/>
        <v>0.2</v>
      </c>
      <c r="M45" s="293" t="s">
        <v>103</v>
      </c>
      <c r="N45" s="6">
        <v>2</v>
      </c>
      <c r="O45" s="126" t="s">
        <v>407</v>
      </c>
      <c r="P45" s="6" t="s">
        <v>29</v>
      </c>
      <c r="Q45" s="6" t="s">
        <v>29</v>
      </c>
      <c r="R45" s="19" t="s">
        <v>17</v>
      </c>
      <c r="S45" s="19" t="s">
        <v>10</v>
      </c>
      <c r="T45" s="174">
        <v>0.3</v>
      </c>
      <c r="U45" s="19" t="s">
        <v>20</v>
      </c>
      <c r="V45" s="19" t="s">
        <v>23</v>
      </c>
      <c r="W45" s="19" t="s">
        <v>27</v>
      </c>
      <c r="X45" s="203" t="s">
        <v>202</v>
      </c>
      <c r="Y45" s="174">
        <v>0.36</v>
      </c>
      <c r="Z45" s="260" t="s">
        <v>174</v>
      </c>
      <c r="AA45" s="174">
        <f t="shared" si="1"/>
        <v>0.2</v>
      </c>
      <c r="AB45" s="293" t="s">
        <v>103</v>
      </c>
      <c r="AC45" s="253" t="s">
        <v>32</v>
      </c>
      <c r="AD45" s="177" t="s">
        <v>525</v>
      </c>
      <c r="AE45" s="7" t="s">
        <v>408</v>
      </c>
      <c r="AF45" s="71" t="s">
        <v>587</v>
      </c>
      <c r="AG45" s="192" t="s">
        <v>229</v>
      </c>
      <c r="AH45" s="7"/>
      <c r="AI45" s="7"/>
    </row>
    <row r="46" spans="1:43" ht="147.75" customHeight="1" x14ac:dyDescent="0.3">
      <c r="A46" s="271">
        <v>34</v>
      </c>
      <c r="B46" s="6" t="s">
        <v>403</v>
      </c>
      <c r="C46" s="177" t="s">
        <v>409</v>
      </c>
      <c r="D46" s="263" t="s">
        <v>526</v>
      </c>
      <c r="E46" s="263" t="s">
        <v>527</v>
      </c>
      <c r="F46" s="263" t="s">
        <v>528</v>
      </c>
      <c r="G46" s="71" t="s">
        <v>81</v>
      </c>
      <c r="H46" s="7">
        <v>32</v>
      </c>
      <c r="I46" s="203" t="s">
        <v>202</v>
      </c>
      <c r="J46" s="292">
        <f t="shared" si="7"/>
        <v>0.6</v>
      </c>
      <c r="K46" s="260" t="s">
        <v>8</v>
      </c>
      <c r="L46" s="174">
        <f t="shared" si="8"/>
        <v>0.8</v>
      </c>
      <c r="M46" s="293" t="s">
        <v>101</v>
      </c>
      <c r="N46" s="6">
        <v>3</v>
      </c>
      <c r="O46" s="126" t="s">
        <v>410</v>
      </c>
      <c r="P46" s="6" t="s">
        <v>29</v>
      </c>
      <c r="Q46" s="6" t="s">
        <v>29</v>
      </c>
      <c r="R46" s="19" t="s">
        <v>16</v>
      </c>
      <c r="S46" s="19" t="s">
        <v>10</v>
      </c>
      <c r="T46" s="298">
        <v>0.4</v>
      </c>
      <c r="U46" s="19" t="s">
        <v>20</v>
      </c>
      <c r="V46" s="19" t="s">
        <v>23</v>
      </c>
      <c r="W46" s="19" t="s">
        <v>26</v>
      </c>
      <c r="X46" s="203" t="s">
        <v>95</v>
      </c>
      <c r="Y46" s="183">
        <v>0.36</v>
      </c>
      <c r="Z46" s="260" t="s">
        <v>8</v>
      </c>
      <c r="AA46" s="174">
        <f t="shared" si="1"/>
        <v>0.8</v>
      </c>
      <c r="AB46" s="293" t="s">
        <v>101</v>
      </c>
      <c r="AC46" s="253" t="s">
        <v>32</v>
      </c>
      <c r="AD46" s="480" t="s">
        <v>849</v>
      </c>
      <c r="AE46" s="7" t="s">
        <v>529</v>
      </c>
      <c r="AF46" s="71" t="s">
        <v>587</v>
      </c>
      <c r="AG46" s="192" t="s">
        <v>229</v>
      </c>
      <c r="AH46" s="7"/>
      <c r="AI46" s="7"/>
      <c r="AQ46" s="479"/>
    </row>
    <row r="47" spans="1:43" ht="82.5" x14ac:dyDescent="0.3">
      <c r="A47" s="272">
        <v>35</v>
      </c>
      <c r="B47" s="6" t="s">
        <v>404</v>
      </c>
      <c r="C47" s="177" t="s">
        <v>409</v>
      </c>
      <c r="D47" s="16" t="s">
        <v>412</v>
      </c>
      <c r="E47" s="16" t="s">
        <v>413</v>
      </c>
      <c r="F47" s="16" t="s">
        <v>414</v>
      </c>
      <c r="G47" s="71" t="s">
        <v>415</v>
      </c>
      <c r="H47" s="7">
        <f>816</f>
        <v>816</v>
      </c>
      <c r="I47" s="203" t="s">
        <v>7</v>
      </c>
      <c r="J47" s="292">
        <f t="shared" si="7"/>
        <v>0.8</v>
      </c>
      <c r="K47" s="260" t="s">
        <v>8</v>
      </c>
      <c r="L47" s="174">
        <f t="shared" si="8"/>
        <v>0.8</v>
      </c>
      <c r="M47" s="293" t="s">
        <v>101</v>
      </c>
      <c r="N47" s="7">
        <v>4</v>
      </c>
      <c r="O47" s="127" t="s">
        <v>416</v>
      </c>
      <c r="P47" s="7" t="s">
        <v>29</v>
      </c>
      <c r="Q47" s="7" t="s">
        <v>29</v>
      </c>
      <c r="R47" s="19" t="s">
        <v>15</v>
      </c>
      <c r="S47" s="19" t="s">
        <v>11</v>
      </c>
      <c r="T47" s="181">
        <v>0.5</v>
      </c>
      <c r="U47" s="19" t="s">
        <v>20</v>
      </c>
      <c r="V47" s="19" t="s">
        <v>23</v>
      </c>
      <c r="W47" s="19" t="s">
        <v>27</v>
      </c>
      <c r="X47" s="203" t="s">
        <v>95</v>
      </c>
      <c r="Y47" s="174">
        <v>0.4</v>
      </c>
      <c r="Z47" s="260" t="s">
        <v>8</v>
      </c>
      <c r="AA47" s="174">
        <f t="shared" si="1"/>
        <v>0.8</v>
      </c>
      <c r="AB47" s="293" t="s">
        <v>101</v>
      </c>
      <c r="AC47" s="253" t="s">
        <v>32</v>
      </c>
      <c r="AD47" s="177" t="s">
        <v>417</v>
      </c>
      <c r="AE47" s="7" t="s">
        <v>530</v>
      </c>
      <c r="AF47" s="71" t="s">
        <v>587</v>
      </c>
      <c r="AG47" s="192" t="s">
        <v>588</v>
      </c>
      <c r="AH47" s="7"/>
      <c r="AI47" s="7"/>
    </row>
    <row r="48" spans="1:43" ht="91.5" customHeight="1" x14ac:dyDescent="0.3">
      <c r="A48" s="547">
        <v>36</v>
      </c>
      <c r="B48" s="547" t="s">
        <v>430</v>
      </c>
      <c r="C48" s="538" t="s">
        <v>152</v>
      </c>
      <c r="D48" s="509" t="s">
        <v>418</v>
      </c>
      <c r="E48" s="509" t="s">
        <v>531</v>
      </c>
      <c r="F48" s="509" t="s">
        <v>532</v>
      </c>
      <c r="G48" s="493" t="s">
        <v>277</v>
      </c>
      <c r="H48" s="511">
        <v>100</v>
      </c>
      <c r="I48" s="507" t="s">
        <v>202</v>
      </c>
      <c r="J48" s="503">
        <f>IF(I48="MUY BAJA",20%,IF(I48="BAJA",40%,IF(I48="MEDIA",60%,IF(I48="ALTA",80%,IF(I48="MUY ALTA",100%,IF(I48="",""))))))</f>
        <v>0.6</v>
      </c>
      <c r="K48" s="501" t="s">
        <v>105</v>
      </c>
      <c r="L48" s="503">
        <f>IF(K48="LEVE",20%,IF(K48="MENOR",40%,IF(K48="MODERADO",60%,IF(K48="MAYOR",80%,IF(K48="CATASTRÓFICO",100%,IF(I48="",""))))))</f>
        <v>1</v>
      </c>
      <c r="M48" s="505" t="s">
        <v>100</v>
      </c>
      <c r="N48" s="6">
        <v>1</v>
      </c>
      <c r="O48" s="16" t="s">
        <v>419</v>
      </c>
      <c r="P48" s="173" t="s">
        <v>29</v>
      </c>
      <c r="Q48" s="173" t="s">
        <v>29</v>
      </c>
      <c r="R48" s="19" t="s">
        <v>15</v>
      </c>
      <c r="S48" s="19" t="s">
        <v>10</v>
      </c>
      <c r="T48" s="174">
        <v>0.4</v>
      </c>
      <c r="U48" s="19" t="s">
        <v>20</v>
      </c>
      <c r="V48" s="19" t="s">
        <v>23</v>
      </c>
      <c r="W48" s="19" t="s">
        <v>27</v>
      </c>
      <c r="X48" s="507" t="s">
        <v>202</v>
      </c>
      <c r="Y48" s="200">
        <v>0.36</v>
      </c>
      <c r="Z48" s="561" t="s">
        <v>105</v>
      </c>
      <c r="AA48" s="503">
        <f>IF(Z48="LEVE",20%,IF(Z48="MENOR",40%,IF(Z48="MODERADO",60%,IF(Z48="MAYOR",80%,IF(Z48="CATASTRÓFICO",100%,IF(X48="",""))))))</f>
        <v>1</v>
      </c>
      <c r="AB48" s="505" t="s">
        <v>100</v>
      </c>
      <c r="AC48" s="557" t="s">
        <v>32</v>
      </c>
      <c r="AD48" s="177" t="s">
        <v>533</v>
      </c>
      <c r="AE48" s="301" t="s">
        <v>420</v>
      </c>
      <c r="AF48" s="71" t="s">
        <v>587</v>
      </c>
      <c r="AG48" s="553" t="s">
        <v>588</v>
      </c>
      <c r="AH48" s="7"/>
      <c r="AI48" s="7"/>
    </row>
    <row r="49" spans="1:35" ht="78" customHeight="1" x14ac:dyDescent="0.3">
      <c r="A49" s="548"/>
      <c r="B49" s="548"/>
      <c r="C49" s="539"/>
      <c r="D49" s="510"/>
      <c r="E49" s="510"/>
      <c r="F49" s="510"/>
      <c r="G49" s="495"/>
      <c r="H49" s="512"/>
      <c r="I49" s="508"/>
      <c r="J49" s="504"/>
      <c r="K49" s="513"/>
      <c r="L49" s="504"/>
      <c r="M49" s="506"/>
      <c r="N49" s="6">
        <v>2</v>
      </c>
      <c r="O49" s="16" t="s">
        <v>421</v>
      </c>
      <c r="P49" s="173" t="s">
        <v>29</v>
      </c>
      <c r="Q49" s="173" t="s">
        <v>29</v>
      </c>
      <c r="R49" s="19" t="s">
        <v>15</v>
      </c>
      <c r="S49" s="19" t="s">
        <v>10</v>
      </c>
      <c r="T49" s="174">
        <v>0.4</v>
      </c>
      <c r="U49" s="19" t="s">
        <v>20</v>
      </c>
      <c r="V49" s="19" t="s">
        <v>23</v>
      </c>
      <c r="W49" s="19" t="s">
        <v>27</v>
      </c>
      <c r="X49" s="508"/>
      <c r="Y49" s="200">
        <v>0.216</v>
      </c>
      <c r="Z49" s="562"/>
      <c r="AA49" s="504"/>
      <c r="AB49" s="506"/>
      <c r="AC49" s="558"/>
      <c r="AD49" s="177" t="s">
        <v>422</v>
      </c>
      <c r="AE49" s="301" t="s">
        <v>420</v>
      </c>
      <c r="AF49" s="71" t="s">
        <v>587</v>
      </c>
      <c r="AG49" s="554"/>
      <c r="AH49" s="7"/>
      <c r="AI49" s="7"/>
    </row>
    <row r="50" spans="1:35" ht="68.25" customHeight="1" x14ac:dyDescent="0.3">
      <c r="A50" s="271">
        <v>37</v>
      </c>
      <c r="B50" s="6" t="s">
        <v>431</v>
      </c>
      <c r="C50" s="16" t="s">
        <v>152</v>
      </c>
      <c r="D50" s="16" t="s">
        <v>534</v>
      </c>
      <c r="E50" s="16" t="s">
        <v>423</v>
      </c>
      <c r="F50" s="16" t="s">
        <v>535</v>
      </c>
      <c r="G50" s="71" t="s">
        <v>277</v>
      </c>
      <c r="H50" s="7">
        <v>24</v>
      </c>
      <c r="I50" s="203" t="s">
        <v>95</v>
      </c>
      <c r="J50" s="296">
        <f>IF(I50="MUY BAJA",20%,IF(I50="BAJA",40%,IF(I50="MEDIA",60%,IF(I50="ALTA",80%,IF(I50="MUY ALTA",100%,IF(I50="",""))))))</f>
        <v>0.4</v>
      </c>
      <c r="K50" s="260" t="s">
        <v>105</v>
      </c>
      <c r="L50" s="174">
        <f>IF(K50="LEVE",20%,IF(K50="MENOR",40%,IF(K50="MODERADO",60%,IF(K50="MAYOR",80%,IF(K50="CATASTRÓFICO",100%,IF(I50="",""))))))</f>
        <v>1</v>
      </c>
      <c r="M50" s="295" t="s">
        <v>100</v>
      </c>
      <c r="N50" s="6">
        <v>3</v>
      </c>
      <c r="O50" s="126" t="s">
        <v>424</v>
      </c>
      <c r="P50" s="6" t="s">
        <v>29</v>
      </c>
      <c r="Q50" s="6" t="s">
        <v>29</v>
      </c>
      <c r="R50" s="19" t="s">
        <v>17</v>
      </c>
      <c r="S50" s="19" t="s">
        <v>10</v>
      </c>
      <c r="T50" s="174">
        <v>0.4</v>
      </c>
      <c r="U50" s="19" t="s">
        <v>20</v>
      </c>
      <c r="V50" s="19" t="s">
        <v>23</v>
      </c>
      <c r="W50" s="19" t="s">
        <v>27</v>
      </c>
      <c r="X50" s="203" t="s">
        <v>95</v>
      </c>
      <c r="Y50" s="174">
        <v>0.36</v>
      </c>
      <c r="Z50" s="302" t="s">
        <v>105</v>
      </c>
      <c r="AA50" s="174">
        <f>IF(Z50="LEVE",20%,IF(Z50="MENOR",40%,IF(Z50="MODERADO",60%,IF(Z50="MAYOR",80%,IF(Z50="CATASTRÓFICO",100%,IF(X50="",""))))))</f>
        <v>1</v>
      </c>
      <c r="AB50" s="295" t="s">
        <v>100</v>
      </c>
      <c r="AC50" s="253" t="s">
        <v>32</v>
      </c>
      <c r="AD50" s="177" t="s">
        <v>425</v>
      </c>
      <c r="AE50" s="301" t="s">
        <v>426</v>
      </c>
      <c r="AF50" s="71" t="s">
        <v>587</v>
      </c>
      <c r="AG50" s="192" t="s">
        <v>588</v>
      </c>
      <c r="AH50" s="7"/>
      <c r="AI50" s="7"/>
    </row>
    <row r="51" spans="1:35" ht="99" customHeight="1" x14ac:dyDescent="0.3">
      <c r="A51" s="547">
        <v>38</v>
      </c>
      <c r="B51" s="547" t="s">
        <v>432</v>
      </c>
      <c r="C51" s="509" t="s">
        <v>152</v>
      </c>
      <c r="D51" s="509" t="s">
        <v>536</v>
      </c>
      <c r="E51" s="509" t="s">
        <v>537</v>
      </c>
      <c r="F51" s="509" t="s">
        <v>538</v>
      </c>
      <c r="G51" s="493" t="s">
        <v>308</v>
      </c>
      <c r="H51" s="511">
        <v>100</v>
      </c>
      <c r="I51" s="507" t="s">
        <v>202</v>
      </c>
      <c r="J51" s="503">
        <f>IF(I51="MUY BAJA",20%,IF(I51="BAJA",40%,IF(I51="MEDIA",60%,IF(I51="ALTA",80%,IF(I51="MUY ALTA",100%,IF(I51="",""))))))</f>
        <v>0.6</v>
      </c>
      <c r="K51" s="501" t="s">
        <v>105</v>
      </c>
      <c r="L51" s="503">
        <f>IF(K51="LEVE",20%,IF(K51="MENOR",40%,IF(K51="MODERADO",60%,IF(K51="MAYOR",80%,IF(K51="CATASTRÓFICO",100%,IF(I51="",""))))))</f>
        <v>1</v>
      </c>
      <c r="M51" s="505" t="s">
        <v>100</v>
      </c>
      <c r="N51" s="6">
        <v>4</v>
      </c>
      <c r="O51" s="126" t="s">
        <v>427</v>
      </c>
      <c r="P51" s="6" t="s">
        <v>29</v>
      </c>
      <c r="Q51" s="6" t="s">
        <v>29</v>
      </c>
      <c r="R51" s="19" t="s">
        <v>16</v>
      </c>
      <c r="S51" s="19" t="s">
        <v>10</v>
      </c>
      <c r="T51" s="174">
        <v>0.4</v>
      </c>
      <c r="U51" s="19" t="s">
        <v>20</v>
      </c>
      <c r="V51" s="19" t="s">
        <v>23</v>
      </c>
      <c r="W51" s="19" t="s">
        <v>26</v>
      </c>
      <c r="X51" s="507" t="s">
        <v>202</v>
      </c>
      <c r="Y51" s="174">
        <v>0.24</v>
      </c>
      <c r="Z51" s="563" t="s">
        <v>105</v>
      </c>
      <c r="AA51" s="559">
        <f>IF(Z51="LEVE",20%,IF(Z51="MENOR",40%,IF(Z51="MODERADO",60%,IF(Z51="MAYOR",80%,IF(Z51="CATASTRÓFICO",100%,IF(X51="",""))))))</f>
        <v>1</v>
      </c>
      <c r="AB51" s="505" t="s">
        <v>100</v>
      </c>
      <c r="AC51" s="557" t="s">
        <v>225</v>
      </c>
      <c r="AD51" s="304" t="s">
        <v>539</v>
      </c>
      <c r="AE51" s="305" t="s">
        <v>428</v>
      </c>
      <c r="AF51" s="71" t="s">
        <v>587</v>
      </c>
      <c r="AG51" s="553" t="s">
        <v>229</v>
      </c>
      <c r="AH51" s="7"/>
      <c r="AI51" s="7"/>
    </row>
    <row r="52" spans="1:35" ht="55.5" customHeight="1" x14ac:dyDescent="0.3">
      <c r="A52" s="548"/>
      <c r="B52" s="548"/>
      <c r="C52" s="510"/>
      <c r="D52" s="510"/>
      <c r="E52" s="510"/>
      <c r="F52" s="510"/>
      <c r="G52" s="495"/>
      <c r="H52" s="512"/>
      <c r="I52" s="508"/>
      <c r="J52" s="504"/>
      <c r="K52" s="513"/>
      <c r="L52" s="504"/>
      <c r="M52" s="506"/>
      <c r="N52" s="6">
        <v>5</v>
      </c>
      <c r="O52" s="126" t="s">
        <v>540</v>
      </c>
      <c r="P52" s="6" t="s">
        <v>29</v>
      </c>
      <c r="Q52" s="6" t="s">
        <v>29</v>
      </c>
      <c r="R52" s="19" t="s">
        <v>16</v>
      </c>
      <c r="S52" s="19" t="s">
        <v>10</v>
      </c>
      <c r="T52" s="174">
        <v>0.3</v>
      </c>
      <c r="U52" s="19" t="s">
        <v>20</v>
      </c>
      <c r="V52" s="19" t="s">
        <v>23</v>
      </c>
      <c r="W52" s="19" t="s">
        <v>26</v>
      </c>
      <c r="X52" s="508"/>
      <c r="Y52" s="303">
        <v>0.16799999999999998</v>
      </c>
      <c r="Z52" s="564"/>
      <c r="AA52" s="560"/>
      <c r="AB52" s="506"/>
      <c r="AC52" s="558"/>
      <c r="AD52" s="177" t="s">
        <v>429</v>
      </c>
      <c r="AE52" s="7" t="s">
        <v>428</v>
      </c>
      <c r="AF52" s="71" t="s">
        <v>587</v>
      </c>
      <c r="AG52" s="554"/>
      <c r="AH52" s="7"/>
      <c r="AI52" s="7"/>
    </row>
    <row r="53" spans="1:35" ht="82.5" x14ac:dyDescent="0.3">
      <c r="A53" s="320">
        <v>39</v>
      </c>
      <c r="B53" s="6" t="s">
        <v>448</v>
      </c>
      <c r="C53" s="177" t="s">
        <v>152</v>
      </c>
      <c r="D53" s="177" t="s">
        <v>433</v>
      </c>
      <c r="E53" s="177" t="s">
        <v>434</v>
      </c>
      <c r="F53" s="177" t="s">
        <v>435</v>
      </c>
      <c r="G53" s="71" t="s">
        <v>81</v>
      </c>
      <c r="H53" s="7">
        <v>19</v>
      </c>
      <c r="I53" s="203" t="s">
        <v>95</v>
      </c>
      <c r="J53" s="296">
        <f t="shared" ref="J53:J63" si="9">IF(I53="MUY BAJA",20%,IF(I53="BAJA",40%,IF(I53="MEDIA",60%,IF(I53="ALTA",80%,IF(I53="MUY ALTA",100%,IF(I53="",""))))))</f>
        <v>0.4</v>
      </c>
      <c r="K53" s="260" t="s">
        <v>105</v>
      </c>
      <c r="L53" s="174">
        <f t="shared" ref="L53:L56" si="10">IF(K53="LEVE",20%,IF(K53="MENOR",40%,IF(K53="MODERADO",60%,IF(K53="MAYOR",80%,IF(K53="CATASTRÓFICO",100%,IF(I53="",""))))))</f>
        <v>1</v>
      </c>
      <c r="M53" s="295" t="s">
        <v>100</v>
      </c>
      <c r="N53" s="7">
        <v>1</v>
      </c>
      <c r="O53" s="177" t="s">
        <v>436</v>
      </c>
      <c r="P53" s="7" t="s">
        <v>29</v>
      </c>
      <c r="Q53" s="7" t="s">
        <v>29</v>
      </c>
      <c r="R53" s="19" t="s">
        <v>15</v>
      </c>
      <c r="S53" s="19" t="s">
        <v>10</v>
      </c>
      <c r="T53" s="294">
        <v>0.4</v>
      </c>
      <c r="U53" s="19" t="s">
        <v>20</v>
      </c>
      <c r="V53" s="19" t="s">
        <v>23</v>
      </c>
      <c r="W53" s="19" t="s">
        <v>27</v>
      </c>
      <c r="X53" s="203" t="s">
        <v>94</v>
      </c>
      <c r="Y53" s="294">
        <v>0.24</v>
      </c>
      <c r="Z53" s="260" t="s">
        <v>105</v>
      </c>
      <c r="AA53" s="174">
        <f t="shared" ref="AA53:AA56" si="11">IF(Z53="LEVE",20%,IF(Z53="MENOR",40%,IF(Z53="MODERADO",60%,IF(Z53="MAYOR",80%,IF(Z53="CATASTRÓFICO",100%,IF(X53="",""))))))</f>
        <v>1</v>
      </c>
      <c r="AB53" s="295" t="s">
        <v>100</v>
      </c>
      <c r="AC53" s="253" t="s">
        <v>32</v>
      </c>
      <c r="AD53" s="177" t="s">
        <v>541</v>
      </c>
      <c r="AE53" s="7" t="s">
        <v>437</v>
      </c>
      <c r="AF53" s="71" t="s">
        <v>587</v>
      </c>
      <c r="AG53" s="192" t="s">
        <v>229</v>
      </c>
      <c r="AH53" s="7"/>
      <c r="AI53" s="7"/>
    </row>
    <row r="54" spans="1:35" ht="82.5" x14ac:dyDescent="0.3">
      <c r="A54" s="320">
        <v>40</v>
      </c>
      <c r="B54" s="6" t="s">
        <v>449</v>
      </c>
      <c r="C54" s="177" t="s">
        <v>152</v>
      </c>
      <c r="D54" s="177" t="s">
        <v>438</v>
      </c>
      <c r="E54" s="177" t="s">
        <v>439</v>
      </c>
      <c r="F54" s="177" t="s">
        <v>440</v>
      </c>
      <c r="G54" s="71" t="s">
        <v>81</v>
      </c>
      <c r="H54" s="7">
        <v>19</v>
      </c>
      <c r="I54" s="203" t="s">
        <v>95</v>
      </c>
      <c r="J54" s="296">
        <f t="shared" si="9"/>
        <v>0.4</v>
      </c>
      <c r="K54" s="260" t="s">
        <v>105</v>
      </c>
      <c r="L54" s="174">
        <f t="shared" si="10"/>
        <v>1</v>
      </c>
      <c r="M54" s="295" t="s">
        <v>100</v>
      </c>
      <c r="N54" s="7">
        <v>2</v>
      </c>
      <c r="O54" s="177" t="s">
        <v>441</v>
      </c>
      <c r="P54" s="7" t="s">
        <v>29</v>
      </c>
      <c r="Q54" s="7" t="s">
        <v>29</v>
      </c>
      <c r="R54" s="19" t="s">
        <v>15</v>
      </c>
      <c r="S54" s="19" t="s">
        <v>10</v>
      </c>
      <c r="T54" s="8">
        <v>0.4</v>
      </c>
      <c r="U54" s="19" t="s">
        <v>20</v>
      </c>
      <c r="V54" s="19" t="s">
        <v>23</v>
      </c>
      <c r="W54" s="19" t="s">
        <v>27</v>
      </c>
      <c r="X54" s="203" t="s">
        <v>94</v>
      </c>
      <c r="Y54" s="294">
        <v>0.24</v>
      </c>
      <c r="Z54" s="260" t="s">
        <v>105</v>
      </c>
      <c r="AA54" s="174">
        <f t="shared" si="11"/>
        <v>1</v>
      </c>
      <c r="AB54" s="295" t="s">
        <v>100</v>
      </c>
      <c r="AC54" s="253" t="s">
        <v>32</v>
      </c>
      <c r="AD54" s="177" t="s">
        <v>442</v>
      </c>
      <c r="AE54" s="7" t="s">
        <v>437</v>
      </c>
      <c r="AF54" s="71" t="s">
        <v>587</v>
      </c>
      <c r="AG54" s="192" t="s">
        <v>229</v>
      </c>
      <c r="AH54" s="7"/>
      <c r="AI54" s="7"/>
    </row>
    <row r="55" spans="1:35" ht="99" x14ac:dyDescent="0.3">
      <c r="A55" s="320">
        <v>41</v>
      </c>
      <c r="B55" s="6" t="s">
        <v>450</v>
      </c>
      <c r="C55" s="177" t="s">
        <v>152</v>
      </c>
      <c r="D55" s="177" t="s">
        <v>443</v>
      </c>
      <c r="E55" s="177" t="s">
        <v>444</v>
      </c>
      <c r="F55" s="177" t="s">
        <v>445</v>
      </c>
      <c r="G55" s="71" t="s">
        <v>81</v>
      </c>
      <c r="H55" s="7">
        <v>36</v>
      </c>
      <c r="I55" s="203" t="s">
        <v>202</v>
      </c>
      <c r="J55" s="296">
        <f t="shared" si="9"/>
        <v>0.6</v>
      </c>
      <c r="K55" s="260" t="s">
        <v>174</v>
      </c>
      <c r="L55" s="174">
        <f t="shared" si="10"/>
        <v>0.2</v>
      </c>
      <c r="M55" s="295" t="s">
        <v>103</v>
      </c>
      <c r="N55" s="7">
        <v>3</v>
      </c>
      <c r="O55" s="177" t="s">
        <v>446</v>
      </c>
      <c r="P55" s="7" t="s">
        <v>29</v>
      </c>
      <c r="Q55" s="7" t="s">
        <v>29</v>
      </c>
      <c r="R55" s="19" t="s">
        <v>15</v>
      </c>
      <c r="S55" s="19" t="s">
        <v>10</v>
      </c>
      <c r="T55" s="8">
        <v>0.4</v>
      </c>
      <c r="U55" s="19" t="s">
        <v>20</v>
      </c>
      <c r="V55" s="19" t="s">
        <v>23</v>
      </c>
      <c r="W55" s="19" t="s">
        <v>27</v>
      </c>
      <c r="X55" s="203" t="s">
        <v>202</v>
      </c>
      <c r="Y55" s="294">
        <v>0.36</v>
      </c>
      <c r="Z55" s="260" t="s">
        <v>174</v>
      </c>
      <c r="AA55" s="174">
        <f t="shared" si="11"/>
        <v>0.2</v>
      </c>
      <c r="AB55" s="295" t="s">
        <v>103</v>
      </c>
      <c r="AC55" s="253" t="s">
        <v>32</v>
      </c>
      <c r="AD55" s="7" t="s">
        <v>542</v>
      </c>
      <c r="AE55" s="7" t="s">
        <v>428</v>
      </c>
      <c r="AF55" s="71" t="s">
        <v>587</v>
      </c>
      <c r="AG55" s="192" t="s">
        <v>229</v>
      </c>
      <c r="AH55" s="7"/>
      <c r="AI55" s="7"/>
    </row>
    <row r="56" spans="1:35" ht="99" x14ac:dyDescent="0.3">
      <c r="A56" s="320">
        <v>42</v>
      </c>
      <c r="B56" s="6" t="s">
        <v>451</v>
      </c>
      <c r="C56" s="177" t="s">
        <v>152</v>
      </c>
      <c r="D56" s="177" t="s">
        <v>447</v>
      </c>
      <c r="E56" s="177" t="s">
        <v>543</v>
      </c>
      <c r="F56" s="177" t="s">
        <v>544</v>
      </c>
      <c r="G56" s="7" t="s">
        <v>308</v>
      </c>
      <c r="H56" s="7">
        <v>19</v>
      </c>
      <c r="I56" s="203" t="s">
        <v>95</v>
      </c>
      <c r="J56" s="296">
        <f t="shared" si="9"/>
        <v>0.4</v>
      </c>
      <c r="K56" s="260" t="s">
        <v>105</v>
      </c>
      <c r="L56" s="174">
        <f t="shared" si="10"/>
        <v>1</v>
      </c>
      <c r="M56" s="295" t="s">
        <v>100</v>
      </c>
      <c r="N56" s="7">
        <v>4</v>
      </c>
      <c r="O56" s="177" t="s">
        <v>556</v>
      </c>
      <c r="P56" s="7" t="s">
        <v>29</v>
      </c>
      <c r="Q56" s="7" t="s">
        <v>29</v>
      </c>
      <c r="R56" s="19" t="s">
        <v>15</v>
      </c>
      <c r="S56" s="19" t="s">
        <v>10</v>
      </c>
      <c r="T56" s="8">
        <v>0.4</v>
      </c>
      <c r="U56" s="19" t="s">
        <v>20</v>
      </c>
      <c r="V56" s="19" t="s">
        <v>23</v>
      </c>
      <c r="W56" s="19" t="s">
        <v>27</v>
      </c>
      <c r="X56" s="203" t="s">
        <v>94</v>
      </c>
      <c r="Y56" s="294">
        <v>0.24</v>
      </c>
      <c r="Z56" s="260" t="s">
        <v>105</v>
      </c>
      <c r="AA56" s="174">
        <f t="shared" si="11"/>
        <v>1</v>
      </c>
      <c r="AB56" s="295" t="s">
        <v>100</v>
      </c>
      <c r="AC56" s="253" t="s">
        <v>32</v>
      </c>
      <c r="AD56" s="177" t="s">
        <v>429</v>
      </c>
      <c r="AE56" s="7" t="s">
        <v>428</v>
      </c>
      <c r="AF56" s="71" t="s">
        <v>587</v>
      </c>
      <c r="AG56" s="192" t="s">
        <v>229</v>
      </c>
      <c r="AH56" s="7"/>
      <c r="AI56" s="7"/>
    </row>
    <row r="57" spans="1:35" ht="102" customHeight="1" x14ac:dyDescent="0.3">
      <c r="A57" s="547">
        <v>43</v>
      </c>
      <c r="B57" s="547" t="s">
        <v>452</v>
      </c>
      <c r="C57" s="509" t="s">
        <v>152</v>
      </c>
      <c r="D57" s="509" t="s">
        <v>545</v>
      </c>
      <c r="E57" s="509" t="s">
        <v>546</v>
      </c>
      <c r="F57" s="509" t="s">
        <v>547</v>
      </c>
      <c r="G57" s="493" t="s">
        <v>81</v>
      </c>
      <c r="H57" s="511">
        <v>12</v>
      </c>
      <c r="I57" s="507" t="s">
        <v>95</v>
      </c>
      <c r="J57" s="503">
        <f t="shared" si="9"/>
        <v>0.4</v>
      </c>
      <c r="K57" s="501" t="s">
        <v>8</v>
      </c>
      <c r="L57" s="514">
        <v>0.8</v>
      </c>
      <c r="M57" s="505" t="s">
        <v>101</v>
      </c>
      <c r="N57" s="6">
        <v>1</v>
      </c>
      <c r="O57" s="16" t="s">
        <v>548</v>
      </c>
      <c r="P57" s="173" t="s">
        <v>29</v>
      </c>
      <c r="Q57" s="173" t="s">
        <v>29</v>
      </c>
      <c r="R57" s="19" t="s">
        <v>15</v>
      </c>
      <c r="S57" s="19" t="s">
        <v>10</v>
      </c>
      <c r="T57" s="174">
        <v>0.4</v>
      </c>
      <c r="U57" s="19" t="s">
        <v>20</v>
      </c>
      <c r="V57" s="19" t="s">
        <v>23</v>
      </c>
      <c r="W57" s="19" t="s">
        <v>27</v>
      </c>
      <c r="X57" s="516" t="s">
        <v>94</v>
      </c>
      <c r="Y57" s="269">
        <v>0.24</v>
      </c>
      <c r="Z57" s="310" t="s">
        <v>258</v>
      </c>
      <c r="AA57" s="311">
        <v>0.8</v>
      </c>
      <c r="AB57" s="505" t="s">
        <v>101</v>
      </c>
      <c r="AC57" s="308" t="s">
        <v>32</v>
      </c>
      <c r="AD57" s="268" t="s">
        <v>688</v>
      </c>
      <c r="AE57" s="268" t="s">
        <v>689</v>
      </c>
      <c r="AF57" s="71" t="s">
        <v>587</v>
      </c>
      <c r="AG57" s="555" t="s">
        <v>229</v>
      </c>
      <c r="AH57" s="7"/>
      <c r="AI57" s="7"/>
    </row>
    <row r="58" spans="1:35" ht="85.5" customHeight="1" x14ac:dyDescent="0.3">
      <c r="A58" s="548"/>
      <c r="B58" s="548"/>
      <c r="C58" s="510"/>
      <c r="D58" s="510"/>
      <c r="E58" s="510"/>
      <c r="F58" s="510"/>
      <c r="G58" s="495"/>
      <c r="H58" s="512"/>
      <c r="I58" s="508"/>
      <c r="J58" s="504"/>
      <c r="K58" s="513"/>
      <c r="L58" s="515"/>
      <c r="M58" s="506"/>
      <c r="N58" s="6">
        <v>2</v>
      </c>
      <c r="O58" s="16" t="s">
        <v>549</v>
      </c>
      <c r="P58" s="173" t="s">
        <v>29</v>
      </c>
      <c r="Q58" s="173" t="s">
        <v>29</v>
      </c>
      <c r="R58" s="19" t="s">
        <v>15</v>
      </c>
      <c r="S58" s="19" t="s">
        <v>10</v>
      </c>
      <c r="T58" s="174">
        <v>0.4</v>
      </c>
      <c r="U58" s="19" t="s">
        <v>20</v>
      </c>
      <c r="V58" s="19" t="s">
        <v>23</v>
      </c>
      <c r="W58" s="19" t="s">
        <v>27</v>
      </c>
      <c r="X58" s="517"/>
      <c r="Y58" s="269">
        <v>0.14399999999999999</v>
      </c>
      <c r="Z58" s="310" t="s">
        <v>258</v>
      </c>
      <c r="AA58" s="311">
        <v>0.8</v>
      </c>
      <c r="AB58" s="506"/>
      <c r="AC58" s="308" t="s">
        <v>32</v>
      </c>
      <c r="AD58" s="268" t="s">
        <v>690</v>
      </c>
      <c r="AE58" s="268" t="s">
        <v>691</v>
      </c>
      <c r="AF58" s="71" t="s">
        <v>587</v>
      </c>
      <c r="AG58" s="556"/>
      <c r="AH58" s="7"/>
      <c r="AI58" s="7"/>
    </row>
    <row r="59" spans="1:35" ht="100.5" customHeight="1" x14ac:dyDescent="0.3">
      <c r="A59" s="320">
        <v>44</v>
      </c>
      <c r="B59" s="6" t="s">
        <v>453</v>
      </c>
      <c r="C59" s="16" t="s">
        <v>331</v>
      </c>
      <c r="D59" s="16" t="s">
        <v>550</v>
      </c>
      <c r="E59" s="16" t="s">
        <v>551</v>
      </c>
      <c r="F59" s="16" t="s">
        <v>552</v>
      </c>
      <c r="G59" s="71" t="s">
        <v>81</v>
      </c>
      <c r="H59" s="7">
        <v>12</v>
      </c>
      <c r="I59" s="203" t="s">
        <v>95</v>
      </c>
      <c r="J59" s="299">
        <f t="shared" si="9"/>
        <v>0.4</v>
      </c>
      <c r="K59" s="260" t="s">
        <v>174</v>
      </c>
      <c r="L59" s="8">
        <v>0.2</v>
      </c>
      <c r="M59" s="300" t="s">
        <v>103</v>
      </c>
      <c r="N59" s="6">
        <v>3</v>
      </c>
      <c r="O59" s="126" t="s">
        <v>553</v>
      </c>
      <c r="P59" s="6" t="s">
        <v>29</v>
      </c>
      <c r="Q59" s="6" t="s">
        <v>29</v>
      </c>
      <c r="R59" s="19" t="s">
        <v>17</v>
      </c>
      <c r="S59" s="19" t="s">
        <v>10</v>
      </c>
      <c r="T59" s="174">
        <v>0.3</v>
      </c>
      <c r="U59" s="19" t="s">
        <v>20</v>
      </c>
      <c r="V59" s="19" t="s">
        <v>23</v>
      </c>
      <c r="W59" s="19" t="s">
        <v>27</v>
      </c>
      <c r="X59" s="309" t="s">
        <v>94</v>
      </c>
      <c r="Y59" s="270">
        <v>0.28000000000000003</v>
      </c>
      <c r="Z59" s="309" t="s">
        <v>174</v>
      </c>
      <c r="AA59" s="312">
        <v>0.2</v>
      </c>
      <c r="AB59" s="300" t="s">
        <v>103</v>
      </c>
      <c r="AC59" s="308" t="s">
        <v>32</v>
      </c>
      <c r="AD59" s="16" t="s">
        <v>554</v>
      </c>
      <c r="AE59" s="268" t="s">
        <v>689</v>
      </c>
      <c r="AF59" s="71" t="s">
        <v>587</v>
      </c>
      <c r="AG59" s="192" t="s">
        <v>229</v>
      </c>
      <c r="AH59" s="7"/>
      <c r="AI59" s="7"/>
    </row>
    <row r="60" spans="1:35" ht="127.5" customHeight="1" x14ac:dyDescent="0.3">
      <c r="A60" s="320">
        <v>45</v>
      </c>
      <c r="B60" s="6" t="s">
        <v>454</v>
      </c>
      <c r="C60" s="16" t="s">
        <v>555</v>
      </c>
      <c r="D60" s="16" t="s">
        <v>256</v>
      </c>
      <c r="E60" s="16" t="s">
        <v>557</v>
      </c>
      <c r="F60" s="16" t="s">
        <v>558</v>
      </c>
      <c r="G60" s="71" t="s">
        <v>81</v>
      </c>
      <c r="H60" s="7">
        <f>16*4</f>
        <v>64</v>
      </c>
      <c r="I60" s="203" t="s">
        <v>202</v>
      </c>
      <c r="J60" s="299">
        <f t="shared" si="9"/>
        <v>0.6</v>
      </c>
      <c r="K60" s="260" t="s">
        <v>8</v>
      </c>
      <c r="L60" s="8">
        <v>0.8</v>
      </c>
      <c r="M60" s="300" t="s">
        <v>101</v>
      </c>
      <c r="N60" s="6">
        <v>4</v>
      </c>
      <c r="O60" s="126" t="s">
        <v>559</v>
      </c>
      <c r="P60" s="6" t="s">
        <v>29</v>
      </c>
      <c r="Q60" s="6" t="s">
        <v>29</v>
      </c>
      <c r="R60" s="19" t="s">
        <v>16</v>
      </c>
      <c r="S60" s="19" t="s">
        <v>10</v>
      </c>
      <c r="T60" s="174">
        <v>0.3</v>
      </c>
      <c r="U60" s="19" t="s">
        <v>20</v>
      </c>
      <c r="V60" s="19" t="s">
        <v>23</v>
      </c>
      <c r="W60" s="19" t="s">
        <v>26</v>
      </c>
      <c r="X60" s="313" t="s">
        <v>202</v>
      </c>
      <c r="Y60" s="314">
        <v>0.42</v>
      </c>
      <c r="Z60" s="310" t="s">
        <v>258</v>
      </c>
      <c r="AA60" s="314">
        <v>0.8</v>
      </c>
      <c r="AB60" s="300" t="s">
        <v>101</v>
      </c>
      <c r="AC60" s="319" t="s">
        <v>32</v>
      </c>
      <c r="AD60" s="16" t="s">
        <v>560</v>
      </c>
      <c r="AE60" s="268" t="s">
        <v>692</v>
      </c>
      <c r="AF60" s="71" t="s">
        <v>587</v>
      </c>
      <c r="AG60" s="192" t="s">
        <v>229</v>
      </c>
      <c r="AH60" s="7"/>
      <c r="AI60" s="7"/>
    </row>
    <row r="61" spans="1:35" ht="76.5" x14ac:dyDescent="0.3">
      <c r="A61" s="320">
        <v>46</v>
      </c>
      <c r="B61" s="6" t="s">
        <v>455</v>
      </c>
      <c r="C61" s="16" t="s">
        <v>712</v>
      </c>
      <c r="D61" s="126" t="s">
        <v>561</v>
      </c>
      <c r="E61" s="16" t="s">
        <v>562</v>
      </c>
      <c r="F61" s="16" t="s">
        <v>563</v>
      </c>
      <c r="G61" s="71" t="s">
        <v>277</v>
      </c>
      <c r="H61" s="7">
        <f>16+5+1+55</f>
        <v>77</v>
      </c>
      <c r="I61" s="203" t="s">
        <v>202</v>
      </c>
      <c r="J61" s="174">
        <f t="shared" si="9"/>
        <v>0.6</v>
      </c>
      <c r="K61" s="260" t="s">
        <v>8</v>
      </c>
      <c r="L61" s="174">
        <f>IF(K61="LEVE",20%,IF(K61="MENOR",40%,IF(K61="MODERADO",60%,IF(K61="MAYOR",80%,IF(K61="CATASTROFICO",100%,IF(I61="",""))))))</f>
        <v>0.8</v>
      </c>
      <c r="M61" s="300" t="s">
        <v>101</v>
      </c>
      <c r="N61" s="6">
        <v>1</v>
      </c>
      <c r="O61" s="16" t="s">
        <v>458</v>
      </c>
      <c r="P61" s="71" t="s">
        <v>29</v>
      </c>
      <c r="Q61" s="6" t="s">
        <v>29</v>
      </c>
      <c r="R61" s="19" t="s">
        <v>15</v>
      </c>
      <c r="S61" s="19" t="s">
        <v>10</v>
      </c>
      <c r="T61" s="265">
        <f>'[3]ValoraciónControles OCI'!G63</f>
        <v>0</v>
      </c>
      <c r="U61" s="19" t="s">
        <v>20</v>
      </c>
      <c r="V61" s="19" t="s">
        <v>23</v>
      </c>
      <c r="W61" s="19" t="s">
        <v>27</v>
      </c>
      <c r="X61" s="315" t="s">
        <v>95</v>
      </c>
      <c r="Y61" s="316">
        <f>'[3]Calculos OCI'!D55</f>
        <v>0</v>
      </c>
      <c r="Z61" s="315" t="s">
        <v>8</v>
      </c>
      <c r="AA61" s="174">
        <f>IF(Z61="LEVE",20%,IF(Z61="MENOR",40%,IF(Z61="MODERADO",60%,IF(Z61="MAYOR",80%,IF(Z61="CATASTROFICO",100%,IF(Z61="",""))))))</f>
        <v>0.8</v>
      </c>
      <c r="AB61" s="327" t="s">
        <v>101</v>
      </c>
      <c r="AC61" s="191" t="s">
        <v>32</v>
      </c>
      <c r="AD61" s="16" t="s">
        <v>564</v>
      </c>
      <c r="AE61" s="7" t="s">
        <v>459</v>
      </c>
      <c r="AF61" s="71" t="s">
        <v>587</v>
      </c>
      <c r="AG61" s="192" t="s">
        <v>588</v>
      </c>
      <c r="AH61" s="7"/>
      <c r="AI61" s="7"/>
    </row>
    <row r="62" spans="1:35" ht="86.25" x14ac:dyDescent="0.3">
      <c r="A62" s="320">
        <v>47</v>
      </c>
      <c r="B62" s="6" t="s">
        <v>456</v>
      </c>
      <c r="C62" s="16" t="s">
        <v>713</v>
      </c>
      <c r="D62" s="16" t="s">
        <v>566</v>
      </c>
      <c r="E62" s="16" t="s">
        <v>460</v>
      </c>
      <c r="F62" s="16" t="s">
        <v>461</v>
      </c>
      <c r="G62" s="71" t="s">
        <v>81</v>
      </c>
      <c r="H62" s="7">
        <f>3*11+15*2</f>
        <v>63</v>
      </c>
      <c r="I62" s="203" t="s">
        <v>202</v>
      </c>
      <c r="J62" s="174">
        <f t="shared" si="9"/>
        <v>0.6</v>
      </c>
      <c r="K62" s="260" t="s">
        <v>104</v>
      </c>
      <c r="L62" s="174">
        <f t="shared" ref="L62:L63" si="12">IF(K62="LEVE",20%,IF(K62="MENOR",40%,IF(K62="MODERADO",60%,IF(K62="MAYOR",80%,IF(K62="CATASTROFICO",100%,IF(I62="",""))))))</f>
        <v>0.4</v>
      </c>
      <c r="M62" s="300" t="s">
        <v>102</v>
      </c>
      <c r="N62" s="6">
        <v>2</v>
      </c>
      <c r="O62" s="126" t="s">
        <v>462</v>
      </c>
      <c r="P62" s="6" t="s">
        <v>29</v>
      </c>
      <c r="Q62" s="6" t="s">
        <v>29</v>
      </c>
      <c r="R62" s="19" t="s">
        <v>15</v>
      </c>
      <c r="S62" s="19" t="s">
        <v>10</v>
      </c>
      <c r="T62" s="265">
        <f>'[3]ValoraciónControles OCI'!G78</f>
        <v>0</v>
      </c>
      <c r="U62" s="19" t="s">
        <v>20</v>
      </c>
      <c r="V62" s="19" t="s">
        <v>23</v>
      </c>
      <c r="W62" s="19" t="s">
        <v>26</v>
      </c>
      <c r="X62" s="315" t="s">
        <v>95</v>
      </c>
      <c r="Y62" s="316">
        <f>'[3]Calculos OCI'!D64</f>
        <v>0</v>
      </c>
      <c r="Z62" s="315" t="s">
        <v>104</v>
      </c>
      <c r="AA62" s="174">
        <f t="shared" ref="AA62:AA63" si="13">IF(Z62="LEVE",20%,IF(Z62="MENOR",40%,IF(Z62="MODERADO",60%,IF(Z62="MAYOR",80%,IF(Z62="CATASTROFICO",100%,IF(Z62="",""))))))</f>
        <v>0.4</v>
      </c>
      <c r="AB62" s="327" t="s">
        <v>103</v>
      </c>
      <c r="AC62" s="191" t="s">
        <v>32</v>
      </c>
      <c r="AD62" s="16" t="s">
        <v>567</v>
      </c>
      <c r="AE62" s="7" t="s">
        <v>459</v>
      </c>
      <c r="AF62" s="71" t="s">
        <v>587</v>
      </c>
      <c r="AG62" s="192" t="s">
        <v>229</v>
      </c>
      <c r="AH62" s="7"/>
      <c r="AI62" s="7"/>
    </row>
    <row r="63" spans="1:35" ht="86.25" x14ac:dyDescent="0.3">
      <c r="A63" s="320">
        <v>48</v>
      </c>
      <c r="B63" s="6" t="s">
        <v>457</v>
      </c>
      <c r="C63" s="16" t="s">
        <v>714</v>
      </c>
      <c r="D63" s="16" t="s">
        <v>463</v>
      </c>
      <c r="E63" s="16" t="s">
        <v>568</v>
      </c>
      <c r="F63" s="16" t="s">
        <v>464</v>
      </c>
      <c r="G63" s="71" t="s">
        <v>81</v>
      </c>
      <c r="H63" s="7">
        <f>3*11+15*2</f>
        <v>63</v>
      </c>
      <c r="I63" s="203" t="s">
        <v>202</v>
      </c>
      <c r="J63" s="174">
        <f t="shared" si="9"/>
        <v>0.6</v>
      </c>
      <c r="K63" s="260" t="s">
        <v>104</v>
      </c>
      <c r="L63" s="174">
        <f t="shared" si="12"/>
        <v>0.4</v>
      </c>
      <c r="M63" s="300" t="s">
        <v>102</v>
      </c>
      <c r="N63" s="6">
        <v>3</v>
      </c>
      <c r="O63" s="126" t="s">
        <v>465</v>
      </c>
      <c r="P63" s="6" t="s">
        <v>29</v>
      </c>
      <c r="Q63" s="6" t="s">
        <v>29</v>
      </c>
      <c r="R63" s="19" t="s">
        <v>15</v>
      </c>
      <c r="S63" s="19" t="s">
        <v>10</v>
      </c>
      <c r="T63" s="265">
        <f>'[3]ValoraciónControles OCI'!G93</f>
        <v>0</v>
      </c>
      <c r="U63" s="19" t="s">
        <v>20</v>
      </c>
      <c r="V63" s="19" t="s">
        <v>23</v>
      </c>
      <c r="W63" s="19" t="s">
        <v>26</v>
      </c>
      <c r="X63" s="315" t="s">
        <v>95</v>
      </c>
      <c r="Y63" s="317">
        <v>0.36</v>
      </c>
      <c r="Z63" s="315" t="s">
        <v>104</v>
      </c>
      <c r="AA63" s="174">
        <f t="shared" si="13"/>
        <v>0.4</v>
      </c>
      <c r="AB63" s="327" t="s">
        <v>103</v>
      </c>
      <c r="AC63" s="191" t="s">
        <v>32</v>
      </c>
      <c r="AD63" s="177" t="s">
        <v>466</v>
      </c>
      <c r="AE63" s="7" t="s">
        <v>467</v>
      </c>
      <c r="AF63" s="71" t="s">
        <v>587</v>
      </c>
      <c r="AG63" s="192" t="s">
        <v>229</v>
      </c>
      <c r="AH63" s="7"/>
      <c r="AI63" s="7"/>
    </row>
    <row r="64" spans="1:35" ht="39.75" customHeight="1" x14ac:dyDescent="0.3">
      <c r="B64" s="6"/>
      <c r="C64" s="477"/>
      <c r="D64" s="476"/>
      <c r="E64" s="477"/>
      <c r="F64" s="477"/>
      <c r="G64" s="477"/>
      <c r="H64" s="477"/>
      <c r="I64" s="477"/>
      <c r="J64" s="477"/>
      <c r="K64" s="477"/>
      <c r="L64" s="477"/>
      <c r="M64" s="478"/>
      <c r="N64" s="7"/>
      <c r="O64" s="7"/>
      <c r="P64" s="7"/>
      <c r="Q64" s="7"/>
      <c r="R64" s="7"/>
      <c r="S64" s="7"/>
      <c r="T64" s="7"/>
      <c r="U64" s="7"/>
      <c r="V64" s="7"/>
      <c r="W64" s="7"/>
      <c r="X64" s="203"/>
      <c r="Y64" s="7"/>
      <c r="Z64" s="123"/>
      <c r="AA64" s="7"/>
      <c r="AB64" s="7"/>
      <c r="AC64" s="253"/>
      <c r="AD64" s="7"/>
      <c r="AE64" s="7"/>
      <c r="AF64" s="7"/>
      <c r="AG64" s="192"/>
      <c r="AH64" s="7"/>
      <c r="AI64" s="7"/>
    </row>
    <row r="65" spans="1:35" x14ac:dyDescent="0.3">
      <c r="A65" s="6"/>
      <c r="B65" s="6"/>
      <c r="C65" s="7"/>
      <c r="D65" s="7"/>
      <c r="E65" s="7"/>
      <c r="F65" s="7"/>
      <c r="G65" s="71"/>
      <c r="H65" s="7"/>
      <c r="I65" s="7"/>
      <c r="J65" s="7" t="str">
        <f t="shared" ref="J65" si="14">IF(I65="MUY BAJA",20%,IF(I65="BAJA",40%,IF(I65="MEDIA",60%,IF(I65="ALTA",80%,IF(I65="MUY ALTA",100%,IF(I65="",""))))))</f>
        <v/>
      </c>
      <c r="K65" s="7"/>
      <c r="L65" s="7"/>
      <c r="M65" s="7"/>
      <c r="N65" s="7"/>
      <c r="O65" s="7"/>
      <c r="P65" s="7"/>
      <c r="Q65" s="7"/>
      <c r="R65" s="7"/>
      <c r="S65" s="7"/>
      <c r="T65" s="7"/>
      <c r="U65" s="7"/>
      <c r="V65" s="7"/>
      <c r="W65" s="7"/>
      <c r="X65" s="203"/>
      <c r="Y65" s="7"/>
      <c r="Z65" s="123"/>
      <c r="AA65" s="7"/>
      <c r="AB65" s="7"/>
      <c r="AC65" s="253"/>
      <c r="AD65" s="7"/>
      <c r="AE65" s="7"/>
      <c r="AF65" s="7"/>
      <c r="AG65" s="192"/>
      <c r="AH65" s="7"/>
      <c r="AI65" s="7"/>
    </row>
    <row r="66" spans="1:35" x14ac:dyDescent="0.3">
      <c r="A66" s="6"/>
      <c r="I66" s="203"/>
    </row>
    <row r="67" spans="1:35" x14ac:dyDescent="0.3">
      <c r="A67" s="743" t="s">
        <v>850</v>
      </c>
      <c r="B67" s="744"/>
      <c r="C67" s="744"/>
      <c r="D67" s="744"/>
    </row>
    <row r="68" spans="1:35" ht="36" customHeight="1" x14ac:dyDescent="0.3">
      <c r="I68" s="543" t="s">
        <v>242</v>
      </c>
      <c r="J68" s="543"/>
      <c r="K68" s="544" t="s">
        <v>263</v>
      </c>
      <c r="L68" s="544"/>
      <c r="M68" s="218" t="s">
        <v>267</v>
      </c>
      <c r="AD68" s="306" t="s">
        <v>227</v>
      </c>
    </row>
    <row r="69" spans="1:35" x14ac:dyDescent="0.3">
      <c r="I69" s="204" t="s">
        <v>94</v>
      </c>
      <c r="J69" s="205">
        <v>0.2</v>
      </c>
      <c r="K69" s="189" t="s">
        <v>174</v>
      </c>
      <c r="L69" s="205">
        <v>0.2</v>
      </c>
      <c r="M69" s="219" t="s">
        <v>103</v>
      </c>
      <c r="AD69" s="217" t="s">
        <v>32</v>
      </c>
    </row>
    <row r="70" spans="1:35" x14ac:dyDescent="0.3">
      <c r="I70" s="228" t="s">
        <v>95</v>
      </c>
      <c r="J70" s="205">
        <v>0.4</v>
      </c>
      <c r="K70" s="223" t="s">
        <v>104</v>
      </c>
      <c r="L70" s="205">
        <v>0.4</v>
      </c>
      <c r="M70" s="220" t="s">
        <v>102</v>
      </c>
      <c r="AD70" s="307" t="s">
        <v>33</v>
      </c>
    </row>
    <row r="71" spans="1:35" x14ac:dyDescent="0.3">
      <c r="I71" s="206" t="s">
        <v>202</v>
      </c>
      <c r="J71" s="205">
        <v>0.6</v>
      </c>
      <c r="K71" s="224" t="s">
        <v>102</v>
      </c>
      <c r="L71" s="205">
        <v>0.6</v>
      </c>
      <c r="M71" s="221" t="s">
        <v>101</v>
      </c>
      <c r="AD71" s="217" t="s">
        <v>225</v>
      </c>
    </row>
    <row r="72" spans="1:35" x14ac:dyDescent="0.3">
      <c r="I72" s="207" t="s">
        <v>7</v>
      </c>
      <c r="J72" s="205">
        <v>0.8</v>
      </c>
      <c r="K72" s="194" t="s">
        <v>8</v>
      </c>
      <c r="L72" s="205">
        <v>0.8</v>
      </c>
      <c r="M72" s="222" t="s">
        <v>100</v>
      </c>
      <c r="AD72" s="217" t="s">
        <v>226</v>
      </c>
    </row>
    <row r="73" spans="1:35" x14ac:dyDescent="0.3">
      <c r="I73" s="208" t="s">
        <v>96</v>
      </c>
      <c r="J73" s="205">
        <v>1</v>
      </c>
      <c r="K73" s="225" t="s">
        <v>105</v>
      </c>
      <c r="L73" s="205">
        <v>1</v>
      </c>
      <c r="M73" s="217"/>
      <c r="AD73" s="217" t="s">
        <v>34</v>
      </c>
    </row>
  </sheetData>
  <mergeCells count="138">
    <mergeCell ref="A67:D67"/>
    <mergeCell ref="A48:A49"/>
    <mergeCell ref="A57:A58"/>
    <mergeCell ref="A51:A52"/>
    <mergeCell ref="M48:M49"/>
    <mergeCell ref="X48:X49"/>
    <mergeCell ref="Z48:Z49"/>
    <mergeCell ref="AA48:AA49"/>
    <mergeCell ref="AB48:AB49"/>
    <mergeCell ref="B48:B49"/>
    <mergeCell ref="B51:B52"/>
    <mergeCell ref="Z51:Z52"/>
    <mergeCell ref="AG48:AG49"/>
    <mergeCell ref="AG51:AG52"/>
    <mergeCell ref="AG57:AG58"/>
    <mergeCell ref="C48:C49"/>
    <mergeCell ref="D48:D49"/>
    <mergeCell ref="E48:E49"/>
    <mergeCell ref="F48:F49"/>
    <mergeCell ref="G48:G49"/>
    <mergeCell ref="AC51:AC52"/>
    <mergeCell ref="AC48:AC49"/>
    <mergeCell ref="C51:C52"/>
    <mergeCell ref="D51:D52"/>
    <mergeCell ref="E51:E52"/>
    <mergeCell ref="F51:F52"/>
    <mergeCell ref="AA51:AA52"/>
    <mergeCell ref="AB51:AB52"/>
    <mergeCell ref="G51:G52"/>
    <mergeCell ref="H51:H52"/>
    <mergeCell ref="I51:I52"/>
    <mergeCell ref="J51:J52"/>
    <mergeCell ref="K51:K52"/>
    <mergeCell ref="L51:L52"/>
    <mergeCell ref="M51:M52"/>
    <mergeCell ref="X51:X52"/>
    <mergeCell ref="G17:G18"/>
    <mergeCell ref="H17:H18"/>
    <mergeCell ref="I17:I18"/>
    <mergeCell ref="J17:J18"/>
    <mergeCell ref="K17:K18"/>
    <mergeCell ref="L17:L18"/>
    <mergeCell ref="H48:H49"/>
    <mergeCell ref="I48:I49"/>
    <mergeCell ref="J48:J49"/>
    <mergeCell ref="K48:K49"/>
    <mergeCell ref="L48:L49"/>
    <mergeCell ref="I68:J68"/>
    <mergeCell ref="K68:L68"/>
    <mergeCell ref="A7:H7"/>
    <mergeCell ref="I7:M7"/>
    <mergeCell ref="B57:B58"/>
    <mergeCell ref="A15:A16"/>
    <mergeCell ref="B15:B16"/>
    <mergeCell ref="A17:A18"/>
    <mergeCell ref="B17:B18"/>
    <mergeCell ref="C17:C18"/>
    <mergeCell ref="B38:B39"/>
    <mergeCell ref="A38:A39"/>
    <mergeCell ref="C38:C39"/>
    <mergeCell ref="D38:D39"/>
    <mergeCell ref="M17:M18"/>
    <mergeCell ref="J38:J39"/>
    <mergeCell ref="K38:K39"/>
    <mergeCell ref="L38:L39"/>
    <mergeCell ref="M38:M39"/>
    <mergeCell ref="E38:E39"/>
    <mergeCell ref="F38:F39"/>
    <mergeCell ref="G38:G39"/>
    <mergeCell ref="H38:H39"/>
    <mergeCell ref="I38:I39"/>
    <mergeCell ref="N7:W7"/>
    <mergeCell ref="J8:J9"/>
    <mergeCell ref="K8:K9"/>
    <mergeCell ref="M8:M9"/>
    <mergeCell ref="N8:N9"/>
    <mergeCell ref="O8:O9"/>
    <mergeCell ref="P8:Q8"/>
    <mergeCell ref="R8:W8"/>
    <mergeCell ref="C15:C16"/>
    <mergeCell ref="D15:D16"/>
    <mergeCell ref="E15:E16"/>
    <mergeCell ref="F15:F16"/>
    <mergeCell ref="L15:L16"/>
    <mergeCell ref="M15:M16"/>
    <mergeCell ref="G15:G16"/>
    <mergeCell ref="H15:H16"/>
    <mergeCell ref="I15:I16"/>
    <mergeCell ref="J15:J16"/>
    <mergeCell ref="K15:K16"/>
    <mergeCell ref="X7:AC7"/>
    <mergeCell ref="AD7:AI7"/>
    <mergeCell ref="L8:L9"/>
    <mergeCell ref="A4:C4"/>
    <mergeCell ref="A5:C5"/>
    <mergeCell ref="D5:N5"/>
    <mergeCell ref="A6:C6"/>
    <mergeCell ref="D6:N6"/>
    <mergeCell ref="A8:A9"/>
    <mergeCell ref="C8:C9"/>
    <mergeCell ref="D8:D9"/>
    <mergeCell ref="E8:E9"/>
    <mergeCell ref="F8:F9"/>
    <mergeCell ref="G8:G9"/>
    <mergeCell ref="H8:H9"/>
    <mergeCell ref="I8:I9"/>
    <mergeCell ref="AI8:AI9"/>
    <mergeCell ref="X8:X9"/>
    <mergeCell ref="Y8:Y9"/>
    <mergeCell ref="AE8:AE9"/>
    <mergeCell ref="AF8:AF9"/>
    <mergeCell ref="AG8:AG9"/>
    <mergeCell ref="AB8:AB9"/>
    <mergeCell ref="AC8:AC9"/>
    <mergeCell ref="AD8:AD9"/>
    <mergeCell ref="Z8:Z9"/>
    <mergeCell ref="AA8:AA9"/>
    <mergeCell ref="Z38:Z39"/>
    <mergeCell ref="AA38:AA39"/>
    <mergeCell ref="AB38:AB39"/>
    <mergeCell ref="X38:X39"/>
    <mergeCell ref="AH8:AH9"/>
    <mergeCell ref="C57:C58"/>
    <mergeCell ref="D57:D58"/>
    <mergeCell ref="E57:E58"/>
    <mergeCell ref="F57:F58"/>
    <mergeCell ref="G57:G58"/>
    <mergeCell ref="H57:H58"/>
    <mergeCell ref="I57:I58"/>
    <mergeCell ref="J57:J58"/>
    <mergeCell ref="K57:K58"/>
    <mergeCell ref="L57:L58"/>
    <mergeCell ref="M57:M58"/>
    <mergeCell ref="X57:X58"/>
    <mergeCell ref="AB57:AB58"/>
    <mergeCell ref="D17:D18"/>
    <mergeCell ref="E17:E18"/>
    <mergeCell ref="F17:F18"/>
  </mergeCells>
  <phoneticPr fontId="47" type="noConversion"/>
  <conditionalFormatting sqref="J15">
    <cfRule type="cellIs" dxfId="2531" priority="2268" operator="equal">
      <formula>$H$10</formula>
    </cfRule>
  </conditionalFormatting>
  <conditionalFormatting sqref="J17">
    <cfRule type="cellIs" dxfId="2530" priority="2253" operator="equal">
      <formula>$H$10</formula>
    </cfRule>
  </conditionalFormatting>
  <dataValidations disablePrompts="1" count="9">
    <dataValidation type="list" allowBlank="1" showInputMessage="1" showErrorMessage="1" sqref="AI10:AI12" xr:uid="{00000000-0002-0000-0400-000000000000}">
      <formula1>#REF!</formula1>
    </dataValidation>
    <dataValidation type="list" allowBlank="1" showInputMessage="1" showErrorMessage="1" sqref="K10:K15 K40:K48 K19:K38 Z10:Z38 Z40:Z47 K50:K51 Z53:Z56 K53:K57 K17 K59:K63 K65" xr:uid="{00000000-0002-0000-0400-000001000000}">
      <formula1>$K$69:$K$73</formula1>
    </dataValidation>
    <dataValidation type="list" allowBlank="1" showInputMessage="1" showErrorMessage="1" sqref="M10:M15 M40:M48 M17 M19:M38 AB50:AB51 M50:M51 AB53:AB57 M53:M57 AB40:AB48 AB59:AB63 AB12:AB13 AB15:AB38 M59:M63 M65" xr:uid="{00000000-0002-0000-0400-000002000000}">
      <formula1>$M$69:$M$72</formula1>
    </dataValidation>
    <dataValidation type="list" allowBlank="1" showInputMessage="1" showErrorMessage="1" sqref="AC50:AC51 AC64:AC65 AC53:AC56 AC10:AC48" xr:uid="{00000000-0002-0000-0400-000003000000}">
      <formula1>$AD$69:$AD$73</formula1>
    </dataValidation>
    <dataValidation type="list" allowBlank="1" showInputMessage="1" showErrorMessage="1" sqref="Z48 Z50:Z51" xr:uid="{00000000-0002-0000-0400-000006000000}">
      <formula1>$K$23:$K$27</formula1>
    </dataValidation>
    <dataValidation type="list" allowBlank="1" showInputMessage="1" showErrorMessage="1" sqref="AC57:AC60" xr:uid="{00000000-0002-0000-0400-000007000000}">
      <formula1>$AD$25:$AD$30</formula1>
    </dataValidation>
    <dataValidation type="list" allowBlank="1" showInputMessage="1" showErrorMessage="1" sqref="Z61:Z63" xr:uid="{00000000-0002-0000-0400-000008000000}">
      <formula1>$J$21:$J$25</formula1>
    </dataValidation>
    <dataValidation type="list" allowBlank="1" showInputMessage="1" showErrorMessage="1" sqref="X61:X63" xr:uid="{00000000-0002-0000-0400-000009000000}">
      <formula1>$H$21:$H$25</formula1>
    </dataValidation>
    <dataValidation type="list" allowBlank="1" showInputMessage="1" showErrorMessage="1" sqref="AC61:AC63" xr:uid="{00000000-0002-0000-0400-00000A000000}">
      <formula1>#REF!</formula1>
    </dataValidation>
  </dataValidations>
  <hyperlinks>
    <hyperlink ref="AD46" location="'MAPA RIESGOS SEGURIDAD'!A1" display="'MAPA RIESGOS SEGURIDAD'!A1" xr:uid="{D0A004DB-88D5-4C6C-A61D-9E42F11451D8}"/>
  </hyperlink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398" operator="containsText" id="{2ABE8C35-0A6C-4D91-BC3D-D8BE7BB78033}">
            <xm:f>NOT(ISERROR(SEARCH($K$73,K10)))</xm:f>
            <xm:f>$K$73</xm:f>
            <x14:dxf>
              <fill>
                <patternFill>
                  <bgColor rgb="FFFF0000"/>
                </patternFill>
              </fill>
            </x14:dxf>
          </x14:cfRule>
          <x14:cfRule type="containsText" priority="2399" operator="containsText" id="{1D92A826-2DD9-42C4-9A2E-F36AA8D5C82B}">
            <xm:f>NOT(ISERROR(SEARCH($K$72,K10)))</xm:f>
            <xm:f>$K$72</xm:f>
            <x14:dxf>
              <fill>
                <patternFill>
                  <bgColor rgb="FFFFC000"/>
                </patternFill>
              </fill>
            </x14:dxf>
          </x14:cfRule>
          <x14:cfRule type="containsText" priority="2400" operator="containsText" id="{5B32905E-1AFF-45EF-9D84-17BE35F860B9}">
            <xm:f>NOT(ISERROR(SEARCH($K$71,K10)))</xm:f>
            <xm:f>$K$71</xm:f>
            <x14:dxf>
              <fill>
                <patternFill>
                  <bgColor rgb="FFFFFF00"/>
                </patternFill>
              </fill>
            </x14:dxf>
          </x14:cfRule>
          <x14:cfRule type="containsText" priority="2401" operator="containsText" id="{8AF19D20-F88D-43A9-879D-548E289AA647}">
            <xm:f>NOT(ISERROR(SEARCH($K$70,K10)))</xm:f>
            <xm:f>$K$70</xm:f>
            <x14:dxf>
              <fill>
                <patternFill>
                  <bgColor rgb="FF00B050"/>
                </patternFill>
              </fill>
            </x14:dxf>
          </x14:cfRule>
          <x14:cfRule type="containsText" priority="2402" operator="containsText" id="{3E7F26FD-4A35-4883-AAA6-B148C05BF17E}">
            <xm:f>NOT(ISERROR(SEARCH($K$69,K10)))</xm:f>
            <xm:f>$K$69</xm:f>
            <x14:dxf>
              <fill>
                <patternFill>
                  <bgColor rgb="FF92D050"/>
                </patternFill>
              </fill>
            </x14:dxf>
          </x14:cfRule>
          <xm:sqref>K10</xm:sqref>
        </x14:conditionalFormatting>
        <x14:conditionalFormatting xmlns:xm="http://schemas.microsoft.com/office/excel/2006/main">
          <x14:cfRule type="containsText" priority="2393" operator="containsText" id="{04E0DDCD-321F-4E78-885D-BBE865C7133F}">
            <xm:f>NOT(ISERROR(SEARCH($K$73,K11)))</xm:f>
            <xm:f>$K$73</xm:f>
            <x14:dxf>
              <fill>
                <patternFill>
                  <bgColor rgb="FFFF0000"/>
                </patternFill>
              </fill>
            </x14:dxf>
          </x14:cfRule>
          <x14:cfRule type="containsText" priority="2394" operator="containsText" id="{67D74083-7E06-4549-A13B-FF9CBCD8E561}">
            <xm:f>NOT(ISERROR(SEARCH($K$72,K11)))</xm:f>
            <xm:f>$K$72</xm:f>
            <x14:dxf>
              <fill>
                <patternFill>
                  <bgColor rgb="FFFFC000"/>
                </patternFill>
              </fill>
            </x14:dxf>
          </x14:cfRule>
          <x14:cfRule type="containsText" priority="2395" operator="containsText" id="{7776242B-F640-43D6-9A73-518FB8830A6B}">
            <xm:f>NOT(ISERROR(SEARCH($K$71,K11)))</xm:f>
            <xm:f>$K$71</xm:f>
            <x14:dxf>
              <fill>
                <patternFill>
                  <bgColor rgb="FFFFFF00"/>
                </patternFill>
              </fill>
            </x14:dxf>
          </x14:cfRule>
          <x14:cfRule type="containsText" priority="2396" operator="containsText" id="{D9C445BE-69DF-42CA-8FDD-952D34F1EEBC}">
            <xm:f>NOT(ISERROR(SEARCH($K$70,K11)))</xm:f>
            <xm:f>$K$70</xm:f>
            <x14:dxf>
              <fill>
                <patternFill>
                  <bgColor rgb="FF00B050"/>
                </patternFill>
              </fill>
            </x14:dxf>
          </x14:cfRule>
          <x14:cfRule type="containsText" priority="2397" operator="containsText" id="{1D062251-A137-49E2-BA56-19299CCE0D89}">
            <xm:f>NOT(ISERROR(SEARCH($K$69,K11)))</xm:f>
            <xm:f>$K$69</xm:f>
            <x14:dxf>
              <fill>
                <patternFill>
                  <bgColor rgb="FF92D050"/>
                </patternFill>
              </fill>
            </x14:dxf>
          </x14:cfRule>
          <xm:sqref>K11</xm:sqref>
        </x14:conditionalFormatting>
        <x14:conditionalFormatting xmlns:xm="http://schemas.microsoft.com/office/excel/2006/main">
          <x14:cfRule type="containsText" priority="2346" operator="containsText" id="{542BD9CF-B588-41F6-BF2F-D14CDBD9A49E}">
            <xm:f>NOT(ISERROR(SEARCH($I$69,I10)))</xm:f>
            <xm:f>$I$69</xm:f>
            <x14:dxf>
              <fill>
                <patternFill>
                  <fgColor rgb="FF92D050"/>
                  <bgColor rgb="FF92D050"/>
                </patternFill>
              </fill>
            </x14:dxf>
          </x14:cfRule>
          <x14:cfRule type="containsText" priority="2347" operator="containsText" id="{0175C31D-73F5-41CC-A2C0-F49560FD6A9F}">
            <xm:f>NOT(ISERROR(SEARCH($I$70,I10)))</xm:f>
            <xm:f>$I$70</xm:f>
            <x14:dxf>
              <fill>
                <patternFill>
                  <bgColor rgb="FF00B050"/>
                </patternFill>
              </fill>
            </x14:dxf>
          </x14:cfRule>
          <x14:cfRule type="containsText" priority="2348" operator="containsText" id="{6B48BB70-4EC5-4BE7-BD4C-22253C7B76A0}">
            <xm:f>NOT(ISERROR(SEARCH($I$73,I10)))</xm:f>
            <xm:f>$I$73</xm:f>
            <x14:dxf>
              <fill>
                <patternFill>
                  <bgColor rgb="FFFF0000"/>
                </patternFill>
              </fill>
            </x14:dxf>
          </x14:cfRule>
          <x14:cfRule type="containsText" priority="2349" operator="containsText" id="{8DB23009-634B-42C4-805D-AA16418791E2}">
            <xm:f>NOT(ISERROR(SEARCH($I$72,I10)))</xm:f>
            <xm:f>$I$72</xm:f>
            <x14:dxf>
              <fill>
                <patternFill>
                  <fgColor rgb="FFFFC000"/>
                  <bgColor rgb="FFFFC000"/>
                </patternFill>
              </fill>
            </x14:dxf>
          </x14:cfRule>
          <x14:cfRule type="containsText" priority="2350" operator="containsText" id="{F6241783-3A95-40CB-946A-42FAABA71A43}">
            <xm:f>NOT(ISERROR(SEARCH($I$71,I10)))</xm:f>
            <xm:f>$I$71</xm:f>
            <x14:dxf>
              <fill>
                <patternFill>
                  <fgColor rgb="FFFFFF00"/>
                  <bgColor rgb="FFFFFF00"/>
                </patternFill>
              </fill>
            </x14:dxf>
          </x14:cfRule>
          <x14:cfRule type="containsText" priority="2351" operator="containsText" id="{2A2A8DD9-A05B-407B-94B8-F63775E697F7}">
            <xm:f>NOT(ISERROR(SEARCH($I$70,I10)))</xm:f>
            <xm:f>$I$70</xm:f>
            <x14:dxf>
              <fill>
                <patternFill>
                  <bgColor theme="0" tint="-0.14996795556505021"/>
                </patternFill>
              </fill>
            </x14:dxf>
          </x14:cfRule>
          <x14:cfRule type="cellIs" priority="2352" operator="equal" id="{92E9219E-D936-423C-857B-9B06C064A90C}">
            <xm:f>'Tabla probabiidad'!$B$5</xm:f>
            <x14:dxf>
              <fill>
                <patternFill>
                  <fgColor theme="6"/>
                </patternFill>
              </fill>
            </x14:dxf>
          </x14:cfRule>
          <x14:cfRule type="cellIs" priority="2353" operator="equal" id="{EFCDAB75-29AE-4D40-ACEE-A7CA14D11179}">
            <xm:f>'Tabla probabiidad'!$B$5</xm:f>
            <x14:dxf>
              <fill>
                <patternFill>
                  <fgColor rgb="FF92D050"/>
                  <bgColor theme="6" tint="0.59996337778862885"/>
                </patternFill>
              </fill>
            </x14:dxf>
          </x14:cfRule>
          <xm:sqref>I10 X64:X65</xm:sqref>
        </x14:conditionalFormatting>
        <x14:conditionalFormatting xmlns:xm="http://schemas.microsoft.com/office/excel/2006/main">
          <x14:cfRule type="containsText" priority="2330" operator="containsText" id="{8D8DB49A-1641-4A2C-8819-857CB130A220}">
            <xm:f>NOT(ISERROR(SEARCH($I$69,I11)))</xm:f>
            <xm:f>$I$69</xm:f>
            <x14:dxf>
              <fill>
                <patternFill>
                  <fgColor rgb="FF92D050"/>
                  <bgColor rgb="FF92D050"/>
                </patternFill>
              </fill>
            </x14:dxf>
          </x14:cfRule>
          <x14:cfRule type="containsText" priority="2331" operator="containsText" id="{0251AC01-6406-4C42-89DE-A577FFB31603}">
            <xm:f>NOT(ISERROR(SEARCH($I$70,I11)))</xm:f>
            <xm:f>$I$70</xm:f>
            <x14:dxf>
              <fill>
                <patternFill>
                  <bgColor rgb="FF00B050"/>
                </patternFill>
              </fill>
            </x14:dxf>
          </x14:cfRule>
          <x14:cfRule type="containsText" priority="2332" operator="containsText" id="{D7DAC09F-7691-4F77-9981-371350B449A5}">
            <xm:f>NOT(ISERROR(SEARCH($I$73,I11)))</xm:f>
            <xm:f>$I$73</xm:f>
            <x14:dxf>
              <fill>
                <patternFill>
                  <bgColor rgb="FFFF0000"/>
                </patternFill>
              </fill>
            </x14:dxf>
          </x14:cfRule>
          <x14:cfRule type="containsText" priority="2333" operator="containsText" id="{9538A357-1D58-4659-BA6E-707FFB2CD87A}">
            <xm:f>NOT(ISERROR(SEARCH($I$72,I11)))</xm:f>
            <xm:f>$I$72</xm:f>
            <x14:dxf>
              <fill>
                <patternFill>
                  <fgColor rgb="FFFFC000"/>
                  <bgColor rgb="FFFFC000"/>
                </patternFill>
              </fill>
            </x14:dxf>
          </x14:cfRule>
          <x14:cfRule type="containsText" priority="2334" operator="containsText" id="{EA507310-DF94-4F7E-A02E-138EE46681C5}">
            <xm:f>NOT(ISERROR(SEARCH($I$71,I11)))</xm:f>
            <xm:f>$I$71</xm:f>
            <x14:dxf>
              <fill>
                <patternFill>
                  <fgColor rgb="FFFFFF00"/>
                  <bgColor rgb="FFFFFF00"/>
                </patternFill>
              </fill>
            </x14:dxf>
          </x14:cfRule>
          <x14:cfRule type="containsText" priority="2335" operator="containsText" id="{FD6CFD21-02E5-41C3-8B1B-AEED58D86F68}">
            <xm:f>NOT(ISERROR(SEARCH($I$70,I11)))</xm:f>
            <xm:f>$I$70</xm:f>
            <x14:dxf>
              <fill>
                <patternFill>
                  <bgColor theme="0" tint="-0.14996795556505021"/>
                </patternFill>
              </fill>
            </x14:dxf>
          </x14:cfRule>
          <x14:cfRule type="cellIs" priority="2336" operator="equal" id="{6E87A187-31C3-4375-8B0A-D49661FE6DD1}">
            <xm:f>'Tabla probabiidad'!$B$5</xm:f>
            <x14:dxf>
              <fill>
                <patternFill>
                  <fgColor theme="6"/>
                </patternFill>
              </fill>
            </x14:dxf>
          </x14:cfRule>
          <x14:cfRule type="cellIs" priority="2337" operator="equal" id="{4ACB1DED-64FB-4D3E-96CB-7E29105C77B4}">
            <xm:f>'Tabla probabiidad'!$B$5</xm:f>
            <x14:dxf>
              <fill>
                <patternFill>
                  <fgColor rgb="FF92D050"/>
                  <bgColor theme="6" tint="0.59996337778862885"/>
                </patternFill>
              </fill>
            </x14:dxf>
          </x14:cfRule>
          <xm:sqref>I11</xm:sqref>
        </x14:conditionalFormatting>
        <x14:conditionalFormatting xmlns:xm="http://schemas.microsoft.com/office/excel/2006/main">
          <x14:cfRule type="containsText" priority="2314" operator="containsText" id="{7353A3D2-9460-4347-80FF-7DF425928BEB}">
            <xm:f>NOT(ISERROR(SEARCH($I$69,X10)))</xm:f>
            <xm:f>$I$69</xm:f>
            <x14:dxf>
              <fill>
                <patternFill>
                  <fgColor rgb="FF92D050"/>
                  <bgColor rgb="FF92D050"/>
                </patternFill>
              </fill>
            </x14:dxf>
          </x14:cfRule>
          <x14:cfRule type="containsText" priority="2315" operator="containsText" id="{B56DC57F-9978-4086-BBA7-CA4CB9F777BD}">
            <xm:f>NOT(ISERROR(SEARCH($I$70,X10)))</xm:f>
            <xm:f>$I$70</xm:f>
            <x14:dxf>
              <fill>
                <patternFill>
                  <bgColor rgb="FF00B050"/>
                </patternFill>
              </fill>
            </x14:dxf>
          </x14:cfRule>
          <x14:cfRule type="containsText" priority="2316" operator="containsText" id="{9C8DF7FE-3A79-4507-991D-813AA9C1BBE4}">
            <xm:f>NOT(ISERROR(SEARCH($I$73,X10)))</xm:f>
            <xm:f>$I$73</xm:f>
            <x14:dxf>
              <fill>
                <patternFill>
                  <bgColor rgb="FFFF0000"/>
                </patternFill>
              </fill>
            </x14:dxf>
          </x14:cfRule>
          <x14:cfRule type="containsText" priority="2317" operator="containsText" id="{27326693-A5F1-4B66-B10B-249C5ACB29A0}">
            <xm:f>NOT(ISERROR(SEARCH($I$72,X10)))</xm:f>
            <xm:f>$I$72</xm:f>
            <x14:dxf>
              <fill>
                <patternFill>
                  <fgColor rgb="FFFFC000"/>
                  <bgColor rgb="FFFFC000"/>
                </patternFill>
              </fill>
            </x14:dxf>
          </x14:cfRule>
          <x14:cfRule type="containsText" priority="2318" operator="containsText" id="{78315960-CC80-40DA-B270-DDA66C1474F8}">
            <xm:f>NOT(ISERROR(SEARCH($I$71,X10)))</xm:f>
            <xm:f>$I$71</xm:f>
            <x14:dxf>
              <fill>
                <patternFill>
                  <fgColor rgb="FFFFFF00"/>
                  <bgColor rgb="FFFFFF00"/>
                </patternFill>
              </fill>
            </x14:dxf>
          </x14:cfRule>
          <x14:cfRule type="containsText" priority="2319" operator="containsText" id="{93D65A53-E5E5-495A-9B31-EEF38A3F981A}">
            <xm:f>NOT(ISERROR(SEARCH($I$70,X10)))</xm:f>
            <xm:f>$I$70</xm:f>
            <x14:dxf>
              <fill>
                <patternFill>
                  <bgColor theme="0" tint="-0.14996795556505021"/>
                </patternFill>
              </fill>
            </x14:dxf>
          </x14:cfRule>
          <x14:cfRule type="cellIs" priority="2320" operator="equal" id="{C3B64151-268E-4AC3-B62C-025FD17CDCC3}">
            <xm:f>'Tabla probabiidad'!$B$5</xm:f>
            <x14:dxf>
              <fill>
                <patternFill>
                  <fgColor theme="6"/>
                </patternFill>
              </fill>
            </x14:dxf>
          </x14:cfRule>
          <x14:cfRule type="cellIs" priority="2321" operator="equal" id="{20735F9E-DC97-49CA-BD45-F712D9D8B2B0}">
            <xm:f>'Tabla probabiidad'!$B$5</xm:f>
            <x14:dxf>
              <fill>
                <patternFill>
                  <fgColor rgb="FF92D050"/>
                  <bgColor theme="6" tint="0.59996337778862885"/>
                </patternFill>
              </fill>
            </x14:dxf>
          </x14:cfRule>
          <xm:sqref>X10</xm:sqref>
        </x14:conditionalFormatting>
        <x14:conditionalFormatting xmlns:xm="http://schemas.microsoft.com/office/excel/2006/main">
          <x14:cfRule type="containsText" priority="2306" operator="containsText" id="{CB9109D9-079E-462C-AEF4-A2A78232D9DA}">
            <xm:f>NOT(ISERROR(SEARCH($I$69,X11)))</xm:f>
            <xm:f>$I$69</xm:f>
            <x14:dxf>
              <fill>
                <patternFill>
                  <fgColor rgb="FF92D050"/>
                  <bgColor rgb="FF92D050"/>
                </patternFill>
              </fill>
            </x14:dxf>
          </x14:cfRule>
          <x14:cfRule type="containsText" priority="2307" operator="containsText" id="{90ABEA59-1EBD-4FF5-A064-2B4FBF7E8DA7}">
            <xm:f>NOT(ISERROR(SEARCH($I$70,X11)))</xm:f>
            <xm:f>$I$70</xm:f>
            <x14:dxf>
              <fill>
                <patternFill>
                  <bgColor rgb="FF00B050"/>
                </patternFill>
              </fill>
            </x14:dxf>
          </x14:cfRule>
          <x14:cfRule type="containsText" priority="2308" operator="containsText" id="{D1BFE70D-E9A9-49E5-B8A6-A9FE9BB91ABD}">
            <xm:f>NOT(ISERROR(SEARCH($I$73,X11)))</xm:f>
            <xm:f>$I$73</xm:f>
            <x14:dxf>
              <fill>
                <patternFill>
                  <bgColor rgb="FFFF0000"/>
                </patternFill>
              </fill>
            </x14:dxf>
          </x14:cfRule>
          <x14:cfRule type="containsText" priority="2309" operator="containsText" id="{F2098F57-3AF9-4133-9254-290C352B523C}">
            <xm:f>NOT(ISERROR(SEARCH($I$72,X11)))</xm:f>
            <xm:f>$I$72</xm:f>
            <x14:dxf>
              <fill>
                <patternFill>
                  <fgColor rgb="FFFFC000"/>
                  <bgColor rgb="FFFFC000"/>
                </patternFill>
              </fill>
            </x14:dxf>
          </x14:cfRule>
          <x14:cfRule type="containsText" priority="2310" operator="containsText" id="{0B7C261B-60EC-484E-A1C9-183BF92F293C}">
            <xm:f>NOT(ISERROR(SEARCH($I$71,X11)))</xm:f>
            <xm:f>$I$71</xm:f>
            <x14:dxf>
              <fill>
                <patternFill>
                  <fgColor rgb="FFFFFF00"/>
                  <bgColor rgb="FFFFFF00"/>
                </patternFill>
              </fill>
            </x14:dxf>
          </x14:cfRule>
          <x14:cfRule type="containsText" priority="2311" operator="containsText" id="{897BAD7D-07A9-4CDB-AE24-7E23FDDECC78}">
            <xm:f>NOT(ISERROR(SEARCH($I$70,X11)))</xm:f>
            <xm:f>$I$70</xm:f>
            <x14:dxf>
              <fill>
                <patternFill>
                  <bgColor theme="0" tint="-0.14996795556505021"/>
                </patternFill>
              </fill>
            </x14:dxf>
          </x14:cfRule>
          <x14:cfRule type="cellIs" priority="2312" operator="equal" id="{736D1521-E437-4990-9D7D-0A502FD1186E}">
            <xm:f>'Tabla probabiidad'!$B$5</xm:f>
            <x14:dxf>
              <fill>
                <patternFill>
                  <fgColor theme="6"/>
                </patternFill>
              </fill>
            </x14:dxf>
          </x14:cfRule>
          <x14:cfRule type="cellIs" priority="2313" operator="equal" id="{B812CB29-854A-41D6-8805-319CCFF117C2}">
            <xm:f>'Tabla probabiidad'!$B$5</xm:f>
            <x14:dxf>
              <fill>
                <patternFill>
                  <fgColor rgb="FF92D050"/>
                  <bgColor theme="6" tint="0.59996337778862885"/>
                </patternFill>
              </fill>
            </x14:dxf>
          </x14:cfRule>
          <xm:sqref>X11</xm:sqref>
        </x14:conditionalFormatting>
        <x14:conditionalFormatting xmlns:xm="http://schemas.microsoft.com/office/excel/2006/main">
          <x14:cfRule type="containsText" priority="2293" operator="containsText" id="{4BF5F777-15C6-411D-B355-88BC8ED3CA37}">
            <xm:f>NOT(ISERROR(SEARCH($K$73,Z11)))</xm:f>
            <xm:f>$K$73</xm:f>
            <x14:dxf>
              <fill>
                <patternFill>
                  <bgColor rgb="FFFF0000"/>
                </patternFill>
              </fill>
            </x14:dxf>
          </x14:cfRule>
          <x14:cfRule type="containsText" priority="2294" operator="containsText" id="{58EC7A58-FEB0-43B9-B823-ADDB624D170C}">
            <xm:f>NOT(ISERROR(SEARCH($K$72,Z11)))</xm:f>
            <xm:f>$K$72</xm:f>
            <x14:dxf>
              <fill>
                <patternFill>
                  <bgColor rgb="FFFFC000"/>
                </patternFill>
              </fill>
            </x14:dxf>
          </x14:cfRule>
          <x14:cfRule type="containsText" priority="2295" operator="containsText" id="{EB2260DC-09BE-4435-9FC6-F4609EA8792C}">
            <xm:f>NOT(ISERROR(SEARCH($K$71,Z11)))</xm:f>
            <xm:f>$K$71</xm:f>
            <x14:dxf>
              <fill>
                <patternFill>
                  <bgColor rgb="FFFFFF00"/>
                </patternFill>
              </fill>
            </x14:dxf>
          </x14:cfRule>
          <x14:cfRule type="containsText" priority="2296" operator="containsText" id="{6ECE72E0-92CE-42C2-88D9-C467000B63BD}">
            <xm:f>NOT(ISERROR(SEARCH($K$70,Z11)))</xm:f>
            <xm:f>$K$70</xm:f>
            <x14:dxf>
              <fill>
                <patternFill>
                  <bgColor rgb="FF00B050"/>
                </patternFill>
              </fill>
            </x14:dxf>
          </x14:cfRule>
          <x14:cfRule type="containsText" priority="2297" operator="containsText" id="{398ED477-46C1-4640-85E8-6B04730C7CA9}">
            <xm:f>NOT(ISERROR(SEARCH($K$69,Z11)))</xm:f>
            <xm:f>$K$69</xm:f>
            <x14:dxf>
              <fill>
                <patternFill>
                  <bgColor rgb="FF92D050"/>
                </patternFill>
              </fill>
            </x14:dxf>
          </x14:cfRule>
          <xm:sqref>Z11</xm:sqref>
        </x14:conditionalFormatting>
        <x14:conditionalFormatting xmlns:xm="http://schemas.microsoft.com/office/excel/2006/main">
          <x14:cfRule type="containsText" priority="2288" operator="containsText" id="{8767171B-82AD-43F1-9341-3C382878490D}">
            <xm:f>NOT(ISERROR(SEARCH($K$73,Z10)))</xm:f>
            <xm:f>$K$73</xm:f>
            <x14:dxf>
              <fill>
                <patternFill>
                  <bgColor rgb="FFFF0000"/>
                </patternFill>
              </fill>
            </x14:dxf>
          </x14:cfRule>
          <x14:cfRule type="containsText" priority="2289" operator="containsText" id="{BA33692F-85BE-4DE8-9D90-4422832D9B75}">
            <xm:f>NOT(ISERROR(SEARCH($K$72,Z10)))</xm:f>
            <xm:f>$K$72</xm:f>
            <x14:dxf>
              <fill>
                <patternFill>
                  <bgColor rgb="FFFFC000"/>
                </patternFill>
              </fill>
            </x14:dxf>
          </x14:cfRule>
          <x14:cfRule type="containsText" priority="2290" operator="containsText" id="{CDAD13F7-4BDE-410F-956B-0F419276D4BF}">
            <xm:f>NOT(ISERROR(SEARCH($K$71,Z10)))</xm:f>
            <xm:f>$K$71</xm:f>
            <x14:dxf>
              <fill>
                <patternFill>
                  <bgColor rgb="FFFFFF00"/>
                </patternFill>
              </fill>
            </x14:dxf>
          </x14:cfRule>
          <x14:cfRule type="containsText" priority="2291" operator="containsText" id="{21A18171-23F7-40CF-87CE-73B942C33C44}">
            <xm:f>NOT(ISERROR(SEARCH($K$70,Z10)))</xm:f>
            <xm:f>$K$70</xm:f>
            <x14:dxf>
              <fill>
                <patternFill>
                  <bgColor rgb="FF00B050"/>
                </patternFill>
              </fill>
            </x14:dxf>
          </x14:cfRule>
          <x14:cfRule type="containsText" priority="2292" operator="containsText" id="{75C84286-D309-4FF3-9D6D-EBB419E74BC5}">
            <xm:f>NOT(ISERROR(SEARCH($K$69,Z10)))</xm:f>
            <xm:f>$K$69</xm:f>
            <x14:dxf>
              <fill>
                <patternFill>
                  <bgColor rgb="FF92D050"/>
                </patternFill>
              </fill>
            </x14:dxf>
          </x14:cfRule>
          <xm:sqref>Z10</xm:sqref>
        </x14:conditionalFormatting>
        <x14:conditionalFormatting xmlns:xm="http://schemas.microsoft.com/office/excel/2006/main">
          <x14:cfRule type="containsText" priority="2284" operator="containsText" id="{6F45150D-F268-4145-9A25-7324613FE353}">
            <xm:f>NOT(ISERROR(SEARCH($M$72,M10)))</xm:f>
            <xm:f>$M$72</xm:f>
            <x14:dxf>
              <fill>
                <patternFill>
                  <bgColor rgb="FFFF0000"/>
                </patternFill>
              </fill>
            </x14:dxf>
          </x14:cfRule>
          <x14:cfRule type="containsText" priority="2285" operator="containsText" id="{AB229302-F9DE-42AA-8A20-9B603D9D925E}">
            <xm:f>NOT(ISERROR(SEARCH($M$71,M10)))</xm:f>
            <xm:f>$M$71</xm:f>
            <x14:dxf>
              <fill>
                <patternFill>
                  <bgColor rgb="FFFFC000"/>
                </patternFill>
              </fill>
            </x14:dxf>
          </x14:cfRule>
          <x14:cfRule type="containsText" priority="2286" operator="containsText" id="{7B42A972-B982-4C61-BBF0-8960125CAD1A}">
            <xm:f>NOT(ISERROR(SEARCH($M$70,M10)))</xm:f>
            <xm:f>$M$70</xm:f>
            <x14:dxf>
              <fill>
                <patternFill>
                  <bgColor rgb="FFFFFF00"/>
                </patternFill>
              </fill>
            </x14:dxf>
          </x14:cfRule>
          <x14:cfRule type="containsText" priority="2287" operator="containsText" id="{AA694D01-2E8A-40E5-81A7-53FC0FCC39C1}">
            <xm:f>NOT(ISERROR(SEARCH($M$69,M10)))</xm:f>
            <xm:f>$M$69</xm:f>
            <x14:dxf>
              <fill>
                <patternFill>
                  <bgColor rgb="FF92D050"/>
                </patternFill>
              </fill>
            </x14:dxf>
          </x14:cfRule>
          <xm:sqref>M10</xm:sqref>
        </x14:conditionalFormatting>
        <x14:conditionalFormatting xmlns:xm="http://schemas.microsoft.com/office/excel/2006/main">
          <x14:cfRule type="containsText" priority="2280" operator="containsText" id="{2C1E9042-D8D9-4242-A425-D27B7078169C}">
            <xm:f>NOT(ISERROR(SEARCH($M$72,M11)))</xm:f>
            <xm:f>$M$72</xm:f>
            <x14:dxf>
              <fill>
                <patternFill>
                  <bgColor rgb="FFFF0000"/>
                </patternFill>
              </fill>
            </x14:dxf>
          </x14:cfRule>
          <x14:cfRule type="containsText" priority="2281" operator="containsText" id="{D491DD21-1290-4326-A6AE-953A5157752D}">
            <xm:f>NOT(ISERROR(SEARCH($M$71,M11)))</xm:f>
            <xm:f>$M$71</xm:f>
            <x14:dxf>
              <fill>
                <patternFill>
                  <bgColor rgb="FFFFC000"/>
                </patternFill>
              </fill>
            </x14:dxf>
          </x14:cfRule>
          <x14:cfRule type="containsText" priority="2282" operator="containsText" id="{581F4BAD-EF26-4034-9115-49C302223B52}">
            <xm:f>NOT(ISERROR(SEARCH($M$70,M11)))</xm:f>
            <xm:f>$M$70</xm:f>
            <x14:dxf>
              <fill>
                <patternFill>
                  <bgColor rgb="FFFFFF00"/>
                </patternFill>
              </fill>
            </x14:dxf>
          </x14:cfRule>
          <x14:cfRule type="containsText" priority="2283" operator="containsText" id="{DD7875A6-FDD8-4B74-9485-058BC7B0FF39}">
            <xm:f>NOT(ISERROR(SEARCH($M$69,M11)))</xm:f>
            <xm:f>$M$69</xm:f>
            <x14:dxf>
              <fill>
                <patternFill>
                  <bgColor rgb="FF92D050"/>
                </patternFill>
              </fill>
            </x14:dxf>
          </x14:cfRule>
          <xm:sqref>M11</xm:sqref>
        </x14:conditionalFormatting>
        <x14:conditionalFormatting xmlns:xm="http://schemas.microsoft.com/office/excel/2006/main">
          <x14:cfRule type="containsText" priority="2269" operator="containsText" id="{3F001A10-5258-4B21-BEDE-76F16AEB1F2E}">
            <xm:f>NOT(ISERROR(SEARCH($H$70,I15)))</xm:f>
            <xm:f>$H$70</xm:f>
            <x14:dxf>
              <fill>
                <patternFill>
                  <fgColor rgb="FF92D050"/>
                  <bgColor rgb="FF92D050"/>
                </patternFill>
              </fill>
            </x14:dxf>
          </x14:cfRule>
          <x14:cfRule type="containsText" priority="2270" operator="containsText" id="{AC1CF53E-D7A5-46B7-874B-3E18D1103D41}">
            <xm:f>NOT(ISERROR(SEARCH($H$74,I15)))</xm:f>
            <xm:f>$H$74</xm:f>
            <x14:dxf>
              <fill>
                <patternFill>
                  <bgColor rgb="FFFF0000"/>
                </patternFill>
              </fill>
            </x14:dxf>
          </x14:cfRule>
          <x14:cfRule type="containsText" priority="2271" operator="containsText" id="{BF8F15DC-2479-438A-BDCF-C116741AA6D9}">
            <xm:f>NOT(ISERROR(SEARCH($H$73,I15)))</xm:f>
            <xm:f>$H$73</xm:f>
            <x14:dxf>
              <fill>
                <patternFill>
                  <fgColor rgb="FFFFFF00"/>
                  <bgColor rgb="FFFFFF00"/>
                </patternFill>
              </fill>
            </x14:dxf>
          </x14:cfRule>
          <x14:cfRule type="containsText" priority="2272" operator="containsText" id="{DA84483B-CCF3-42D5-AA38-99CD566C4BB6}">
            <xm:f>NOT(ISERROR(SEARCH($H$72,I15)))</xm:f>
            <xm:f>$H$72</xm:f>
            <x14:dxf>
              <fill>
                <patternFill>
                  <fgColor rgb="FFFFC000"/>
                  <bgColor rgb="FFFFC000"/>
                </patternFill>
              </fill>
            </x14:dxf>
          </x14:cfRule>
          <x14:cfRule type="containsText" priority="2273" operator="containsText" id="{0BF7B954-BE0D-4209-A99F-779B1C615736}">
            <xm:f>NOT(ISERROR(SEARCH($H$71,I15)))</xm:f>
            <xm:f>$H$71</xm:f>
            <x14:dxf>
              <fill>
                <patternFill>
                  <bgColor rgb="FF00B050"/>
                </patternFill>
              </fill>
            </x14:dxf>
          </x14:cfRule>
          <x14:cfRule type="cellIs" priority="2274" operator="equal" id="{23E813AA-DFFE-4744-A4D1-BEDAAB829E55}">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2275" operator="equal" id="{D766997E-7F9D-4E48-946C-61FC6BB2EC6F}">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I15</xm:sqref>
        </x14:conditionalFormatting>
        <x14:conditionalFormatting xmlns:xm="http://schemas.microsoft.com/office/excel/2006/main">
          <x14:cfRule type="containsText" priority="2169" operator="containsText" id="{4CF0EE55-4516-48AC-B248-1BFD5C030EF5}">
            <xm:f>NOT(ISERROR(SEARCH($I$69,I17)))</xm:f>
            <xm:f>$I$69</xm:f>
            <x14:dxf>
              <fill>
                <patternFill>
                  <fgColor rgb="FF92D050"/>
                  <bgColor rgb="FF92D050"/>
                </patternFill>
              </fill>
            </x14:dxf>
          </x14:cfRule>
          <x14:cfRule type="containsText" priority="2170" operator="containsText" id="{82285B78-819B-45D5-AEC8-DC7583111FA1}">
            <xm:f>NOT(ISERROR(SEARCH($I$70,I17)))</xm:f>
            <xm:f>$I$70</xm:f>
            <x14:dxf>
              <fill>
                <patternFill>
                  <bgColor rgb="FF00B050"/>
                </patternFill>
              </fill>
            </x14:dxf>
          </x14:cfRule>
          <x14:cfRule type="containsText" priority="2171" operator="containsText" id="{FEC9D75C-1F4F-4F0C-8ACE-98C2408BDCA4}">
            <xm:f>NOT(ISERROR(SEARCH($I$73,I17)))</xm:f>
            <xm:f>$I$73</xm:f>
            <x14:dxf>
              <fill>
                <patternFill>
                  <bgColor rgb="FFFF0000"/>
                </patternFill>
              </fill>
            </x14:dxf>
          </x14:cfRule>
          <x14:cfRule type="containsText" priority="2172" operator="containsText" id="{479B1450-A5AD-46BD-9A09-DC73B72B9733}">
            <xm:f>NOT(ISERROR(SEARCH($I$72,I17)))</xm:f>
            <xm:f>$I$72</xm:f>
            <x14:dxf>
              <fill>
                <patternFill>
                  <fgColor rgb="FFFFC000"/>
                  <bgColor rgb="FFFFC000"/>
                </patternFill>
              </fill>
            </x14:dxf>
          </x14:cfRule>
          <x14:cfRule type="containsText" priority="2173" operator="containsText" id="{22923817-F51B-4E72-9ACC-704457760D41}">
            <xm:f>NOT(ISERROR(SEARCH($I$71,I17)))</xm:f>
            <xm:f>$I$71</xm:f>
            <x14:dxf>
              <fill>
                <patternFill>
                  <fgColor rgb="FFFFFF00"/>
                  <bgColor rgb="FFFFFF00"/>
                </patternFill>
              </fill>
            </x14:dxf>
          </x14:cfRule>
          <x14:cfRule type="containsText" priority="2174" operator="containsText" id="{E315D981-DFC8-46AB-ACAF-D6E11006F23E}">
            <xm:f>NOT(ISERROR(SEARCH($I$70,I17)))</xm:f>
            <xm:f>$I$70</xm:f>
            <x14:dxf>
              <fill>
                <patternFill>
                  <bgColor theme="0" tint="-0.14996795556505021"/>
                </patternFill>
              </fill>
            </x14:dxf>
          </x14:cfRule>
          <x14:cfRule type="cellIs" priority="2175" operator="equal" id="{D12CBC75-02E4-4696-B26E-D4D14A6B9762}">
            <xm:f>'Tabla probabiidad'!$B$5</xm:f>
            <x14:dxf>
              <fill>
                <patternFill>
                  <fgColor theme="6"/>
                </patternFill>
              </fill>
            </x14:dxf>
          </x14:cfRule>
          <x14:cfRule type="cellIs" priority="2176" operator="equal" id="{8A065932-AC3F-4AF2-B29E-C141BD5F17E9}">
            <xm:f>'Tabla probabiidad'!$B$5</xm:f>
            <x14:dxf>
              <fill>
                <patternFill>
                  <fgColor rgb="FF92D050"/>
                  <bgColor theme="6" tint="0.59996337778862885"/>
                </patternFill>
              </fill>
            </x14:dxf>
          </x14:cfRule>
          <xm:sqref>I17</xm:sqref>
        </x14:conditionalFormatting>
        <x14:conditionalFormatting xmlns:xm="http://schemas.microsoft.com/office/excel/2006/main">
          <x14:cfRule type="containsText" priority="2145" operator="containsText" id="{69425039-2A4B-406A-971C-5BEE8AA88DD7}">
            <xm:f>NOT(ISERROR(SEARCH($I$69,I19)))</xm:f>
            <xm:f>$I$69</xm:f>
            <x14:dxf>
              <fill>
                <patternFill>
                  <fgColor rgb="FF92D050"/>
                  <bgColor rgb="FF92D050"/>
                </patternFill>
              </fill>
            </x14:dxf>
          </x14:cfRule>
          <x14:cfRule type="containsText" priority="2146" operator="containsText" id="{9F5B3E13-8379-44DF-9174-3437B1A167D8}">
            <xm:f>NOT(ISERROR(SEARCH($I$70,I19)))</xm:f>
            <xm:f>$I$70</xm:f>
            <x14:dxf>
              <fill>
                <patternFill>
                  <bgColor rgb="FF00B050"/>
                </patternFill>
              </fill>
            </x14:dxf>
          </x14:cfRule>
          <x14:cfRule type="containsText" priority="2147" operator="containsText" id="{9304068C-1B0C-4FE3-8FDC-758442761A28}">
            <xm:f>NOT(ISERROR(SEARCH($I$73,I19)))</xm:f>
            <xm:f>$I$73</xm:f>
            <x14:dxf>
              <fill>
                <patternFill>
                  <bgColor rgb="FFFF0000"/>
                </patternFill>
              </fill>
            </x14:dxf>
          </x14:cfRule>
          <x14:cfRule type="containsText" priority="2148" operator="containsText" id="{12041751-1E97-4BB5-8B27-3EC613479D9D}">
            <xm:f>NOT(ISERROR(SEARCH($I$72,I19)))</xm:f>
            <xm:f>$I$72</xm:f>
            <x14:dxf>
              <fill>
                <patternFill>
                  <fgColor rgb="FFFFC000"/>
                  <bgColor rgb="FFFFC000"/>
                </patternFill>
              </fill>
            </x14:dxf>
          </x14:cfRule>
          <x14:cfRule type="containsText" priority="2149" operator="containsText" id="{68AACB41-109E-4AFB-9ADC-A6FFBF4B49C0}">
            <xm:f>NOT(ISERROR(SEARCH($I$71,I19)))</xm:f>
            <xm:f>$I$71</xm:f>
            <x14:dxf>
              <fill>
                <patternFill>
                  <fgColor rgb="FFFFFF00"/>
                  <bgColor rgb="FFFFFF00"/>
                </patternFill>
              </fill>
            </x14:dxf>
          </x14:cfRule>
          <x14:cfRule type="containsText" priority="2150" operator="containsText" id="{D4F80D98-4CC4-43C4-8EEE-43DD03CF2140}">
            <xm:f>NOT(ISERROR(SEARCH($I$70,I19)))</xm:f>
            <xm:f>$I$70</xm:f>
            <x14:dxf>
              <fill>
                <patternFill>
                  <bgColor theme="0" tint="-0.14996795556505021"/>
                </patternFill>
              </fill>
            </x14:dxf>
          </x14:cfRule>
          <x14:cfRule type="cellIs" priority="2151" operator="equal" id="{0B6DDF16-B40C-4986-BCE6-B84DAF750DE3}">
            <xm:f>'Tabla probabiidad'!$B$5</xm:f>
            <x14:dxf>
              <fill>
                <patternFill>
                  <fgColor theme="6"/>
                </patternFill>
              </fill>
            </x14:dxf>
          </x14:cfRule>
          <x14:cfRule type="cellIs" priority="2152" operator="equal" id="{B4FF24D4-966B-41CC-9308-C31002065D8F}">
            <xm:f>'Tabla probabiidad'!$B$5</xm:f>
            <x14:dxf>
              <fill>
                <patternFill>
                  <fgColor rgb="FF92D050"/>
                  <bgColor theme="6" tint="0.59996337778862885"/>
                </patternFill>
              </fill>
            </x14:dxf>
          </x14:cfRule>
          <xm:sqref>I19</xm:sqref>
        </x14:conditionalFormatting>
        <x14:conditionalFormatting xmlns:xm="http://schemas.microsoft.com/office/excel/2006/main">
          <x14:cfRule type="containsText" priority="2140" operator="containsText" id="{752795C5-A44E-45BD-9DF5-3772D3319B36}">
            <xm:f>NOT(ISERROR(SEARCH($K$73,K19)))</xm:f>
            <xm:f>$K$73</xm:f>
            <x14:dxf>
              <fill>
                <patternFill>
                  <bgColor rgb="FFFF0000"/>
                </patternFill>
              </fill>
            </x14:dxf>
          </x14:cfRule>
          <x14:cfRule type="containsText" priority="2141" operator="containsText" id="{43E09E31-5E91-4192-BE83-1DF2DB0BE6BE}">
            <xm:f>NOT(ISERROR(SEARCH($K$72,K19)))</xm:f>
            <xm:f>$K$72</xm:f>
            <x14:dxf>
              <fill>
                <patternFill>
                  <bgColor rgb="FFFFC000"/>
                </patternFill>
              </fill>
            </x14:dxf>
          </x14:cfRule>
          <x14:cfRule type="containsText" priority="2142" operator="containsText" id="{BE8AF80B-7598-4A1B-B100-38BBAA343437}">
            <xm:f>NOT(ISERROR(SEARCH($K$71,K19)))</xm:f>
            <xm:f>$K$71</xm:f>
            <x14:dxf>
              <fill>
                <patternFill>
                  <bgColor rgb="FFFFFF00"/>
                </patternFill>
              </fill>
            </x14:dxf>
          </x14:cfRule>
          <x14:cfRule type="containsText" priority="2143" operator="containsText" id="{573DBE36-C0CB-44C0-933B-DB8B9455CF28}">
            <xm:f>NOT(ISERROR(SEARCH($K$70,K19)))</xm:f>
            <xm:f>$K$70</xm:f>
            <x14:dxf>
              <fill>
                <patternFill>
                  <bgColor rgb="FF00B050"/>
                </patternFill>
              </fill>
            </x14:dxf>
          </x14:cfRule>
          <x14:cfRule type="containsText" priority="2144" operator="containsText" id="{B9465690-68BB-4AD8-8A9C-1DDD20873E93}">
            <xm:f>NOT(ISERROR(SEARCH($K$69,K19)))</xm:f>
            <xm:f>$K$69</xm:f>
            <x14:dxf>
              <fill>
                <patternFill>
                  <bgColor rgb="FF92D050"/>
                </patternFill>
              </fill>
            </x14:dxf>
          </x14:cfRule>
          <xm:sqref>K19</xm:sqref>
        </x14:conditionalFormatting>
        <x14:conditionalFormatting xmlns:xm="http://schemas.microsoft.com/office/excel/2006/main">
          <x14:cfRule type="containsText" priority="1980" operator="containsText" id="{39FF43E7-BC36-449B-8C82-866F2A323EE1}">
            <xm:f>NOT(ISERROR(SEARCH($I$69,I25)))</xm:f>
            <xm:f>$I$69</xm:f>
            <x14:dxf>
              <fill>
                <patternFill>
                  <fgColor rgb="FF92D050"/>
                  <bgColor rgb="FF92D050"/>
                </patternFill>
              </fill>
            </x14:dxf>
          </x14:cfRule>
          <x14:cfRule type="containsText" priority="1981" operator="containsText" id="{96DCDED8-4C1C-45A7-8CBC-547ED2500AD4}">
            <xm:f>NOT(ISERROR(SEARCH($I$70,I25)))</xm:f>
            <xm:f>$I$70</xm:f>
            <x14:dxf>
              <fill>
                <patternFill>
                  <bgColor rgb="FF00B050"/>
                </patternFill>
              </fill>
            </x14:dxf>
          </x14:cfRule>
          <x14:cfRule type="containsText" priority="1982" operator="containsText" id="{0FB0DA1F-E1C2-4C4C-9986-1091A2EFF382}">
            <xm:f>NOT(ISERROR(SEARCH($I$73,I25)))</xm:f>
            <xm:f>$I$73</xm:f>
            <x14:dxf>
              <fill>
                <patternFill>
                  <bgColor rgb="FFFF0000"/>
                </patternFill>
              </fill>
            </x14:dxf>
          </x14:cfRule>
          <x14:cfRule type="containsText" priority="1983" operator="containsText" id="{64912203-8DE6-4604-BFFD-88D80941EB22}">
            <xm:f>NOT(ISERROR(SEARCH($I$72,I25)))</xm:f>
            <xm:f>$I$72</xm:f>
            <x14:dxf>
              <fill>
                <patternFill>
                  <fgColor rgb="FFFFC000"/>
                  <bgColor rgb="FFFFC000"/>
                </patternFill>
              </fill>
            </x14:dxf>
          </x14:cfRule>
          <x14:cfRule type="containsText" priority="1984" operator="containsText" id="{809A871A-8690-4D16-BD0F-8E4B69B5E870}">
            <xm:f>NOT(ISERROR(SEARCH($I$71,I25)))</xm:f>
            <xm:f>$I$71</xm:f>
            <x14:dxf>
              <fill>
                <patternFill>
                  <fgColor rgb="FFFFFF00"/>
                  <bgColor rgb="FFFFFF00"/>
                </patternFill>
              </fill>
            </x14:dxf>
          </x14:cfRule>
          <x14:cfRule type="containsText" priority="1985" operator="containsText" id="{B464A13F-723D-41E7-8F44-C1B46EB29A2D}">
            <xm:f>NOT(ISERROR(SEARCH($I$70,I25)))</xm:f>
            <xm:f>$I$70</xm:f>
            <x14:dxf>
              <fill>
                <patternFill>
                  <bgColor theme="0" tint="-0.14996795556505021"/>
                </patternFill>
              </fill>
            </x14:dxf>
          </x14:cfRule>
          <x14:cfRule type="cellIs" priority="1986" operator="equal" id="{CCABADF3-4110-40D0-AC94-3023905BA1F0}">
            <xm:f>'Tabla probabiidad'!$B$5</xm:f>
            <x14:dxf>
              <fill>
                <patternFill>
                  <fgColor theme="6"/>
                </patternFill>
              </fill>
            </x14:dxf>
          </x14:cfRule>
          <x14:cfRule type="cellIs" priority="1987" operator="equal" id="{27F3C91C-BA37-43CE-903B-BC90CECC19F2}">
            <xm:f>'Tabla probabiidad'!$B$5</xm:f>
            <x14:dxf>
              <fill>
                <patternFill>
                  <fgColor rgb="FF92D050"/>
                  <bgColor theme="6" tint="0.59996337778862885"/>
                </patternFill>
              </fill>
            </x14:dxf>
          </x14:cfRule>
          <xm:sqref>I25</xm:sqref>
        </x14:conditionalFormatting>
        <x14:conditionalFormatting xmlns:xm="http://schemas.microsoft.com/office/excel/2006/main">
          <x14:cfRule type="containsText" priority="1964" operator="containsText" id="{DF09D5FD-9267-4007-85EE-EA3B19C36FC2}">
            <xm:f>NOT(ISERROR(SEARCH($I$69,I29)))</xm:f>
            <xm:f>$I$69</xm:f>
            <x14:dxf>
              <fill>
                <patternFill>
                  <fgColor rgb="FF92D050"/>
                  <bgColor rgb="FF92D050"/>
                </patternFill>
              </fill>
            </x14:dxf>
          </x14:cfRule>
          <x14:cfRule type="containsText" priority="1965" operator="containsText" id="{3F402BEE-30E2-4A0C-85EB-DE7581A100C7}">
            <xm:f>NOT(ISERROR(SEARCH($I$70,I29)))</xm:f>
            <xm:f>$I$70</xm:f>
            <x14:dxf>
              <fill>
                <patternFill>
                  <bgColor rgb="FF00B050"/>
                </patternFill>
              </fill>
            </x14:dxf>
          </x14:cfRule>
          <x14:cfRule type="containsText" priority="1966" operator="containsText" id="{E801220B-7760-484D-A4D9-299743BA1349}">
            <xm:f>NOT(ISERROR(SEARCH($I$73,I29)))</xm:f>
            <xm:f>$I$73</xm:f>
            <x14:dxf>
              <fill>
                <patternFill>
                  <bgColor rgb="FFFF0000"/>
                </patternFill>
              </fill>
            </x14:dxf>
          </x14:cfRule>
          <x14:cfRule type="containsText" priority="1967" operator="containsText" id="{A20B8543-D8EF-40DA-83E6-D6A7A74657E6}">
            <xm:f>NOT(ISERROR(SEARCH($I$72,I29)))</xm:f>
            <xm:f>$I$72</xm:f>
            <x14:dxf>
              <fill>
                <patternFill>
                  <fgColor rgb="FFFFC000"/>
                  <bgColor rgb="FFFFC000"/>
                </patternFill>
              </fill>
            </x14:dxf>
          </x14:cfRule>
          <x14:cfRule type="containsText" priority="1968" operator="containsText" id="{E09C33F9-9BA9-49BC-A175-8D830320709F}">
            <xm:f>NOT(ISERROR(SEARCH($I$71,I29)))</xm:f>
            <xm:f>$I$71</xm:f>
            <x14:dxf>
              <fill>
                <patternFill>
                  <fgColor rgb="FFFFFF00"/>
                  <bgColor rgb="FFFFFF00"/>
                </patternFill>
              </fill>
            </x14:dxf>
          </x14:cfRule>
          <x14:cfRule type="containsText" priority="1969" operator="containsText" id="{AE4E6BE1-C098-4F03-BD37-FBE59793D38C}">
            <xm:f>NOT(ISERROR(SEARCH($I$70,I29)))</xm:f>
            <xm:f>$I$70</xm:f>
            <x14:dxf>
              <fill>
                <patternFill>
                  <bgColor theme="0" tint="-0.14996795556505021"/>
                </patternFill>
              </fill>
            </x14:dxf>
          </x14:cfRule>
          <x14:cfRule type="cellIs" priority="1970" operator="equal" id="{0FAF7B3D-B5A2-42D0-AAB5-A1AA3089472D}">
            <xm:f>'Tabla probabiidad'!$B$5</xm:f>
            <x14:dxf>
              <fill>
                <patternFill>
                  <fgColor theme="6"/>
                </patternFill>
              </fill>
            </x14:dxf>
          </x14:cfRule>
          <x14:cfRule type="cellIs" priority="1971" operator="equal" id="{58AF2901-5833-4F0D-B6E1-97184A7D63C7}">
            <xm:f>'Tabla probabiidad'!$B$5</xm:f>
            <x14:dxf>
              <fill>
                <patternFill>
                  <fgColor rgb="FF92D050"/>
                  <bgColor theme="6" tint="0.59996337778862885"/>
                </patternFill>
              </fill>
            </x14:dxf>
          </x14:cfRule>
          <xm:sqref>I29</xm:sqref>
        </x14:conditionalFormatting>
        <x14:conditionalFormatting xmlns:xm="http://schemas.microsoft.com/office/excel/2006/main">
          <x14:cfRule type="containsText" priority="1956" operator="containsText" id="{B2A747E2-CA43-4858-B857-72334127591E}">
            <xm:f>NOT(ISERROR(SEARCH($I$69,I26)))</xm:f>
            <xm:f>$I$69</xm:f>
            <x14:dxf>
              <fill>
                <patternFill>
                  <fgColor rgb="FF92D050"/>
                  <bgColor rgb="FF92D050"/>
                </patternFill>
              </fill>
            </x14:dxf>
          </x14:cfRule>
          <x14:cfRule type="containsText" priority="1957" operator="containsText" id="{74B0BB96-A5FE-46C8-9B9C-F6C15BFCE521}">
            <xm:f>NOT(ISERROR(SEARCH($I$70,I26)))</xm:f>
            <xm:f>$I$70</xm:f>
            <x14:dxf>
              <fill>
                <patternFill>
                  <bgColor rgb="FF00B050"/>
                </patternFill>
              </fill>
            </x14:dxf>
          </x14:cfRule>
          <x14:cfRule type="containsText" priority="1958" operator="containsText" id="{751E461B-EAC3-4765-AC3B-23B6C3D2CA0E}">
            <xm:f>NOT(ISERROR(SEARCH($I$73,I26)))</xm:f>
            <xm:f>$I$73</xm:f>
            <x14:dxf>
              <fill>
                <patternFill>
                  <bgColor rgb="FFFF0000"/>
                </patternFill>
              </fill>
            </x14:dxf>
          </x14:cfRule>
          <x14:cfRule type="containsText" priority="1959" operator="containsText" id="{753B8ECE-4F08-47F5-872C-C3972EBAFE9C}">
            <xm:f>NOT(ISERROR(SEARCH($I$72,I26)))</xm:f>
            <xm:f>$I$72</xm:f>
            <x14:dxf>
              <fill>
                <patternFill>
                  <fgColor rgb="FFFFC000"/>
                  <bgColor rgb="FFFFC000"/>
                </patternFill>
              </fill>
            </x14:dxf>
          </x14:cfRule>
          <x14:cfRule type="containsText" priority="1960" operator="containsText" id="{E1555DEF-D2EB-446A-BDC9-7F1B4FF1AA73}">
            <xm:f>NOT(ISERROR(SEARCH($I$71,I26)))</xm:f>
            <xm:f>$I$71</xm:f>
            <x14:dxf>
              <fill>
                <patternFill>
                  <fgColor rgb="FFFFFF00"/>
                  <bgColor rgb="FFFFFF00"/>
                </patternFill>
              </fill>
            </x14:dxf>
          </x14:cfRule>
          <x14:cfRule type="containsText" priority="1961" operator="containsText" id="{024C8653-AC6D-4B24-B26D-2C1E48C063EF}">
            <xm:f>NOT(ISERROR(SEARCH($I$70,I26)))</xm:f>
            <xm:f>$I$70</xm:f>
            <x14:dxf>
              <fill>
                <patternFill>
                  <bgColor theme="0" tint="-0.14996795556505021"/>
                </patternFill>
              </fill>
            </x14:dxf>
          </x14:cfRule>
          <x14:cfRule type="cellIs" priority="1962" operator="equal" id="{03A88F63-7717-4B3B-97A2-2EDBE0445978}">
            <xm:f>'Tabla probabiidad'!$B$5</xm:f>
            <x14:dxf>
              <fill>
                <patternFill>
                  <fgColor theme="6"/>
                </patternFill>
              </fill>
            </x14:dxf>
          </x14:cfRule>
          <x14:cfRule type="cellIs" priority="1963" operator="equal" id="{50A50F76-24C8-45A9-A0AE-0F0518D07E56}">
            <xm:f>'Tabla probabiidad'!$B$5</xm:f>
            <x14:dxf>
              <fill>
                <patternFill>
                  <fgColor rgb="FF92D050"/>
                  <bgColor theme="6" tint="0.59996337778862885"/>
                </patternFill>
              </fill>
            </x14:dxf>
          </x14:cfRule>
          <xm:sqref>I26</xm:sqref>
        </x14:conditionalFormatting>
        <x14:conditionalFormatting xmlns:xm="http://schemas.microsoft.com/office/excel/2006/main">
          <x14:cfRule type="containsText" priority="1948" operator="containsText" id="{8B20F1C0-E947-4073-9049-D56AA245346C}">
            <xm:f>NOT(ISERROR(SEARCH($I$69,I28)))</xm:f>
            <xm:f>$I$69</xm:f>
            <x14:dxf>
              <fill>
                <patternFill>
                  <fgColor rgb="FF92D050"/>
                  <bgColor rgb="FF92D050"/>
                </patternFill>
              </fill>
            </x14:dxf>
          </x14:cfRule>
          <x14:cfRule type="containsText" priority="1949" operator="containsText" id="{4F767D4F-B85F-4B58-A330-F38F38749C33}">
            <xm:f>NOT(ISERROR(SEARCH($I$70,I28)))</xm:f>
            <xm:f>$I$70</xm:f>
            <x14:dxf>
              <fill>
                <patternFill>
                  <bgColor rgb="FF00B050"/>
                </patternFill>
              </fill>
            </x14:dxf>
          </x14:cfRule>
          <x14:cfRule type="containsText" priority="1950" operator="containsText" id="{C3285A7F-967C-4948-8B13-FFC736E2F504}">
            <xm:f>NOT(ISERROR(SEARCH($I$73,I28)))</xm:f>
            <xm:f>$I$73</xm:f>
            <x14:dxf>
              <fill>
                <patternFill>
                  <bgColor rgb="FFFF0000"/>
                </patternFill>
              </fill>
            </x14:dxf>
          </x14:cfRule>
          <x14:cfRule type="containsText" priority="1951" operator="containsText" id="{4BD89903-D7AF-4F08-933B-6F5E3D12961A}">
            <xm:f>NOT(ISERROR(SEARCH($I$72,I28)))</xm:f>
            <xm:f>$I$72</xm:f>
            <x14:dxf>
              <fill>
                <patternFill>
                  <fgColor rgb="FFFFC000"/>
                  <bgColor rgb="FFFFC000"/>
                </patternFill>
              </fill>
            </x14:dxf>
          </x14:cfRule>
          <x14:cfRule type="containsText" priority="1952" operator="containsText" id="{82E3E74A-4A21-4939-A6AE-E1622F0476D1}">
            <xm:f>NOT(ISERROR(SEARCH($I$71,I28)))</xm:f>
            <xm:f>$I$71</xm:f>
            <x14:dxf>
              <fill>
                <patternFill>
                  <fgColor rgb="FFFFFF00"/>
                  <bgColor rgb="FFFFFF00"/>
                </patternFill>
              </fill>
            </x14:dxf>
          </x14:cfRule>
          <x14:cfRule type="containsText" priority="1953" operator="containsText" id="{F68F765F-BDB4-49AF-839D-655C6196E149}">
            <xm:f>NOT(ISERROR(SEARCH($I$70,I28)))</xm:f>
            <xm:f>$I$70</xm:f>
            <x14:dxf>
              <fill>
                <patternFill>
                  <bgColor theme="0" tint="-0.14996795556505021"/>
                </patternFill>
              </fill>
            </x14:dxf>
          </x14:cfRule>
          <x14:cfRule type="cellIs" priority="1954" operator="equal" id="{7CD9CA9D-81FA-4F2B-ABBB-678AAC1BDA38}">
            <xm:f>'Tabla probabiidad'!$B$5</xm:f>
            <x14:dxf>
              <fill>
                <patternFill>
                  <fgColor theme="6"/>
                </patternFill>
              </fill>
            </x14:dxf>
          </x14:cfRule>
          <x14:cfRule type="cellIs" priority="1955" operator="equal" id="{85D83DD0-006C-40BF-828E-4818B16211C2}">
            <xm:f>'Tabla probabiidad'!$B$5</xm:f>
            <x14:dxf>
              <fill>
                <patternFill>
                  <fgColor rgb="FF92D050"/>
                  <bgColor theme="6" tint="0.59996337778862885"/>
                </patternFill>
              </fill>
            </x14:dxf>
          </x14:cfRule>
          <xm:sqref>I28</xm:sqref>
        </x14:conditionalFormatting>
        <x14:conditionalFormatting xmlns:xm="http://schemas.microsoft.com/office/excel/2006/main">
          <x14:cfRule type="containsText" priority="1940" operator="containsText" id="{195109B8-7979-49C6-940B-74E7F6AA1CF4}">
            <xm:f>NOT(ISERROR(SEARCH($I$69,I27)))</xm:f>
            <xm:f>$I$69</xm:f>
            <x14:dxf>
              <fill>
                <patternFill>
                  <fgColor rgb="FF92D050"/>
                  <bgColor rgb="FF92D050"/>
                </patternFill>
              </fill>
            </x14:dxf>
          </x14:cfRule>
          <x14:cfRule type="containsText" priority="1941" operator="containsText" id="{AF0B5235-1625-4562-B817-1BE6DDC3D2E0}">
            <xm:f>NOT(ISERROR(SEARCH($I$70,I27)))</xm:f>
            <xm:f>$I$70</xm:f>
            <x14:dxf>
              <fill>
                <patternFill>
                  <bgColor rgb="FF00B050"/>
                </patternFill>
              </fill>
            </x14:dxf>
          </x14:cfRule>
          <x14:cfRule type="containsText" priority="1942" operator="containsText" id="{FBF29BAE-4E2E-4714-961C-664371E2E39E}">
            <xm:f>NOT(ISERROR(SEARCH($I$73,I27)))</xm:f>
            <xm:f>$I$73</xm:f>
            <x14:dxf>
              <fill>
                <patternFill>
                  <bgColor rgb="FFFF0000"/>
                </patternFill>
              </fill>
            </x14:dxf>
          </x14:cfRule>
          <x14:cfRule type="containsText" priority="1943" operator="containsText" id="{75F3B8F7-9AB5-4800-A484-071459A08464}">
            <xm:f>NOT(ISERROR(SEARCH($I$72,I27)))</xm:f>
            <xm:f>$I$72</xm:f>
            <x14:dxf>
              <fill>
                <patternFill>
                  <fgColor rgb="FFFFC000"/>
                  <bgColor rgb="FFFFC000"/>
                </patternFill>
              </fill>
            </x14:dxf>
          </x14:cfRule>
          <x14:cfRule type="containsText" priority="1944" operator="containsText" id="{23949612-01F0-447B-A6A3-5599AD0524C4}">
            <xm:f>NOT(ISERROR(SEARCH($I$71,I27)))</xm:f>
            <xm:f>$I$71</xm:f>
            <x14:dxf>
              <fill>
                <patternFill>
                  <fgColor rgb="FFFFFF00"/>
                  <bgColor rgb="FFFFFF00"/>
                </patternFill>
              </fill>
            </x14:dxf>
          </x14:cfRule>
          <x14:cfRule type="containsText" priority="1945" operator="containsText" id="{2FAC5FCF-717C-4922-976E-1E335974F57F}">
            <xm:f>NOT(ISERROR(SEARCH($I$70,I27)))</xm:f>
            <xm:f>$I$70</xm:f>
            <x14:dxf>
              <fill>
                <patternFill>
                  <bgColor theme="0" tint="-0.14996795556505021"/>
                </patternFill>
              </fill>
            </x14:dxf>
          </x14:cfRule>
          <x14:cfRule type="cellIs" priority="1946" operator="equal" id="{73954EAC-0706-4566-8758-B057E8816956}">
            <xm:f>'Tabla probabiidad'!$B$5</xm:f>
            <x14:dxf>
              <fill>
                <patternFill>
                  <fgColor theme="6"/>
                </patternFill>
              </fill>
            </x14:dxf>
          </x14:cfRule>
          <x14:cfRule type="cellIs" priority="1947" operator="equal" id="{8B501712-D938-46A1-A3F4-6105A310A8F7}">
            <xm:f>'Tabla probabiidad'!$B$5</xm:f>
            <x14:dxf>
              <fill>
                <patternFill>
                  <fgColor rgb="FF92D050"/>
                  <bgColor theme="6" tint="0.59996337778862885"/>
                </patternFill>
              </fill>
            </x14:dxf>
          </x14:cfRule>
          <xm:sqref>I27</xm:sqref>
        </x14:conditionalFormatting>
        <x14:conditionalFormatting xmlns:xm="http://schemas.microsoft.com/office/excel/2006/main">
          <x14:cfRule type="containsText" priority="1916" operator="containsText" id="{069B210C-69D4-4454-B8D8-722812BE974D}">
            <xm:f>NOT(ISERROR(SEARCH($I$69,I30)))</xm:f>
            <xm:f>$I$69</xm:f>
            <x14:dxf>
              <fill>
                <patternFill>
                  <fgColor rgb="FF92D050"/>
                  <bgColor rgb="FF92D050"/>
                </patternFill>
              </fill>
            </x14:dxf>
          </x14:cfRule>
          <x14:cfRule type="containsText" priority="1917" operator="containsText" id="{EAC0E01B-7D8D-44B3-92BF-5FEE56A7F5F7}">
            <xm:f>NOT(ISERROR(SEARCH($I$70,I30)))</xm:f>
            <xm:f>$I$70</xm:f>
            <x14:dxf>
              <fill>
                <patternFill>
                  <bgColor rgb="FF00B050"/>
                </patternFill>
              </fill>
            </x14:dxf>
          </x14:cfRule>
          <x14:cfRule type="containsText" priority="1918" operator="containsText" id="{E876EE38-77E6-4295-ACE9-51C07A60BD04}">
            <xm:f>NOT(ISERROR(SEARCH($I$73,I30)))</xm:f>
            <xm:f>$I$73</xm:f>
            <x14:dxf>
              <fill>
                <patternFill>
                  <bgColor rgb="FFFF0000"/>
                </patternFill>
              </fill>
            </x14:dxf>
          </x14:cfRule>
          <x14:cfRule type="containsText" priority="1919" operator="containsText" id="{76A0B93A-3874-425E-8AB4-85BFF0BD62E9}">
            <xm:f>NOT(ISERROR(SEARCH($I$72,I30)))</xm:f>
            <xm:f>$I$72</xm:f>
            <x14:dxf>
              <fill>
                <patternFill>
                  <fgColor rgb="FFFFC000"/>
                  <bgColor rgb="FFFFC000"/>
                </patternFill>
              </fill>
            </x14:dxf>
          </x14:cfRule>
          <x14:cfRule type="containsText" priority="1920" operator="containsText" id="{537B8A81-28DF-4344-8DE2-FFE1A734BCD9}">
            <xm:f>NOT(ISERROR(SEARCH($I$71,I30)))</xm:f>
            <xm:f>$I$71</xm:f>
            <x14:dxf>
              <fill>
                <patternFill>
                  <fgColor rgb="FFFFFF00"/>
                  <bgColor rgb="FFFFFF00"/>
                </patternFill>
              </fill>
            </x14:dxf>
          </x14:cfRule>
          <x14:cfRule type="containsText" priority="1921" operator="containsText" id="{F1CD42BD-4D17-4BB0-9A9B-16CB967BC073}">
            <xm:f>NOT(ISERROR(SEARCH($I$70,I30)))</xm:f>
            <xm:f>$I$70</xm:f>
            <x14:dxf>
              <fill>
                <patternFill>
                  <bgColor theme="0" tint="-0.14996795556505021"/>
                </patternFill>
              </fill>
            </x14:dxf>
          </x14:cfRule>
          <x14:cfRule type="cellIs" priority="1922" operator="equal" id="{95B42018-1665-4E52-95AE-03B0D6D37604}">
            <xm:f>'Tabla probabiidad'!$B$5</xm:f>
            <x14:dxf>
              <fill>
                <patternFill>
                  <fgColor theme="6"/>
                </patternFill>
              </fill>
            </x14:dxf>
          </x14:cfRule>
          <x14:cfRule type="cellIs" priority="1923" operator="equal" id="{06F81F4E-CE23-4958-BE3E-F3495DB38ABC}">
            <xm:f>'Tabla probabiidad'!$B$5</xm:f>
            <x14:dxf>
              <fill>
                <patternFill>
                  <fgColor rgb="FF92D050"/>
                  <bgColor theme="6" tint="0.59996337778862885"/>
                </patternFill>
              </fill>
            </x14:dxf>
          </x14:cfRule>
          <xm:sqref>I30:I31</xm:sqref>
        </x14:conditionalFormatting>
        <x14:conditionalFormatting xmlns:xm="http://schemas.microsoft.com/office/excel/2006/main">
          <x14:cfRule type="containsText" priority="1693" operator="containsText" id="{F019F6F5-200A-47D1-B281-B40159788C0A}">
            <xm:f>NOT(ISERROR(SEARCH($H$70,I14)))</xm:f>
            <xm:f>$H$70</xm:f>
            <x14:dxf>
              <fill>
                <patternFill>
                  <fgColor rgb="FF92D050"/>
                  <bgColor rgb="FF92D050"/>
                </patternFill>
              </fill>
            </x14:dxf>
          </x14:cfRule>
          <x14:cfRule type="containsText" priority="1694" operator="containsText" id="{1940537C-D8A1-4F11-B234-9ED6803574A6}">
            <xm:f>NOT(ISERROR(SEARCH($H$74,I14)))</xm:f>
            <xm:f>$H$74</xm:f>
            <x14:dxf>
              <fill>
                <patternFill>
                  <bgColor rgb="FFFF0000"/>
                </patternFill>
              </fill>
            </x14:dxf>
          </x14:cfRule>
          <x14:cfRule type="containsText" priority="1695" operator="containsText" id="{9EBE2216-EE0A-46BE-9822-B135C80E2C46}">
            <xm:f>NOT(ISERROR(SEARCH($H$73,I14)))</xm:f>
            <xm:f>$H$73</xm:f>
            <x14:dxf>
              <fill>
                <patternFill>
                  <fgColor rgb="FFFFFF00"/>
                  <bgColor rgb="FFFFFF00"/>
                </patternFill>
              </fill>
            </x14:dxf>
          </x14:cfRule>
          <x14:cfRule type="containsText" priority="1696" operator="containsText" id="{CA34ABDB-BE30-4831-AF0F-4EF7C17AD75E}">
            <xm:f>NOT(ISERROR(SEARCH($H$72,I14)))</xm:f>
            <xm:f>$H$72</xm:f>
            <x14:dxf>
              <fill>
                <patternFill>
                  <fgColor rgb="FFFFC000"/>
                  <bgColor rgb="FFFFC000"/>
                </patternFill>
              </fill>
            </x14:dxf>
          </x14:cfRule>
          <x14:cfRule type="containsText" priority="1697" operator="containsText" id="{97F8869C-ABCD-4A08-83EA-BAFC34F2545E}">
            <xm:f>NOT(ISERROR(SEARCH($H$71,I14)))</xm:f>
            <xm:f>$H$71</xm:f>
            <x14:dxf>
              <fill>
                <patternFill>
                  <bgColor rgb="FF00B050"/>
                </patternFill>
              </fill>
            </x14:dxf>
          </x14:cfRule>
          <x14:cfRule type="cellIs" priority="1698" operator="equal" id="{84300F55-02BC-466B-9377-482B8A32777D}">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699" operator="equal" id="{E2881585-015B-432E-A891-1329BC907FFE}">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I14</xm:sqref>
        </x14:conditionalFormatting>
        <x14:conditionalFormatting xmlns:xm="http://schemas.microsoft.com/office/excel/2006/main">
          <x14:cfRule type="containsText" priority="1685" operator="containsText" id="{8DE05486-B217-48CD-8785-D109DAE73839}">
            <xm:f>NOT(ISERROR(SEARCH($I$69,I12)))</xm:f>
            <xm:f>$I$69</xm:f>
            <x14:dxf>
              <fill>
                <patternFill>
                  <fgColor rgb="FF92D050"/>
                  <bgColor rgb="FF92D050"/>
                </patternFill>
              </fill>
            </x14:dxf>
          </x14:cfRule>
          <x14:cfRule type="containsText" priority="1686" operator="containsText" id="{C03D71FA-232F-4CF9-B278-AC95528119A5}">
            <xm:f>NOT(ISERROR(SEARCH($I$70,I12)))</xm:f>
            <xm:f>$I$70</xm:f>
            <x14:dxf>
              <fill>
                <patternFill>
                  <bgColor rgb="FF00B050"/>
                </patternFill>
              </fill>
            </x14:dxf>
          </x14:cfRule>
          <x14:cfRule type="containsText" priority="1687" operator="containsText" id="{7A3F382D-1CA8-44DB-BA15-6AAEECB7008D}">
            <xm:f>NOT(ISERROR(SEARCH($I$73,I12)))</xm:f>
            <xm:f>$I$73</xm:f>
            <x14:dxf>
              <fill>
                <patternFill>
                  <bgColor rgb="FFFF0000"/>
                </patternFill>
              </fill>
            </x14:dxf>
          </x14:cfRule>
          <x14:cfRule type="containsText" priority="1688" operator="containsText" id="{6B64BA7F-8BE1-4286-AE72-06D5701AAFBE}">
            <xm:f>NOT(ISERROR(SEARCH($I$72,I12)))</xm:f>
            <xm:f>$I$72</xm:f>
            <x14:dxf>
              <fill>
                <patternFill>
                  <fgColor rgb="FFFFC000"/>
                  <bgColor rgb="FFFFC000"/>
                </patternFill>
              </fill>
            </x14:dxf>
          </x14:cfRule>
          <x14:cfRule type="containsText" priority="1689" operator="containsText" id="{EF5AE281-04AC-40C6-9878-6D87323A2431}">
            <xm:f>NOT(ISERROR(SEARCH($I$71,I12)))</xm:f>
            <xm:f>$I$71</xm:f>
            <x14:dxf>
              <fill>
                <patternFill>
                  <fgColor rgb="FFFFFF00"/>
                  <bgColor rgb="FFFFFF00"/>
                </patternFill>
              </fill>
            </x14:dxf>
          </x14:cfRule>
          <x14:cfRule type="containsText" priority="1690" operator="containsText" id="{2CE0985F-D154-405A-AAEF-B95A73E48984}">
            <xm:f>NOT(ISERROR(SEARCH($I$70,I12)))</xm:f>
            <xm:f>$I$70</xm:f>
            <x14:dxf>
              <fill>
                <patternFill>
                  <bgColor theme="0" tint="-0.14996795556505021"/>
                </patternFill>
              </fill>
            </x14:dxf>
          </x14:cfRule>
          <x14:cfRule type="cellIs" priority="1691" operator="equal" id="{B4991A8F-1EDC-40A2-8143-1F43823CE015}">
            <xm:f>'Tabla probabiidad'!$B$5</xm:f>
            <x14:dxf>
              <fill>
                <patternFill>
                  <fgColor theme="6"/>
                </patternFill>
              </fill>
            </x14:dxf>
          </x14:cfRule>
          <x14:cfRule type="cellIs" priority="1692" operator="equal" id="{DBB29C47-8556-44C1-A577-5561E91CCB9B}">
            <xm:f>'Tabla probabiidad'!$B$5</xm:f>
            <x14:dxf>
              <fill>
                <patternFill>
                  <fgColor rgb="FF92D050"/>
                  <bgColor theme="6" tint="0.59996337778862885"/>
                </patternFill>
              </fill>
            </x14:dxf>
          </x14:cfRule>
          <xm:sqref>I12:I13</xm:sqref>
        </x14:conditionalFormatting>
        <x14:conditionalFormatting xmlns:xm="http://schemas.microsoft.com/office/excel/2006/main">
          <x14:cfRule type="containsText" priority="1680" operator="containsText" id="{05E14373-1472-40E7-89F4-E13D27A0E102}">
            <xm:f>NOT(ISERROR(SEARCH($K$73,K12)))</xm:f>
            <xm:f>$K$73</xm:f>
            <x14:dxf>
              <fill>
                <patternFill>
                  <bgColor rgb="FFFF0000"/>
                </patternFill>
              </fill>
            </x14:dxf>
          </x14:cfRule>
          <x14:cfRule type="containsText" priority="1681" operator="containsText" id="{6C57501F-22A0-4985-A90E-75F55E6CD181}">
            <xm:f>NOT(ISERROR(SEARCH($K$72,K12)))</xm:f>
            <xm:f>$K$72</xm:f>
            <x14:dxf>
              <fill>
                <patternFill>
                  <bgColor rgb="FFFFC000"/>
                </patternFill>
              </fill>
            </x14:dxf>
          </x14:cfRule>
          <x14:cfRule type="containsText" priority="1682" operator="containsText" id="{FAC3A3BC-92A0-433E-AFCE-1ED665D27389}">
            <xm:f>NOT(ISERROR(SEARCH($K$71,K12)))</xm:f>
            <xm:f>$K$71</xm:f>
            <x14:dxf>
              <fill>
                <patternFill>
                  <bgColor rgb="FFFFFF00"/>
                </patternFill>
              </fill>
            </x14:dxf>
          </x14:cfRule>
          <x14:cfRule type="containsText" priority="1683" operator="containsText" id="{086502B8-DB00-447C-AC32-25070958AD0D}">
            <xm:f>NOT(ISERROR(SEARCH($K$70,K12)))</xm:f>
            <xm:f>$K$70</xm:f>
            <x14:dxf>
              <fill>
                <patternFill>
                  <bgColor rgb="FF00B050"/>
                </patternFill>
              </fill>
            </x14:dxf>
          </x14:cfRule>
          <x14:cfRule type="containsText" priority="1684" operator="containsText" id="{6D945766-CB66-4273-B960-D4F0A7DA5928}">
            <xm:f>NOT(ISERROR(SEARCH($K$69,K12)))</xm:f>
            <xm:f>$K$69</xm:f>
            <x14:dxf>
              <fill>
                <patternFill>
                  <bgColor rgb="FF92D050"/>
                </patternFill>
              </fill>
            </x14:dxf>
          </x14:cfRule>
          <xm:sqref>K12:K13</xm:sqref>
        </x14:conditionalFormatting>
        <x14:conditionalFormatting xmlns:xm="http://schemas.microsoft.com/office/excel/2006/main">
          <x14:cfRule type="containsText" priority="1675" operator="containsText" id="{666BC7F3-2562-419E-9503-7146F9B7832D}">
            <xm:f>NOT(ISERROR(SEARCH($K$73,K14)))</xm:f>
            <xm:f>$K$73</xm:f>
            <x14:dxf>
              <fill>
                <patternFill>
                  <bgColor rgb="FFFF0000"/>
                </patternFill>
              </fill>
            </x14:dxf>
          </x14:cfRule>
          <x14:cfRule type="containsText" priority="1676" operator="containsText" id="{BDE6F823-BAF6-4679-89D5-162BCAE35A6A}">
            <xm:f>NOT(ISERROR(SEARCH($K$72,K14)))</xm:f>
            <xm:f>$K$72</xm:f>
            <x14:dxf>
              <fill>
                <patternFill>
                  <bgColor rgb="FFFFC000"/>
                </patternFill>
              </fill>
            </x14:dxf>
          </x14:cfRule>
          <x14:cfRule type="containsText" priority="1677" operator="containsText" id="{081B1CED-4D07-4194-AA23-9622B6C94D14}">
            <xm:f>NOT(ISERROR(SEARCH($K$71,K14)))</xm:f>
            <xm:f>$K$71</xm:f>
            <x14:dxf>
              <fill>
                <patternFill>
                  <bgColor rgb="FFFFFF00"/>
                </patternFill>
              </fill>
            </x14:dxf>
          </x14:cfRule>
          <x14:cfRule type="containsText" priority="1678" operator="containsText" id="{8F3B1A51-B7FA-4E26-96A2-A2A24B78E5CC}">
            <xm:f>NOT(ISERROR(SEARCH($K$70,K14)))</xm:f>
            <xm:f>$K$70</xm:f>
            <x14:dxf>
              <fill>
                <patternFill>
                  <bgColor rgb="FF00B050"/>
                </patternFill>
              </fill>
            </x14:dxf>
          </x14:cfRule>
          <x14:cfRule type="containsText" priority="1679" operator="containsText" id="{D221C56A-7D2C-48BD-A504-5B51371D31F6}">
            <xm:f>NOT(ISERROR(SEARCH($K$69,K14)))</xm:f>
            <xm:f>$K$69</xm:f>
            <x14:dxf>
              <fill>
                <patternFill>
                  <bgColor rgb="FF92D050"/>
                </patternFill>
              </fill>
            </x14:dxf>
          </x14:cfRule>
          <xm:sqref>K14</xm:sqref>
        </x14:conditionalFormatting>
        <x14:conditionalFormatting xmlns:xm="http://schemas.microsoft.com/office/excel/2006/main">
          <x14:cfRule type="containsText" priority="1671" operator="containsText" id="{199086E3-A0B7-4069-B828-338134B4072C}">
            <xm:f>NOT(ISERROR(SEARCH($M$72,M12)))</xm:f>
            <xm:f>$M$72</xm:f>
            <x14:dxf>
              <fill>
                <patternFill>
                  <bgColor rgb="FFFF0000"/>
                </patternFill>
              </fill>
            </x14:dxf>
          </x14:cfRule>
          <x14:cfRule type="containsText" priority="1672" operator="containsText" id="{FE7C95DA-6D73-4774-B9BB-03AC1F2188AD}">
            <xm:f>NOT(ISERROR(SEARCH($M$71,M12)))</xm:f>
            <xm:f>$M$71</xm:f>
            <x14:dxf>
              <fill>
                <patternFill>
                  <bgColor rgb="FFFFC000"/>
                </patternFill>
              </fill>
            </x14:dxf>
          </x14:cfRule>
          <x14:cfRule type="containsText" priority="1673" operator="containsText" id="{A1F9FE4B-EE70-4799-B2B5-3E4BB2C0883F}">
            <xm:f>NOT(ISERROR(SEARCH($M$70,M12)))</xm:f>
            <xm:f>$M$70</xm:f>
            <x14:dxf>
              <fill>
                <patternFill>
                  <bgColor rgb="FFFFFF00"/>
                </patternFill>
              </fill>
            </x14:dxf>
          </x14:cfRule>
          <x14:cfRule type="containsText" priority="1674" operator="containsText" id="{4BD9982F-67C5-447D-8FA9-D2B84A045118}">
            <xm:f>NOT(ISERROR(SEARCH($M$69,M12)))</xm:f>
            <xm:f>$M$69</xm:f>
            <x14:dxf>
              <fill>
                <patternFill>
                  <bgColor rgb="FF92D050"/>
                </patternFill>
              </fill>
            </x14:dxf>
          </x14:cfRule>
          <xm:sqref>M12</xm:sqref>
        </x14:conditionalFormatting>
        <x14:conditionalFormatting xmlns:xm="http://schemas.microsoft.com/office/excel/2006/main">
          <x14:cfRule type="containsText" priority="1667" operator="containsText" id="{1C00B3B6-489E-4E84-9ADA-BC2244EDCD09}">
            <xm:f>NOT(ISERROR(SEARCH($M$72,M13)))</xm:f>
            <xm:f>$M$72</xm:f>
            <x14:dxf>
              <fill>
                <patternFill>
                  <bgColor rgb="FFFF0000"/>
                </patternFill>
              </fill>
            </x14:dxf>
          </x14:cfRule>
          <x14:cfRule type="containsText" priority="1668" operator="containsText" id="{9BA6E0A6-C963-4579-B692-BDF1ED0F0D94}">
            <xm:f>NOT(ISERROR(SEARCH($M$71,M13)))</xm:f>
            <xm:f>$M$71</xm:f>
            <x14:dxf>
              <fill>
                <patternFill>
                  <bgColor rgb="FFFFC000"/>
                </patternFill>
              </fill>
            </x14:dxf>
          </x14:cfRule>
          <x14:cfRule type="containsText" priority="1669" operator="containsText" id="{92C79867-141F-47C5-BA64-E1D41B5D35BF}">
            <xm:f>NOT(ISERROR(SEARCH($M$70,M13)))</xm:f>
            <xm:f>$M$70</xm:f>
            <x14:dxf>
              <fill>
                <patternFill>
                  <bgColor rgb="FFFFFF00"/>
                </patternFill>
              </fill>
            </x14:dxf>
          </x14:cfRule>
          <x14:cfRule type="containsText" priority="1670" operator="containsText" id="{EC51D01B-9CD3-4382-A806-1E2CC0DD0D48}">
            <xm:f>NOT(ISERROR(SEARCH($M$69,M13)))</xm:f>
            <xm:f>$M$69</xm:f>
            <x14:dxf>
              <fill>
                <patternFill>
                  <bgColor rgb="FF92D050"/>
                </patternFill>
              </fill>
            </x14:dxf>
          </x14:cfRule>
          <xm:sqref>M13</xm:sqref>
        </x14:conditionalFormatting>
        <x14:conditionalFormatting xmlns:xm="http://schemas.microsoft.com/office/excel/2006/main">
          <x14:cfRule type="containsText" priority="1663" operator="containsText" id="{664C25BC-CEF2-438C-8E17-AC04BDA08685}">
            <xm:f>NOT(ISERROR(SEARCH($M$72,M14)))</xm:f>
            <xm:f>$M$72</xm:f>
            <x14:dxf>
              <fill>
                <patternFill>
                  <bgColor rgb="FFFF0000"/>
                </patternFill>
              </fill>
            </x14:dxf>
          </x14:cfRule>
          <x14:cfRule type="containsText" priority="1664" operator="containsText" id="{9BCA228E-11CD-477C-B993-52F06C1C597C}">
            <xm:f>NOT(ISERROR(SEARCH($M$71,M14)))</xm:f>
            <xm:f>$M$71</xm:f>
            <x14:dxf>
              <fill>
                <patternFill>
                  <bgColor rgb="FFFFC000"/>
                </patternFill>
              </fill>
            </x14:dxf>
          </x14:cfRule>
          <x14:cfRule type="containsText" priority="1665" operator="containsText" id="{150402F4-2847-4E94-BC24-D89A6181521F}">
            <xm:f>NOT(ISERROR(SEARCH($M$70,M14)))</xm:f>
            <xm:f>$M$70</xm:f>
            <x14:dxf>
              <fill>
                <patternFill>
                  <bgColor rgb="FFFFFF00"/>
                </patternFill>
              </fill>
            </x14:dxf>
          </x14:cfRule>
          <x14:cfRule type="containsText" priority="1666" operator="containsText" id="{BCFBC17C-0907-444B-A5F6-5E05DF1C19BF}">
            <xm:f>NOT(ISERROR(SEARCH($M$69,M14)))</xm:f>
            <xm:f>$M$69</xm:f>
            <x14:dxf>
              <fill>
                <patternFill>
                  <bgColor rgb="FF92D050"/>
                </patternFill>
              </fill>
            </x14:dxf>
          </x14:cfRule>
          <xm:sqref>M14</xm:sqref>
        </x14:conditionalFormatting>
        <x14:conditionalFormatting xmlns:xm="http://schemas.microsoft.com/office/excel/2006/main">
          <x14:cfRule type="containsText" priority="1655" operator="containsText" id="{C20139A0-2FA6-4808-951F-12AEEF651E3F}">
            <xm:f>NOT(ISERROR(SEARCH($I$69,I20)))</xm:f>
            <xm:f>$I$69</xm:f>
            <x14:dxf>
              <fill>
                <patternFill>
                  <fgColor rgb="FF92D050"/>
                  <bgColor rgb="FF92D050"/>
                </patternFill>
              </fill>
            </x14:dxf>
          </x14:cfRule>
          <x14:cfRule type="containsText" priority="1656" operator="containsText" id="{2B802BD0-DC1D-417D-9670-DABCE15440E4}">
            <xm:f>NOT(ISERROR(SEARCH($I$70,I20)))</xm:f>
            <xm:f>$I$70</xm:f>
            <x14:dxf>
              <fill>
                <patternFill>
                  <bgColor rgb="FF00B050"/>
                </patternFill>
              </fill>
            </x14:dxf>
          </x14:cfRule>
          <x14:cfRule type="containsText" priority="1657" operator="containsText" id="{64F1CF01-F503-4423-8A0E-DD4569B238D8}">
            <xm:f>NOT(ISERROR(SEARCH($I$73,I20)))</xm:f>
            <xm:f>$I$73</xm:f>
            <x14:dxf>
              <fill>
                <patternFill>
                  <bgColor rgb="FFFF0000"/>
                </patternFill>
              </fill>
            </x14:dxf>
          </x14:cfRule>
          <x14:cfRule type="containsText" priority="1658" operator="containsText" id="{78B3066C-8949-47E2-B642-799514257D50}">
            <xm:f>NOT(ISERROR(SEARCH($I$72,I20)))</xm:f>
            <xm:f>$I$72</xm:f>
            <x14:dxf>
              <fill>
                <patternFill>
                  <fgColor rgb="FFFFC000"/>
                  <bgColor rgb="FFFFC000"/>
                </patternFill>
              </fill>
            </x14:dxf>
          </x14:cfRule>
          <x14:cfRule type="containsText" priority="1659" operator="containsText" id="{EC2E8AE6-A2B2-4E6A-B0B4-9AEDCC728D79}">
            <xm:f>NOT(ISERROR(SEARCH($I$71,I20)))</xm:f>
            <xm:f>$I$71</xm:f>
            <x14:dxf>
              <fill>
                <patternFill>
                  <fgColor rgb="FFFFFF00"/>
                  <bgColor rgb="FFFFFF00"/>
                </patternFill>
              </fill>
            </x14:dxf>
          </x14:cfRule>
          <x14:cfRule type="containsText" priority="1660" operator="containsText" id="{3BC9B21C-D502-4C99-B086-A44EFBA64C9C}">
            <xm:f>NOT(ISERROR(SEARCH($I$70,I20)))</xm:f>
            <xm:f>$I$70</xm:f>
            <x14:dxf>
              <fill>
                <patternFill>
                  <bgColor theme="0" tint="-0.14996795556505021"/>
                </patternFill>
              </fill>
            </x14:dxf>
          </x14:cfRule>
          <x14:cfRule type="cellIs" priority="1661" operator="equal" id="{33224E4D-71B1-42ED-90B1-82D47FD3EA01}">
            <xm:f>'Tabla probabiidad'!$B$5</xm:f>
            <x14:dxf>
              <fill>
                <patternFill>
                  <fgColor theme="6"/>
                </patternFill>
              </fill>
            </x14:dxf>
          </x14:cfRule>
          <x14:cfRule type="cellIs" priority="1662" operator="equal" id="{FF33A453-2E46-4DF9-AA92-12FBFB3FE12D}">
            <xm:f>'Tabla probabiidad'!$B$5</xm:f>
            <x14:dxf>
              <fill>
                <patternFill>
                  <fgColor rgb="FF92D050"/>
                  <bgColor theme="6" tint="0.59996337778862885"/>
                </patternFill>
              </fill>
            </x14:dxf>
          </x14:cfRule>
          <xm:sqref>I20</xm:sqref>
        </x14:conditionalFormatting>
        <x14:conditionalFormatting xmlns:xm="http://schemas.microsoft.com/office/excel/2006/main">
          <x14:cfRule type="containsText" priority="1647" operator="containsText" id="{0E2F60E6-BF7A-4A7F-AD31-635F55EED49F}">
            <xm:f>NOT(ISERROR(SEARCH($I$69,I21)))</xm:f>
            <xm:f>$I$69</xm:f>
            <x14:dxf>
              <fill>
                <patternFill>
                  <fgColor rgb="FF92D050"/>
                  <bgColor rgb="FF92D050"/>
                </patternFill>
              </fill>
            </x14:dxf>
          </x14:cfRule>
          <x14:cfRule type="containsText" priority="1648" operator="containsText" id="{56AC1AFF-2532-459A-AF02-AC3BB2ADFC71}">
            <xm:f>NOT(ISERROR(SEARCH($I$70,I21)))</xm:f>
            <xm:f>$I$70</xm:f>
            <x14:dxf>
              <fill>
                <patternFill>
                  <bgColor rgb="FF00B050"/>
                </patternFill>
              </fill>
            </x14:dxf>
          </x14:cfRule>
          <x14:cfRule type="containsText" priority="1649" operator="containsText" id="{426BD68A-9904-4F90-BA00-77E8AC5F91BF}">
            <xm:f>NOT(ISERROR(SEARCH($I$73,I21)))</xm:f>
            <xm:f>$I$73</xm:f>
            <x14:dxf>
              <fill>
                <patternFill>
                  <bgColor rgb="FFFF0000"/>
                </patternFill>
              </fill>
            </x14:dxf>
          </x14:cfRule>
          <x14:cfRule type="containsText" priority="1650" operator="containsText" id="{F502DB97-2DAF-4967-9801-FDBEDACD318E}">
            <xm:f>NOT(ISERROR(SEARCH($I$72,I21)))</xm:f>
            <xm:f>$I$72</xm:f>
            <x14:dxf>
              <fill>
                <patternFill>
                  <fgColor rgb="FFFFC000"/>
                  <bgColor rgb="FFFFC000"/>
                </patternFill>
              </fill>
            </x14:dxf>
          </x14:cfRule>
          <x14:cfRule type="containsText" priority="1651" operator="containsText" id="{80448D82-5C54-432A-B70D-B93AAA0D9AAD}">
            <xm:f>NOT(ISERROR(SEARCH($I$71,I21)))</xm:f>
            <xm:f>$I$71</xm:f>
            <x14:dxf>
              <fill>
                <patternFill>
                  <fgColor rgb="FFFFFF00"/>
                  <bgColor rgb="FFFFFF00"/>
                </patternFill>
              </fill>
            </x14:dxf>
          </x14:cfRule>
          <x14:cfRule type="containsText" priority="1652" operator="containsText" id="{D4C6439D-8027-42A4-993F-DF832CF033B4}">
            <xm:f>NOT(ISERROR(SEARCH($I$70,I21)))</xm:f>
            <xm:f>$I$70</xm:f>
            <x14:dxf>
              <fill>
                <patternFill>
                  <bgColor theme="0" tint="-0.14996795556505021"/>
                </patternFill>
              </fill>
            </x14:dxf>
          </x14:cfRule>
          <x14:cfRule type="cellIs" priority="1653" operator="equal" id="{384B8D95-7449-404C-BF7F-FCBE595BF1EA}">
            <xm:f>'Tabla probabiidad'!$B$5</xm:f>
            <x14:dxf>
              <fill>
                <patternFill>
                  <fgColor theme="6"/>
                </patternFill>
              </fill>
            </x14:dxf>
          </x14:cfRule>
          <x14:cfRule type="cellIs" priority="1654" operator="equal" id="{7FCCA66B-7E60-48D2-BBE0-B4403A7B6D8C}">
            <xm:f>'Tabla probabiidad'!$B$5</xm:f>
            <x14:dxf>
              <fill>
                <patternFill>
                  <fgColor rgb="FF92D050"/>
                  <bgColor theme="6" tint="0.59996337778862885"/>
                </patternFill>
              </fill>
            </x14:dxf>
          </x14:cfRule>
          <xm:sqref>I21:I22</xm:sqref>
        </x14:conditionalFormatting>
        <x14:conditionalFormatting xmlns:xm="http://schemas.microsoft.com/office/excel/2006/main">
          <x14:cfRule type="containsText" priority="1639" operator="containsText" id="{B837C1F0-4FD9-43C9-885B-90276D466A5E}">
            <xm:f>NOT(ISERROR(SEARCH($I$69,I23)))</xm:f>
            <xm:f>$I$69</xm:f>
            <x14:dxf>
              <fill>
                <patternFill>
                  <fgColor rgb="FF92D050"/>
                  <bgColor rgb="FF92D050"/>
                </patternFill>
              </fill>
            </x14:dxf>
          </x14:cfRule>
          <x14:cfRule type="containsText" priority="1640" operator="containsText" id="{28DD593C-5F17-4518-B958-FDB8C232E12B}">
            <xm:f>NOT(ISERROR(SEARCH($I$70,I23)))</xm:f>
            <xm:f>$I$70</xm:f>
            <x14:dxf>
              <fill>
                <patternFill>
                  <bgColor rgb="FF00B050"/>
                </patternFill>
              </fill>
            </x14:dxf>
          </x14:cfRule>
          <x14:cfRule type="containsText" priority="1641" operator="containsText" id="{FE1998FE-4CC9-4321-8647-8F79CF4F6814}">
            <xm:f>NOT(ISERROR(SEARCH($I$73,I23)))</xm:f>
            <xm:f>$I$73</xm:f>
            <x14:dxf>
              <fill>
                <patternFill>
                  <bgColor rgb="FFFF0000"/>
                </patternFill>
              </fill>
            </x14:dxf>
          </x14:cfRule>
          <x14:cfRule type="containsText" priority="1642" operator="containsText" id="{098469E2-DB52-4320-BBFB-E707D905EDB9}">
            <xm:f>NOT(ISERROR(SEARCH($I$72,I23)))</xm:f>
            <xm:f>$I$72</xm:f>
            <x14:dxf>
              <fill>
                <patternFill>
                  <fgColor rgb="FFFFC000"/>
                  <bgColor rgb="FFFFC000"/>
                </patternFill>
              </fill>
            </x14:dxf>
          </x14:cfRule>
          <x14:cfRule type="containsText" priority="1643" operator="containsText" id="{7BD6D6F9-16B0-4F4E-94E0-17BAEC061B5F}">
            <xm:f>NOT(ISERROR(SEARCH($I$71,I23)))</xm:f>
            <xm:f>$I$71</xm:f>
            <x14:dxf>
              <fill>
                <patternFill>
                  <fgColor rgb="FFFFFF00"/>
                  <bgColor rgb="FFFFFF00"/>
                </patternFill>
              </fill>
            </x14:dxf>
          </x14:cfRule>
          <x14:cfRule type="containsText" priority="1644" operator="containsText" id="{0CD2E4F9-81AD-4E2F-A64A-C0049DCD5F51}">
            <xm:f>NOT(ISERROR(SEARCH($I$70,I23)))</xm:f>
            <xm:f>$I$70</xm:f>
            <x14:dxf>
              <fill>
                <patternFill>
                  <bgColor theme="0" tint="-0.14996795556505021"/>
                </patternFill>
              </fill>
            </x14:dxf>
          </x14:cfRule>
          <x14:cfRule type="cellIs" priority="1645" operator="equal" id="{DCEA2323-E96A-4A66-A3CF-C02233895E25}">
            <xm:f>'Tabla probabiidad'!$B$5</xm:f>
            <x14:dxf>
              <fill>
                <patternFill>
                  <fgColor theme="6"/>
                </patternFill>
              </fill>
            </x14:dxf>
          </x14:cfRule>
          <x14:cfRule type="cellIs" priority="1646" operator="equal" id="{8BE2D61B-02FF-44C2-82B0-3FE48FEC83AC}">
            <xm:f>'Tabla probabiidad'!$B$5</xm:f>
            <x14:dxf>
              <fill>
                <patternFill>
                  <fgColor rgb="FF92D050"/>
                  <bgColor theme="6" tint="0.59996337778862885"/>
                </patternFill>
              </fill>
            </x14:dxf>
          </x14:cfRule>
          <xm:sqref>I23:I24</xm:sqref>
        </x14:conditionalFormatting>
        <x14:conditionalFormatting xmlns:xm="http://schemas.microsoft.com/office/excel/2006/main">
          <x14:cfRule type="containsText" priority="1634" operator="containsText" id="{C5C2B842-7B2C-4D92-B959-C171600357A2}">
            <xm:f>NOT(ISERROR(SEARCH($K$73,K20)))</xm:f>
            <xm:f>$K$73</xm:f>
            <x14:dxf>
              <fill>
                <patternFill>
                  <bgColor rgb="FFFF0000"/>
                </patternFill>
              </fill>
            </x14:dxf>
          </x14:cfRule>
          <x14:cfRule type="containsText" priority="1635" operator="containsText" id="{E427117D-503C-4C38-9625-ED18599F4456}">
            <xm:f>NOT(ISERROR(SEARCH($K$72,K20)))</xm:f>
            <xm:f>$K$72</xm:f>
            <x14:dxf>
              <fill>
                <patternFill>
                  <bgColor rgb="FFFFC000"/>
                </patternFill>
              </fill>
            </x14:dxf>
          </x14:cfRule>
          <x14:cfRule type="containsText" priority="1636" operator="containsText" id="{1AE18B27-A21F-40DB-9B35-1FFA4EE1B2BB}">
            <xm:f>NOT(ISERROR(SEARCH($K$71,K20)))</xm:f>
            <xm:f>$K$71</xm:f>
            <x14:dxf>
              <fill>
                <patternFill>
                  <bgColor rgb="FFFFFF00"/>
                </patternFill>
              </fill>
            </x14:dxf>
          </x14:cfRule>
          <x14:cfRule type="containsText" priority="1637" operator="containsText" id="{0AD93B15-956F-4F05-B139-7314C1163D5B}">
            <xm:f>NOT(ISERROR(SEARCH($K$70,K20)))</xm:f>
            <xm:f>$K$70</xm:f>
            <x14:dxf>
              <fill>
                <patternFill>
                  <bgColor rgb="FF00B050"/>
                </patternFill>
              </fill>
            </x14:dxf>
          </x14:cfRule>
          <x14:cfRule type="containsText" priority="1638" operator="containsText" id="{E8DEA602-6D8C-49C5-BEAD-227E1E7FE8F4}">
            <xm:f>NOT(ISERROR(SEARCH($K$69,K20)))</xm:f>
            <xm:f>$K$69</xm:f>
            <x14:dxf>
              <fill>
                <patternFill>
                  <bgColor rgb="FF92D050"/>
                </patternFill>
              </fill>
            </x14:dxf>
          </x14:cfRule>
          <xm:sqref>K20</xm:sqref>
        </x14:conditionalFormatting>
        <x14:conditionalFormatting xmlns:xm="http://schemas.microsoft.com/office/excel/2006/main">
          <x14:cfRule type="containsText" priority="1590" operator="containsText" id="{A9AC1EC2-D3CA-4362-A083-03EA3D3B1544}">
            <xm:f>NOT(ISERROR(SEARCH($M$72,M15)))</xm:f>
            <xm:f>$M$72</xm:f>
            <x14:dxf>
              <fill>
                <patternFill>
                  <bgColor rgb="FFFF0000"/>
                </patternFill>
              </fill>
            </x14:dxf>
          </x14:cfRule>
          <x14:cfRule type="containsText" priority="1591" operator="containsText" id="{24BA003F-1D42-47F6-90C1-9F86B4A8556D}">
            <xm:f>NOT(ISERROR(SEARCH($M$71,M15)))</xm:f>
            <xm:f>$M$71</xm:f>
            <x14:dxf>
              <fill>
                <patternFill>
                  <bgColor rgb="FFFFC000"/>
                </patternFill>
              </fill>
            </x14:dxf>
          </x14:cfRule>
          <x14:cfRule type="containsText" priority="1592" operator="containsText" id="{1F658776-D600-401B-89A3-0AC64DBBBBFE}">
            <xm:f>NOT(ISERROR(SEARCH($M$70,M15)))</xm:f>
            <xm:f>$M$70</xm:f>
            <x14:dxf>
              <fill>
                <patternFill>
                  <bgColor rgb="FFFFFF00"/>
                </patternFill>
              </fill>
            </x14:dxf>
          </x14:cfRule>
          <x14:cfRule type="containsText" priority="1593" operator="containsText" id="{6E347F56-0259-48E4-98A9-7284FC71FEF2}">
            <xm:f>NOT(ISERROR(SEARCH($M$69,M15)))</xm:f>
            <xm:f>$M$69</xm:f>
            <x14:dxf>
              <fill>
                <patternFill>
                  <bgColor rgb="FF92D050"/>
                </patternFill>
              </fill>
            </x14:dxf>
          </x14:cfRule>
          <xm:sqref>M15</xm:sqref>
        </x14:conditionalFormatting>
        <x14:conditionalFormatting xmlns:xm="http://schemas.microsoft.com/office/excel/2006/main">
          <x14:cfRule type="containsText" priority="1586" operator="containsText" id="{6C494975-5EFC-4DF1-96B3-30D164122AA5}">
            <xm:f>NOT(ISERROR(SEARCH($M$72,M17)))</xm:f>
            <xm:f>$M$72</xm:f>
            <x14:dxf>
              <fill>
                <patternFill>
                  <bgColor rgb="FFFF0000"/>
                </patternFill>
              </fill>
            </x14:dxf>
          </x14:cfRule>
          <x14:cfRule type="containsText" priority="1587" operator="containsText" id="{D9AF9A25-89AA-4053-BF1D-238F43D579F1}">
            <xm:f>NOT(ISERROR(SEARCH($M$71,M17)))</xm:f>
            <xm:f>$M$71</xm:f>
            <x14:dxf>
              <fill>
                <patternFill>
                  <bgColor rgb="FFFFC000"/>
                </patternFill>
              </fill>
            </x14:dxf>
          </x14:cfRule>
          <x14:cfRule type="containsText" priority="1588" operator="containsText" id="{A5EE39C6-656D-4EC0-B779-0893E99CCBEE}">
            <xm:f>NOT(ISERROR(SEARCH($M$70,M17)))</xm:f>
            <xm:f>$M$70</xm:f>
            <x14:dxf>
              <fill>
                <patternFill>
                  <bgColor rgb="FFFFFF00"/>
                </patternFill>
              </fill>
            </x14:dxf>
          </x14:cfRule>
          <x14:cfRule type="containsText" priority="1589" operator="containsText" id="{ECDEA373-616C-4128-B1C4-5B3D57C3A5AB}">
            <xm:f>NOT(ISERROR(SEARCH($M$69,M17)))</xm:f>
            <xm:f>$M$69</xm:f>
            <x14:dxf>
              <fill>
                <patternFill>
                  <bgColor rgb="FF92D050"/>
                </patternFill>
              </fill>
            </x14:dxf>
          </x14:cfRule>
          <xm:sqref>M17</xm:sqref>
        </x14:conditionalFormatting>
        <x14:conditionalFormatting xmlns:xm="http://schemas.microsoft.com/office/excel/2006/main">
          <x14:cfRule type="containsText" priority="1582" operator="containsText" id="{A9752E84-5FD2-43CB-A978-AA3F09ECAD73}">
            <xm:f>NOT(ISERROR(SEARCH($M$72,M19)))</xm:f>
            <xm:f>$M$72</xm:f>
            <x14:dxf>
              <fill>
                <patternFill>
                  <bgColor rgb="FFFF0000"/>
                </patternFill>
              </fill>
            </x14:dxf>
          </x14:cfRule>
          <x14:cfRule type="containsText" priority="1583" operator="containsText" id="{77F5A56A-48AB-44FB-95B8-7637653DBEE0}">
            <xm:f>NOT(ISERROR(SEARCH($M$71,M19)))</xm:f>
            <xm:f>$M$71</xm:f>
            <x14:dxf>
              <fill>
                <patternFill>
                  <bgColor rgb="FFFFC000"/>
                </patternFill>
              </fill>
            </x14:dxf>
          </x14:cfRule>
          <x14:cfRule type="containsText" priority="1584" operator="containsText" id="{D8026961-E85C-4276-B356-FA4A03C2352D}">
            <xm:f>NOT(ISERROR(SEARCH($M$70,M19)))</xm:f>
            <xm:f>$M$70</xm:f>
            <x14:dxf>
              <fill>
                <patternFill>
                  <bgColor rgb="FFFFFF00"/>
                </patternFill>
              </fill>
            </x14:dxf>
          </x14:cfRule>
          <x14:cfRule type="containsText" priority="1585" operator="containsText" id="{95480476-1C64-4DE3-8639-7E7E954BFC75}">
            <xm:f>NOT(ISERROR(SEARCH($M$69,M19)))</xm:f>
            <xm:f>$M$69</xm:f>
            <x14:dxf>
              <fill>
                <patternFill>
                  <bgColor rgb="FF92D050"/>
                </patternFill>
              </fill>
            </x14:dxf>
          </x14:cfRule>
          <xm:sqref>M19:M24</xm:sqref>
        </x14:conditionalFormatting>
        <x14:conditionalFormatting xmlns:xm="http://schemas.microsoft.com/office/excel/2006/main">
          <x14:cfRule type="containsText" priority="1578" operator="containsText" id="{5092FB47-E05D-43A5-9245-0C34ACC16E05}">
            <xm:f>NOT(ISERROR(SEARCH($M$72,M25)))</xm:f>
            <xm:f>$M$72</xm:f>
            <x14:dxf>
              <fill>
                <patternFill>
                  <bgColor rgb="FFFF0000"/>
                </patternFill>
              </fill>
            </x14:dxf>
          </x14:cfRule>
          <x14:cfRule type="containsText" priority="1579" operator="containsText" id="{5235B568-0717-4002-9F31-EEA750F8E6FA}">
            <xm:f>NOT(ISERROR(SEARCH($M$71,M25)))</xm:f>
            <xm:f>$M$71</xm:f>
            <x14:dxf>
              <fill>
                <patternFill>
                  <bgColor rgb="FFFFC000"/>
                </patternFill>
              </fill>
            </x14:dxf>
          </x14:cfRule>
          <x14:cfRule type="containsText" priority="1580" operator="containsText" id="{6F6FF1EF-76C7-4338-8DC9-DF01D0089955}">
            <xm:f>NOT(ISERROR(SEARCH($M$70,M25)))</xm:f>
            <xm:f>$M$70</xm:f>
            <x14:dxf>
              <fill>
                <patternFill>
                  <bgColor rgb="FFFFFF00"/>
                </patternFill>
              </fill>
            </x14:dxf>
          </x14:cfRule>
          <x14:cfRule type="containsText" priority="1581" operator="containsText" id="{DFE6E76A-94AB-4038-AF29-9E57A3C44DB8}">
            <xm:f>NOT(ISERROR(SEARCH($M$69,M25)))</xm:f>
            <xm:f>$M$69</xm:f>
            <x14:dxf>
              <fill>
                <patternFill>
                  <bgColor rgb="FF92D050"/>
                </patternFill>
              </fill>
            </x14:dxf>
          </x14:cfRule>
          <xm:sqref>M25</xm:sqref>
        </x14:conditionalFormatting>
        <x14:conditionalFormatting xmlns:xm="http://schemas.microsoft.com/office/excel/2006/main">
          <x14:cfRule type="containsText" priority="1574" operator="containsText" id="{0985837D-4747-49D2-97C3-089B8008F3CE}">
            <xm:f>NOT(ISERROR(SEARCH($M$72,M26)))</xm:f>
            <xm:f>$M$72</xm:f>
            <x14:dxf>
              <fill>
                <patternFill>
                  <bgColor rgb="FFFF0000"/>
                </patternFill>
              </fill>
            </x14:dxf>
          </x14:cfRule>
          <x14:cfRule type="containsText" priority="1575" operator="containsText" id="{6D84C8BA-1BC0-45B5-BCBF-66236337C14A}">
            <xm:f>NOT(ISERROR(SEARCH($M$71,M26)))</xm:f>
            <xm:f>$M$71</xm:f>
            <x14:dxf>
              <fill>
                <patternFill>
                  <bgColor rgb="FFFFC000"/>
                </patternFill>
              </fill>
            </x14:dxf>
          </x14:cfRule>
          <x14:cfRule type="containsText" priority="1576" operator="containsText" id="{E0AA83B2-C96E-41CF-915C-42B52AE2CF27}">
            <xm:f>NOT(ISERROR(SEARCH($M$70,M26)))</xm:f>
            <xm:f>$M$70</xm:f>
            <x14:dxf>
              <fill>
                <patternFill>
                  <bgColor rgb="FFFFFF00"/>
                </patternFill>
              </fill>
            </x14:dxf>
          </x14:cfRule>
          <x14:cfRule type="containsText" priority="1577" operator="containsText" id="{B11EA7C8-BA12-4A9C-A640-5EC1CDBE7601}">
            <xm:f>NOT(ISERROR(SEARCH($M$69,M26)))</xm:f>
            <xm:f>$M$69</xm:f>
            <x14:dxf>
              <fill>
                <patternFill>
                  <bgColor rgb="FF92D050"/>
                </patternFill>
              </fill>
            </x14:dxf>
          </x14:cfRule>
          <xm:sqref>M26</xm:sqref>
        </x14:conditionalFormatting>
        <x14:conditionalFormatting xmlns:xm="http://schemas.microsoft.com/office/excel/2006/main">
          <x14:cfRule type="containsText" priority="1570" operator="containsText" id="{A9713AFB-D5DF-45D3-A96C-32503D575FE8}">
            <xm:f>NOT(ISERROR(SEARCH($M$72,M27)))</xm:f>
            <xm:f>$M$72</xm:f>
            <x14:dxf>
              <fill>
                <patternFill>
                  <bgColor rgb="FFFF0000"/>
                </patternFill>
              </fill>
            </x14:dxf>
          </x14:cfRule>
          <x14:cfRule type="containsText" priority="1571" operator="containsText" id="{15893AF1-269B-4B7E-B5E5-676C2D646901}">
            <xm:f>NOT(ISERROR(SEARCH($M$71,M27)))</xm:f>
            <xm:f>$M$71</xm:f>
            <x14:dxf>
              <fill>
                <patternFill>
                  <bgColor rgb="FFFFC000"/>
                </patternFill>
              </fill>
            </x14:dxf>
          </x14:cfRule>
          <x14:cfRule type="containsText" priority="1572" operator="containsText" id="{3A39969B-A975-4095-BF4D-0D805211B9CD}">
            <xm:f>NOT(ISERROR(SEARCH($M$70,M27)))</xm:f>
            <xm:f>$M$70</xm:f>
            <x14:dxf>
              <fill>
                <patternFill>
                  <bgColor rgb="FFFFFF00"/>
                </patternFill>
              </fill>
            </x14:dxf>
          </x14:cfRule>
          <x14:cfRule type="containsText" priority="1573" operator="containsText" id="{D7D63778-6AAE-4357-984D-41AF534F4924}">
            <xm:f>NOT(ISERROR(SEARCH($M$69,M27)))</xm:f>
            <xm:f>$M$69</xm:f>
            <x14:dxf>
              <fill>
                <patternFill>
                  <bgColor rgb="FF92D050"/>
                </patternFill>
              </fill>
            </x14:dxf>
          </x14:cfRule>
          <xm:sqref>M27</xm:sqref>
        </x14:conditionalFormatting>
        <x14:conditionalFormatting xmlns:xm="http://schemas.microsoft.com/office/excel/2006/main">
          <x14:cfRule type="containsText" priority="1566" operator="containsText" id="{3530C6A4-A33C-4815-AE2C-A301E6C67F20}">
            <xm:f>NOT(ISERROR(SEARCH($M$72,M28)))</xm:f>
            <xm:f>$M$72</xm:f>
            <x14:dxf>
              <fill>
                <patternFill>
                  <bgColor rgb="FFFF0000"/>
                </patternFill>
              </fill>
            </x14:dxf>
          </x14:cfRule>
          <x14:cfRule type="containsText" priority="1567" operator="containsText" id="{AE3EAE04-53EC-438D-8B7F-E78E020EB23F}">
            <xm:f>NOT(ISERROR(SEARCH($M$71,M28)))</xm:f>
            <xm:f>$M$71</xm:f>
            <x14:dxf>
              <fill>
                <patternFill>
                  <bgColor rgb="FFFFC000"/>
                </patternFill>
              </fill>
            </x14:dxf>
          </x14:cfRule>
          <x14:cfRule type="containsText" priority="1568" operator="containsText" id="{6D90D768-9E7E-4194-8587-BBA2F8B5C453}">
            <xm:f>NOT(ISERROR(SEARCH($M$70,M28)))</xm:f>
            <xm:f>$M$70</xm:f>
            <x14:dxf>
              <fill>
                <patternFill>
                  <bgColor rgb="FFFFFF00"/>
                </patternFill>
              </fill>
            </x14:dxf>
          </x14:cfRule>
          <x14:cfRule type="containsText" priority="1569" operator="containsText" id="{C8293543-A874-4F9D-A165-2B7B379831EC}">
            <xm:f>NOT(ISERROR(SEARCH($M$69,M28)))</xm:f>
            <xm:f>$M$69</xm:f>
            <x14:dxf>
              <fill>
                <patternFill>
                  <bgColor rgb="FF92D050"/>
                </patternFill>
              </fill>
            </x14:dxf>
          </x14:cfRule>
          <xm:sqref>M28</xm:sqref>
        </x14:conditionalFormatting>
        <x14:conditionalFormatting xmlns:xm="http://schemas.microsoft.com/office/excel/2006/main">
          <x14:cfRule type="containsText" priority="1562" operator="containsText" id="{B60F5DA2-5DFD-4475-8240-D9BC2D3A9A84}">
            <xm:f>NOT(ISERROR(SEARCH($M$72,M29)))</xm:f>
            <xm:f>$M$72</xm:f>
            <x14:dxf>
              <fill>
                <patternFill>
                  <bgColor rgb="FFFF0000"/>
                </patternFill>
              </fill>
            </x14:dxf>
          </x14:cfRule>
          <x14:cfRule type="containsText" priority="1563" operator="containsText" id="{0FD1B04C-E4A1-4759-A5BB-7A17105CE1D6}">
            <xm:f>NOT(ISERROR(SEARCH($M$71,M29)))</xm:f>
            <xm:f>$M$71</xm:f>
            <x14:dxf>
              <fill>
                <patternFill>
                  <bgColor rgb="FFFFC000"/>
                </patternFill>
              </fill>
            </x14:dxf>
          </x14:cfRule>
          <x14:cfRule type="containsText" priority="1564" operator="containsText" id="{114D16AC-DC0F-4075-A307-0A8B202C837A}">
            <xm:f>NOT(ISERROR(SEARCH($M$70,M29)))</xm:f>
            <xm:f>$M$70</xm:f>
            <x14:dxf>
              <fill>
                <patternFill>
                  <bgColor rgb="FFFFFF00"/>
                </patternFill>
              </fill>
            </x14:dxf>
          </x14:cfRule>
          <x14:cfRule type="containsText" priority="1565" operator="containsText" id="{6A09A7C4-7A7B-46D0-B305-BF1C34FF04D0}">
            <xm:f>NOT(ISERROR(SEARCH($M$69,M29)))</xm:f>
            <xm:f>$M$69</xm:f>
            <x14:dxf>
              <fill>
                <patternFill>
                  <bgColor rgb="FF92D050"/>
                </patternFill>
              </fill>
            </x14:dxf>
          </x14:cfRule>
          <xm:sqref>M29</xm:sqref>
        </x14:conditionalFormatting>
        <x14:conditionalFormatting xmlns:xm="http://schemas.microsoft.com/office/excel/2006/main">
          <x14:cfRule type="containsText" priority="1558" operator="containsText" id="{490AB9E5-DF80-42FF-9D5E-6D19F5EBE332}">
            <xm:f>NOT(ISERROR(SEARCH($M$72,M30)))</xm:f>
            <xm:f>$M$72</xm:f>
            <x14:dxf>
              <fill>
                <patternFill>
                  <bgColor rgb="FFFF0000"/>
                </patternFill>
              </fill>
            </x14:dxf>
          </x14:cfRule>
          <x14:cfRule type="containsText" priority="1559" operator="containsText" id="{D9B22AC3-21AD-4A1E-978D-05566225AA43}">
            <xm:f>NOT(ISERROR(SEARCH($M$71,M30)))</xm:f>
            <xm:f>$M$71</xm:f>
            <x14:dxf>
              <fill>
                <patternFill>
                  <bgColor rgb="FFFFC000"/>
                </patternFill>
              </fill>
            </x14:dxf>
          </x14:cfRule>
          <x14:cfRule type="containsText" priority="1560" operator="containsText" id="{D86C5B48-3AEA-40AA-ADF0-94C85B9C9101}">
            <xm:f>NOT(ISERROR(SEARCH($M$70,M30)))</xm:f>
            <xm:f>$M$70</xm:f>
            <x14:dxf>
              <fill>
                <patternFill>
                  <bgColor rgb="FFFFFF00"/>
                </patternFill>
              </fill>
            </x14:dxf>
          </x14:cfRule>
          <x14:cfRule type="containsText" priority="1561" operator="containsText" id="{1FF09B4B-4610-4CEA-BB69-2DA756F942C5}">
            <xm:f>NOT(ISERROR(SEARCH($M$69,M30)))</xm:f>
            <xm:f>$M$69</xm:f>
            <x14:dxf>
              <fill>
                <patternFill>
                  <bgColor rgb="FF92D050"/>
                </patternFill>
              </fill>
            </x14:dxf>
          </x14:cfRule>
          <xm:sqref>M30</xm:sqref>
        </x14:conditionalFormatting>
        <x14:conditionalFormatting xmlns:xm="http://schemas.microsoft.com/office/excel/2006/main">
          <x14:cfRule type="containsText" priority="1554" operator="containsText" id="{7843BD2E-41A8-4B50-A458-F416FFA936A7}">
            <xm:f>NOT(ISERROR(SEARCH($M$72,M31)))</xm:f>
            <xm:f>$M$72</xm:f>
            <x14:dxf>
              <fill>
                <patternFill>
                  <bgColor rgb="FFFF0000"/>
                </patternFill>
              </fill>
            </x14:dxf>
          </x14:cfRule>
          <x14:cfRule type="containsText" priority="1555" operator="containsText" id="{C5DA1F43-89E9-44BC-813D-CBEAF6597D25}">
            <xm:f>NOT(ISERROR(SEARCH($M$71,M31)))</xm:f>
            <xm:f>$M$71</xm:f>
            <x14:dxf>
              <fill>
                <patternFill>
                  <bgColor rgb="FFFFC000"/>
                </patternFill>
              </fill>
            </x14:dxf>
          </x14:cfRule>
          <x14:cfRule type="containsText" priority="1556" operator="containsText" id="{2BEB7CF8-2FFA-4BE7-824B-5FB8CAAC6F17}">
            <xm:f>NOT(ISERROR(SEARCH($M$70,M31)))</xm:f>
            <xm:f>$M$70</xm:f>
            <x14:dxf>
              <fill>
                <patternFill>
                  <bgColor rgb="FFFFFF00"/>
                </patternFill>
              </fill>
            </x14:dxf>
          </x14:cfRule>
          <x14:cfRule type="containsText" priority="1557" operator="containsText" id="{61064E62-2D73-40B1-86AB-54BB12677EFB}">
            <xm:f>NOT(ISERROR(SEARCH($M$69,M31)))</xm:f>
            <xm:f>$M$69</xm:f>
            <x14:dxf>
              <fill>
                <patternFill>
                  <bgColor rgb="FF92D050"/>
                </patternFill>
              </fill>
            </x14:dxf>
          </x14:cfRule>
          <xm:sqref>M31</xm:sqref>
        </x14:conditionalFormatting>
        <x14:conditionalFormatting xmlns:xm="http://schemas.microsoft.com/office/excel/2006/main">
          <x14:cfRule type="containsText" priority="1459" operator="containsText" id="{975D7FA7-9A0E-4338-A26A-2ABDDD5CEE84}">
            <xm:f>NOT(ISERROR(SEARCH($I$69,I32)))</xm:f>
            <xm:f>$I$69</xm:f>
            <x14:dxf>
              <fill>
                <patternFill>
                  <fgColor rgb="FF92D050"/>
                  <bgColor rgb="FF92D050"/>
                </patternFill>
              </fill>
            </x14:dxf>
          </x14:cfRule>
          <x14:cfRule type="containsText" priority="1460" operator="containsText" id="{2E5CC3B1-155C-4E6A-B95A-7E74A2BA3CE7}">
            <xm:f>NOT(ISERROR(SEARCH($I$70,I32)))</xm:f>
            <xm:f>$I$70</xm:f>
            <x14:dxf>
              <fill>
                <patternFill>
                  <bgColor rgb="FF00B050"/>
                </patternFill>
              </fill>
            </x14:dxf>
          </x14:cfRule>
          <x14:cfRule type="containsText" priority="1461" operator="containsText" id="{9813683E-66FD-4E75-87A9-7EC1DC4661C1}">
            <xm:f>NOT(ISERROR(SEARCH($I$73,I32)))</xm:f>
            <xm:f>$I$73</xm:f>
            <x14:dxf>
              <fill>
                <patternFill>
                  <bgColor rgb="FFFF0000"/>
                </patternFill>
              </fill>
            </x14:dxf>
          </x14:cfRule>
          <x14:cfRule type="containsText" priority="1462" operator="containsText" id="{ADABFAE9-2DE6-4BA0-9B28-2900FC51D413}">
            <xm:f>NOT(ISERROR(SEARCH($I$72,I32)))</xm:f>
            <xm:f>$I$72</xm:f>
            <x14:dxf>
              <fill>
                <patternFill>
                  <fgColor rgb="FFFFC000"/>
                  <bgColor rgb="FFFFC000"/>
                </patternFill>
              </fill>
            </x14:dxf>
          </x14:cfRule>
          <x14:cfRule type="containsText" priority="1463" operator="containsText" id="{F92730CB-F177-4EFA-A317-930521AE839D}">
            <xm:f>NOT(ISERROR(SEARCH($I$71,I32)))</xm:f>
            <xm:f>$I$71</xm:f>
            <x14:dxf>
              <fill>
                <patternFill>
                  <fgColor rgb="FFFFFF00"/>
                  <bgColor rgb="FFFFFF00"/>
                </patternFill>
              </fill>
            </x14:dxf>
          </x14:cfRule>
          <x14:cfRule type="containsText" priority="1464" operator="containsText" id="{BCF0692C-6734-4C83-A0B9-8E8EF120C375}">
            <xm:f>NOT(ISERROR(SEARCH($I$70,I32)))</xm:f>
            <xm:f>$I$70</xm:f>
            <x14:dxf>
              <fill>
                <patternFill>
                  <bgColor theme="0" tint="-0.14996795556505021"/>
                </patternFill>
              </fill>
            </x14:dxf>
          </x14:cfRule>
          <x14:cfRule type="cellIs" priority="1465" operator="equal" id="{AAE7826C-A866-48B5-A0F1-5EC5A0D9C4CA}">
            <xm:f>'Tabla probabiidad'!$B$5</xm:f>
            <x14:dxf>
              <fill>
                <patternFill>
                  <fgColor theme="6"/>
                </patternFill>
              </fill>
            </x14:dxf>
          </x14:cfRule>
          <x14:cfRule type="cellIs" priority="1466" operator="equal" id="{DF98B08F-099F-43C9-8D2A-63FFF4B595EB}">
            <xm:f>'Tabla probabiidad'!$B$5</xm:f>
            <x14:dxf>
              <fill>
                <patternFill>
                  <fgColor rgb="FF92D050"/>
                  <bgColor theme="6" tint="0.59996337778862885"/>
                </patternFill>
              </fill>
            </x14:dxf>
          </x14:cfRule>
          <xm:sqref>I32</xm:sqref>
        </x14:conditionalFormatting>
        <x14:conditionalFormatting xmlns:xm="http://schemas.microsoft.com/office/excel/2006/main">
          <x14:cfRule type="containsText" priority="1451" operator="containsText" id="{11DAEF23-0EB6-4622-A35A-DA778FE13525}">
            <xm:f>NOT(ISERROR(SEARCH($I$69,I33)))</xm:f>
            <xm:f>$I$69</xm:f>
            <x14:dxf>
              <fill>
                <patternFill>
                  <fgColor rgb="FF92D050"/>
                  <bgColor rgb="FF92D050"/>
                </patternFill>
              </fill>
            </x14:dxf>
          </x14:cfRule>
          <x14:cfRule type="containsText" priority="1452" operator="containsText" id="{C71537C4-2641-45DC-8B34-7C7F288FA04D}">
            <xm:f>NOT(ISERROR(SEARCH($I$70,I33)))</xm:f>
            <xm:f>$I$70</xm:f>
            <x14:dxf>
              <fill>
                <patternFill>
                  <bgColor rgb="FF00B050"/>
                </patternFill>
              </fill>
            </x14:dxf>
          </x14:cfRule>
          <x14:cfRule type="containsText" priority="1453" operator="containsText" id="{26996440-ADA9-400A-A85D-DA5708757BBE}">
            <xm:f>NOT(ISERROR(SEARCH($I$73,I33)))</xm:f>
            <xm:f>$I$73</xm:f>
            <x14:dxf>
              <fill>
                <patternFill>
                  <bgColor rgb="FFFF0000"/>
                </patternFill>
              </fill>
            </x14:dxf>
          </x14:cfRule>
          <x14:cfRule type="containsText" priority="1454" operator="containsText" id="{0CAA2865-0D73-4035-A91C-1A061FC16C51}">
            <xm:f>NOT(ISERROR(SEARCH($I$72,I33)))</xm:f>
            <xm:f>$I$72</xm:f>
            <x14:dxf>
              <fill>
                <patternFill>
                  <fgColor rgb="FFFFC000"/>
                  <bgColor rgb="FFFFC000"/>
                </patternFill>
              </fill>
            </x14:dxf>
          </x14:cfRule>
          <x14:cfRule type="containsText" priority="1455" operator="containsText" id="{A7F9FA40-1605-4DBD-B93F-B4865930E207}">
            <xm:f>NOT(ISERROR(SEARCH($I$71,I33)))</xm:f>
            <xm:f>$I$71</xm:f>
            <x14:dxf>
              <fill>
                <patternFill>
                  <fgColor rgb="FFFFFF00"/>
                  <bgColor rgb="FFFFFF00"/>
                </patternFill>
              </fill>
            </x14:dxf>
          </x14:cfRule>
          <x14:cfRule type="containsText" priority="1456" operator="containsText" id="{AFF619A6-982E-4623-8C29-C43853F996D5}">
            <xm:f>NOT(ISERROR(SEARCH($I$70,I33)))</xm:f>
            <xm:f>$I$70</xm:f>
            <x14:dxf>
              <fill>
                <patternFill>
                  <bgColor theme="0" tint="-0.14996795556505021"/>
                </patternFill>
              </fill>
            </x14:dxf>
          </x14:cfRule>
          <x14:cfRule type="cellIs" priority="1457" operator="equal" id="{16E0CF00-1A91-409C-B9C9-1EE41F8FEBAB}">
            <xm:f>'Tabla probabiidad'!$B$5</xm:f>
            <x14:dxf>
              <fill>
                <patternFill>
                  <fgColor theme="6"/>
                </patternFill>
              </fill>
            </x14:dxf>
          </x14:cfRule>
          <x14:cfRule type="cellIs" priority="1458" operator="equal" id="{878BC99D-B158-497F-8CEA-C692EC01C1F2}">
            <xm:f>'Tabla probabiidad'!$B$5</xm:f>
            <x14:dxf>
              <fill>
                <patternFill>
                  <fgColor rgb="FF92D050"/>
                  <bgColor theme="6" tint="0.59996337778862885"/>
                </patternFill>
              </fill>
            </x14:dxf>
          </x14:cfRule>
          <xm:sqref>I33:I34</xm:sqref>
        </x14:conditionalFormatting>
        <x14:conditionalFormatting xmlns:xm="http://schemas.microsoft.com/office/excel/2006/main">
          <x14:cfRule type="containsText" priority="1443" operator="containsText" id="{5AA56A4C-2087-4068-829B-86769C3EBD74}">
            <xm:f>NOT(ISERROR(SEARCH($I$69,I35)))</xm:f>
            <xm:f>$I$69</xm:f>
            <x14:dxf>
              <fill>
                <patternFill>
                  <fgColor rgb="FF92D050"/>
                  <bgColor rgb="FF92D050"/>
                </patternFill>
              </fill>
            </x14:dxf>
          </x14:cfRule>
          <x14:cfRule type="containsText" priority="1444" operator="containsText" id="{89FC7C7F-2C0C-4D55-9359-E21DBC625F00}">
            <xm:f>NOT(ISERROR(SEARCH($I$70,I35)))</xm:f>
            <xm:f>$I$70</xm:f>
            <x14:dxf>
              <fill>
                <patternFill>
                  <bgColor rgb="FF00B050"/>
                </patternFill>
              </fill>
            </x14:dxf>
          </x14:cfRule>
          <x14:cfRule type="containsText" priority="1445" operator="containsText" id="{47A5D4D9-1764-452A-B54A-D36D82492A46}">
            <xm:f>NOT(ISERROR(SEARCH($I$73,I35)))</xm:f>
            <xm:f>$I$73</xm:f>
            <x14:dxf>
              <fill>
                <patternFill>
                  <bgColor rgb="FFFF0000"/>
                </patternFill>
              </fill>
            </x14:dxf>
          </x14:cfRule>
          <x14:cfRule type="containsText" priority="1446" operator="containsText" id="{BA1E708C-F074-4E33-8171-C8CE4D01F7D6}">
            <xm:f>NOT(ISERROR(SEARCH($I$72,I35)))</xm:f>
            <xm:f>$I$72</xm:f>
            <x14:dxf>
              <fill>
                <patternFill>
                  <fgColor rgb="FFFFC000"/>
                  <bgColor rgb="FFFFC000"/>
                </patternFill>
              </fill>
            </x14:dxf>
          </x14:cfRule>
          <x14:cfRule type="containsText" priority="1447" operator="containsText" id="{F9C2B76A-57B4-458B-9B28-FC82960C5294}">
            <xm:f>NOT(ISERROR(SEARCH($I$71,I35)))</xm:f>
            <xm:f>$I$71</xm:f>
            <x14:dxf>
              <fill>
                <patternFill>
                  <fgColor rgb="FFFFFF00"/>
                  <bgColor rgb="FFFFFF00"/>
                </patternFill>
              </fill>
            </x14:dxf>
          </x14:cfRule>
          <x14:cfRule type="containsText" priority="1448" operator="containsText" id="{C703AC2A-28EE-40A3-AEBF-37250BC66B08}">
            <xm:f>NOT(ISERROR(SEARCH($I$70,I35)))</xm:f>
            <xm:f>$I$70</xm:f>
            <x14:dxf>
              <fill>
                <patternFill>
                  <bgColor theme="0" tint="-0.14996795556505021"/>
                </patternFill>
              </fill>
            </x14:dxf>
          </x14:cfRule>
          <x14:cfRule type="cellIs" priority="1449" operator="equal" id="{2C295AC5-F368-4CE0-842A-EC218F513578}">
            <xm:f>'Tabla probabiidad'!$B$5</xm:f>
            <x14:dxf>
              <fill>
                <patternFill>
                  <fgColor theme="6"/>
                </patternFill>
              </fill>
            </x14:dxf>
          </x14:cfRule>
          <x14:cfRule type="cellIs" priority="1450" operator="equal" id="{BB1C8B46-C524-4D60-9A8C-31DADFD5FBB5}">
            <xm:f>'Tabla probabiidad'!$B$5</xm:f>
            <x14:dxf>
              <fill>
                <patternFill>
                  <fgColor rgb="FF92D050"/>
                  <bgColor theme="6" tint="0.59996337778862885"/>
                </patternFill>
              </fill>
            </x14:dxf>
          </x14:cfRule>
          <xm:sqref>I35</xm:sqref>
        </x14:conditionalFormatting>
        <x14:conditionalFormatting xmlns:xm="http://schemas.microsoft.com/office/excel/2006/main">
          <x14:cfRule type="containsText" priority="1419" operator="containsText" id="{B793FB58-CA33-4B42-8AE2-1091EC2F0574}">
            <xm:f>NOT(ISERROR(SEARCH($M$72,M32)))</xm:f>
            <xm:f>$M$72</xm:f>
            <x14:dxf>
              <fill>
                <patternFill>
                  <bgColor rgb="FFFF0000"/>
                </patternFill>
              </fill>
            </x14:dxf>
          </x14:cfRule>
          <x14:cfRule type="containsText" priority="1420" operator="containsText" id="{1D478539-D449-4291-91BE-3A940B05EABC}">
            <xm:f>NOT(ISERROR(SEARCH($M$71,M32)))</xm:f>
            <xm:f>$M$71</xm:f>
            <x14:dxf>
              <fill>
                <patternFill>
                  <bgColor rgb="FFFFC000"/>
                </patternFill>
              </fill>
            </x14:dxf>
          </x14:cfRule>
          <x14:cfRule type="containsText" priority="1421" operator="containsText" id="{48DD693D-0062-442B-9EE0-7E0CC24BCA02}">
            <xm:f>NOT(ISERROR(SEARCH($M$70,M32)))</xm:f>
            <xm:f>$M$70</xm:f>
            <x14:dxf>
              <fill>
                <patternFill>
                  <bgColor rgb="FFFFFF00"/>
                </patternFill>
              </fill>
            </x14:dxf>
          </x14:cfRule>
          <x14:cfRule type="containsText" priority="1422" operator="containsText" id="{4AD16ECA-0729-48F6-8E7A-A429C4337E95}">
            <xm:f>NOT(ISERROR(SEARCH($M$69,M32)))</xm:f>
            <xm:f>$M$69</xm:f>
            <x14:dxf>
              <fill>
                <patternFill>
                  <bgColor rgb="FF92D050"/>
                </patternFill>
              </fill>
            </x14:dxf>
          </x14:cfRule>
          <xm:sqref>M32</xm:sqref>
        </x14:conditionalFormatting>
        <x14:conditionalFormatting xmlns:xm="http://schemas.microsoft.com/office/excel/2006/main">
          <x14:cfRule type="containsText" priority="1415" operator="containsText" id="{AE15472C-DF33-43F9-9D25-5A1216145AD9}">
            <xm:f>NOT(ISERROR(SEARCH($M$72,M34)))</xm:f>
            <xm:f>$M$72</xm:f>
            <x14:dxf>
              <fill>
                <patternFill>
                  <bgColor rgb="FFFF0000"/>
                </patternFill>
              </fill>
            </x14:dxf>
          </x14:cfRule>
          <x14:cfRule type="containsText" priority="1416" operator="containsText" id="{15858350-93D7-4C6E-BFC6-37891C27412C}">
            <xm:f>NOT(ISERROR(SEARCH($M$71,M34)))</xm:f>
            <xm:f>$M$71</xm:f>
            <x14:dxf>
              <fill>
                <patternFill>
                  <bgColor rgb="FFFFC000"/>
                </patternFill>
              </fill>
            </x14:dxf>
          </x14:cfRule>
          <x14:cfRule type="containsText" priority="1417" operator="containsText" id="{13AF7F78-4843-496D-8B87-C955781E10AA}">
            <xm:f>NOT(ISERROR(SEARCH($M$70,M34)))</xm:f>
            <xm:f>$M$70</xm:f>
            <x14:dxf>
              <fill>
                <patternFill>
                  <bgColor rgb="FFFFFF00"/>
                </patternFill>
              </fill>
            </x14:dxf>
          </x14:cfRule>
          <x14:cfRule type="containsText" priority="1418" operator="containsText" id="{255A9E31-1552-46FE-9F72-F363CD8E4CE5}">
            <xm:f>NOT(ISERROR(SEARCH($M$69,M34)))</xm:f>
            <xm:f>$M$69</xm:f>
            <x14:dxf>
              <fill>
                <patternFill>
                  <bgColor rgb="FF92D050"/>
                </patternFill>
              </fill>
            </x14:dxf>
          </x14:cfRule>
          <xm:sqref>M34</xm:sqref>
        </x14:conditionalFormatting>
        <x14:conditionalFormatting xmlns:xm="http://schemas.microsoft.com/office/excel/2006/main">
          <x14:cfRule type="containsText" priority="1411" operator="containsText" id="{CAD52ED9-CAE0-4935-95E8-A7A3A4E22B0B}">
            <xm:f>NOT(ISERROR(SEARCH($M$72,M35)))</xm:f>
            <xm:f>$M$72</xm:f>
            <x14:dxf>
              <fill>
                <patternFill>
                  <bgColor rgb="FFFF0000"/>
                </patternFill>
              </fill>
            </x14:dxf>
          </x14:cfRule>
          <x14:cfRule type="containsText" priority="1412" operator="containsText" id="{E43CCD72-C687-4FFF-8ECA-C9D2D55CE502}">
            <xm:f>NOT(ISERROR(SEARCH($M$71,M35)))</xm:f>
            <xm:f>$M$71</xm:f>
            <x14:dxf>
              <fill>
                <patternFill>
                  <bgColor rgb="FFFFC000"/>
                </patternFill>
              </fill>
            </x14:dxf>
          </x14:cfRule>
          <x14:cfRule type="containsText" priority="1413" operator="containsText" id="{46CD325A-8C48-4CFE-96E8-A16B45752594}">
            <xm:f>NOT(ISERROR(SEARCH($M$70,M35)))</xm:f>
            <xm:f>$M$70</xm:f>
            <x14:dxf>
              <fill>
                <patternFill>
                  <bgColor rgb="FFFFFF00"/>
                </patternFill>
              </fill>
            </x14:dxf>
          </x14:cfRule>
          <x14:cfRule type="containsText" priority="1414" operator="containsText" id="{413A5640-F57A-42B0-9A96-C4F4A4D761BF}">
            <xm:f>NOT(ISERROR(SEARCH($M$69,M35)))</xm:f>
            <xm:f>$M$69</xm:f>
            <x14:dxf>
              <fill>
                <patternFill>
                  <bgColor rgb="FF92D050"/>
                </patternFill>
              </fill>
            </x14:dxf>
          </x14:cfRule>
          <xm:sqref>M35</xm:sqref>
        </x14:conditionalFormatting>
        <x14:conditionalFormatting xmlns:xm="http://schemas.microsoft.com/office/excel/2006/main">
          <x14:cfRule type="containsText" priority="1407" operator="containsText" id="{312443EB-D854-4B80-80FF-8EA794FF9F06}">
            <xm:f>NOT(ISERROR(SEARCH($M$72,M33)))</xm:f>
            <xm:f>$M$72</xm:f>
            <x14:dxf>
              <fill>
                <patternFill>
                  <bgColor rgb="FFFF0000"/>
                </patternFill>
              </fill>
            </x14:dxf>
          </x14:cfRule>
          <x14:cfRule type="containsText" priority="1408" operator="containsText" id="{892A814A-EDDA-4DAA-862A-76ED6F809F53}">
            <xm:f>NOT(ISERROR(SEARCH($M$71,M33)))</xm:f>
            <xm:f>$M$71</xm:f>
            <x14:dxf>
              <fill>
                <patternFill>
                  <bgColor rgb="FFFFC000"/>
                </patternFill>
              </fill>
            </x14:dxf>
          </x14:cfRule>
          <x14:cfRule type="containsText" priority="1409" operator="containsText" id="{B4E5F93D-A5EE-4D37-AFD4-A7A8CC8A7ABA}">
            <xm:f>NOT(ISERROR(SEARCH($M$70,M33)))</xm:f>
            <xm:f>$M$70</xm:f>
            <x14:dxf>
              <fill>
                <patternFill>
                  <bgColor rgb="FFFFFF00"/>
                </patternFill>
              </fill>
            </x14:dxf>
          </x14:cfRule>
          <x14:cfRule type="containsText" priority="1410" operator="containsText" id="{A4F0BC17-6F30-4107-9FAD-6F907D60F36E}">
            <xm:f>NOT(ISERROR(SEARCH($M$69,M33)))</xm:f>
            <xm:f>$M$69</xm:f>
            <x14:dxf>
              <fill>
                <patternFill>
                  <bgColor rgb="FF92D050"/>
                </patternFill>
              </fill>
            </x14:dxf>
          </x14:cfRule>
          <xm:sqref>M33</xm:sqref>
        </x14:conditionalFormatting>
        <x14:conditionalFormatting xmlns:xm="http://schemas.microsoft.com/office/excel/2006/main">
          <x14:cfRule type="containsText" priority="1360" operator="containsText" id="{A965BD97-02F4-4C50-A2F8-769F379C604F}">
            <xm:f>NOT(ISERROR(SEARCH($I$69,X12)))</xm:f>
            <xm:f>$I$69</xm:f>
            <x14:dxf>
              <fill>
                <patternFill>
                  <fgColor rgb="FF92D050"/>
                  <bgColor rgb="FF92D050"/>
                </patternFill>
              </fill>
            </x14:dxf>
          </x14:cfRule>
          <x14:cfRule type="containsText" priority="1361" operator="containsText" id="{B9861D4B-DB08-4797-8448-A90DFECA9D08}">
            <xm:f>NOT(ISERROR(SEARCH($I$70,X12)))</xm:f>
            <xm:f>$I$70</xm:f>
            <x14:dxf>
              <fill>
                <patternFill>
                  <bgColor rgb="FF00B050"/>
                </patternFill>
              </fill>
            </x14:dxf>
          </x14:cfRule>
          <x14:cfRule type="containsText" priority="1362" operator="containsText" id="{C0460709-DFA4-4487-90FD-8E52801D2B9A}">
            <xm:f>NOT(ISERROR(SEARCH($I$73,X12)))</xm:f>
            <xm:f>$I$73</xm:f>
            <x14:dxf>
              <fill>
                <patternFill>
                  <bgColor rgb="FFFF0000"/>
                </patternFill>
              </fill>
            </x14:dxf>
          </x14:cfRule>
          <x14:cfRule type="containsText" priority="1363" operator="containsText" id="{916FB37D-362A-4446-BCA1-0815570FF8C2}">
            <xm:f>NOT(ISERROR(SEARCH($I$72,X12)))</xm:f>
            <xm:f>$I$72</xm:f>
            <x14:dxf>
              <fill>
                <patternFill>
                  <fgColor rgb="FFFFC000"/>
                  <bgColor rgb="FFFFC000"/>
                </patternFill>
              </fill>
            </x14:dxf>
          </x14:cfRule>
          <x14:cfRule type="containsText" priority="1364" operator="containsText" id="{CF9836D3-B55A-47AD-BD2B-54700E154114}">
            <xm:f>NOT(ISERROR(SEARCH($I$71,X12)))</xm:f>
            <xm:f>$I$71</xm:f>
            <x14:dxf>
              <fill>
                <patternFill>
                  <fgColor rgb="FFFFFF00"/>
                  <bgColor rgb="FFFFFF00"/>
                </patternFill>
              </fill>
            </x14:dxf>
          </x14:cfRule>
          <x14:cfRule type="containsText" priority="1365" operator="containsText" id="{FFDDAF3C-679C-4901-98DC-1FE5D881352C}">
            <xm:f>NOT(ISERROR(SEARCH($I$70,X12)))</xm:f>
            <xm:f>$I$70</xm:f>
            <x14:dxf>
              <fill>
                <patternFill>
                  <bgColor theme="0" tint="-0.14996795556505021"/>
                </patternFill>
              </fill>
            </x14:dxf>
          </x14:cfRule>
          <x14:cfRule type="cellIs" priority="1366" operator="equal" id="{DCB4AB4C-9D4D-47F6-8A6D-0F7DF630EEB7}">
            <xm:f>'Tabla probabiidad'!$B$5</xm:f>
            <x14:dxf>
              <fill>
                <patternFill>
                  <fgColor theme="6"/>
                </patternFill>
              </fill>
            </x14:dxf>
          </x14:cfRule>
          <x14:cfRule type="cellIs" priority="1367" operator="equal" id="{D3906918-BB75-4329-84CE-E2D49529CD23}">
            <xm:f>'Tabla probabiidad'!$B$5</xm:f>
            <x14:dxf>
              <fill>
                <patternFill>
                  <fgColor rgb="FF92D050"/>
                  <bgColor theme="6" tint="0.59996337778862885"/>
                </patternFill>
              </fill>
            </x14:dxf>
          </x14:cfRule>
          <xm:sqref>X12</xm:sqref>
        </x14:conditionalFormatting>
        <x14:conditionalFormatting xmlns:xm="http://schemas.microsoft.com/office/excel/2006/main">
          <x14:cfRule type="containsText" priority="1352" operator="containsText" id="{79EB0F88-5917-41B1-9F52-9276EAD6B79F}">
            <xm:f>NOT(ISERROR(SEARCH($I$69,X13)))</xm:f>
            <xm:f>$I$69</xm:f>
            <x14:dxf>
              <fill>
                <patternFill>
                  <fgColor rgb="FF92D050"/>
                  <bgColor rgb="FF92D050"/>
                </patternFill>
              </fill>
            </x14:dxf>
          </x14:cfRule>
          <x14:cfRule type="containsText" priority="1353" operator="containsText" id="{331B1F7B-2C53-42EA-9B41-F250EC4BD8AB}">
            <xm:f>NOT(ISERROR(SEARCH($I$70,X13)))</xm:f>
            <xm:f>$I$70</xm:f>
            <x14:dxf>
              <fill>
                <patternFill>
                  <bgColor rgb="FF00B050"/>
                </patternFill>
              </fill>
            </x14:dxf>
          </x14:cfRule>
          <x14:cfRule type="containsText" priority="1354" operator="containsText" id="{C9877208-7A53-4131-BFA2-8BFBB63CD618}">
            <xm:f>NOT(ISERROR(SEARCH($I$73,X13)))</xm:f>
            <xm:f>$I$73</xm:f>
            <x14:dxf>
              <fill>
                <patternFill>
                  <bgColor rgb="FFFF0000"/>
                </patternFill>
              </fill>
            </x14:dxf>
          </x14:cfRule>
          <x14:cfRule type="containsText" priority="1355" operator="containsText" id="{966567D5-948E-4996-A91B-A7AD399EBDF8}">
            <xm:f>NOT(ISERROR(SEARCH($I$72,X13)))</xm:f>
            <xm:f>$I$72</xm:f>
            <x14:dxf>
              <fill>
                <patternFill>
                  <fgColor rgb="FFFFC000"/>
                  <bgColor rgb="FFFFC000"/>
                </patternFill>
              </fill>
            </x14:dxf>
          </x14:cfRule>
          <x14:cfRule type="containsText" priority="1356" operator="containsText" id="{F6F3A40B-6F0E-4E41-B26D-7E459B9E81C5}">
            <xm:f>NOT(ISERROR(SEARCH($I$71,X13)))</xm:f>
            <xm:f>$I$71</xm:f>
            <x14:dxf>
              <fill>
                <patternFill>
                  <fgColor rgb="FFFFFF00"/>
                  <bgColor rgb="FFFFFF00"/>
                </patternFill>
              </fill>
            </x14:dxf>
          </x14:cfRule>
          <x14:cfRule type="containsText" priority="1357" operator="containsText" id="{58A09F68-E5BD-42EF-8F40-9AA7A3CA4D82}">
            <xm:f>NOT(ISERROR(SEARCH($I$70,X13)))</xm:f>
            <xm:f>$I$70</xm:f>
            <x14:dxf>
              <fill>
                <patternFill>
                  <bgColor theme="0" tint="-0.14996795556505021"/>
                </patternFill>
              </fill>
            </x14:dxf>
          </x14:cfRule>
          <x14:cfRule type="cellIs" priority="1358" operator="equal" id="{BE9420CF-DF36-41E5-927F-7F85855B6A5E}">
            <xm:f>'Tabla probabiidad'!$B$5</xm:f>
            <x14:dxf>
              <fill>
                <patternFill>
                  <fgColor theme="6"/>
                </patternFill>
              </fill>
            </x14:dxf>
          </x14:cfRule>
          <x14:cfRule type="cellIs" priority="1359" operator="equal" id="{716365C3-FAC9-4A60-B48A-353D14178A8E}">
            <xm:f>'Tabla probabiidad'!$B$5</xm:f>
            <x14:dxf>
              <fill>
                <patternFill>
                  <fgColor rgb="FF92D050"/>
                  <bgColor theme="6" tint="0.59996337778862885"/>
                </patternFill>
              </fill>
            </x14:dxf>
          </x14:cfRule>
          <xm:sqref>X13:X16</xm:sqref>
        </x14:conditionalFormatting>
        <x14:conditionalFormatting xmlns:xm="http://schemas.microsoft.com/office/excel/2006/main">
          <x14:cfRule type="containsText" priority="1336" operator="containsText" id="{A42AFBD3-7D59-4B04-BD9B-49F4547D1CD9}">
            <xm:f>NOT(ISERROR(SEARCH($I$69,X18)))</xm:f>
            <xm:f>$I$69</xm:f>
            <x14:dxf>
              <fill>
                <patternFill>
                  <fgColor rgb="FF92D050"/>
                  <bgColor rgb="FF92D050"/>
                </patternFill>
              </fill>
            </x14:dxf>
          </x14:cfRule>
          <x14:cfRule type="containsText" priority="1337" operator="containsText" id="{E29A4642-70B4-461A-9F1D-6B83810038A8}">
            <xm:f>NOT(ISERROR(SEARCH($I$70,X18)))</xm:f>
            <xm:f>$I$70</xm:f>
            <x14:dxf>
              <fill>
                <patternFill>
                  <bgColor rgb="FF00B050"/>
                </patternFill>
              </fill>
            </x14:dxf>
          </x14:cfRule>
          <x14:cfRule type="containsText" priority="1338" operator="containsText" id="{3FF14918-5B86-4EAD-A35F-E15CC730D7CF}">
            <xm:f>NOT(ISERROR(SEARCH($I$73,X18)))</xm:f>
            <xm:f>$I$73</xm:f>
            <x14:dxf>
              <fill>
                <patternFill>
                  <bgColor rgb="FFFF0000"/>
                </patternFill>
              </fill>
            </x14:dxf>
          </x14:cfRule>
          <x14:cfRule type="containsText" priority="1339" operator="containsText" id="{5E20AB0C-8458-49F7-B81A-4EA824332210}">
            <xm:f>NOT(ISERROR(SEARCH($I$72,X18)))</xm:f>
            <xm:f>$I$72</xm:f>
            <x14:dxf>
              <fill>
                <patternFill>
                  <fgColor rgb="FFFFC000"/>
                  <bgColor rgb="FFFFC000"/>
                </patternFill>
              </fill>
            </x14:dxf>
          </x14:cfRule>
          <x14:cfRule type="containsText" priority="1340" operator="containsText" id="{8495DDBD-4D31-4145-9A1B-33BD16FCAB00}">
            <xm:f>NOT(ISERROR(SEARCH($I$71,X18)))</xm:f>
            <xm:f>$I$71</xm:f>
            <x14:dxf>
              <fill>
                <patternFill>
                  <fgColor rgb="FFFFFF00"/>
                  <bgColor rgb="FFFFFF00"/>
                </patternFill>
              </fill>
            </x14:dxf>
          </x14:cfRule>
          <x14:cfRule type="containsText" priority="1341" operator="containsText" id="{106185A7-DD01-49DE-AD09-0473A7410626}">
            <xm:f>NOT(ISERROR(SEARCH($I$70,X18)))</xm:f>
            <xm:f>$I$70</xm:f>
            <x14:dxf>
              <fill>
                <patternFill>
                  <bgColor theme="0" tint="-0.14996795556505021"/>
                </patternFill>
              </fill>
            </x14:dxf>
          </x14:cfRule>
          <x14:cfRule type="cellIs" priority="1342" operator="equal" id="{2BEDC435-2E5D-43F5-8F26-377E73DD02F5}">
            <xm:f>'Tabla probabiidad'!$B$5</xm:f>
            <x14:dxf>
              <fill>
                <patternFill>
                  <fgColor theme="6"/>
                </patternFill>
              </fill>
            </x14:dxf>
          </x14:cfRule>
          <x14:cfRule type="cellIs" priority="1343" operator="equal" id="{49D70DE0-50F7-4520-985F-A04F120D2161}">
            <xm:f>'Tabla probabiidad'!$B$5</xm:f>
            <x14:dxf>
              <fill>
                <patternFill>
                  <fgColor rgb="FF92D050"/>
                  <bgColor theme="6" tint="0.59996337778862885"/>
                </patternFill>
              </fill>
            </x14:dxf>
          </x14:cfRule>
          <xm:sqref>X18</xm:sqref>
        </x14:conditionalFormatting>
        <x14:conditionalFormatting xmlns:xm="http://schemas.microsoft.com/office/excel/2006/main">
          <x14:cfRule type="containsText" priority="1328" operator="containsText" id="{3D437D76-E8BF-4C74-8A37-0D304100AD7D}">
            <xm:f>NOT(ISERROR(SEARCH($I$69,X17)))</xm:f>
            <xm:f>$I$69</xm:f>
            <x14:dxf>
              <fill>
                <patternFill>
                  <fgColor rgb="FF92D050"/>
                  <bgColor rgb="FF92D050"/>
                </patternFill>
              </fill>
            </x14:dxf>
          </x14:cfRule>
          <x14:cfRule type="containsText" priority="1329" operator="containsText" id="{FBF2D32D-68B2-41A3-9171-415D15D41B26}">
            <xm:f>NOT(ISERROR(SEARCH($I$70,X17)))</xm:f>
            <xm:f>$I$70</xm:f>
            <x14:dxf>
              <fill>
                <patternFill>
                  <bgColor rgb="FF00B050"/>
                </patternFill>
              </fill>
            </x14:dxf>
          </x14:cfRule>
          <x14:cfRule type="containsText" priority="1330" operator="containsText" id="{CC7A5639-0D63-4E99-BCF2-E982E8FFCB21}">
            <xm:f>NOT(ISERROR(SEARCH($I$73,X17)))</xm:f>
            <xm:f>$I$73</xm:f>
            <x14:dxf>
              <fill>
                <patternFill>
                  <bgColor rgb="FFFF0000"/>
                </patternFill>
              </fill>
            </x14:dxf>
          </x14:cfRule>
          <x14:cfRule type="containsText" priority="1331" operator="containsText" id="{5FC51289-E195-4562-9920-706EE89EC24E}">
            <xm:f>NOT(ISERROR(SEARCH($I$72,X17)))</xm:f>
            <xm:f>$I$72</xm:f>
            <x14:dxf>
              <fill>
                <patternFill>
                  <fgColor rgb="FFFFC000"/>
                  <bgColor rgb="FFFFC000"/>
                </patternFill>
              </fill>
            </x14:dxf>
          </x14:cfRule>
          <x14:cfRule type="containsText" priority="1332" operator="containsText" id="{4A640EE9-219B-4008-9F7D-5E89E789D44E}">
            <xm:f>NOT(ISERROR(SEARCH($I$71,X17)))</xm:f>
            <xm:f>$I$71</xm:f>
            <x14:dxf>
              <fill>
                <patternFill>
                  <fgColor rgb="FFFFFF00"/>
                  <bgColor rgb="FFFFFF00"/>
                </patternFill>
              </fill>
            </x14:dxf>
          </x14:cfRule>
          <x14:cfRule type="containsText" priority="1333" operator="containsText" id="{D8B1921B-62E2-4F18-8BEA-F3CD144F8404}">
            <xm:f>NOT(ISERROR(SEARCH($I$70,X17)))</xm:f>
            <xm:f>$I$70</xm:f>
            <x14:dxf>
              <fill>
                <patternFill>
                  <bgColor theme="0" tint="-0.14996795556505021"/>
                </patternFill>
              </fill>
            </x14:dxf>
          </x14:cfRule>
          <x14:cfRule type="cellIs" priority="1334" operator="equal" id="{07B32600-2FF4-493F-A559-6DB735080859}">
            <xm:f>'Tabla probabiidad'!$B$5</xm:f>
            <x14:dxf>
              <fill>
                <patternFill>
                  <fgColor theme="6"/>
                </patternFill>
              </fill>
            </x14:dxf>
          </x14:cfRule>
          <x14:cfRule type="cellIs" priority="1335" operator="equal" id="{82D1B523-88CA-447F-B069-67B77E08436B}">
            <xm:f>'Tabla probabiidad'!$B$5</xm:f>
            <x14:dxf>
              <fill>
                <patternFill>
                  <fgColor rgb="FF92D050"/>
                  <bgColor theme="6" tint="0.59996337778862885"/>
                </patternFill>
              </fill>
            </x14:dxf>
          </x14:cfRule>
          <xm:sqref>X17</xm:sqref>
        </x14:conditionalFormatting>
        <x14:conditionalFormatting xmlns:xm="http://schemas.microsoft.com/office/excel/2006/main">
          <x14:cfRule type="containsText" priority="1320" operator="containsText" id="{D607E0EA-1C55-464C-A429-B813D65F298B}">
            <xm:f>NOT(ISERROR(SEARCH($I$69,X19)))</xm:f>
            <xm:f>$I$69</xm:f>
            <x14:dxf>
              <fill>
                <patternFill>
                  <fgColor rgb="FF92D050"/>
                  <bgColor rgb="FF92D050"/>
                </patternFill>
              </fill>
            </x14:dxf>
          </x14:cfRule>
          <x14:cfRule type="containsText" priority="1321" operator="containsText" id="{67FEB52F-E435-4647-870E-E4D5234A4EF9}">
            <xm:f>NOT(ISERROR(SEARCH($I$70,X19)))</xm:f>
            <xm:f>$I$70</xm:f>
            <x14:dxf>
              <fill>
                <patternFill>
                  <bgColor rgb="FF00B050"/>
                </patternFill>
              </fill>
            </x14:dxf>
          </x14:cfRule>
          <x14:cfRule type="containsText" priority="1322" operator="containsText" id="{A8F19056-CA43-4F68-A366-8897960B902E}">
            <xm:f>NOT(ISERROR(SEARCH($I$73,X19)))</xm:f>
            <xm:f>$I$73</xm:f>
            <x14:dxf>
              <fill>
                <patternFill>
                  <bgColor rgb="FFFF0000"/>
                </patternFill>
              </fill>
            </x14:dxf>
          </x14:cfRule>
          <x14:cfRule type="containsText" priority="1323" operator="containsText" id="{1EBEC095-CCB7-4C0A-B16E-1A6D06887D79}">
            <xm:f>NOT(ISERROR(SEARCH($I$72,X19)))</xm:f>
            <xm:f>$I$72</xm:f>
            <x14:dxf>
              <fill>
                <patternFill>
                  <fgColor rgb="FFFFC000"/>
                  <bgColor rgb="FFFFC000"/>
                </patternFill>
              </fill>
            </x14:dxf>
          </x14:cfRule>
          <x14:cfRule type="containsText" priority="1324" operator="containsText" id="{BC897CC8-2799-49A4-A41E-BDD9ACC18182}">
            <xm:f>NOT(ISERROR(SEARCH($I$71,X19)))</xm:f>
            <xm:f>$I$71</xm:f>
            <x14:dxf>
              <fill>
                <patternFill>
                  <fgColor rgb="FFFFFF00"/>
                  <bgColor rgb="FFFFFF00"/>
                </patternFill>
              </fill>
            </x14:dxf>
          </x14:cfRule>
          <x14:cfRule type="containsText" priority="1325" operator="containsText" id="{291F8C85-6C76-4AF5-9496-FA49AF0E096F}">
            <xm:f>NOT(ISERROR(SEARCH($I$70,X19)))</xm:f>
            <xm:f>$I$70</xm:f>
            <x14:dxf>
              <fill>
                <patternFill>
                  <bgColor theme="0" tint="-0.14996795556505021"/>
                </patternFill>
              </fill>
            </x14:dxf>
          </x14:cfRule>
          <x14:cfRule type="cellIs" priority="1326" operator="equal" id="{73E1D2E2-A5A5-4858-9217-26DAC397807C}">
            <xm:f>'Tabla probabiidad'!$B$5</xm:f>
            <x14:dxf>
              <fill>
                <patternFill>
                  <fgColor theme="6"/>
                </patternFill>
              </fill>
            </x14:dxf>
          </x14:cfRule>
          <x14:cfRule type="cellIs" priority="1327" operator="equal" id="{AEB1ABD3-EEFF-454B-A66F-98B4E6A3278B}">
            <xm:f>'Tabla probabiidad'!$B$5</xm:f>
            <x14:dxf>
              <fill>
                <patternFill>
                  <fgColor rgb="FF92D050"/>
                  <bgColor theme="6" tint="0.59996337778862885"/>
                </patternFill>
              </fill>
            </x14:dxf>
          </x14:cfRule>
          <xm:sqref>X19</xm:sqref>
        </x14:conditionalFormatting>
        <x14:conditionalFormatting xmlns:xm="http://schemas.microsoft.com/office/excel/2006/main">
          <x14:cfRule type="containsText" priority="1312" operator="containsText" id="{B5211F9F-0F49-4382-8A4B-581594585887}">
            <xm:f>NOT(ISERROR(SEARCH($I$69,X20)))</xm:f>
            <xm:f>$I$69</xm:f>
            <x14:dxf>
              <fill>
                <patternFill>
                  <fgColor rgb="FF92D050"/>
                  <bgColor rgb="FF92D050"/>
                </patternFill>
              </fill>
            </x14:dxf>
          </x14:cfRule>
          <x14:cfRule type="containsText" priority="1313" operator="containsText" id="{4F14E477-D722-45CA-AEE5-C19E6A176ECD}">
            <xm:f>NOT(ISERROR(SEARCH($I$70,X20)))</xm:f>
            <xm:f>$I$70</xm:f>
            <x14:dxf>
              <fill>
                <patternFill>
                  <bgColor rgb="FF00B050"/>
                </patternFill>
              </fill>
            </x14:dxf>
          </x14:cfRule>
          <x14:cfRule type="containsText" priority="1314" operator="containsText" id="{58F98AC7-C1D6-477F-8666-B07F4889465D}">
            <xm:f>NOT(ISERROR(SEARCH($I$73,X20)))</xm:f>
            <xm:f>$I$73</xm:f>
            <x14:dxf>
              <fill>
                <patternFill>
                  <bgColor rgb="FFFF0000"/>
                </patternFill>
              </fill>
            </x14:dxf>
          </x14:cfRule>
          <x14:cfRule type="containsText" priority="1315" operator="containsText" id="{545CB76D-14FF-4A13-B12E-404EB52AF490}">
            <xm:f>NOT(ISERROR(SEARCH($I$72,X20)))</xm:f>
            <xm:f>$I$72</xm:f>
            <x14:dxf>
              <fill>
                <patternFill>
                  <fgColor rgb="FFFFC000"/>
                  <bgColor rgb="FFFFC000"/>
                </patternFill>
              </fill>
            </x14:dxf>
          </x14:cfRule>
          <x14:cfRule type="containsText" priority="1316" operator="containsText" id="{D0546F38-29BD-4B2F-AA40-8C7EDB8878B7}">
            <xm:f>NOT(ISERROR(SEARCH($I$71,X20)))</xm:f>
            <xm:f>$I$71</xm:f>
            <x14:dxf>
              <fill>
                <patternFill>
                  <fgColor rgb="FFFFFF00"/>
                  <bgColor rgb="FFFFFF00"/>
                </patternFill>
              </fill>
            </x14:dxf>
          </x14:cfRule>
          <x14:cfRule type="containsText" priority="1317" operator="containsText" id="{C5C41978-E505-436E-ACAD-2D817B79AAD9}">
            <xm:f>NOT(ISERROR(SEARCH($I$70,X20)))</xm:f>
            <xm:f>$I$70</xm:f>
            <x14:dxf>
              <fill>
                <patternFill>
                  <bgColor theme="0" tint="-0.14996795556505021"/>
                </patternFill>
              </fill>
            </x14:dxf>
          </x14:cfRule>
          <x14:cfRule type="cellIs" priority="1318" operator="equal" id="{58E29324-D9DD-4D67-8A27-C076B52A8DBF}">
            <xm:f>'Tabla probabiidad'!$B$5</xm:f>
            <x14:dxf>
              <fill>
                <patternFill>
                  <fgColor theme="6"/>
                </patternFill>
              </fill>
            </x14:dxf>
          </x14:cfRule>
          <x14:cfRule type="cellIs" priority="1319" operator="equal" id="{C7958089-2B64-4113-93AB-9594AFF2648B}">
            <xm:f>'Tabla probabiidad'!$B$5</xm:f>
            <x14:dxf>
              <fill>
                <patternFill>
                  <fgColor rgb="FF92D050"/>
                  <bgColor theme="6" tint="0.59996337778862885"/>
                </patternFill>
              </fill>
            </x14:dxf>
          </x14:cfRule>
          <xm:sqref>X20</xm:sqref>
        </x14:conditionalFormatting>
        <x14:conditionalFormatting xmlns:xm="http://schemas.microsoft.com/office/excel/2006/main">
          <x14:cfRule type="containsText" priority="1304" operator="containsText" id="{4735143E-B51F-48C1-983A-12724AE9F24D}">
            <xm:f>NOT(ISERROR(SEARCH($I$69,X21)))</xm:f>
            <xm:f>$I$69</xm:f>
            <x14:dxf>
              <fill>
                <patternFill>
                  <fgColor rgb="FF92D050"/>
                  <bgColor rgb="FF92D050"/>
                </patternFill>
              </fill>
            </x14:dxf>
          </x14:cfRule>
          <x14:cfRule type="containsText" priority="1305" operator="containsText" id="{55727828-5069-47B8-AB5D-38D0C81EAD4A}">
            <xm:f>NOT(ISERROR(SEARCH($I$70,X21)))</xm:f>
            <xm:f>$I$70</xm:f>
            <x14:dxf>
              <fill>
                <patternFill>
                  <bgColor rgb="FF00B050"/>
                </patternFill>
              </fill>
            </x14:dxf>
          </x14:cfRule>
          <x14:cfRule type="containsText" priority="1306" operator="containsText" id="{27F0846E-622A-4D18-A054-010536A1510D}">
            <xm:f>NOT(ISERROR(SEARCH($I$73,X21)))</xm:f>
            <xm:f>$I$73</xm:f>
            <x14:dxf>
              <fill>
                <patternFill>
                  <bgColor rgb="FFFF0000"/>
                </patternFill>
              </fill>
            </x14:dxf>
          </x14:cfRule>
          <x14:cfRule type="containsText" priority="1307" operator="containsText" id="{0B97AFDD-0BB7-4B92-B9B2-6799A87770E2}">
            <xm:f>NOT(ISERROR(SEARCH($I$72,X21)))</xm:f>
            <xm:f>$I$72</xm:f>
            <x14:dxf>
              <fill>
                <patternFill>
                  <fgColor rgb="FFFFC000"/>
                  <bgColor rgb="FFFFC000"/>
                </patternFill>
              </fill>
            </x14:dxf>
          </x14:cfRule>
          <x14:cfRule type="containsText" priority="1308" operator="containsText" id="{9102129C-2ECA-488C-AF0A-EF1BDAA34FB5}">
            <xm:f>NOT(ISERROR(SEARCH($I$71,X21)))</xm:f>
            <xm:f>$I$71</xm:f>
            <x14:dxf>
              <fill>
                <patternFill>
                  <fgColor rgb="FFFFFF00"/>
                  <bgColor rgb="FFFFFF00"/>
                </patternFill>
              </fill>
            </x14:dxf>
          </x14:cfRule>
          <x14:cfRule type="containsText" priority="1309" operator="containsText" id="{9A52738E-8E16-4197-B3E5-2CC1F491D0A7}">
            <xm:f>NOT(ISERROR(SEARCH($I$70,X21)))</xm:f>
            <xm:f>$I$70</xm:f>
            <x14:dxf>
              <fill>
                <patternFill>
                  <bgColor theme="0" tint="-0.14996795556505021"/>
                </patternFill>
              </fill>
            </x14:dxf>
          </x14:cfRule>
          <x14:cfRule type="cellIs" priority="1310" operator="equal" id="{4B1FFE5B-BBD2-497D-9CFF-E8EF2569B226}">
            <xm:f>'Tabla probabiidad'!$B$5</xm:f>
            <x14:dxf>
              <fill>
                <patternFill>
                  <fgColor theme="6"/>
                </patternFill>
              </fill>
            </x14:dxf>
          </x14:cfRule>
          <x14:cfRule type="cellIs" priority="1311" operator="equal" id="{B1869A7E-788C-4588-B9D5-1676C0A296E7}">
            <xm:f>'Tabla probabiidad'!$B$5</xm:f>
            <x14:dxf>
              <fill>
                <patternFill>
                  <fgColor rgb="FF92D050"/>
                  <bgColor theme="6" tint="0.59996337778862885"/>
                </patternFill>
              </fill>
            </x14:dxf>
          </x14:cfRule>
          <xm:sqref>X21</xm:sqref>
        </x14:conditionalFormatting>
        <x14:conditionalFormatting xmlns:xm="http://schemas.microsoft.com/office/excel/2006/main">
          <x14:cfRule type="containsText" priority="1296" operator="containsText" id="{F2905C14-DCE4-468C-9ADC-4BA0C1300C61}">
            <xm:f>NOT(ISERROR(SEARCH($I$69,X22)))</xm:f>
            <xm:f>$I$69</xm:f>
            <x14:dxf>
              <fill>
                <patternFill>
                  <fgColor rgb="FF92D050"/>
                  <bgColor rgb="FF92D050"/>
                </patternFill>
              </fill>
            </x14:dxf>
          </x14:cfRule>
          <x14:cfRule type="containsText" priority="1297" operator="containsText" id="{C0DBF4CE-AC7D-4597-BE16-17867C2FE27E}">
            <xm:f>NOT(ISERROR(SEARCH($I$70,X22)))</xm:f>
            <xm:f>$I$70</xm:f>
            <x14:dxf>
              <fill>
                <patternFill>
                  <bgColor rgb="FF00B050"/>
                </patternFill>
              </fill>
            </x14:dxf>
          </x14:cfRule>
          <x14:cfRule type="containsText" priority="1298" operator="containsText" id="{EE14DFB3-9CB9-42C9-BF80-4BCFDC68E082}">
            <xm:f>NOT(ISERROR(SEARCH($I$73,X22)))</xm:f>
            <xm:f>$I$73</xm:f>
            <x14:dxf>
              <fill>
                <patternFill>
                  <bgColor rgb="FFFF0000"/>
                </patternFill>
              </fill>
            </x14:dxf>
          </x14:cfRule>
          <x14:cfRule type="containsText" priority="1299" operator="containsText" id="{63C15208-0BE5-4687-B8BC-718EE6518F35}">
            <xm:f>NOT(ISERROR(SEARCH($I$72,X22)))</xm:f>
            <xm:f>$I$72</xm:f>
            <x14:dxf>
              <fill>
                <patternFill>
                  <fgColor rgb="FFFFC000"/>
                  <bgColor rgb="FFFFC000"/>
                </patternFill>
              </fill>
            </x14:dxf>
          </x14:cfRule>
          <x14:cfRule type="containsText" priority="1300" operator="containsText" id="{6F567BEA-CA1E-45E4-BC56-687B0D104EC9}">
            <xm:f>NOT(ISERROR(SEARCH($I$71,X22)))</xm:f>
            <xm:f>$I$71</xm:f>
            <x14:dxf>
              <fill>
                <patternFill>
                  <fgColor rgb="FFFFFF00"/>
                  <bgColor rgb="FFFFFF00"/>
                </patternFill>
              </fill>
            </x14:dxf>
          </x14:cfRule>
          <x14:cfRule type="containsText" priority="1301" operator="containsText" id="{62A95B8D-4F8D-445A-BAE0-E049BF40A23A}">
            <xm:f>NOT(ISERROR(SEARCH($I$70,X22)))</xm:f>
            <xm:f>$I$70</xm:f>
            <x14:dxf>
              <fill>
                <patternFill>
                  <bgColor theme="0" tint="-0.14996795556505021"/>
                </patternFill>
              </fill>
            </x14:dxf>
          </x14:cfRule>
          <x14:cfRule type="cellIs" priority="1302" operator="equal" id="{9C434AB9-92B3-44DA-A307-901028DECA69}">
            <xm:f>'Tabla probabiidad'!$B$5</xm:f>
            <x14:dxf>
              <fill>
                <patternFill>
                  <fgColor theme="6"/>
                </patternFill>
              </fill>
            </x14:dxf>
          </x14:cfRule>
          <x14:cfRule type="cellIs" priority="1303" operator="equal" id="{43FABD71-26EA-452D-AE0D-AA81CA03D832}">
            <xm:f>'Tabla probabiidad'!$B$5</xm:f>
            <x14:dxf>
              <fill>
                <patternFill>
                  <fgColor rgb="FF92D050"/>
                  <bgColor theme="6" tint="0.59996337778862885"/>
                </patternFill>
              </fill>
            </x14:dxf>
          </x14:cfRule>
          <xm:sqref>X22</xm:sqref>
        </x14:conditionalFormatting>
        <x14:conditionalFormatting xmlns:xm="http://schemas.microsoft.com/office/excel/2006/main">
          <x14:cfRule type="containsText" priority="1288" operator="containsText" id="{784A1447-D1FF-4719-B639-9F451BC7EB87}">
            <xm:f>NOT(ISERROR(SEARCH($I$69,X24)))</xm:f>
            <xm:f>$I$69</xm:f>
            <x14:dxf>
              <fill>
                <patternFill>
                  <fgColor rgb="FF92D050"/>
                  <bgColor rgb="FF92D050"/>
                </patternFill>
              </fill>
            </x14:dxf>
          </x14:cfRule>
          <x14:cfRule type="containsText" priority="1289" operator="containsText" id="{A542EC20-6338-4F20-8DE2-961408773373}">
            <xm:f>NOT(ISERROR(SEARCH($I$70,X24)))</xm:f>
            <xm:f>$I$70</xm:f>
            <x14:dxf>
              <fill>
                <patternFill>
                  <bgColor rgb="FF00B050"/>
                </patternFill>
              </fill>
            </x14:dxf>
          </x14:cfRule>
          <x14:cfRule type="containsText" priority="1290" operator="containsText" id="{14868122-045A-4742-BD32-103004F9AC61}">
            <xm:f>NOT(ISERROR(SEARCH($I$73,X24)))</xm:f>
            <xm:f>$I$73</xm:f>
            <x14:dxf>
              <fill>
                <patternFill>
                  <bgColor rgb="FFFF0000"/>
                </patternFill>
              </fill>
            </x14:dxf>
          </x14:cfRule>
          <x14:cfRule type="containsText" priority="1291" operator="containsText" id="{5A35304C-EC0D-4A1A-B0E3-4E1DCF1B8A43}">
            <xm:f>NOT(ISERROR(SEARCH($I$72,X24)))</xm:f>
            <xm:f>$I$72</xm:f>
            <x14:dxf>
              <fill>
                <patternFill>
                  <fgColor rgb="FFFFC000"/>
                  <bgColor rgb="FFFFC000"/>
                </patternFill>
              </fill>
            </x14:dxf>
          </x14:cfRule>
          <x14:cfRule type="containsText" priority="1292" operator="containsText" id="{E2E14245-7EF8-46C9-AA97-78DEDA6A6392}">
            <xm:f>NOT(ISERROR(SEARCH($I$71,X24)))</xm:f>
            <xm:f>$I$71</xm:f>
            <x14:dxf>
              <fill>
                <patternFill>
                  <fgColor rgb="FFFFFF00"/>
                  <bgColor rgb="FFFFFF00"/>
                </patternFill>
              </fill>
            </x14:dxf>
          </x14:cfRule>
          <x14:cfRule type="containsText" priority="1293" operator="containsText" id="{63A292DD-81C1-4439-A3B2-38813E9A4607}">
            <xm:f>NOT(ISERROR(SEARCH($I$70,X24)))</xm:f>
            <xm:f>$I$70</xm:f>
            <x14:dxf>
              <fill>
                <patternFill>
                  <bgColor theme="0" tint="-0.14996795556505021"/>
                </patternFill>
              </fill>
            </x14:dxf>
          </x14:cfRule>
          <x14:cfRule type="cellIs" priority="1294" operator="equal" id="{3ACC4251-8264-4F5B-A564-F98950F52711}">
            <xm:f>'Tabla probabiidad'!$B$5</xm:f>
            <x14:dxf>
              <fill>
                <patternFill>
                  <fgColor theme="6"/>
                </patternFill>
              </fill>
            </x14:dxf>
          </x14:cfRule>
          <x14:cfRule type="cellIs" priority="1295" operator="equal" id="{9C2DC25D-19FF-481F-BDFD-AC617BA1A379}">
            <xm:f>'Tabla probabiidad'!$B$5</xm:f>
            <x14:dxf>
              <fill>
                <patternFill>
                  <fgColor rgb="FF92D050"/>
                  <bgColor theme="6" tint="0.59996337778862885"/>
                </patternFill>
              </fill>
            </x14:dxf>
          </x14:cfRule>
          <xm:sqref>X24</xm:sqref>
        </x14:conditionalFormatting>
        <x14:conditionalFormatting xmlns:xm="http://schemas.microsoft.com/office/excel/2006/main">
          <x14:cfRule type="containsText" priority="1280" operator="containsText" id="{4A20E2D0-08B0-4610-A9DC-C2BBC91D1055}">
            <xm:f>NOT(ISERROR(SEARCH($I$69,X23)))</xm:f>
            <xm:f>$I$69</xm:f>
            <x14:dxf>
              <fill>
                <patternFill>
                  <fgColor rgb="FF92D050"/>
                  <bgColor rgb="FF92D050"/>
                </patternFill>
              </fill>
            </x14:dxf>
          </x14:cfRule>
          <x14:cfRule type="containsText" priority="1281" operator="containsText" id="{FEF6CE7F-6B11-4243-B07B-B99CA84BA9B0}">
            <xm:f>NOT(ISERROR(SEARCH($I$70,X23)))</xm:f>
            <xm:f>$I$70</xm:f>
            <x14:dxf>
              <fill>
                <patternFill>
                  <bgColor rgb="FF00B050"/>
                </patternFill>
              </fill>
            </x14:dxf>
          </x14:cfRule>
          <x14:cfRule type="containsText" priority="1282" operator="containsText" id="{F05107B0-DA98-4FA6-B296-3E88075F2650}">
            <xm:f>NOT(ISERROR(SEARCH($I$73,X23)))</xm:f>
            <xm:f>$I$73</xm:f>
            <x14:dxf>
              <fill>
                <patternFill>
                  <bgColor rgb="FFFF0000"/>
                </patternFill>
              </fill>
            </x14:dxf>
          </x14:cfRule>
          <x14:cfRule type="containsText" priority="1283" operator="containsText" id="{6747250D-7160-459D-A674-7D14A896485A}">
            <xm:f>NOT(ISERROR(SEARCH($I$72,X23)))</xm:f>
            <xm:f>$I$72</xm:f>
            <x14:dxf>
              <fill>
                <patternFill>
                  <fgColor rgb="FFFFC000"/>
                  <bgColor rgb="FFFFC000"/>
                </patternFill>
              </fill>
            </x14:dxf>
          </x14:cfRule>
          <x14:cfRule type="containsText" priority="1284" operator="containsText" id="{7F9657E0-EBD5-4E83-8A14-4BAEA69FB88D}">
            <xm:f>NOT(ISERROR(SEARCH($I$71,X23)))</xm:f>
            <xm:f>$I$71</xm:f>
            <x14:dxf>
              <fill>
                <patternFill>
                  <fgColor rgb="FFFFFF00"/>
                  <bgColor rgb="FFFFFF00"/>
                </patternFill>
              </fill>
            </x14:dxf>
          </x14:cfRule>
          <x14:cfRule type="containsText" priority="1285" operator="containsText" id="{284402CD-0882-452D-BFF9-20ECEB967D61}">
            <xm:f>NOT(ISERROR(SEARCH($I$70,X23)))</xm:f>
            <xm:f>$I$70</xm:f>
            <x14:dxf>
              <fill>
                <patternFill>
                  <bgColor theme="0" tint="-0.14996795556505021"/>
                </patternFill>
              </fill>
            </x14:dxf>
          </x14:cfRule>
          <x14:cfRule type="cellIs" priority="1286" operator="equal" id="{580CE77E-2386-43E2-B979-D5BB2CE20614}">
            <xm:f>'Tabla probabiidad'!$B$5</xm:f>
            <x14:dxf>
              <fill>
                <patternFill>
                  <fgColor theme="6"/>
                </patternFill>
              </fill>
            </x14:dxf>
          </x14:cfRule>
          <x14:cfRule type="cellIs" priority="1287" operator="equal" id="{77C4BF4B-004A-4D5C-B75D-4C6E822BE1CF}">
            <xm:f>'Tabla probabiidad'!$B$5</xm:f>
            <x14:dxf>
              <fill>
                <patternFill>
                  <fgColor rgb="FF92D050"/>
                  <bgColor theme="6" tint="0.59996337778862885"/>
                </patternFill>
              </fill>
            </x14:dxf>
          </x14:cfRule>
          <xm:sqref>X23</xm:sqref>
        </x14:conditionalFormatting>
        <x14:conditionalFormatting xmlns:xm="http://schemas.microsoft.com/office/excel/2006/main">
          <x14:cfRule type="containsText" priority="1272" operator="containsText" id="{C957862D-4D13-4F38-930F-6259BD7C19E9}">
            <xm:f>NOT(ISERROR(SEARCH($I$69,X25)))</xm:f>
            <xm:f>$I$69</xm:f>
            <x14:dxf>
              <fill>
                <patternFill>
                  <fgColor rgb="FF92D050"/>
                  <bgColor rgb="FF92D050"/>
                </patternFill>
              </fill>
            </x14:dxf>
          </x14:cfRule>
          <x14:cfRule type="containsText" priority="1273" operator="containsText" id="{F90B582F-AEF0-4B6F-AC8C-69F89332304C}">
            <xm:f>NOT(ISERROR(SEARCH($I$70,X25)))</xm:f>
            <xm:f>$I$70</xm:f>
            <x14:dxf>
              <fill>
                <patternFill>
                  <bgColor rgb="FF00B050"/>
                </patternFill>
              </fill>
            </x14:dxf>
          </x14:cfRule>
          <x14:cfRule type="containsText" priority="1274" operator="containsText" id="{C3773707-AA64-4679-AA09-6E59575FF4E3}">
            <xm:f>NOT(ISERROR(SEARCH($I$73,X25)))</xm:f>
            <xm:f>$I$73</xm:f>
            <x14:dxf>
              <fill>
                <patternFill>
                  <bgColor rgb="FFFF0000"/>
                </patternFill>
              </fill>
            </x14:dxf>
          </x14:cfRule>
          <x14:cfRule type="containsText" priority="1275" operator="containsText" id="{55516CD9-CE23-418D-9C15-5F5DF5C06A82}">
            <xm:f>NOT(ISERROR(SEARCH($I$72,X25)))</xm:f>
            <xm:f>$I$72</xm:f>
            <x14:dxf>
              <fill>
                <patternFill>
                  <fgColor rgb="FFFFC000"/>
                  <bgColor rgb="FFFFC000"/>
                </patternFill>
              </fill>
            </x14:dxf>
          </x14:cfRule>
          <x14:cfRule type="containsText" priority="1276" operator="containsText" id="{0C690731-FE8A-42FF-BDD1-1A6509C837FC}">
            <xm:f>NOT(ISERROR(SEARCH($I$71,X25)))</xm:f>
            <xm:f>$I$71</xm:f>
            <x14:dxf>
              <fill>
                <patternFill>
                  <fgColor rgb="FFFFFF00"/>
                  <bgColor rgb="FFFFFF00"/>
                </patternFill>
              </fill>
            </x14:dxf>
          </x14:cfRule>
          <x14:cfRule type="containsText" priority="1277" operator="containsText" id="{7D61A1ED-965B-46A3-8B85-E16A467FF8C5}">
            <xm:f>NOT(ISERROR(SEARCH($I$70,X25)))</xm:f>
            <xm:f>$I$70</xm:f>
            <x14:dxf>
              <fill>
                <patternFill>
                  <bgColor theme="0" tint="-0.14996795556505021"/>
                </patternFill>
              </fill>
            </x14:dxf>
          </x14:cfRule>
          <x14:cfRule type="cellIs" priority="1278" operator="equal" id="{D2A0005C-C409-41AA-B11C-9E47C55EED6A}">
            <xm:f>'Tabla probabiidad'!$B$5</xm:f>
            <x14:dxf>
              <fill>
                <patternFill>
                  <fgColor theme="6"/>
                </patternFill>
              </fill>
            </x14:dxf>
          </x14:cfRule>
          <x14:cfRule type="cellIs" priority="1279" operator="equal" id="{D0E40A2F-FBB8-4142-9FF9-5BAA3D0947F0}">
            <xm:f>'Tabla probabiidad'!$B$5</xm:f>
            <x14:dxf>
              <fill>
                <patternFill>
                  <fgColor rgb="FF92D050"/>
                  <bgColor theme="6" tint="0.59996337778862885"/>
                </patternFill>
              </fill>
            </x14:dxf>
          </x14:cfRule>
          <xm:sqref>X25</xm:sqref>
        </x14:conditionalFormatting>
        <x14:conditionalFormatting xmlns:xm="http://schemas.microsoft.com/office/excel/2006/main">
          <x14:cfRule type="containsText" priority="1264" operator="containsText" id="{5A85C84F-3492-4B74-9209-1E92D3EC5797}">
            <xm:f>NOT(ISERROR(SEARCH($I$69,X26)))</xm:f>
            <xm:f>$I$69</xm:f>
            <x14:dxf>
              <fill>
                <patternFill>
                  <fgColor rgb="FF92D050"/>
                  <bgColor rgb="FF92D050"/>
                </patternFill>
              </fill>
            </x14:dxf>
          </x14:cfRule>
          <x14:cfRule type="containsText" priority="1265" operator="containsText" id="{439A9688-233F-4E24-8CCC-32E9148B15CE}">
            <xm:f>NOT(ISERROR(SEARCH($I$70,X26)))</xm:f>
            <xm:f>$I$70</xm:f>
            <x14:dxf>
              <fill>
                <patternFill>
                  <bgColor rgb="FF00B050"/>
                </patternFill>
              </fill>
            </x14:dxf>
          </x14:cfRule>
          <x14:cfRule type="containsText" priority="1266" operator="containsText" id="{62447CC6-A82D-4996-9F0A-6203AA2B30F6}">
            <xm:f>NOT(ISERROR(SEARCH($I$73,X26)))</xm:f>
            <xm:f>$I$73</xm:f>
            <x14:dxf>
              <fill>
                <patternFill>
                  <bgColor rgb="FFFF0000"/>
                </patternFill>
              </fill>
            </x14:dxf>
          </x14:cfRule>
          <x14:cfRule type="containsText" priority="1267" operator="containsText" id="{7BE76760-DE43-42DB-AD4D-A1FD89D5A736}">
            <xm:f>NOT(ISERROR(SEARCH($I$72,X26)))</xm:f>
            <xm:f>$I$72</xm:f>
            <x14:dxf>
              <fill>
                <patternFill>
                  <fgColor rgb="FFFFC000"/>
                  <bgColor rgb="FFFFC000"/>
                </patternFill>
              </fill>
            </x14:dxf>
          </x14:cfRule>
          <x14:cfRule type="containsText" priority="1268" operator="containsText" id="{F67A015C-8E73-4C7C-B907-D8F0FDD05343}">
            <xm:f>NOT(ISERROR(SEARCH($I$71,X26)))</xm:f>
            <xm:f>$I$71</xm:f>
            <x14:dxf>
              <fill>
                <patternFill>
                  <fgColor rgb="FFFFFF00"/>
                  <bgColor rgb="FFFFFF00"/>
                </patternFill>
              </fill>
            </x14:dxf>
          </x14:cfRule>
          <x14:cfRule type="containsText" priority="1269" operator="containsText" id="{822886D6-BAEE-490C-BD34-32C8FF673E58}">
            <xm:f>NOT(ISERROR(SEARCH($I$70,X26)))</xm:f>
            <xm:f>$I$70</xm:f>
            <x14:dxf>
              <fill>
                <patternFill>
                  <bgColor theme="0" tint="-0.14996795556505021"/>
                </patternFill>
              </fill>
            </x14:dxf>
          </x14:cfRule>
          <x14:cfRule type="cellIs" priority="1270" operator="equal" id="{CA20CBDF-3EBE-405D-B49F-49B6F559323F}">
            <xm:f>'Tabla probabiidad'!$B$5</xm:f>
            <x14:dxf>
              <fill>
                <patternFill>
                  <fgColor theme="6"/>
                </patternFill>
              </fill>
            </x14:dxf>
          </x14:cfRule>
          <x14:cfRule type="cellIs" priority="1271" operator="equal" id="{EC8EF4CF-A110-4AFC-816C-E59347D623BB}">
            <xm:f>'Tabla probabiidad'!$B$5</xm:f>
            <x14:dxf>
              <fill>
                <patternFill>
                  <fgColor rgb="FF92D050"/>
                  <bgColor theme="6" tint="0.59996337778862885"/>
                </patternFill>
              </fill>
            </x14:dxf>
          </x14:cfRule>
          <xm:sqref>X26</xm:sqref>
        </x14:conditionalFormatting>
        <x14:conditionalFormatting xmlns:xm="http://schemas.microsoft.com/office/excel/2006/main">
          <x14:cfRule type="containsText" priority="1256" operator="containsText" id="{2F26FF47-5558-45CA-BA0C-156C424C8BA6}">
            <xm:f>NOT(ISERROR(SEARCH($I$69,X27)))</xm:f>
            <xm:f>$I$69</xm:f>
            <x14:dxf>
              <fill>
                <patternFill>
                  <fgColor rgb="FF92D050"/>
                  <bgColor rgb="FF92D050"/>
                </patternFill>
              </fill>
            </x14:dxf>
          </x14:cfRule>
          <x14:cfRule type="containsText" priority="1257" operator="containsText" id="{5EFD33A5-E4A2-46A4-9045-379B6ECA061C}">
            <xm:f>NOT(ISERROR(SEARCH($I$70,X27)))</xm:f>
            <xm:f>$I$70</xm:f>
            <x14:dxf>
              <fill>
                <patternFill>
                  <bgColor rgb="FF00B050"/>
                </patternFill>
              </fill>
            </x14:dxf>
          </x14:cfRule>
          <x14:cfRule type="containsText" priority="1258" operator="containsText" id="{94D32DA4-9CD0-4637-8810-0DCE2AFB133E}">
            <xm:f>NOT(ISERROR(SEARCH($I$73,X27)))</xm:f>
            <xm:f>$I$73</xm:f>
            <x14:dxf>
              <fill>
                <patternFill>
                  <bgColor rgb="FFFF0000"/>
                </patternFill>
              </fill>
            </x14:dxf>
          </x14:cfRule>
          <x14:cfRule type="containsText" priority="1259" operator="containsText" id="{685CB0DE-5451-4B42-9A8C-B55C168F647D}">
            <xm:f>NOT(ISERROR(SEARCH($I$72,X27)))</xm:f>
            <xm:f>$I$72</xm:f>
            <x14:dxf>
              <fill>
                <patternFill>
                  <fgColor rgb="FFFFC000"/>
                  <bgColor rgb="FFFFC000"/>
                </patternFill>
              </fill>
            </x14:dxf>
          </x14:cfRule>
          <x14:cfRule type="containsText" priority="1260" operator="containsText" id="{2E5EA65B-EB50-4C77-BE1C-99192965669C}">
            <xm:f>NOT(ISERROR(SEARCH($I$71,X27)))</xm:f>
            <xm:f>$I$71</xm:f>
            <x14:dxf>
              <fill>
                <patternFill>
                  <fgColor rgb="FFFFFF00"/>
                  <bgColor rgb="FFFFFF00"/>
                </patternFill>
              </fill>
            </x14:dxf>
          </x14:cfRule>
          <x14:cfRule type="containsText" priority="1261" operator="containsText" id="{4C0A6518-5E18-4C4E-901A-43033DA56E48}">
            <xm:f>NOT(ISERROR(SEARCH($I$70,X27)))</xm:f>
            <xm:f>$I$70</xm:f>
            <x14:dxf>
              <fill>
                <patternFill>
                  <bgColor theme="0" tint="-0.14996795556505021"/>
                </patternFill>
              </fill>
            </x14:dxf>
          </x14:cfRule>
          <x14:cfRule type="cellIs" priority="1262" operator="equal" id="{9CB9D0FF-1665-4A82-9862-F5E17262BE9D}">
            <xm:f>'Tabla probabiidad'!$B$5</xm:f>
            <x14:dxf>
              <fill>
                <patternFill>
                  <fgColor theme="6"/>
                </patternFill>
              </fill>
            </x14:dxf>
          </x14:cfRule>
          <x14:cfRule type="cellIs" priority="1263" operator="equal" id="{FCC3DEA2-A692-4158-8DD5-1A82087FC908}">
            <xm:f>'Tabla probabiidad'!$B$5</xm:f>
            <x14:dxf>
              <fill>
                <patternFill>
                  <fgColor rgb="FF92D050"/>
                  <bgColor theme="6" tint="0.59996337778862885"/>
                </patternFill>
              </fill>
            </x14:dxf>
          </x14:cfRule>
          <xm:sqref>X27</xm:sqref>
        </x14:conditionalFormatting>
        <x14:conditionalFormatting xmlns:xm="http://schemas.microsoft.com/office/excel/2006/main">
          <x14:cfRule type="containsText" priority="1248" operator="containsText" id="{38076B68-5B05-434E-A293-69F100544F1E}">
            <xm:f>NOT(ISERROR(SEARCH($I$69,X28)))</xm:f>
            <xm:f>$I$69</xm:f>
            <x14:dxf>
              <fill>
                <patternFill>
                  <fgColor rgb="FF92D050"/>
                  <bgColor rgb="FF92D050"/>
                </patternFill>
              </fill>
            </x14:dxf>
          </x14:cfRule>
          <x14:cfRule type="containsText" priority="1249" operator="containsText" id="{6103E806-04A8-4D01-806B-D1D6F0A31888}">
            <xm:f>NOT(ISERROR(SEARCH($I$70,X28)))</xm:f>
            <xm:f>$I$70</xm:f>
            <x14:dxf>
              <fill>
                <patternFill>
                  <bgColor rgb="FF00B050"/>
                </patternFill>
              </fill>
            </x14:dxf>
          </x14:cfRule>
          <x14:cfRule type="containsText" priority="1250" operator="containsText" id="{1C31C507-D925-4FBC-8522-DA037846B4B2}">
            <xm:f>NOT(ISERROR(SEARCH($I$73,X28)))</xm:f>
            <xm:f>$I$73</xm:f>
            <x14:dxf>
              <fill>
                <patternFill>
                  <bgColor rgb="FFFF0000"/>
                </patternFill>
              </fill>
            </x14:dxf>
          </x14:cfRule>
          <x14:cfRule type="containsText" priority="1251" operator="containsText" id="{914BDF68-1A68-48C6-9F5B-5FFF7475CBAC}">
            <xm:f>NOT(ISERROR(SEARCH($I$72,X28)))</xm:f>
            <xm:f>$I$72</xm:f>
            <x14:dxf>
              <fill>
                <patternFill>
                  <fgColor rgb="FFFFC000"/>
                  <bgColor rgb="FFFFC000"/>
                </patternFill>
              </fill>
            </x14:dxf>
          </x14:cfRule>
          <x14:cfRule type="containsText" priority="1252" operator="containsText" id="{60025405-9B7D-4C92-B588-C46E1A5A93A1}">
            <xm:f>NOT(ISERROR(SEARCH($I$71,X28)))</xm:f>
            <xm:f>$I$71</xm:f>
            <x14:dxf>
              <fill>
                <patternFill>
                  <fgColor rgb="FFFFFF00"/>
                  <bgColor rgb="FFFFFF00"/>
                </patternFill>
              </fill>
            </x14:dxf>
          </x14:cfRule>
          <x14:cfRule type="containsText" priority="1253" operator="containsText" id="{B8622D4F-C3B8-45C7-A1BB-DBEE97B82C77}">
            <xm:f>NOT(ISERROR(SEARCH($I$70,X28)))</xm:f>
            <xm:f>$I$70</xm:f>
            <x14:dxf>
              <fill>
                <patternFill>
                  <bgColor theme="0" tint="-0.14996795556505021"/>
                </patternFill>
              </fill>
            </x14:dxf>
          </x14:cfRule>
          <x14:cfRule type="cellIs" priority="1254" operator="equal" id="{4B62E4AA-FA3F-4C76-9AAC-6CE26DB4E1BE}">
            <xm:f>'Tabla probabiidad'!$B$5</xm:f>
            <x14:dxf>
              <fill>
                <patternFill>
                  <fgColor theme="6"/>
                </patternFill>
              </fill>
            </x14:dxf>
          </x14:cfRule>
          <x14:cfRule type="cellIs" priority="1255" operator="equal" id="{3F699488-0D97-43EC-9055-34271089E51F}">
            <xm:f>'Tabla probabiidad'!$B$5</xm:f>
            <x14:dxf>
              <fill>
                <patternFill>
                  <fgColor rgb="FF92D050"/>
                  <bgColor theme="6" tint="0.59996337778862885"/>
                </patternFill>
              </fill>
            </x14:dxf>
          </x14:cfRule>
          <xm:sqref>X28</xm:sqref>
        </x14:conditionalFormatting>
        <x14:conditionalFormatting xmlns:xm="http://schemas.microsoft.com/office/excel/2006/main">
          <x14:cfRule type="containsText" priority="1240" operator="containsText" id="{A8B76B24-1ECE-4CBB-BD65-912CC076DA5B}">
            <xm:f>NOT(ISERROR(SEARCH($I$69,X32)))</xm:f>
            <xm:f>$I$69</xm:f>
            <x14:dxf>
              <fill>
                <patternFill>
                  <fgColor rgb="FF92D050"/>
                  <bgColor rgb="FF92D050"/>
                </patternFill>
              </fill>
            </x14:dxf>
          </x14:cfRule>
          <x14:cfRule type="containsText" priority="1241" operator="containsText" id="{86AD5415-4817-48E5-9858-60B995C1B4B3}">
            <xm:f>NOT(ISERROR(SEARCH($I$70,X32)))</xm:f>
            <xm:f>$I$70</xm:f>
            <x14:dxf>
              <fill>
                <patternFill>
                  <bgColor rgb="FF00B050"/>
                </patternFill>
              </fill>
            </x14:dxf>
          </x14:cfRule>
          <x14:cfRule type="containsText" priority="1242" operator="containsText" id="{612D1F3E-927D-4513-AEDA-19D6BDB12FCA}">
            <xm:f>NOT(ISERROR(SEARCH($I$73,X32)))</xm:f>
            <xm:f>$I$73</xm:f>
            <x14:dxf>
              <fill>
                <patternFill>
                  <bgColor rgb="FFFF0000"/>
                </patternFill>
              </fill>
            </x14:dxf>
          </x14:cfRule>
          <x14:cfRule type="containsText" priority="1243" operator="containsText" id="{CDE63EFE-D976-4286-85BB-5AD081EF3552}">
            <xm:f>NOT(ISERROR(SEARCH($I$72,X32)))</xm:f>
            <xm:f>$I$72</xm:f>
            <x14:dxf>
              <fill>
                <patternFill>
                  <fgColor rgb="FFFFC000"/>
                  <bgColor rgb="FFFFC000"/>
                </patternFill>
              </fill>
            </x14:dxf>
          </x14:cfRule>
          <x14:cfRule type="containsText" priority="1244" operator="containsText" id="{880556CA-E268-44A7-864E-13985FB16D0B}">
            <xm:f>NOT(ISERROR(SEARCH($I$71,X32)))</xm:f>
            <xm:f>$I$71</xm:f>
            <x14:dxf>
              <fill>
                <patternFill>
                  <fgColor rgb="FFFFFF00"/>
                  <bgColor rgb="FFFFFF00"/>
                </patternFill>
              </fill>
            </x14:dxf>
          </x14:cfRule>
          <x14:cfRule type="containsText" priority="1245" operator="containsText" id="{5E74F5D0-F129-483E-8BB9-3DCD54CE5B66}">
            <xm:f>NOT(ISERROR(SEARCH($I$70,X32)))</xm:f>
            <xm:f>$I$70</xm:f>
            <x14:dxf>
              <fill>
                <patternFill>
                  <bgColor theme="0" tint="-0.14996795556505021"/>
                </patternFill>
              </fill>
            </x14:dxf>
          </x14:cfRule>
          <x14:cfRule type="cellIs" priority="1246" operator="equal" id="{D21AEDAE-AC1B-4F3E-906F-53A0E39CACF7}">
            <xm:f>'Tabla probabiidad'!$B$5</xm:f>
            <x14:dxf>
              <fill>
                <patternFill>
                  <fgColor theme="6"/>
                </patternFill>
              </fill>
            </x14:dxf>
          </x14:cfRule>
          <x14:cfRule type="cellIs" priority="1247" operator="equal" id="{2A24CDB1-4695-4FFC-8EFA-41D49F6BE83F}">
            <xm:f>'Tabla probabiidad'!$B$5</xm:f>
            <x14:dxf>
              <fill>
                <patternFill>
                  <fgColor rgb="FF92D050"/>
                  <bgColor theme="6" tint="0.59996337778862885"/>
                </patternFill>
              </fill>
            </x14:dxf>
          </x14:cfRule>
          <xm:sqref>X32:X37</xm:sqref>
        </x14:conditionalFormatting>
        <x14:conditionalFormatting xmlns:xm="http://schemas.microsoft.com/office/excel/2006/main">
          <x14:cfRule type="containsText" priority="1232" operator="containsText" id="{D422C1F4-1AB9-484A-8948-54EEFA6DFB54}">
            <xm:f>NOT(ISERROR(SEARCH($I$69,X31)))</xm:f>
            <xm:f>$I$69</xm:f>
            <x14:dxf>
              <fill>
                <patternFill>
                  <fgColor rgb="FF92D050"/>
                  <bgColor rgb="FF92D050"/>
                </patternFill>
              </fill>
            </x14:dxf>
          </x14:cfRule>
          <x14:cfRule type="containsText" priority="1233" operator="containsText" id="{C377C363-E237-4AE4-964E-FD42F8F560F3}">
            <xm:f>NOT(ISERROR(SEARCH($I$70,X31)))</xm:f>
            <xm:f>$I$70</xm:f>
            <x14:dxf>
              <fill>
                <patternFill>
                  <bgColor rgb="FF00B050"/>
                </patternFill>
              </fill>
            </x14:dxf>
          </x14:cfRule>
          <x14:cfRule type="containsText" priority="1234" operator="containsText" id="{F463071C-8C73-4698-9792-D2975B1ACC40}">
            <xm:f>NOT(ISERROR(SEARCH($I$73,X31)))</xm:f>
            <xm:f>$I$73</xm:f>
            <x14:dxf>
              <fill>
                <patternFill>
                  <bgColor rgb="FFFF0000"/>
                </patternFill>
              </fill>
            </x14:dxf>
          </x14:cfRule>
          <x14:cfRule type="containsText" priority="1235" operator="containsText" id="{476E2190-A836-41F9-95CD-95BE950A9205}">
            <xm:f>NOT(ISERROR(SEARCH($I$72,X31)))</xm:f>
            <xm:f>$I$72</xm:f>
            <x14:dxf>
              <fill>
                <patternFill>
                  <fgColor rgb="FFFFC000"/>
                  <bgColor rgb="FFFFC000"/>
                </patternFill>
              </fill>
            </x14:dxf>
          </x14:cfRule>
          <x14:cfRule type="containsText" priority="1236" operator="containsText" id="{206E74E9-78C0-4534-BFB3-198521ECDB6E}">
            <xm:f>NOT(ISERROR(SEARCH($I$71,X31)))</xm:f>
            <xm:f>$I$71</xm:f>
            <x14:dxf>
              <fill>
                <patternFill>
                  <fgColor rgb="FFFFFF00"/>
                  <bgColor rgb="FFFFFF00"/>
                </patternFill>
              </fill>
            </x14:dxf>
          </x14:cfRule>
          <x14:cfRule type="containsText" priority="1237" operator="containsText" id="{D8C00A60-1B97-4126-A654-2845A766A837}">
            <xm:f>NOT(ISERROR(SEARCH($I$70,X31)))</xm:f>
            <xm:f>$I$70</xm:f>
            <x14:dxf>
              <fill>
                <patternFill>
                  <bgColor theme="0" tint="-0.14996795556505021"/>
                </patternFill>
              </fill>
            </x14:dxf>
          </x14:cfRule>
          <x14:cfRule type="cellIs" priority="1238" operator="equal" id="{E1FC501F-D144-4AA0-819B-2E24F2B2FF3F}">
            <xm:f>'Tabla probabiidad'!$B$5</xm:f>
            <x14:dxf>
              <fill>
                <patternFill>
                  <fgColor theme="6"/>
                </patternFill>
              </fill>
            </x14:dxf>
          </x14:cfRule>
          <x14:cfRule type="cellIs" priority="1239" operator="equal" id="{963ED1B4-B2AA-4B22-B810-5D0810377059}">
            <xm:f>'Tabla probabiidad'!$B$5</xm:f>
            <x14:dxf>
              <fill>
                <patternFill>
                  <fgColor rgb="FF92D050"/>
                  <bgColor theme="6" tint="0.59996337778862885"/>
                </patternFill>
              </fill>
            </x14:dxf>
          </x14:cfRule>
          <xm:sqref>X31</xm:sqref>
        </x14:conditionalFormatting>
        <x14:conditionalFormatting xmlns:xm="http://schemas.microsoft.com/office/excel/2006/main">
          <x14:cfRule type="containsText" priority="1224" operator="containsText" id="{E17E5870-FE26-42C3-9664-1FBC5F132664}">
            <xm:f>NOT(ISERROR(SEARCH($I$69,X30)))</xm:f>
            <xm:f>$I$69</xm:f>
            <x14:dxf>
              <fill>
                <patternFill>
                  <fgColor rgb="FF92D050"/>
                  <bgColor rgb="FF92D050"/>
                </patternFill>
              </fill>
            </x14:dxf>
          </x14:cfRule>
          <x14:cfRule type="containsText" priority="1225" operator="containsText" id="{DE524B5E-4555-4EE3-A13C-33700B2E7491}">
            <xm:f>NOT(ISERROR(SEARCH($I$70,X30)))</xm:f>
            <xm:f>$I$70</xm:f>
            <x14:dxf>
              <fill>
                <patternFill>
                  <bgColor rgb="FF00B050"/>
                </patternFill>
              </fill>
            </x14:dxf>
          </x14:cfRule>
          <x14:cfRule type="containsText" priority="1226" operator="containsText" id="{75735FBB-10D9-4F7B-96DE-8534F890109B}">
            <xm:f>NOT(ISERROR(SEARCH($I$73,X30)))</xm:f>
            <xm:f>$I$73</xm:f>
            <x14:dxf>
              <fill>
                <patternFill>
                  <bgColor rgb="FFFF0000"/>
                </patternFill>
              </fill>
            </x14:dxf>
          </x14:cfRule>
          <x14:cfRule type="containsText" priority="1227" operator="containsText" id="{47B33FAF-6929-4920-981F-27029B30DB27}">
            <xm:f>NOT(ISERROR(SEARCH($I$72,X30)))</xm:f>
            <xm:f>$I$72</xm:f>
            <x14:dxf>
              <fill>
                <patternFill>
                  <fgColor rgb="FFFFC000"/>
                  <bgColor rgb="FFFFC000"/>
                </patternFill>
              </fill>
            </x14:dxf>
          </x14:cfRule>
          <x14:cfRule type="containsText" priority="1228" operator="containsText" id="{611357B2-E097-4B30-BF81-0E64BDBED0D6}">
            <xm:f>NOT(ISERROR(SEARCH($I$71,X30)))</xm:f>
            <xm:f>$I$71</xm:f>
            <x14:dxf>
              <fill>
                <patternFill>
                  <fgColor rgb="FFFFFF00"/>
                  <bgColor rgb="FFFFFF00"/>
                </patternFill>
              </fill>
            </x14:dxf>
          </x14:cfRule>
          <x14:cfRule type="containsText" priority="1229" operator="containsText" id="{D15046A8-FDAB-43BD-AFFE-78424E1B14E5}">
            <xm:f>NOT(ISERROR(SEARCH($I$70,X30)))</xm:f>
            <xm:f>$I$70</xm:f>
            <x14:dxf>
              <fill>
                <patternFill>
                  <bgColor theme="0" tint="-0.14996795556505021"/>
                </patternFill>
              </fill>
            </x14:dxf>
          </x14:cfRule>
          <x14:cfRule type="cellIs" priority="1230" operator="equal" id="{120D5EC4-14F4-4E26-84BF-34F785CAE7B8}">
            <xm:f>'Tabla probabiidad'!$B$5</xm:f>
            <x14:dxf>
              <fill>
                <patternFill>
                  <fgColor theme="6"/>
                </patternFill>
              </fill>
            </x14:dxf>
          </x14:cfRule>
          <x14:cfRule type="cellIs" priority="1231" operator="equal" id="{E1CD7162-3DD1-45AD-BBEA-7995D40AE775}">
            <xm:f>'Tabla probabiidad'!$B$5</xm:f>
            <x14:dxf>
              <fill>
                <patternFill>
                  <fgColor rgb="FF92D050"/>
                  <bgColor theme="6" tint="0.59996337778862885"/>
                </patternFill>
              </fill>
            </x14:dxf>
          </x14:cfRule>
          <xm:sqref>X30</xm:sqref>
        </x14:conditionalFormatting>
        <x14:conditionalFormatting xmlns:xm="http://schemas.microsoft.com/office/excel/2006/main">
          <x14:cfRule type="containsText" priority="1219" operator="containsText" id="{2AA943A7-3A99-477B-8FB7-206BDB051044}">
            <xm:f>NOT(ISERROR(SEARCH($K$73,Z12)))</xm:f>
            <xm:f>$K$73</xm:f>
            <x14:dxf>
              <fill>
                <patternFill>
                  <bgColor rgb="FFFF0000"/>
                </patternFill>
              </fill>
            </x14:dxf>
          </x14:cfRule>
          <x14:cfRule type="containsText" priority="1220" operator="containsText" id="{AC39BA15-D887-4287-84BA-8D1821D5BA06}">
            <xm:f>NOT(ISERROR(SEARCH($K$72,Z12)))</xm:f>
            <xm:f>$K$72</xm:f>
            <x14:dxf>
              <fill>
                <patternFill>
                  <bgColor rgb="FFFFC000"/>
                </patternFill>
              </fill>
            </x14:dxf>
          </x14:cfRule>
          <x14:cfRule type="containsText" priority="1221" operator="containsText" id="{1D48D8EF-E2D3-40F4-95B3-C181A8C7E601}">
            <xm:f>NOT(ISERROR(SEARCH($K$71,Z12)))</xm:f>
            <xm:f>$K$71</xm:f>
            <x14:dxf>
              <fill>
                <patternFill>
                  <bgColor rgb="FFFFFF00"/>
                </patternFill>
              </fill>
            </x14:dxf>
          </x14:cfRule>
          <x14:cfRule type="containsText" priority="1222" operator="containsText" id="{B1A5361C-D940-4368-AFB5-A456F8999D68}">
            <xm:f>NOT(ISERROR(SEARCH($K$70,Z12)))</xm:f>
            <xm:f>$K$70</xm:f>
            <x14:dxf>
              <fill>
                <patternFill>
                  <bgColor rgb="FF00B050"/>
                </patternFill>
              </fill>
            </x14:dxf>
          </x14:cfRule>
          <x14:cfRule type="containsText" priority="1223" operator="containsText" id="{F9DC9321-C269-48C7-9E61-76886293B3B7}">
            <xm:f>NOT(ISERROR(SEARCH($K$69,Z12)))</xm:f>
            <xm:f>$K$69</xm:f>
            <x14:dxf>
              <fill>
                <patternFill>
                  <bgColor rgb="FF92D050"/>
                </patternFill>
              </fill>
            </x14:dxf>
          </x14:cfRule>
          <xm:sqref>Z12:Z13</xm:sqref>
        </x14:conditionalFormatting>
        <x14:conditionalFormatting xmlns:xm="http://schemas.microsoft.com/office/excel/2006/main">
          <x14:cfRule type="containsText" priority="1214" operator="containsText" id="{5705EEEF-8BBA-42EF-AF09-072B466B8AA3}">
            <xm:f>NOT(ISERROR(SEARCH($K$73,Z14)))</xm:f>
            <xm:f>$K$73</xm:f>
            <x14:dxf>
              <fill>
                <patternFill>
                  <bgColor rgb="FFFF0000"/>
                </patternFill>
              </fill>
            </x14:dxf>
          </x14:cfRule>
          <x14:cfRule type="containsText" priority="1215" operator="containsText" id="{C4BA497D-70BF-4B8D-912A-C29E9F596B7F}">
            <xm:f>NOT(ISERROR(SEARCH($K$72,Z14)))</xm:f>
            <xm:f>$K$72</xm:f>
            <x14:dxf>
              <fill>
                <patternFill>
                  <bgColor rgb="FFFFC000"/>
                </patternFill>
              </fill>
            </x14:dxf>
          </x14:cfRule>
          <x14:cfRule type="containsText" priority="1216" operator="containsText" id="{8DD1FD58-BEB9-49A6-82E2-8F06EC644500}">
            <xm:f>NOT(ISERROR(SEARCH($K$71,Z14)))</xm:f>
            <xm:f>$K$71</xm:f>
            <x14:dxf>
              <fill>
                <patternFill>
                  <bgColor rgb="FFFFFF00"/>
                </patternFill>
              </fill>
            </x14:dxf>
          </x14:cfRule>
          <x14:cfRule type="containsText" priority="1217" operator="containsText" id="{8E8F2B56-7D20-4B63-A01B-820F0AC6597C}">
            <xm:f>NOT(ISERROR(SEARCH($K$70,Z14)))</xm:f>
            <xm:f>$K$70</xm:f>
            <x14:dxf>
              <fill>
                <patternFill>
                  <bgColor rgb="FF00B050"/>
                </patternFill>
              </fill>
            </x14:dxf>
          </x14:cfRule>
          <x14:cfRule type="containsText" priority="1218" operator="containsText" id="{141962D6-C635-47ED-A6AB-D146604F63F8}">
            <xm:f>NOT(ISERROR(SEARCH($K$69,Z14)))</xm:f>
            <xm:f>$K$69</xm:f>
            <x14:dxf>
              <fill>
                <patternFill>
                  <bgColor rgb="FF92D050"/>
                </patternFill>
              </fill>
            </x14:dxf>
          </x14:cfRule>
          <xm:sqref>Z14</xm:sqref>
        </x14:conditionalFormatting>
        <x14:conditionalFormatting xmlns:xm="http://schemas.microsoft.com/office/excel/2006/main">
          <x14:cfRule type="containsText" priority="1209" operator="containsText" id="{74E109B2-9C06-4CC9-B506-1DE929898F8C}">
            <xm:f>NOT(ISERROR(SEARCH($K$73,K15)))</xm:f>
            <xm:f>$K$73</xm:f>
            <x14:dxf>
              <fill>
                <patternFill>
                  <bgColor rgb="FFFF0000"/>
                </patternFill>
              </fill>
            </x14:dxf>
          </x14:cfRule>
          <x14:cfRule type="containsText" priority="1210" operator="containsText" id="{8C77C397-ACF1-421A-85F9-4D929D3C6101}">
            <xm:f>NOT(ISERROR(SEARCH($K$72,K15)))</xm:f>
            <xm:f>$K$72</xm:f>
            <x14:dxf>
              <fill>
                <patternFill>
                  <bgColor rgb="FFFFC000"/>
                </patternFill>
              </fill>
            </x14:dxf>
          </x14:cfRule>
          <x14:cfRule type="containsText" priority="1211" operator="containsText" id="{367772B1-FE65-4ACC-B607-B76599B2880C}">
            <xm:f>NOT(ISERROR(SEARCH($K$71,K15)))</xm:f>
            <xm:f>$K$71</xm:f>
            <x14:dxf>
              <fill>
                <patternFill>
                  <bgColor rgb="FFFFFF00"/>
                </patternFill>
              </fill>
            </x14:dxf>
          </x14:cfRule>
          <x14:cfRule type="containsText" priority="1212" operator="containsText" id="{A3359B86-1C53-4C92-B6C1-12DBBF12953E}">
            <xm:f>NOT(ISERROR(SEARCH($K$70,K15)))</xm:f>
            <xm:f>$K$70</xm:f>
            <x14:dxf>
              <fill>
                <patternFill>
                  <bgColor rgb="FF00B050"/>
                </patternFill>
              </fill>
            </x14:dxf>
          </x14:cfRule>
          <x14:cfRule type="containsText" priority="1213" operator="containsText" id="{58AF4E2C-C3B3-42C5-8F3B-3B86487F8681}">
            <xm:f>NOT(ISERROR(SEARCH($K$69,K15)))</xm:f>
            <xm:f>$K$69</xm:f>
            <x14:dxf>
              <fill>
                <patternFill>
                  <bgColor rgb="FF92D050"/>
                </patternFill>
              </fill>
            </x14:dxf>
          </x14:cfRule>
          <xm:sqref>K15</xm:sqref>
        </x14:conditionalFormatting>
        <x14:conditionalFormatting xmlns:xm="http://schemas.microsoft.com/office/excel/2006/main">
          <x14:cfRule type="containsText" priority="1199" operator="containsText" id="{E3EA0819-B5C9-4CB3-83F2-989055D53688}">
            <xm:f>NOT(ISERROR(SEARCH($K$73,K17)))</xm:f>
            <xm:f>$K$73</xm:f>
            <x14:dxf>
              <fill>
                <patternFill>
                  <bgColor rgb="FFFF0000"/>
                </patternFill>
              </fill>
            </x14:dxf>
          </x14:cfRule>
          <x14:cfRule type="containsText" priority="1200" operator="containsText" id="{7F456BE2-4029-433A-97B6-B1430AEF299A}">
            <xm:f>NOT(ISERROR(SEARCH($K$72,K17)))</xm:f>
            <xm:f>$K$72</xm:f>
            <x14:dxf>
              <fill>
                <patternFill>
                  <bgColor rgb="FFFFC000"/>
                </patternFill>
              </fill>
            </x14:dxf>
          </x14:cfRule>
          <x14:cfRule type="containsText" priority="1201" operator="containsText" id="{47A4725F-AFD6-49A5-BE4D-6C7464CF1968}">
            <xm:f>NOT(ISERROR(SEARCH($K$71,K17)))</xm:f>
            <xm:f>$K$71</xm:f>
            <x14:dxf>
              <fill>
                <patternFill>
                  <bgColor rgb="FFFFFF00"/>
                </patternFill>
              </fill>
            </x14:dxf>
          </x14:cfRule>
          <x14:cfRule type="containsText" priority="1202" operator="containsText" id="{7DDCDE7F-0C43-4099-A115-0AD2635EAD14}">
            <xm:f>NOT(ISERROR(SEARCH($K$70,K17)))</xm:f>
            <xm:f>$K$70</xm:f>
            <x14:dxf>
              <fill>
                <patternFill>
                  <bgColor rgb="FF00B050"/>
                </patternFill>
              </fill>
            </x14:dxf>
          </x14:cfRule>
          <x14:cfRule type="containsText" priority="1203" operator="containsText" id="{4A62A491-D3AD-4930-A8ED-43CD47F262EF}">
            <xm:f>NOT(ISERROR(SEARCH($K$69,K17)))</xm:f>
            <xm:f>$K$69</xm:f>
            <x14:dxf>
              <fill>
                <patternFill>
                  <bgColor rgb="FF92D050"/>
                </patternFill>
              </fill>
            </x14:dxf>
          </x14:cfRule>
          <xm:sqref>K17</xm:sqref>
        </x14:conditionalFormatting>
        <x14:conditionalFormatting xmlns:xm="http://schemas.microsoft.com/office/excel/2006/main">
          <x14:cfRule type="containsText" priority="1194" operator="containsText" id="{34FB88F1-17EC-4C41-96D2-BF96D2E34637}">
            <xm:f>NOT(ISERROR(SEARCH($K$73,K21)))</xm:f>
            <xm:f>$K$73</xm:f>
            <x14:dxf>
              <fill>
                <patternFill>
                  <bgColor rgb="FFFF0000"/>
                </patternFill>
              </fill>
            </x14:dxf>
          </x14:cfRule>
          <x14:cfRule type="containsText" priority="1195" operator="containsText" id="{FB986E3B-F7C4-4CEC-BD9E-47457EDA786B}">
            <xm:f>NOT(ISERROR(SEARCH($K$72,K21)))</xm:f>
            <xm:f>$K$72</xm:f>
            <x14:dxf>
              <fill>
                <patternFill>
                  <bgColor rgb="FFFFC000"/>
                </patternFill>
              </fill>
            </x14:dxf>
          </x14:cfRule>
          <x14:cfRule type="containsText" priority="1196" operator="containsText" id="{12690F21-ADB7-483C-99FB-F3179A4BED72}">
            <xm:f>NOT(ISERROR(SEARCH($K$71,K21)))</xm:f>
            <xm:f>$K$71</xm:f>
            <x14:dxf>
              <fill>
                <patternFill>
                  <bgColor rgb="FFFFFF00"/>
                </patternFill>
              </fill>
            </x14:dxf>
          </x14:cfRule>
          <x14:cfRule type="containsText" priority="1197" operator="containsText" id="{06C86FEA-F94A-413E-8D00-1AA5C2A891C8}">
            <xm:f>NOT(ISERROR(SEARCH($K$70,K21)))</xm:f>
            <xm:f>$K$70</xm:f>
            <x14:dxf>
              <fill>
                <patternFill>
                  <bgColor rgb="FF00B050"/>
                </patternFill>
              </fill>
            </x14:dxf>
          </x14:cfRule>
          <x14:cfRule type="containsText" priority="1198" operator="containsText" id="{911D8500-DFF3-43D7-91F6-6EF086D87EE7}">
            <xm:f>NOT(ISERROR(SEARCH($K$69,K21)))</xm:f>
            <xm:f>$K$69</xm:f>
            <x14:dxf>
              <fill>
                <patternFill>
                  <bgColor rgb="FF92D050"/>
                </patternFill>
              </fill>
            </x14:dxf>
          </x14:cfRule>
          <xm:sqref>K21:K24</xm:sqref>
        </x14:conditionalFormatting>
        <x14:conditionalFormatting xmlns:xm="http://schemas.microsoft.com/office/excel/2006/main">
          <x14:cfRule type="containsText" priority="1189" operator="containsText" id="{24837DC3-99DC-4670-96E5-C18BC3BE557F}">
            <xm:f>NOT(ISERROR(SEARCH($K$73,K25)))</xm:f>
            <xm:f>$K$73</xm:f>
            <x14:dxf>
              <fill>
                <patternFill>
                  <bgColor rgb="FFFF0000"/>
                </patternFill>
              </fill>
            </x14:dxf>
          </x14:cfRule>
          <x14:cfRule type="containsText" priority="1190" operator="containsText" id="{B9C2625B-254C-4CA8-B016-B48857F7D27F}">
            <xm:f>NOT(ISERROR(SEARCH($K$72,K25)))</xm:f>
            <xm:f>$K$72</xm:f>
            <x14:dxf>
              <fill>
                <patternFill>
                  <bgColor rgb="FFFFC000"/>
                </patternFill>
              </fill>
            </x14:dxf>
          </x14:cfRule>
          <x14:cfRule type="containsText" priority="1191" operator="containsText" id="{204B92A5-F858-4243-A7C1-5715DD8F380F}">
            <xm:f>NOT(ISERROR(SEARCH($K$71,K25)))</xm:f>
            <xm:f>$K$71</xm:f>
            <x14:dxf>
              <fill>
                <patternFill>
                  <bgColor rgb="FFFFFF00"/>
                </patternFill>
              </fill>
            </x14:dxf>
          </x14:cfRule>
          <x14:cfRule type="containsText" priority="1192" operator="containsText" id="{BBB25A01-921D-4208-862A-A145EE45634E}">
            <xm:f>NOT(ISERROR(SEARCH($K$70,K25)))</xm:f>
            <xm:f>$K$70</xm:f>
            <x14:dxf>
              <fill>
                <patternFill>
                  <bgColor rgb="FF00B050"/>
                </patternFill>
              </fill>
            </x14:dxf>
          </x14:cfRule>
          <x14:cfRule type="containsText" priority="1193" operator="containsText" id="{C61E2536-EEEF-4F4A-B22E-62F00C343F19}">
            <xm:f>NOT(ISERROR(SEARCH($K$69,K25)))</xm:f>
            <xm:f>$K$69</xm:f>
            <x14:dxf>
              <fill>
                <patternFill>
                  <bgColor rgb="FF92D050"/>
                </patternFill>
              </fill>
            </x14:dxf>
          </x14:cfRule>
          <xm:sqref>K25</xm:sqref>
        </x14:conditionalFormatting>
        <x14:conditionalFormatting xmlns:xm="http://schemas.microsoft.com/office/excel/2006/main">
          <x14:cfRule type="containsText" priority="1184" operator="containsText" id="{6D88AF3D-A608-49F6-9C30-47D547CDE5DB}">
            <xm:f>NOT(ISERROR(SEARCH($K$73,K26)))</xm:f>
            <xm:f>$K$73</xm:f>
            <x14:dxf>
              <fill>
                <patternFill>
                  <bgColor rgb="FFFF0000"/>
                </patternFill>
              </fill>
            </x14:dxf>
          </x14:cfRule>
          <x14:cfRule type="containsText" priority="1185" operator="containsText" id="{AE1C2483-86EB-45C9-BC31-960BC6F26185}">
            <xm:f>NOT(ISERROR(SEARCH($K$72,K26)))</xm:f>
            <xm:f>$K$72</xm:f>
            <x14:dxf>
              <fill>
                <patternFill>
                  <bgColor rgb="FFFFC000"/>
                </patternFill>
              </fill>
            </x14:dxf>
          </x14:cfRule>
          <x14:cfRule type="containsText" priority="1186" operator="containsText" id="{90AA6DDD-C31E-4C37-88C4-429C0F861E97}">
            <xm:f>NOT(ISERROR(SEARCH($K$71,K26)))</xm:f>
            <xm:f>$K$71</xm:f>
            <x14:dxf>
              <fill>
                <patternFill>
                  <bgColor rgb="FFFFFF00"/>
                </patternFill>
              </fill>
            </x14:dxf>
          </x14:cfRule>
          <x14:cfRule type="containsText" priority="1187" operator="containsText" id="{F4736649-E568-4233-991D-91B126BC3AA9}">
            <xm:f>NOT(ISERROR(SEARCH($K$70,K26)))</xm:f>
            <xm:f>$K$70</xm:f>
            <x14:dxf>
              <fill>
                <patternFill>
                  <bgColor rgb="FF00B050"/>
                </patternFill>
              </fill>
            </x14:dxf>
          </x14:cfRule>
          <x14:cfRule type="containsText" priority="1188" operator="containsText" id="{25773648-BAE3-4418-A11F-140BCAC6E726}">
            <xm:f>NOT(ISERROR(SEARCH($K$69,K26)))</xm:f>
            <xm:f>$K$69</xm:f>
            <x14:dxf>
              <fill>
                <patternFill>
                  <bgColor rgb="FF92D050"/>
                </patternFill>
              </fill>
            </x14:dxf>
          </x14:cfRule>
          <xm:sqref>K26</xm:sqref>
        </x14:conditionalFormatting>
        <x14:conditionalFormatting xmlns:xm="http://schemas.microsoft.com/office/excel/2006/main">
          <x14:cfRule type="containsText" priority="1179" operator="containsText" id="{6E872A7B-15CD-4A1D-B84F-5A537BFC06AE}">
            <xm:f>NOT(ISERROR(SEARCH($K$73,K27)))</xm:f>
            <xm:f>$K$73</xm:f>
            <x14:dxf>
              <fill>
                <patternFill>
                  <bgColor rgb="FFFF0000"/>
                </patternFill>
              </fill>
            </x14:dxf>
          </x14:cfRule>
          <x14:cfRule type="containsText" priority="1180" operator="containsText" id="{635964BD-5BF1-4617-A85C-1F466FBB91A3}">
            <xm:f>NOT(ISERROR(SEARCH($K$72,K27)))</xm:f>
            <xm:f>$K$72</xm:f>
            <x14:dxf>
              <fill>
                <patternFill>
                  <bgColor rgb="FFFFC000"/>
                </patternFill>
              </fill>
            </x14:dxf>
          </x14:cfRule>
          <x14:cfRule type="containsText" priority="1181" operator="containsText" id="{8E9FCDF7-68F9-4F64-9783-E7A1AC747328}">
            <xm:f>NOT(ISERROR(SEARCH($K$71,K27)))</xm:f>
            <xm:f>$K$71</xm:f>
            <x14:dxf>
              <fill>
                <patternFill>
                  <bgColor rgb="FFFFFF00"/>
                </patternFill>
              </fill>
            </x14:dxf>
          </x14:cfRule>
          <x14:cfRule type="containsText" priority="1182" operator="containsText" id="{9368F3E5-128A-4605-8AE2-FAB1B4DE696F}">
            <xm:f>NOT(ISERROR(SEARCH($K$70,K27)))</xm:f>
            <xm:f>$K$70</xm:f>
            <x14:dxf>
              <fill>
                <patternFill>
                  <bgColor rgb="FF00B050"/>
                </patternFill>
              </fill>
            </x14:dxf>
          </x14:cfRule>
          <x14:cfRule type="containsText" priority="1183" operator="containsText" id="{47D5178A-7100-43F2-9EE4-E7BC1D0D458A}">
            <xm:f>NOT(ISERROR(SEARCH($K$69,K27)))</xm:f>
            <xm:f>$K$69</xm:f>
            <x14:dxf>
              <fill>
                <patternFill>
                  <bgColor rgb="FF92D050"/>
                </patternFill>
              </fill>
            </x14:dxf>
          </x14:cfRule>
          <xm:sqref>K27</xm:sqref>
        </x14:conditionalFormatting>
        <x14:conditionalFormatting xmlns:xm="http://schemas.microsoft.com/office/excel/2006/main">
          <x14:cfRule type="containsText" priority="1174" operator="containsText" id="{BC0DD1E4-DA27-42B6-89E8-39B9269063D1}">
            <xm:f>NOT(ISERROR(SEARCH($K$73,K28)))</xm:f>
            <xm:f>$K$73</xm:f>
            <x14:dxf>
              <fill>
                <patternFill>
                  <bgColor rgb="FFFF0000"/>
                </patternFill>
              </fill>
            </x14:dxf>
          </x14:cfRule>
          <x14:cfRule type="containsText" priority="1175" operator="containsText" id="{70BFAB0D-6EC8-46FC-BD4B-206E5A967247}">
            <xm:f>NOT(ISERROR(SEARCH($K$72,K28)))</xm:f>
            <xm:f>$K$72</xm:f>
            <x14:dxf>
              <fill>
                <patternFill>
                  <bgColor rgb="FFFFC000"/>
                </patternFill>
              </fill>
            </x14:dxf>
          </x14:cfRule>
          <x14:cfRule type="containsText" priority="1176" operator="containsText" id="{2CB6E2EA-0930-4FBC-95EA-58B01548656F}">
            <xm:f>NOT(ISERROR(SEARCH($K$71,K28)))</xm:f>
            <xm:f>$K$71</xm:f>
            <x14:dxf>
              <fill>
                <patternFill>
                  <bgColor rgb="FFFFFF00"/>
                </patternFill>
              </fill>
            </x14:dxf>
          </x14:cfRule>
          <x14:cfRule type="containsText" priority="1177" operator="containsText" id="{580A96CD-2141-4273-BB21-0881D9B5DC41}">
            <xm:f>NOT(ISERROR(SEARCH($K$70,K28)))</xm:f>
            <xm:f>$K$70</xm:f>
            <x14:dxf>
              <fill>
                <patternFill>
                  <bgColor rgb="FF00B050"/>
                </patternFill>
              </fill>
            </x14:dxf>
          </x14:cfRule>
          <x14:cfRule type="containsText" priority="1178" operator="containsText" id="{59AB6E4E-F658-4EE8-B889-EFD07349B895}">
            <xm:f>NOT(ISERROR(SEARCH($K$69,K28)))</xm:f>
            <xm:f>$K$69</xm:f>
            <x14:dxf>
              <fill>
                <patternFill>
                  <bgColor rgb="FF92D050"/>
                </patternFill>
              </fill>
            </x14:dxf>
          </x14:cfRule>
          <xm:sqref>K28</xm:sqref>
        </x14:conditionalFormatting>
        <x14:conditionalFormatting xmlns:xm="http://schemas.microsoft.com/office/excel/2006/main">
          <x14:cfRule type="containsText" priority="1169" operator="containsText" id="{33A59F14-D9C2-4336-BA60-87C08DB4C3AA}">
            <xm:f>NOT(ISERROR(SEARCH($K$73,K29)))</xm:f>
            <xm:f>$K$73</xm:f>
            <x14:dxf>
              <fill>
                <patternFill>
                  <bgColor rgb="FFFF0000"/>
                </patternFill>
              </fill>
            </x14:dxf>
          </x14:cfRule>
          <x14:cfRule type="containsText" priority="1170" operator="containsText" id="{7325D119-1032-4EC5-988B-8CAD03120B3D}">
            <xm:f>NOT(ISERROR(SEARCH($K$72,K29)))</xm:f>
            <xm:f>$K$72</xm:f>
            <x14:dxf>
              <fill>
                <patternFill>
                  <bgColor rgb="FFFFC000"/>
                </patternFill>
              </fill>
            </x14:dxf>
          </x14:cfRule>
          <x14:cfRule type="containsText" priority="1171" operator="containsText" id="{661EC2E4-64DE-4ACF-9A01-9C5708D68773}">
            <xm:f>NOT(ISERROR(SEARCH($K$71,K29)))</xm:f>
            <xm:f>$K$71</xm:f>
            <x14:dxf>
              <fill>
                <patternFill>
                  <bgColor rgb="FFFFFF00"/>
                </patternFill>
              </fill>
            </x14:dxf>
          </x14:cfRule>
          <x14:cfRule type="containsText" priority="1172" operator="containsText" id="{FB5C218E-77F6-4D87-92F2-82FE7A972E1D}">
            <xm:f>NOT(ISERROR(SEARCH($K$70,K29)))</xm:f>
            <xm:f>$K$70</xm:f>
            <x14:dxf>
              <fill>
                <patternFill>
                  <bgColor rgb="FF00B050"/>
                </patternFill>
              </fill>
            </x14:dxf>
          </x14:cfRule>
          <x14:cfRule type="containsText" priority="1173" operator="containsText" id="{31A2A56B-AAA7-417D-B6F3-3D1333B72E50}">
            <xm:f>NOT(ISERROR(SEARCH($K$69,K29)))</xm:f>
            <xm:f>$K$69</xm:f>
            <x14:dxf>
              <fill>
                <patternFill>
                  <bgColor rgb="FF92D050"/>
                </patternFill>
              </fill>
            </x14:dxf>
          </x14:cfRule>
          <xm:sqref>K29</xm:sqref>
        </x14:conditionalFormatting>
        <x14:conditionalFormatting xmlns:xm="http://schemas.microsoft.com/office/excel/2006/main">
          <x14:cfRule type="containsText" priority="1164" operator="containsText" id="{6AA98B1B-32C8-4AC7-A4D3-A9F09AF68D40}">
            <xm:f>NOT(ISERROR(SEARCH($K$73,K30)))</xm:f>
            <xm:f>$K$73</xm:f>
            <x14:dxf>
              <fill>
                <patternFill>
                  <bgColor rgb="FFFF0000"/>
                </patternFill>
              </fill>
            </x14:dxf>
          </x14:cfRule>
          <x14:cfRule type="containsText" priority="1165" operator="containsText" id="{F01E2DDF-42E6-49B3-A3F4-6C9C54A0503D}">
            <xm:f>NOT(ISERROR(SEARCH($K$72,K30)))</xm:f>
            <xm:f>$K$72</xm:f>
            <x14:dxf>
              <fill>
                <patternFill>
                  <bgColor rgb="FFFFC000"/>
                </patternFill>
              </fill>
            </x14:dxf>
          </x14:cfRule>
          <x14:cfRule type="containsText" priority="1166" operator="containsText" id="{D283971B-7075-486A-A9C2-DB2B2D68C561}">
            <xm:f>NOT(ISERROR(SEARCH($K$71,K30)))</xm:f>
            <xm:f>$K$71</xm:f>
            <x14:dxf>
              <fill>
                <patternFill>
                  <bgColor rgb="FFFFFF00"/>
                </patternFill>
              </fill>
            </x14:dxf>
          </x14:cfRule>
          <x14:cfRule type="containsText" priority="1167" operator="containsText" id="{5C33CB5B-A319-4A31-960E-29A88A078786}">
            <xm:f>NOT(ISERROR(SEARCH($K$70,K30)))</xm:f>
            <xm:f>$K$70</xm:f>
            <x14:dxf>
              <fill>
                <patternFill>
                  <bgColor rgb="FF00B050"/>
                </patternFill>
              </fill>
            </x14:dxf>
          </x14:cfRule>
          <x14:cfRule type="containsText" priority="1168" operator="containsText" id="{E065C493-6AFB-4690-B7FC-710384A21681}">
            <xm:f>NOT(ISERROR(SEARCH($K$69,K30)))</xm:f>
            <xm:f>$K$69</xm:f>
            <x14:dxf>
              <fill>
                <patternFill>
                  <bgColor rgb="FF92D050"/>
                </patternFill>
              </fill>
            </x14:dxf>
          </x14:cfRule>
          <xm:sqref>K30:K32</xm:sqref>
        </x14:conditionalFormatting>
        <x14:conditionalFormatting xmlns:xm="http://schemas.microsoft.com/office/excel/2006/main">
          <x14:cfRule type="containsText" priority="1159" operator="containsText" id="{0C387455-0B71-40BA-BB6F-4B166A9A4FCB}">
            <xm:f>NOT(ISERROR(SEARCH($K$73,K33)))</xm:f>
            <xm:f>$K$73</xm:f>
            <x14:dxf>
              <fill>
                <patternFill>
                  <bgColor rgb="FFFF0000"/>
                </patternFill>
              </fill>
            </x14:dxf>
          </x14:cfRule>
          <x14:cfRule type="containsText" priority="1160" operator="containsText" id="{4C0ABDDD-B323-499E-8B03-7AEFD6E8EEAC}">
            <xm:f>NOT(ISERROR(SEARCH($K$72,K33)))</xm:f>
            <xm:f>$K$72</xm:f>
            <x14:dxf>
              <fill>
                <patternFill>
                  <bgColor rgb="FFFFC000"/>
                </patternFill>
              </fill>
            </x14:dxf>
          </x14:cfRule>
          <x14:cfRule type="containsText" priority="1161" operator="containsText" id="{B8892D9D-97B9-4817-A89D-89121ED9E210}">
            <xm:f>NOT(ISERROR(SEARCH($K$71,K33)))</xm:f>
            <xm:f>$K$71</xm:f>
            <x14:dxf>
              <fill>
                <patternFill>
                  <bgColor rgb="FFFFFF00"/>
                </patternFill>
              </fill>
            </x14:dxf>
          </x14:cfRule>
          <x14:cfRule type="containsText" priority="1162" operator="containsText" id="{45CFE5A6-CD47-4979-B38A-6E3A559F1C47}">
            <xm:f>NOT(ISERROR(SEARCH($K$70,K33)))</xm:f>
            <xm:f>$K$70</xm:f>
            <x14:dxf>
              <fill>
                <patternFill>
                  <bgColor rgb="FF00B050"/>
                </patternFill>
              </fill>
            </x14:dxf>
          </x14:cfRule>
          <x14:cfRule type="containsText" priority="1163" operator="containsText" id="{BE078435-B3C8-4AAA-B77E-FF5F876A0AE6}">
            <xm:f>NOT(ISERROR(SEARCH($K$69,K33)))</xm:f>
            <xm:f>$K$69</xm:f>
            <x14:dxf>
              <fill>
                <patternFill>
                  <bgColor rgb="FF92D050"/>
                </patternFill>
              </fill>
            </x14:dxf>
          </x14:cfRule>
          <xm:sqref>K33</xm:sqref>
        </x14:conditionalFormatting>
        <x14:conditionalFormatting xmlns:xm="http://schemas.microsoft.com/office/excel/2006/main">
          <x14:cfRule type="containsText" priority="1154" operator="containsText" id="{0D44B0E3-C20C-462F-9C58-B8B3C976A9FB}">
            <xm:f>NOT(ISERROR(SEARCH($K$73,K34)))</xm:f>
            <xm:f>$K$73</xm:f>
            <x14:dxf>
              <fill>
                <patternFill>
                  <bgColor rgb="FFFF0000"/>
                </patternFill>
              </fill>
            </x14:dxf>
          </x14:cfRule>
          <x14:cfRule type="containsText" priority="1155" operator="containsText" id="{05A04068-4EA8-4D7A-BBF5-57C2392CC44B}">
            <xm:f>NOT(ISERROR(SEARCH($K$72,K34)))</xm:f>
            <xm:f>$K$72</xm:f>
            <x14:dxf>
              <fill>
                <patternFill>
                  <bgColor rgb="FFFFC000"/>
                </patternFill>
              </fill>
            </x14:dxf>
          </x14:cfRule>
          <x14:cfRule type="containsText" priority="1156" operator="containsText" id="{12F8693A-42B9-4375-A601-86FCDE40871E}">
            <xm:f>NOT(ISERROR(SEARCH($K$71,K34)))</xm:f>
            <xm:f>$K$71</xm:f>
            <x14:dxf>
              <fill>
                <patternFill>
                  <bgColor rgb="FFFFFF00"/>
                </patternFill>
              </fill>
            </x14:dxf>
          </x14:cfRule>
          <x14:cfRule type="containsText" priority="1157" operator="containsText" id="{DF52BBAB-A592-4AB9-A9EE-55CB0C4474DF}">
            <xm:f>NOT(ISERROR(SEARCH($K$70,K34)))</xm:f>
            <xm:f>$K$70</xm:f>
            <x14:dxf>
              <fill>
                <patternFill>
                  <bgColor rgb="FF00B050"/>
                </patternFill>
              </fill>
            </x14:dxf>
          </x14:cfRule>
          <x14:cfRule type="containsText" priority="1158" operator="containsText" id="{AE725AC7-B96A-4DAE-8FED-68C3A90A65A0}">
            <xm:f>NOT(ISERROR(SEARCH($K$69,K34)))</xm:f>
            <xm:f>$K$69</xm:f>
            <x14:dxf>
              <fill>
                <patternFill>
                  <bgColor rgb="FF92D050"/>
                </patternFill>
              </fill>
            </x14:dxf>
          </x14:cfRule>
          <xm:sqref>K34:K35</xm:sqref>
        </x14:conditionalFormatting>
        <x14:conditionalFormatting xmlns:xm="http://schemas.microsoft.com/office/excel/2006/main">
          <x14:cfRule type="containsText" priority="1149" operator="containsText" id="{2C08D08E-9D1E-41C5-B4B2-091DB025BBB4}">
            <xm:f>NOT(ISERROR(SEARCH($K$73,K36)))</xm:f>
            <xm:f>$K$73</xm:f>
            <x14:dxf>
              <fill>
                <patternFill>
                  <bgColor rgb="FFFF0000"/>
                </patternFill>
              </fill>
            </x14:dxf>
          </x14:cfRule>
          <x14:cfRule type="containsText" priority="1150" operator="containsText" id="{0D5AEEAE-34EC-4FD1-B637-9C45317AAF27}">
            <xm:f>NOT(ISERROR(SEARCH($K$72,K36)))</xm:f>
            <xm:f>$K$72</xm:f>
            <x14:dxf>
              <fill>
                <patternFill>
                  <bgColor rgb="FFFFC000"/>
                </patternFill>
              </fill>
            </x14:dxf>
          </x14:cfRule>
          <x14:cfRule type="containsText" priority="1151" operator="containsText" id="{C4B54DDD-789F-4025-985D-749C3F4D8233}">
            <xm:f>NOT(ISERROR(SEARCH($K$71,K36)))</xm:f>
            <xm:f>$K$71</xm:f>
            <x14:dxf>
              <fill>
                <patternFill>
                  <bgColor rgb="FFFFFF00"/>
                </patternFill>
              </fill>
            </x14:dxf>
          </x14:cfRule>
          <x14:cfRule type="containsText" priority="1152" operator="containsText" id="{2DE6700D-269C-4BD2-8314-DD8E8F8AB4C6}">
            <xm:f>NOT(ISERROR(SEARCH($K$70,K36)))</xm:f>
            <xm:f>$K$70</xm:f>
            <x14:dxf>
              <fill>
                <patternFill>
                  <bgColor rgb="FF00B050"/>
                </patternFill>
              </fill>
            </x14:dxf>
          </x14:cfRule>
          <x14:cfRule type="containsText" priority="1153" operator="containsText" id="{F15F20A6-26A5-4BFA-A991-B7F83F6853F8}">
            <xm:f>NOT(ISERROR(SEARCH($K$69,K36)))</xm:f>
            <xm:f>$K$69</xm:f>
            <x14:dxf>
              <fill>
                <patternFill>
                  <bgColor rgb="FF92D050"/>
                </patternFill>
              </fill>
            </x14:dxf>
          </x14:cfRule>
          <xm:sqref>K36</xm:sqref>
        </x14:conditionalFormatting>
        <x14:conditionalFormatting xmlns:xm="http://schemas.microsoft.com/office/excel/2006/main">
          <x14:cfRule type="containsText" priority="1144" operator="containsText" id="{A7F3B19D-8371-49DF-B9DE-7359023214B8}">
            <xm:f>NOT(ISERROR(SEARCH($K$73,K37)))</xm:f>
            <xm:f>$K$73</xm:f>
            <x14:dxf>
              <fill>
                <patternFill>
                  <bgColor rgb="FFFF0000"/>
                </patternFill>
              </fill>
            </x14:dxf>
          </x14:cfRule>
          <x14:cfRule type="containsText" priority="1145" operator="containsText" id="{A6493E3C-9161-4B23-8AFF-A660EA0390F0}">
            <xm:f>NOT(ISERROR(SEARCH($K$72,K37)))</xm:f>
            <xm:f>$K$72</xm:f>
            <x14:dxf>
              <fill>
                <patternFill>
                  <bgColor rgb="FFFFC000"/>
                </patternFill>
              </fill>
            </x14:dxf>
          </x14:cfRule>
          <x14:cfRule type="containsText" priority="1146" operator="containsText" id="{AD25EA30-7BB5-4EAC-AE8B-C82DF4B16D79}">
            <xm:f>NOT(ISERROR(SEARCH($K$71,K37)))</xm:f>
            <xm:f>$K$71</xm:f>
            <x14:dxf>
              <fill>
                <patternFill>
                  <bgColor rgb="FFFFFF00"/>
                </patternFill>
              </fill>
            </x14:dxf>
          </x14:cfRule>
          <x14:cfRule type="containsText" priority="1147" operator="containsText" id="{09C0E721-1E66-4830-82CF-BCD9A3B6D05D}">
            <xm:f>NOT(ISERROR(SEARCH($K$70,K37)))</xm:f>
            <xm:f>$K$70</xm:f>
            <x14:dxf>
              <fill>
                <patternFill>
                  <bgColor rgb="FF00B050"/>
                </patternFill>
              </fill>
            </x14:dxf>
          </x14:cfRule>
          <x14:cfRule type="containsText" priority="1148" operator="containsText" id="{D9EEE481-F5CC-4211-B604-B65EE7C5D8B5}">
            <xm:f>NOT(ISERROR(SEARCH($K$69,K37)))</xm:f>
            <xm:f>$K$69</xm:f>
            <x14:dxf>
              <fill>
                <patternFill>
                  <bgColor rgb="FF92D050"/>
                </patternFill>
              </fill>
            </x14:dxf>
          </x14:cfRule>
          <xm:sqref>K37</xm:sqref>
        </x14:conditionalFormatting>
        <x14:conditionalFormatting xmlns:xm="http://schemas.microsoft.com/office/excel/2006/main">
          <x14:cfRule type="containsText" priority="1140" operator="containsText" id="{A5C9E0A7-2133-438A-A9F9-8B3719992F75}">
            <xm:f>NOT(ISERROR(SEARCH($M$72,M37)))</xm:f>
            <xm:f>$M$72</xm:f>
            <x14:dxf>
              <fill>
                <patternFill>
                  <bgColor rgb="FFFF0000"/>
                </patternFill>
              </fill>
            </x14:dxf>
          </x14:cfRule>
          <x14:cfRule type="containsText" priority="1141" operator="containsText" id="{BF26ED48-8A90-4D19-AF1A-D5DBC5238B02}">
            <xm:f>NOT(ISERROR(SEARCH($M$71,M37)))</xm:f>
            <xm:f>$M$71</xm:f>
            <x14:dxf>
              <fill>
                <patternFill>
                  <bgColor rgb="FFFFC000"/>
                </patternFill>
              </fill>
            </x14:dxf>
          </x14:cfRule>
          <x14:cfRule type="containsText" priority="1142" operator="containsText" id="{5C53CC48-F36A-489E-913F-8618ECDE0813}">
            <xm:f>NOT(ISERROR(SEARCH($M$70,M37)))</xm:f>
            <xm:f>$M$70</xm:f>
            <x14:dxf>
              <fill>
                <patternFill>
                  <bgColor rgb="FFFFFF00"/>
                </patternFill>
              </fill>
            </x14:dxf>
          </x14:cfRule>
          <x14:cfRule type="containsText" priority="1143" operator="containsText" id="{6236A1CB-855B-40B7-B54F-4793A4C0E932}">
            <xm:f>NOT(ISERROR(SEARCH($M$69,M37)))</xm:f>
            <xm:f>$M$69</xm:f>
            <x14:dxf>
              <fill>
                <patternFill>
                  <bgColor rgb="FF92D050"/>
                </patternFill>
              </fill>
            </x14:dxf>
          </x14:cfRule>
          <xm:sqref>M37</xm:sqref>
        </x14:conditionalFormatting>
        <x14:conditionalFormatting xmlns:xm="http://schemas.microsoft.com/office/excel/2006/main">
          <x14:cfRule type="containsText" priority="1136" operator="containsText" id="{9488C09E-133D-4999-90E7-8131766B2D04}">
            <xm:f>NOT(ISERROR(SEARCH($M$72,M36)))</xm:f>
            <xm:f>$M$72</xm:f>
            <x14:dxf>
              <fill>
                <patternFill>
                  <bgColor rgb="FFFF0000"/>
                </patternFill>
              </fill>
            </x14:dxf>
          </x14:cfRule>
          <x14:cfRule type="containsText" priority="1137" operator="containsText" id="{A725250F-108C-410D-A849-E81ACC36D1CB}">
            <xm:f>NOT(ISERROR(SEARCH($M$71,M36)))</xm:f>
            <xm:f>$M$71</xm:f>
            <x14:dxf>
              <fill>
                <patternFill>
                  <bgColor rgb="FFFFC000"/>
                </patternFill>
              </fill>
            </x14:dxf>
          </x14:cfRule>
          <x14:cfRule type="containsText" priority="1138" operator="containsText" id="{D2E00BA4-351F-46F4-82C2-13F5F718E4BC}">
            <xm:f>NOT(ISERROR(SEARCH($M$70,M36)))</xm:f>
            <xm:f>$M$70</xm:f>
            <x14:dxf>
              <fill>
                <patternFill>
                  <bgColor rgb="FFFFFF00"/>
                </patternFill>
              </fill>
            </x14:dxf>
          </x14:cfRule>
          <x14:cfRule type="containsText" priority="1139" operator="containsText" id="{58FA800B-1128-4B3B-949D-150BB55FABEF}">
            <xm:f>NOT(ISERROR(SEARCH($M$69,M36)))</xm:f>
            <xm:f>$M$69</xm:f>
            <x14:dxf>
              <fill>
                <patternFill>
                  <bgColor rgb="FF92D050"/>
                </patternFill>
              </fill>
            </x14:dxf>
          </x14:cfRule>
          <xm:sqref>M36</xm:sqref>
        </x14:conditionalFormatting>
        <x14:conditionalFormatting xmlns:xm="http://schemas.microsoft.com/office/excel/2006/main">
          <x14:cfRule type="containsText" priority="1101" operator="containsText" id="{20354441-B0F3-4951-95AA-F68CB4DC6799}">
            <xm:f>NOT(ISERROR(SEARCH($I$69,X38)))</xm:f>
            <xm:f>$I$69</xm:f>
            <x14:dxf>
              <fill>
                <patternFill>
                  <fgColor rgb="FF92D050"/>
                  <bgColor rgb="FF92D050"/>
                </patternFill>
              </fill>
            </x14:dxf>
          </x14:cfRule>
          <x14:cfRule type="containsText" priority="1102" operator="containsText" id="{CFCD896B-D4CE-477A-99D8-37B46CA0E6B5}">
            <xm:f>NOT(ISERROR(SEARCH($I$70,X38)))</xm:f>
            <xm:f>$I$70</xm:f>
            <x14:dxf>
              <fill>
                <patternFill>
                  <bgColor rgb="FF00B050"/>
                </patternFill>
              </fill>
            </x14:dxf>
          </x14:cfRule>
          <x14:cfRule type="containsText" priority="1103" operator="containsText" id="{8CFE1A34-1CB1-4257-BB80-4297DD785B50}">
            <xm:f>NOT(ISERROR(SEARCH($I$73,X38)))</xm:f>
            <xm:f>$I$73</xm:f>
            <x14:dxf>
              <fill>
                <patternFill>
                  <bgColor rgb="FFFF0000"/>
                </patternFill>
              </fill>
            </x14:dxf>
          </x14:cfRule>
          <x14:cfRule type="containsText" priority="1104" operator="containsText" id="{362F4C52-E1D4-4890-8CB2-6F5A6EBDDA8F}">
            <xm:f>NOT(ISERROR(SEARCH($I$72,X38)))</xm:f>
            <xm:f>$I$72</xm:f>
            <x14:dxf>
              <fill>
                <patternFill>
                  <fgColor rgb="FFFFC000"/>
                  <bgColor rgb="FFFFC000"/>
                </patternFill>
              </fill>
            </x14:dxf>
          </x14:cfRule>
          <x14:cfRule type="containsText" priority="1105" operator="containsText" id="{B74BDAAA-15DF-45D1-9D7D-162CC2D92AB5}">
            <xm:f>NOT(ISERROR(SEARCH($I$71,X38)))</xm:f>
            <xm:f>$I$71</xm:f>
            <x14:dxf>
              <fill>
                <patternFill>
                  <fgColor rgb="FFFFFF00"/>
                  <bgColor rgb="FFFFFF00"/>
                </patternFill>
              </fill>
            </x14:dxf>
          </x14:cfRule>
          <x14:cfRule type="containsText" priority="1106" operator="containsText" id="{BCFB9921-B21E-49CE-A457-AAA867CF4A94}">
            <xm:f>NOT(ISERROR(SEARCH($I$70,X38)))</xm:f>
            <xm:f>$I$70</xm:f>
            <x14:dxf>
              <fill>
                <patternFill>
                  <bgColor theme="0" tint="-0.14996795556505021"/>
                </patternFill>
              </fill>
            </x14:dxf>
          </x14:cfRule>
          <x14:cfRule type="cellIs" priority="1107" operator="equal" id="{21EFA0E8-CDB7-444B-9CCB-A3130806D109}">
            <xm:f>'Tabla probabiidad'!$B$5</xm:f>
            <x14:dxf>
              <fill>
                <patternFill>
                  <fgColor theme="6"/>
                </patternFill>
              </fill>
            </x14:dxf>
          </x14:cfRule>
          <x14:cfRule type="cellIs" priority="1108" operator="equal" id="{00849036-4575-4404-84C1-581C6741B8A1}">
            <xm:f>'Tabla probabiidad'!$B$5</xm:f>
            <x14:dxf>
              <fill>
                <patternFill>
                  <fgColor rgb="FF92D050"/>
                  <bgColor theme="6" tint="0.59996337778862885"/>
                </patternFill>
              </fill>
            </x14:dxf>
          </x14:cfRule>
          <xm:sqref>X38</xm:sqref>
        </x14:conditionalFormatting>
        <x14:conditionalFormatting xmlns:xm="http://schemas.microsoft.com/office/excel/2006/main">
          <x14:cfRule type="containsText" priority="1085" operator="containsText" id="{7C5B0BE2-F0CD-4812-95D2-3754A5B55FE1}">
            <xm:f>NOT(ISERROR(SEARCH($I$69,I36)))</xm:f>
            <xm:f>$I$69</xm:f>
            <x14:dxf>
              <fill>
                <patternFill>
                  <fgColor rgb="FF92D050"/>
                  <bgColor rgb="FF92D050"/>
                </patternFill>
              </fill>
            </x14:dxf>
          </x14:cfRule>
          <x14:cfRule type="containsText" priority="1086" operator="containsText" id="{F8BC34A4-AEF2-4BD5-AF2F-0DCF02D3FBBC}">
            <xm:f>NOT(ISERROR(SEARCH($I$70,I36)))</xm:f>
            <xm:f>$I$70</xm:f>
            <x14:dxf>
              <fill>
                <patternFill>
                  <bgColor rgb="FF00B050"/>
                </patternFill>
              </fill>
            </x14:dxf>
          </x14:cfRule>
          <x14:cfRule type="containsText" priority="1087" operator="containsText" id="{4BB8FB10-AD24-4DD6-A657-2A78BE1AEDC3}">
            <xm:f>NOT(ISERROR(SEARCH($I$73,I36)))</xm:f>
            <xm:f>$I$73</xm:f>
            <x14:dxf>
              <fill>
                <patternFill>
                  <bgColor rgb="FFFF0000"/>
                </patternFill>
              </fill>
            </x14:dxf>
          </x14:cfRule>
          <x14:cfRule type="containsText" priority="1088" operator="containsText" id="{3B1180AF-0D5E-4D41-95C4-42426ABFFA8C}">
            <xm:f>NOT(ISERROR(SEARCH($I$72,I36)))</xm:f>
            <xm:f>$I$72</xm:f>
            <x14:dxf>
              <fill>
                <patternFill>
                  <fgColor rgb="FFFFC000"/>
                  <bgColor rgb="FFFFC000"/>
                </patternFill>
              </fill>
            </x14:dxf>
          </x14:cfRule>
          <x14:cfRule type="containsText" priority="1089" operator="containsText" id="{171E3C1B-8F50-47E6-811F-F659F2AB30DE}">
            <xm:f>NOT(ISERROR(SEARCH($I$71,I36)))</xm:f>
            <xm:f>$I$71</xm:f>
            <x14:dxf>
              <fill>
                <patternFill>
                  <fgColor rgb="FFFFFF00"/>
                  <bgColor rgb="FFFFFF00"/>
                </patternFill>
              </fill>
            </x14:dxf>
          </x14:cfRule>
          <x14:cfRule type="containsText" priority="1090" operator="containsText" id="{418C897F-094C-4B72-853D-2D4948BEAD49}">
            <xm:f>NOT(ISERROR(SEARCH($I$70,I36)))</xm:f>
            <xm:f>$I$70</xm:f>
            <x14:dxf>
              <fill>
                <patternFill>
                  <bgColor theme="0" tint="-0.14996795556505021"/>
                </patternFill>
              </fill>
            </x14:dxf>
          </x14:cfRule>
          <x14:cfRule type="cellIs" priority="1091" operator="equal" id="{3E6CE0AF-EE95-46D2-9B76-3C17A6EF654C}">
            <xm:f>'Tabla probabiidad'!$B$5</xm:f>
            <x14:dxf>
              <fill>
                <patternFill>
                  <fgColor theme="6"/>
                </patternFill>
              </fill>
            </x14:dxf>
          </x14:cfRule>
          <x14:cfRule type="cellIs" priority="1092" operator="equal" id="{2560DD08-D8DB-4E2F-B373-D0482D463A87}">
            <xm:f>'Tabla probabiidad'!$B$5</xm:f>
            <x14:dxf>
              <fill>
                <patternFill>
                  <fgColor rgb="FF92D050"/>
                  <bgColor theme="6" tint="0.59996337778862885"/>
                </patternFill>
              </fill>
            </x14:dxf>
          </x14:cfRule>
          <xm:sqref>I36</xm:sqref>
        </x14:conditionalFormatting>
        <x14:conditionalFormatting xmlns:xm="http://schemas.microsoft.com/office/excel/2006/main">
          <x14:cfRule type="containsText" priority="1077" operator="containsText" id="{D1D24836-468E-4E03-85CD-4D36C4FF4AD2}">
            <xm:f>NOT(ISERROR(SEARCH($I$69,I37)))</xm:f>
            <xm:f>$I$69</xm:f>
            <x14:dxf>
              <fill>
                <patternFill>
                  <fgColor rgb="FF92D050"/>
                  <bgColor rgb="FF92D050"/>
                </patternFill>
              </fill>
            </x14:dxf>
          </x14:cfRule>
          <x14:cfRule type="containsText" priority="1078" operator="containsText" id="{19BBECA6-764D-45D8-8E7F-F816F77D6C9A}">
            <xm:f>NOT(ISERROR(SEARCH($I$70,I37)))</xm:f>
            <xm:f>$I$70</xm:f>
            <x14:dxf>
              <fill>
                <patternFill>
                  <bgColor rgb="FF00B050"/>
                </patternFill>
              </fill>
            </x14:dxf>
          </x14:cfRule>
          <x14:cfRule type="containsText" priority="1079" operator="containsText" id="{E5423A85-F300-4D56-A026-D9C4D12C1198}">
            <xm:f>NOT(ISERROR(SEARCH($I$73,I37)))</xm:f>
            <xm:f>$I$73</xm:f>
            <x14:dxf>
              <fill>
                <patternFill>
                  <bgColor rgb="FFFF0000"/>
                </patternFill>
              </fill>
            </x14:dxf>
          </x14:cfRule>
          <x14:cfRule type="containsText" priority="1080" operator="containsText" id="{49159D1B-FA3D-43A5-95A4-E2200C629B55}">
            <xm:f>NOT(ISERROR(SEARCH($I$72,I37)))</xm:f>
            <xm:f>$I$72</xm:f>
            <x14:dxf>
              <fill>
                <patternFill>
                  <fgColor rgb="FFFFC000"/>
                  <bgColor rgb="FFFFC000"/>
                </patternFill>
              </fill>
            </x14:dxf>
          </x14:cfRule>
          <x14:cfRule type="containsText" priority="1081" operator="containsText" id="{938B71DB-5BAC-4CF6-982A-BB73E9090DFB}">
            <xm:f>NOT(ISERROR(SEARCH($I$71,I37)))</xm:f>
            <xm:f>$I$71</xm:f>
            <x14:dxf>
              <fill>
                <patternFill>
                  <fgColor rgb="FFFFFF00"/>
                  <bgColor rgb="FFFFFF00"/>
                </patternFill>
              </fill>
            </x14:dxf>
          </x14:cfRule>
          <x14:cfRule type="containsText" priority="1082" operator="containsText" id="{48FD44ED-C49F-4E37-8CA0-15E8724E80EE}">
            <xm:f>NOT(ISERROR(SEARCH($I$70,I37)))</xm:f>
            <xm:f>$I$70</xm:f>
            <x14:dxf>
              <fill>
                <patternFill>
                  <bgColor theme="0" tint="-0.14996795556505021"/>
                </patternFill>
              </fill>
            </x14:dxf>
          </x14:cfRule>
          <x14:cfRule type="cellIs" priority="1083" operator="equal" id="{767204B6-E113-4C5F-A980-986CA40AB20A}">
            <xm:f>'Tabla probabiidad'!$B$5</xm:f>
            <x14:dxf>
              <fill>
                <patternFill>
                  <fgColor theme="6"/>
                </patternFill>
              </fill>
            </x14:dxf>
          </x14:cfRule>
          <x14:cfRule type="cellIs" priority="1084" operator="equal" id="{4AC52C34-FBB0-4B06-B294-F6C1B387C1CE}">
            <xm:f>'Tabla probabiidad'!$B$5</xm:f>
            <x14:dxf>
              <fill>
                <patternFill>
                  <fgColor rgb="FF92D050"/>
                  <bgColor theme="6" tint="0.59996337778862885"/>
                </patternFill>
              </fill>
            </x14:dxf>
          </x14:cfRule>
          <xm:sqref>I37</xm:sqref>
        </x14:conditionalFormatting>
        <x14:conditionalFormatting xmlns:xm="http://schemas.microsoft.com/office/excel/2006/main">
          <x14:cfRule type="containsText" priority="1069" operator="containsText" id="{72781A28-002D-416D-8858-C6E1F9E778AD}">
            <xm:f>NOT(ISERROR(SEARCH($I$69,I38)))</xm:f>
            <xm:f>$I$69</xm:f>
            <x14:dxf>
              <fill>
                <patternFill>
                  <fgColor rgb="FF92D050"/>
                  <bgColor rgb="FF92D050"/>
                </patternFill>
              </fill>
            </x14:dxf>
          </x14:cfRule>
          <x14:cfRule type="containsText" priority="1070" operator="containsText" id="{D9C57FE3-2572-47F9-8365-A6D9582B8904}">
            <xm:f>NOT(ISERROR(SEARCH($I$70,I38)))</xm:f>
            <xm:f>$I$70</xm:f>
            <x14:dxf>
              <fill>
                <patternFill>
                  <bgColor rgb="FF00B050"/>
                </patternFill>
              </fill>
            </x14:dxf>
          </x14:cfRule>
          <x14:cfRule type="containsText" priority="1071" operator="containsText" id="{08C49B30-DDB0-456A-B500-5B1B4FCE52A4}">
            <xm:f>NOT(ISERROR(SEARCH($I$73,I38)))</xm:f>
            <xm:f>$I$73</xm:f>
            <x14:dxf>
              <fill>
                <patternFill>
                  <bgColor rgb="FFFF0000"/>
                </patternFill>
              </fill>
            </x14:dxf>
          </x14:cfRule>
          <x14:cfRule type="containsText" priority="1072" operator="containsText" id="{79BD8DF7-84C4-472B-804E-11ED3F7487E6}">
            <xm:f>NOT(ISERROR(SEARCH($I$72,I38)))</xm:f>
            <xm:f>$I$72</xm:f>
            <x14:dxf>
              <fill>
                <patternFill>
                  <fgColor rgb="FFFFC000"/>
                  <bgColor rgb="FFFFC000"/>
                </patternFill>
              </fill>
            </x14:dxf>
          </x14:cfRule>
          <x14:cfRule type="containsText" priority="1073" operator="containsText" id="{DDFBF92B-F844-4D27-94CC-EAC46F3E3BC8}">
            <xm:f>NOT(ISERROR(SEARCH($I$71,I38)))</xm:f>
            <xm:f>$I$71</xm:f>
            <x14:dxf>
              <fill>
                <patternFill>
                  <fgColor rgb="FFFFFF00"/>
                  <bgColor rgb="FFFFFF00"/>
                </patternFill>
              </fill>
            </x14:dxf>
          </x14:cfRule>
          <x14:cfRule type="containsText" priority="1074" operator="containsText" id="{BFA3F07B-B5F9-44A2-90A4-B83B86A20157}">
            <xm:f>NOT(ISERROR(SEARCH($I$70,I38)))</xm:f>
            <xm:f>$I$70</xm:f>
            <x14:dxf>
              <fill>
                <patternFill>
                  <bgColor theme="0" tint="-0.14996795556505021"/>
                </patternFill>
              </fill>
            </x14:dxf>
          </x14:cfRule>
          <x14:cfRule type="cellIs" priority="1075" operator="equal" id="{10A23B96-84D3-4A99-ADD4-F93F4FC69CB6}">
            <xm:f>'Tabla probabiidad'!$B$5</xm:f>
            <x14:dxf>
              <fill>
                <patternFill>
                  <fgColor theme="6"/>
                </patternFill>
              </fill>
            </x14:dxf>
          </x14:cfRule>
          <x14:cfRule type="cellIs" priority="1076" operator="equal" id="{2C0F2771-D67D-4ED4-AB42-6EEAFAAD8F38}">
            <xm:f>'Tabla probabiidad'!$B$5</xm:f>
            <x14:dxf>
              <fill>
                <patternFill>
                  <fgColor rgb="FF92D050"/>
                  <bgColor theme="6" tint="0.59996337778862885"/>
                </patternFill>
              </fill>
            </x14:dxf>
          </x14:cfRule>
          <xm:sqref>I38</xm:sqref>
        </x14:conditionalFormatting>
        <x14:conditionalFormatting xmlns:xm="http://schemas.microsoft.com/office/excel/2006/main">
          <x14:cfRule type="containsText" priority="1064" operator="containsText" id="{872CE377-B0B6-4D49-B41D-E950152638A6}">
            <xm:f>NOT(ISERROR(SEARCH($K$73,K38)))</xm:f>
            <xm:f>$K$73</xm:f>
            <x14:dxf>
              <fill>
                <patternFill>
                  <bgColor rgb="FFFF0000"/>
                </patternFill>
              </fill>
            </x14:dxf>
          </x14:cfRule>
          <x14:cfRule type="containsText" priority="1065" operator="containsText" id="{A647B61C-B76C-431B-87E1-B88EEA99B9E9}">
            <xm:f>NOT(ISERROR(SEARCH($K$72,K38)))</xm:f>
            <xm:f>$K$72</xm:f>
            <x14:dxf>
              <fill>
                <patternFill>
                  <bgColor rgb="FFFFC000"/>
                </patternFill>
              </fill>
            </x14:dxf>
          </x14:cfRule>
          <x14:cfRule type="containsText" priority="1066" operator="containsText" id="{66719035-413A-4809-B5D3-7A6574F81CC0}">
            <xm:f>NOT(ISERROR(SEARCH($K$71,K38)))</xm:f>
            <xm:f>$K$71</xm:f>
            <x14:dxf>
              <fill>
                <patternFill>
                  <bgColor rgb="FFFFFF00"/>
                </patternFill>
              </fill>
            </x14:dxf>
          </x14:cfRule>
          <x14:cfRule type="containsText" priority="1067" operator="containsText" id="{7105A07F-FFB9-4444-AA57-44B5CCE2A3C9}">
            <xm:f>NOT(ISERROR(SEARCH($K$70,K38)))</xm:f>
            <xm:f>$K$70</xm:f>
            <x14:dxf>
              <fill>
                <patternFill>
                  <bgColor rgb="FF00B050"/>
                </patternFill>
              </fill>
            </x14:dxf>
          </x14:cfRule>
          <x14:cfRule type="containsText" priority="1068" operator="containsText" id="{97DE0A8D-6E88-40A8-83FA-2516DE04CA2B}">
            <xm:f>NOT(ISERROR(SEARCH($K$69,K38)))</xm:f>
            <xm:f>$K$69</xm:f>
            <x14:dxf>
              <fill>
                <patternFill>
                  <bgColor rgb="FF92D050"/>
                </patternFill>
              </fill>
            </x14:dxf>
          </x14:cfRule>
          <xm:sqref>K38</xm:sqref>
        </x14:conditionalFormatting>
        <x14:conditionalFormatting xmlns:xm="http://schemas.microsoft.com/office/excel/2006/main">
          <x14:cfRule type="containsText" priority="1060" operator="containsText" id="{8A97E611-FB5C-4E03-B2F9-6A23DFAA4D53}">
            <xm:f>NOT(ISERROR(SEARCH($M$72,M38)))</xm:f>
            <xm:f>$M$72</xm:f>
            <x14:dxf>
              <fill>
                <patternFill>
                  <bgColor rgb="FFFF0000"/>
                </patternFill>
              </fill>
            </x14:dxf>
          </x14:cfRule>
          <x14:cfRule type="containsText" priority="1061" operator="containsText" id="{7CE7CCF7-4820-468E-9C70-198C3B155A88}">
            <xm:f>NOT(ISERROR(SEARCH($M$71,M38)))</xm:f>
            <xm:f>$M$71</xm:f>
            <x14:dxf>
              <fill>
                <patternFill>
                  <bgColor rgb="FFFFC000"/>
                </patternFill>
              </fill>
            </x14:dxf>
          </x14:cfRule>
          <x14:cfRule type="containsText" priority="1062" operator="containsText" id="{3B38D962-31AC-4762-A1BD-556C46FF40CE}">
            <xm:f>NOT(ISERROR(SEARCH($M$70,M38)))</xm:f>
            <xm:f>$M$70</xm:f>
            <x14:dxf>
              <fill>
                <patternFill>
                  <bgColor rgb="FFFFFF00"/>
                </patternFill>
              </fill>
            </x14:dxf>
          </x14:cfRule>
          <x14:cfRule type="containsText" priority="1063" operator="containsText" id="{64B1F40F-F7F2-4E73-A4D9-DD1C8499D97B}">
            <xm:f>NOT(ISERROR(SEARCH($M$69,M38)))</xm:f>
            <xm:f>$M$69</xm:f>
            <x14:dxf>
              <fill>
                <patternFill>
                  <bgColor rgb="FF92D050"/>
                </patternFill>
              </fill>
            </x14:dxf>
          </x14:cfRule>
          <xm:sqref>M38</xm:sqref>
        </x14:conditionalFormatting>
        <x14:conditionalFormatting xmlns:xm="http://schemas.microsoft.com/office/excel/2006/main">
          <x14:cfRule type="containsText" priority="1055" operator="containsText" id="{AC93A37B-9E79-4BE5-A232-51C17AAC7765}">
            <xm:f>NOT(ISERROR(SEARCH($K$73,Z15)))</xm:f>
            <xm:f>$K$73</xm:f>
            <x14:dxf>
              <fill>
                <patternFill>
                  <bgColor rgb="FFFF0000"/>
                </patternFill>
              </fill>
            </x14:dxf>
          </x14:cfRule>
          <x14:cfRule type="containsText" priority="1056" operator="containsText" id="{2768E811-D3D3-40CF-A09B-C9EFF6BD5918}">
            <xm:f>NOT(ISERROR(SEARCH($K$72,Z15)))</xm:f>
            <xm:f>$K$72</xm:f>
            <x14:dxf>
              <fill>
                <patternFill>
                  <bgColor rgb="FFFFC000"/>
                </patternFill>
              </fill>
            </x14:dxf>
          </x14:cfRule>
          <x14:cfRule type="containsText" priority="1057" operator="containsText" id="{1C8A598F-D3AE-40CC-B9B8-3E0BBFEFC51A}">
            <xm:f>NOT(ISERROR(SEARCH($K$71,Z15)))</xm:f>
            <xm:f>$K$71</xm:f>
            <x14:dxf>
              <fill>
                <patternFill>
                  <bgColor rgb="FFFFFF00"/>
                </patternFill>
              </fill>
            </x14:dxf>
          </x14:cfRule>
          <x14:cfRule type="containsText" priority="1058" operator="containsText" id="{86F2729E-F2F2-489B-8CEF-7A6FFB9B5ED1}">
            <xm:f>NOT(ISERROR(SEARCH($K$70,Z15)))</xm:f>
            <xm:f>$K$70</xm:f>
            <x14:dxf>
              <fill>
                <patternFill>
                  <bgColor rgb="FF00B050"/>
                </patternFill>
              </fill>
            </x14:dxf>
          </x14:cfRule>
          <x14:cfRule type="containsText" priority="1059" operator="containsText" id="{F039A06D-53C1-42E2-9FD1-D8F51DA0A89B}">
            <xm:f>NOT(ISERROR(SEARCH($K$69,Z15)))</xm:f>
            <xm:f>$K$69</xm:f>
            <x14:dxf>
              <fill>
                <patternFill>
                  <bgColor rgb="FF92D050"/>
                </patternFill>
              </fill>
            </x14:dxf>
          </x14:cfRule>
          <xm:sqref>Z15</xm:sqref>
        </x14:conditionalFormatting>
        <x14:conditionalFormatting xmlns:xm="http://schemas.microsoft.com/office/excel/2006/main">
          <x14:cfRule type="containsText" priority="1050" operator="containsText" id="{399EADEC-F434-4216-A711-01EA114BF5C9}">
            <xm:f>NOT(ISERROR(SEARCH($K$73,Z16)))</xm:f>
            <xm:f>$K$73</xm:f>
            <x14:dxf>
              <fill>
                <patternFill>
                  <bgColor rgb="FFFF0000"/>
                </patternFill>
              </fill>
            </x14:dxf>
          </x14:cfRule>
          <x14:cfRule type="containsText" priority="1051" operator="containsText" id="{81A57B56-FA00-4015-8AB3-415D88D0A55A}">
            <xm:f>NOT(ISERROR(SEARCH($K$72,Z16)))</xm:f>
            <xm:f>$K$72</xm:f>
            <x14:dxf>
              <fill>
                <patternFill>
                  <bgColor rgb="FFFFC000"/>
                </patternFill>
              </fill>
            </x14:dxf>
          </x14:cfRule>
          <x14:cfRule type="containsText" priority="1052" operator="containsText" id="{B1F99B91-F4C1-47E7-9907-02D0DBC44C05}">
            <xm:f>NOT(ISERROR(SEARCH($K$71,Z16)))</xm:f>
            <xm:f>$K$71</xm:f>
            <x14:dxf>
              <fill>
                <patternFill>
                  <bgColor rgb="FFFFFF00"/>
                </patternFill>
              </fill>
            </x14:dxf>
          </x14:cfRule>
          <x14:cfRule type="containsText" priority="1053" operator="containsText" id="{C1A2180C-EFD8-4FCE-AC64-B9C593E11B1E}">
            <xm:f>NOT(ISERROR(SEARCH($K$70,Z16)))</xm:f>
            <xm:f>$K$70</xm:f>
            <x14:dxf>
              <fill>
                <patternFill>
                  <bgColor rgb="FF00B050"/>
                </patternFill>
              </fill>
            </x14:dxf>
          </x14:cfRule>
          <x14:cfRule type="containsText" priority="1054" operator="containsText" id="{147B680F-84DD-4147-9D88-ABD6A8CE56D7}">
            <xm:f>NOT(ISERROR(SEARCH($K$69,Z16)))</xm:f>
            <xm:f>$K$69</xm:f>
            <x14:dxf>
              <fill>
                <patternFill>
                  <bgColor rgb="FF92D050"/>
                </patternFill>
              </fill>
            </x14:dxf>
          </x14:cfRule>
          <xm:sqref>Z16</xm:sqref>
        </x14:conditionalFormatting>
        <x14:conditionalFormatting xmlns:xm="http://schemas.microsoft.com/office/excel/2006/main">
          <x14:cfRule type="containsText" priority="1045" operator="containsText" id="{F5DECB92-DE76-4466-B43A-78B94EAE661C}">
            <xm:f>NOT(ISERROR(SEARCH($K$73,Z17)))</xm:f>
            <xm:f>$K$73</xm:f>
            <x14:dxf>
              <fill>
                <patternFill>
                  <bgColor rgb="FFFF0000"/>
                </patternFill>
              </fill>
            </x14:dxf>
          </x14:cfRule>
          <x14:cfRule type="containsText" priority="1046" operator="containsText" id="{6B9441FE-613B-4190-8D45-6E742428955A}">
            <xm:f>NOT(ISERROR(SEARCH($K$72,Z17)))</xm:f>
            <xm:f>$K$72</xm:f>
            <x14:dxf>
              <fill>
                <patternFill>
                  <bgColor rgb="FFFFC000"/>
                </patternFill>
              </fill>
            </x14:dxf>
          </x14:cfRule>
          <x14:cfRule type="containsText" priority="1047" operator="containsText" id="{8A32AB86-9833-4AD7-B6AA-641B76A18865}">
            <xm:f>NOT(ISERROR(SEARCH($K$71,Z17)))</xm:f>
            <xm:f>$K$71</xm:f>
            <x14:dxf>
              <fill>
                <patternFill>
                  <bgColor rgb="FFFFFF00"/>
                </patternFill>
              </fill>
            </x14:dxf>
          </x14:cfRule>
          <x14:cfRule type="containsText" priority="1048" operator="containsText" id="{BE728E8D-FD18-4731-887A-89AA5FCF4961}">
            <xm:f>NOT(ISERROR(SEARCH($K$70,Z17)))</xm:f>
            <xm:f>$K$70</xm:f>
            <x14:dxf>
              <fill>
                <patternFill>
                  <bgColor rgb="FF00B050"/>
                </patternFill>
              </fill>
            </x14:dxf>
          </x14:cfRule>
          <x14:cfRule type="containsText" priority="1049" operator="containsText" id="{7C4B915A-EDEC-4595-9A73-75E1B4EB4E04}">
            <xm:f>NOT(ISERROR(SEARCH($K$69,Z17)))</xm:f>
            <xm:f>$K$69</xm:f>
            <x14:dxf>
              <fill>
                <patternFill>
                  <bgColor rgb="FF92D050"/>
                </patternFill>
              </fill>
            </x14:dxf>
          </x14:cfRule>
          <xm:sqref>Z17</xm:sqref>
        </x14:conditionalFormatting>
        <x14:conditionalFormatting xmlns:xm="http://schemas.microsoft.com/office/excel/2006/main">
          <x14:cfRule type="containsText" priority="1040" operator="containsText" id="{0A328FAE-EEEB-40D6-803C-89046F7099C0}">
            <xm:f>NOT(ISERROR(SEARCH($K$73,Z18)))</xm:f>
            <xm:f>$K$73</xm:f>
            <x14:dxf>
              <fill>
                <patternFill>
                  <bgColor rgb="FFFF0000"/>
                </patternFill>
              </fill>
            </x14:dxf>
          </x14:cfRule>
          <x14:cfRule type="containsText" priority="1041" operator="containsText" id="{5833F5E0-F88E-40B5-ADD8-AA3E4BE99A01}">
            <xm:f>NOT(ISERROR(SEARCH($K$72,Z18)))</xm:f>
            <xm:f>$K$72</xm:f>
            <x14:dxf>
              <fill>
                <patternFill>
                  <bgColor rgb="FFFFC000"/>
                </patternFill>
              </fill>
            </x14:dxf>
          </x14:cfRule>
          <x14:cfRule type="containsText" priority="1042" operator="containsText" id="{2A258D33-999F-45EA-89AD-4EE02B0D37EF}">
            <xm:f>NOT(ISERROR(SEARCH($K$71,Z18)))</xm:f>
            <xm:f>$K$71</xm:f>
            <x14:dxf>
              <fill>
                <patternFill>
                  <bgColor rgb="FFFFFF00"/>
                </patternFill>
              </fill>
            </x14:dxf>
          </x14:cfRule>
          <x14:cfRule type="containsText" priority="1043" operator="containsText" id="{862E522A-7442-4C16-8E83-0A76F6CA05FC}">
            <xm:f>NOT(ISERROR(SEARCH($K$70,Z18)))</xm:f>
            <xm:f>$K$70</xm:f>
            <x14:dxf>
              <fill>
                <patternFill>
                  <bgColor rgb="FF00B050"/>
                </patternFill>
              </fill>
            </x14:dxf>
          </x14:cfRule>
          <x14:cfRule type="containsText" priority="1044" operator="containsText" id="{9F05299B-3325-4020-BB04-4317E736C12E}">
            <xm:f>NOT(ISERROR(SEARCH($K$69,Z18)))</xm:f>
            <xm:f>$K$69</xm:f>
            <x14:dxf>
              <fill>
                <patternFill>
                  <bgColor rgb="FF92D050"/>
                </patternFill>
              </fill>
            </x14:dxf>
          </x14:cfRule>
          <xm:sqref>Z18</xm:sqref>
        </x14:conditionalFormatting>
        <x14:conditionalFormatting xmlns:xm="http://schemas.microsoft.com/office/excel/2006/main">
          <x14:cfRule type="containsText" priority="1035" operator="containsText" id="{6A5CCAC9-7A98-4C1B-8412-DB0B39A1554C}">
            <xm:f>NOT(ISERROR(SEARCH($K$73,Z19)))</xm:f>
            <xm:f>$K$73</xm:f>
            <x14:dxf>
              <fill>
                <patternFill>
                  <bgColor rgb="FFFF0000"/>
                </patternFill>
              </fill>
            </x14:dxf>
          </x14:cfRule>
          <x14:cfRule type="containsText" priority="1036" operator="containsText" id="{6626BABC-BC70-4999-A5B0-1783C77A603C}">
            <xm:f>NOT(ISERROR(SEARCH($K$72,Z19)))</xm:f>
            <xm:f>$K$72</xm:f>
            <x14:dxf>
              <fill>
                <patternFill>
                  <bgColor rgb="FFFFC000"/>
                </patternFill>
              </fill>
            </x14:dxf>
          </x14:cfRule>
          <x14:cfRule type="containsText" priority="1037" operator="containsText" id="{7A07CF01-A30A-4E3B-88FE-EC9920814CBF}">
            <xm:f>NOT(ISERROR(SEARCH($K$71,Z19)))</xm:f>
            <xm:f>$K$71</xm:f>
            <x14:dxf>
              <fill>
                <patternFill>
                  <bgColor rgb="FFFFFF00"/>
                </patternFill>
              </fill>
            </x14:dxf>
          </x14:cfRule>
          <x14:cfRule type="containsText" priority="1038" operator="containsText" id="{108DB42D-2B8F-4A93-85B8-29B1A39F18AB}">
            <xm:f>NOT(ISERROR(SEARCH($K$70,Z19)))</xm:f>
            <xm:f>$K$70</xm:f>
            <x14:dxf>
              <fill>
                <patternFill>
                  <bgColor rgb="FF00B050"/>
                </patternFill>
              </fill>
            </x14:dxf>
          </x14:cfRule>
          <x14:cfRule type="containsText" priority="1039" operator="containsText" id="{0AFDBEE7-E33F-4CDD-8854-94E133312A1C}">
            <xm:f>NOT(ISERROR(SEARCH($K$69,Z19)))</xm:f>
            <xm:f>$K$69</xm:f>
            <x14:dxf>
              <fill>
                <patternFill>
                  <bgColor rgb="FF92D050"/>
                </patternFill>
              </fill>
            </x14:dxf>
          </x14:cfRule>
          <xm:sqref>Z19</xm:sqref>
        </x14:conditionalFormatting>
        <x14:conditionalFormatting xmlns:xm="http://schemas.microsoft.com/office/excel/2006/main">
          <x14:cfRule type="containsText" priority="1030" operator="containsText" id="{A154D3FA-8D49-41D7-8DF4-CB4C9E104186}">
            <xm:f>NOT(ISERROR(SEARCH($K$73,Z20)))</xm:f>
            <xm:f>$K$73</xm:f>
            <x14:dxf>
              <fill>
                <patternFill>
                  <bgColor rgb="FFFF0000"/>
                </patternFill>
              </fill>
            </x14:dxf>
          </x14:cfRule>
          <x14:cfRule type="containsText" priority="1031" operator="containsText" id="{6A88DEB5-D4B2-4A1B-BB65-4311063953B2}">
            <xm:f>NOT(ISERROR(SEARCH($K$72,Z20)))</xm:f>
            <xm:f>$K$72</xm:f>
            <x14:dxf>
              <fill>
                <patternFill>
                  <bgColor rgb="FFFFC000"/>
                </patternFill>
              </fill>
            </x14:dxf>
          </x14:cfRule>
          <x14:cfRule type="containsText" priority="1032" operator="containsText" id="{D6102191-4E2F-4502-95DA-FBF51E5EAA09}">
            <xm:f>NOT(ISERROR(SEARCH($K$71,Z20)))</xm:f>
            <xm:f>$K$71</xm:f>
            <x14:dxf>
              <fill>
                <patternFill>
                  <bgColor rgb="FFFFFF00"/>
                </patternFill>
              </fill>
            </x14:dxf>
          </x14:cfRule>
          <x14:cfRule type="containsText" priority="1033" operator="containsText" id="{669285F6-CD8A-4A3D-AE02-C73FC5DB5D72}">
            <xm:f>NOT(ISERROR(SEARCH($K$70,Z20)))</xm:f>
            <xm:f>$K$70</xm:f>
            <x14:dxf>
              <fill>
                <patternFill>
                  <bgColor rgb="FF00B050"/>
                </patternFill>
              </fill>
            </x14:dxf>
          </x14:cfRule>
          <x14:cfRule type="containsText" priority="1034" operator="containsText" id="{F8C5DACD-DFFB-4FBC-9EC8-25FA2A681AC9}">
            <xm:f>NOT(ISERROR(SEARCH($K$69,Z20)))</xm:f>
            <xm:f>$K$69</xm:f>
            <x14:dxf>
              <fill>
                <patternFill>
                  <bgColor rgb="FF92D050"/>
                </patternFill>
              </fill>
            </x14:dxf>
          </x14:cfRule>
          <xm:sqref>Z20</xm:sqref>
        </x14:conditionalFormatting>
        <x14:conditionalFormatting xmlns:xm="http://schemas.microsoft.com/office/excel/2006/main">
          <x14:cfRule type="containsText" priority="1025" operator="containsText" id="{D61C92E9-F2FD-4958-940F-16719BBC665D}">
            <xm:f>NOT(ISERROR(SEARCH($K$73,Z21)))</xm:f>
            <xm:f>$K$73</xm:f>
            <x14:dxf>
              <fill>
                <patternFill>
                  <bgColor rgb="FFFF0000"/>
                </patternFill>
              </fill>
            </x14:dxf>
          </x14:cfRule>
          <x14:cfRule type="containsText" priority="1026" operator="containsText" id="{42B30A3F-7308-4011-8DD5-31B50C995AB4}">
            <xm:f>NOT(ISERROR(SEARCH($K$72,Z21)))</xm:f>
            <xm:f>$K$72</xm:f>
            <x14:dxf>
              <fill>
                <patternFill>
                  <bgColor rgb="FFFFC000"/>
                </patternFill>
              </fill>
            </x14:dxf>
          </x14:cfRule>
          <x14:cfRule type="containsText" priority="1027" operator="containsText" id="{68224B69-EDC7-4D07-BF26-99636E39E86E}">
            <xm:f>NOT(ISERROR(SEARCH($K$71,Z21)))</xm:f>
            <xm:f>$K$71</xm:f>
            <x14:dxf>
              <fill>
                <patternFill>
                  <bgColor rgb="FFFFFF00"/>
                </patternFill>
              </fill>
            </x14:dxf>
          </x14:cfRule>
          <x14:cfRule type="containsText" priority="1028" operator="containsText" id="{88F90289-08EA-4F07-8EBE-9498BDF0BECD}">
            <xm:f>NOT(ISERROR(SEARCH($K$70,Z21)))</xm:f>
            <xm:f>$K$70</xm:f>
            <x14:dxf>
              <fill>
                <patternFill>
                  <bgColor rgb="FF00B050"/>
                </patternFill>
              </fill>
            </x14:dxf>
          </x14:cfRule>
          <x14:cfRule type="containsText" priority="1029" operator="containsText" id="{4AC8E310-5876-4B7D-B046-299FEACFF635}">
            <xm:f>NOT(ISERROR(SEARCH($K$69,Z21)))</xm:f>
            <xm:f>$K$69</xm:f>
            <x14:dxf>
              <fill>
                <patternFill>
                  <bgColor rgb="FF92D050"/>
                </patternFill>
              </fill>
            </x14:dxf>
          </x14:cfRule>
          <xm:sqref>Z21:Z22</xm:sqref>
        </x14:conditionalFormatting>
        <x14:conditionalFormatting xmlns:xm="http://schemas.microsoft.com/office/excel/2006/main">
          <x14:cfRule type="containsText" priority="1020" operator="containsText" id="{A3575341-89B5-4A63-B2A2-EF2A25846E1E}">
            <xm:f>NOT(ISERROR(SEARCH($K$73,Z24)))</xm:f>
            <xm:f>$K$73</xm:f>
            <x14:dxf>
              <fill>
                <patternFill>
                  <bgColor rgb="FFFF0000"/>
                </patternFill>
              </fill>
            </x14:dxf>
          </x14:cfRule>
          <x14:cfRule type="containsText" priority="1021" operator="containsText" id="{22F1CD78-90ED-4EEF-8D0F-1B7C1578525A}">
            <xm:f>NOT(ISERROR(SEARCH($K$72,Z24)))</xm:f>
            <xm:f>$K$72</xm:f>
            <x14:dxf>
              <fill>
                <patternFill>
                  <bgColor rgb="FFFFC000"/>
                </patternFill>
              </fill>
            </x14:dxf>
          </x14:cfRule>
          <x14:cfRule type="containsText" priority="1022" operator="containsText" id="{AC7B0883-87CF-49DB-916E-C78FA2A5D395}">
            <xm:f>NOT(ISERROR(SEARCH($K$71,Z24)))</xm:f>
            <xm:f>$K$71</xm:f>
            <x14:dxf>
              <fill>
                <patternFill>
                  <bgColor rgb="FFFFFF00"/>
                </patternFill>
              </fill>
            </x14:dxf>
          </x14:cfRule>
          <x14:cfRule type="containsText" priority="1023" operator="containsText" id="{E206A8CD-F372-4347-8F08-120918564AA3}">
            <xm:f>NOT(ISERROR(SEARCH($K$70,Z24)))</xm:f>
            <xm:f>$K$70</xm:f>
            <x14:dxf>
              <fill>
                <patternFill>
                  <bgColor rgb="FF00B050"/>
                </patternFill>
              </fill>
            </x14:dxf>
          </x14:cfRule>
          <x14:cfRule type="containsText" priority="1024" operator="containsText" id="{315C0543-1B90-4BDE-BA19-9C31864B2813}">
            <xm:f>NOT(ISERROR(SEARCH($K$69,Z24)))</xm:f>
            <xm:f>$K$69</xm:f>
            <x14:dxf>
              <fill>
                <patternFill>
                  <bgColor rgb="FF92D050"/>
                </patternFill>
              </fill>
            </x14:dxf>
          </x14:cfRule>
          <xm:sqref>Z24</xm:sqref>
        </x14:conditionalFormatting>
        <x14:conditionalFormatting xmlns:xm="http://schemas.microsoft.com/office/excel/2006/main">
          <x14:cfRule type="containsText" priority="1015" operator="containsText" id="{EB297148-FDAE-4EDF-AB4C-A1D6B423039D}">
            <xm:f>NOT(ISERROR(SEARCH($K$73,Z23)))</xm:f>
            <xm:f>$K$73</xm:f>
            <x14:dxf>
              <fill>
                <patternFill>
                  <bgColor rgb="FFFF0000"/>
                </patternFill>
              </fill>
            </x14:dxf>
          </x14:cfRule>
          <x14:cfRule type="containsText" priority="1016" operator="containsText" id="{C3833EEF-6695-43D5-8568-9B64B491B1C9}">
            <xm:f>NOT(ISERROR(SEARCH($K$72,Z23)))</xm:f>
            <xm:f>$K$72</xm:f>
            <x14:dxf>
              <fill>
                <patternFill>
                  <bgColor rgb="FFFFC000"/>
                </patternFill>
              </fill>
            </x14:dxf>
          </x14:cfRule>
          <x14:cfRule type="containsText" priority="1017" operator="containsText" id="{CB074020-CE7E-404A-ACDA-FD6D0EF86F0B}">
            <xm:f>NOT(ISERROR(SEARCH($K$71,Z23)))</xm:f>
            <xm:f>$K$71</xm:f>
            <x14:dxf>
              <fill>
                <patternFill>
                  <bgColor rgb="FFFFFF00"/>
                </patternFill>
              </fill>
            </x14:dxf>
          </x14:cfRule>
          <x14:cfRule type="containsText" priority="1018" operator="containsText" id="{CA5E17C0-FCE7-4F8F-8664-5EF745B2CD48}">
            <xm:f>NOT(ISERROR(SEARCH($K$70,Z23)))</xm:f>
            <xm:f>$K$70</xm:f>
            <x14:dxf>
              <fill>
                <patternFill>
                  <bgColor rgb="FF00B050"/>
                </patternFill>
              </fill>
            </x14:dxf>
          </x14:cfRule>
          <x14:cfRule type="containsText" priority="1019" operator="containsText" id="{61FD261B-BC8B-49FF-98E0-8C635A985B57}">
            <xm:f>NOT(ISERROR(SEARCH($K$69,Z23)))</xm:f>
            <xm:f>$K$69</xm:f>
            <x14:dxf>
              <fill>
                <patternFill>
                  <bgColor rgb="FF92D050"/>
                </patternFill>
              </fill>
            </x14:dxf>
          </x14:cfRule>
          <xm:sqref>Z23</xm:sqref>
        </x14:conditionalFormatting>
        <x14:conditionalFormatting xmlns:xm="http://schemas.microsoft.com/office/excel/2006/main">
          <x14:cfRule type="containsText" priority="1010" operator="containsText" id="{E4389BC8-B73B-4CF4-A9C0-EC9B791DC1AD}">
            <xm:f>NOT(ISERROR(SEARCH($K$73,Z25)))</xm:f>
            <xm:f>$K$73</xm:f>
            <x14:dxf>
              <fill>
                <patternFill>
                  <bgColor rgb="FFFF0000"/>
                </patternFill>
              </fill>
            </x14:dxf>
          </x14:cfRule>
          <x14:cfRule type="containsText" priority="1011" operator="containsText" id="{19103B58-38D6-4EAD-A160-0D44F95FB733}">
            <xm:f>NOT(ISERROR(SEARCH($K$72,Z25)))</xm:f>
            <xm:f>$K$72</xm:f>
            <x14:dxf>
              <fill>
                <patternFill>
                  <bgColor rgb="FFFFC000"/>
                </patternFill>
              </fill>
            </x14:dxf>
          </x14:cfRule>
          <x14:cfRule type="containsText" priority="1012" operator="containsText" id="{FA095579-A913-4A5C-8C39-8D9D28C2B59F}">
            <xm:f>NOT(ISERROR(SEARCH($K$71,Z25)))</xm:f>
            <xm:f>$K$71</xm:f>
            <x14:dxf>
              <fill>
                <patternFill>
                  <bgColor rgb="FFFFFF00"/>
                </patternFill>
              </fill>
            </x14:dxf>
          </x14:cfRule>
          <x14:cfRule type="containsText" priority="1013" operator="containsText" id="{A6605D0C-F272-438A-88D5-F7549E5D748F}">
            <xm:f>NOT(ISERROR(SEARCH($K$70,Z25)))</xm:f>
            <xm:f>$K$70</xm:f>
            <x14:dxf>
              <fill>
                <patternFill>
                  <bgColor rgb="FF00B050"/>
                </patternFill>
              </fill>
            </x14:dxf>
          </x14:cfRule>
          <x14:cfRule type="containsText" priority="1014" operator="containsText" id="{698C5AF8-AF95-48F4-91A3-9EF0E7DCB3A9}">
            <xm:f>NOT(ISERROR(SEARCH($K$69,Z25)))</xm:f>
            <xm:f>$K$69</xm:f>
            <x14:dxf>
              <fill>
                <patternFill>
                  <bgColor rgb="FF92D050"/>
                </patternFill>
              </fill>
            </x14:dxf>
          </x14:cfRule>
          <xm:sqref>Z25</xm:sqref>
        </x14:conditionalFormatting>
        <x14:conditionalFormatting xmlns:xm="http://schemas.microsoft.com/office/excel/2006/main">
          <x14:cfRule type="containsText" priority="1005" operator="containsText" id="{5DC42B6D-0259-4252-9186-5E4D6B4799CF}">
            <xm:f>NOT(ISERROR(SEARCH($K$73,Z26)))</xm:f>
            <xm:f>$K$73</xm:f>
            <x14:dxf>
              <fill>
                <patternFill>
                  <bgColor rgb="FFFF0000"/>
                </patternFill>
              </fill>
            </x14:dxf>
          </x14:cfRule>
          <x14:cfRule type="containsText" priority="1006" operator="containsText" id="{22312419-B0BC-47E6-8A2B-04BDF23C47AF}">
            <xm:f>NOT(ISERROR(SEARCH($K$72,Z26)))</xm:f>
            <xm:f>$K$72</xm:f>
            <x14:dxf>
              <fill>
                <patternFill>
                  <bgColor rgb="FFFFC000"/>
                </patternFill>
              </fill>
            </x14:dxf>
          </x14:cfRule>
          <x14:cfRule type="containsText" priority="1007" operator="containsText" id="{F8E1B7BF-B103-4E15-999A-ECF40E620490}">
            <xm:f>NOT(ISERROR(SEARCH($K$71,Z26)))</xm:f>
            <xm:f>$K$71</xm:f>
            <x14:dxf>
              <fill>
                <patternFill>
                  <bgColor rgb="FFFFFF00"/>
                </patternFill>
              </fill>
            </x14:dxf>
          </x14:cfRule>
          <x14:cfRule type="containsText" priority="1008" operator="containsText" id="{5BAE3112-B393-4905-95E1-FA9386D03570}">
            <xm:f>NOT(ISERROR(SEARCH($K$70,Z26)))</xm:f>
            <xm:f>$K$70</xm:f>
            <x14:dxf>
              <fill>
                <patternFill>
                  <bgColor rgb="FF00B050"/>
                </patternFill>
              </fill>
            </x14:dxf>
          </x14:cfRule>
          <x14:cfRule type="containsText" priority="1009" operator="containsText" id="{36F0799E-EDC9-426A-B2EF-1100042FAEB2}">
            <xm:f>NOT(ISERROR(SEARCH($K$69,Z26)))</xm:f>
            <xm:f>$K$69</xm:f>
            <x14:dxf>
              <fill>
                <patternFill>
                  <bgColor rgb="FF92D050"/>
                </patternFill>
              </fill>
            </x14:dxf>
          </x14:cfRule>
          <xm:sqref>Z26</xm:sqref>
        </x14:conditionalFormatting>
        <x14:conditionalFormatting xmlns:xm="http://schemas.microsoft.com/office/excel/2006/main">
          <x14:cfRule type="containsText" priority="1000" operator="containsText" id="{D3B49609-2CC0-4737-A1FB-9BA78562BFEC}">
            <xm:f>NOT(ISERROR(SEARCH($K$73,Z27)))</xm:f>
            <xm:f>$K$73</xm:f>
            <x14:dxf>
              <fill>
                <patternFill>
                  <bgColor rgb="FFFF0000"/>
                </patternFill>
              </fill>
            </x14:dxf>
          </x14:cfRule>
          <x14:cfRule type="containsText" priority="1001" operator="containsText" id="{773C3D14-3A33-4461-916C-CA503D97A0CC}">
            <xm:f>NOT(ISERROR(SEARCH($K$72,Z27)))</xm:f>
            <xm:f>$K$72</xm:f>
            <x14:dxf>
              <fill>
                <patternFill>
                  <bgColor rgb="FFFFC000"/>
                </patternFill>
              </fill>
            </x14:dxf>
          </x14:cfRule>
          <x14:cfRule type="containsText" priority="1002" operator="containsText" id="{9AE63420-B246-4615-9545-63C2A74A3011}">
            <xm:f>NOT(ISERROR(SEARCH($K$71,Z27)))</xm:f>
            <xm:f>$K$71</xm:f>
            <x14:dxf>
              <fill>
                <patternFill>
                  <bgColor rgb="FFFFFF00"/>
                </patternFill>
              </fill>
            </x14:dxf>
          </x14:cfRule>
          <x14:cfRule type="containsText" priority="1003" operator="containsText" id="{129C973C-4FEA-4C31-9DF8-FB07C58AE306}">
            <xm:f>NOT(ISERROR(SEARCH($K$70,Z27)))</xm:f>
            <xm:f>$K$70</xm:f>
            <x14:dxf>
              <fill>
                <patternFill>
                  <bgColor rgb="FF00B050"/>
                </patternFill>
              </fill>
            </x14:dxf>
          </x14:cfRule>
          <x14:cfRule type="containsText" priority="1004" operator="containsText" id="{06BFB2D4-890B-4BC7-BA5A-1B3D38E797F7}">
            <xm:f>NOT(ISERROR(SEARCH($K$69,Z27)))</xm:f>
            <xm:f>$K$69</xm:f>
            <x14:dxf>
              <fill>
                <patternFill>
                  <bgColor rgb="FF92D050"/>
                </patternFill>
              </fill>
            </x14:dxf>
          </x14:cfRule>
          <xm:sqref>Z27</xm:sqref>
        </x14:conditionalFormatting>
        <x14:conditionalFormatting xmlns:xm="http://schemas.microsoft.com/office/excel/2006/main">
          <x14:cfRule type="containsText" priority="995" operator="containsText" id="{038BFA09-D5B7-4F43-AFD9-91D69DFB9CD3}">
            <xm:f>NOT(ISERROR(SEARCH($K$73,Z28)))</xm:f>
            <xm:f>$K$73</xm:f>
            <x14:dxf>
              <fill>
                <patternFill>
                  <bgColor rgb="FFFF0000"/>
                </patternFill>
              </fill>
            </x14:dxf>
          </x14:cfRule>
          <x14:cfRule type="containsText" priority="996" operator="containsText" id="{BE4F0FDF-A099-4B1D-BC5B-4FBD81D4D0E4}">
            <xm:f>NOT(ISERROR(SEARCH($K$72,Z28)))</xm:f>
            <xm:f>$K$72</xm:f>
            <x14:dxf>
              <fill>
                <patternFill>
                  <bgColor rgb="FFFFC000"/>
                </patternFill>
              </fill>
            </x14:dxf>
          </x14:cfRule>
          <x14:cfRule type="containsText" priority="997" operator="containsText" id="{1C9BD7AA-275F-453E-A520-FE2C3640B09B}">
            <xm:f>NOT(ISERROR(SEARCH($K$71,Z28)))</xm:f>
            <xm:f>$K$71</xm:f>
            <x14:dxf>
              <fill>
                <patternFill>
                  <bgColor rgb="FFFFFF00"/>
                </patternFill>
              </fill>
            </x14:dxf>
          </x14:cfRule>
          <x14:cfRule type="containsText" priority="998" operator="containsText" id="{7AB757EB-AAD4-4FB3-A671-CB816CF550CE}">
            <xm:f>NOT(ISERROR(SEARCH($K$70,Z28)))</xm:f>
            <xm:f>$K$70</xm:f>
            <x14:dxf>
              <fill>
                <patternFill>
                  <bgColor rgb="FF00B050"/>
                </patternFill>
              </fill>
            </x14:dxf>
          </x14:cfRule>
          <x14:cfRule type="containsText" priority="999" operator="containsText" id="{D8C3CD84-9EA1-4641-A943-7476F3BBA629}">
            <xm:f>NOT(ISERROR(SEARCH($K$69,Z28)))</xm:f>
            <xm:f>$K$69</xm:f>
            <x14:dxf>
              <fill>
                <patternFill>
                  <bgColor rgb="FF92D050"/>
                </patternFill>
              </fill>
            </x14:dxf>
          </x14:cfRule>
          <xm:sqref>Z28</xm:sqref>
        </x14:conditionalFormatting>
        <x14:conditionalFormatting xmlns:xm="http://schemas.microsoft.com/office/excel/2006/main">
          <x14:cfRule type="containsText" priority="991" operator="containsText" id="{B99361FD-EE19-4272-9D58-10223ECCD505}">
            <xm:f>NOT(ISERROR(SEARCH($M$72,AB20)))</xm:f>
            <xm:f>$M$72</xm:f>
            <x14:dxf>
              <fill>
                <patternFill>
                  <bgColor rgb="FFFF0000"/>
                </patternFill>
              </fill>
            </x14:dxf>
          </x14:cfRule>
          <x14:cfRule type="containsText" priority="992" operator="containsText" id="{09BA73AC-518A-4A8C-93CB-075A3408CD9C}">
            <xm:f>NOT(ISERROR(SEARCH($M$71,AB20)))</xm:f>
            <xm:f>$M$71</xm:f>
            <x14:dxf>
              <fill>
                <patternFill>
                  <bgColor rgb="FFFFC000"/>
                </patternFill>
              </fill>
            </x14:dxf>
          </x14:cfRule>
          <x14:cfRule type="containsText" priority="993" operator="containsText" id="{495DE369-CB86-4BBF-9955-9E775C8FB667}">
            <xm:f>NOT(ISERROR(SEARCH($M$70,AB20)))</xm:f>
            <xm:f>$M$70</xm:f>
            <x14:dxf>
              <fill>
                <patternFill>
                  <bgColor rgb="FFFFFF00"/>
                </patternFill>
              </fill>
            </x14:dxf>
          </x14:cfRule>
          <x14:cfRule type="containsText" priority="994" operator="containsText" id="{FE88BD47-5874-4CB2-8439-DB19035664E8}">
            <xm:f>NOT(ISERROR(SEARCH($M$69,AB20)))</xm:f>
            <xm:f>$M$69</xm:f>
            <x14:dxf>
              <fill>
                <patternFill>
                  <bgColor rgb="FF92D050"/>
                </patternFill>
              </fill>
            </x14:dxf>
          </x14:cfRule>
          <xm:sqref>AB20:AB24</xm:sqref>
        </x14:conditionalFormatting>
        <x14:conditionalFormatting xmlns:xm="http://schemas.microsoft.com/office/excel/2006/main">
          <x14:cfRule type="containsText" priority="987" operator="containsText" id="{7F969227-0BB5-42FE-BA19-99C7FD8FE4C9}">
            <xm:f>NOT(ISERROR(SEARCH($M$72,AB25)))</xm:f>
            <xm:f>$M$72</xm:f>
            <x14:dxf>
              <fill>
                <patternFill>
                  <bgColor rgb="FFFF0000"/>
                </patternFill>
              </fill>
            </x14:dxf>
          </x14:cfRule>
          <x14:cfRule type="containsText" priority="988" operator="containsText" id="{39BD6513-ECE5-460D-BB1E-742B7AF82D60}">
            <xm:f>NOT(ISERROR(SEARCH($M$71,AB25)))</xm:f>
            <xm:f>$M$71</xm:f>
            <x14:dxf>
              <fill>
                <patternFill>
                  <bgColor rgb="FFFFC000"/>
                </patternFill>
              </fill>
            </x14:dxf>
          </x14:cfRule>
          <x14:cfRule type="containsText" priority="989" operator="containsText" id="{0DDF71E9-FF6B-426E-BEAF-303DD4F25692}">
            <xm:f>NOT(ISERROR(SEARCH($M$70,AB25)))</xm:f>
            <xm:f>$M$70</xm:f>
            <x14:dxf>
              <fill>
                <patternFill>
                  <bgColor rgb="FFFFFF00"/>
                </patternFill>
              </fill>
            </x14:dxf>
          </x14:cfRule>
          <x14:cfRule type="containsText" priority="990" operator="containsText" id="{03310198-08C3-4963-9009-05EA494B7565}">
            <xm:f>NOT(ISERROR(SEARCH($M$69,AB25)))</xm:f>
            <xm:f>$M$69</xm:f>
            <x14:dxf>
              <fill>
                <patternFill>
                  <bgColor rgb="FF92D050"/>
                </patternFill>
              </fill>
            </x14:dxf>
          </x14:cfRule>
          <xm:sqref>AB25</xm:sqref>
        </x14:conditionalFormatting>
        <x14:conditionalFormatting xmlns:xm="http://schemas.microsoft.com/office/excel/2006/main">
          <x14:cfRule type="containsText" priority="983" operator="containsText" id="{0C7559A8-1FE4-41FB-9A1A-76B27728432A}">
            <xm:f>NOT(ISERROR(SEARCH($M$72,AB26)))</xm:f>
            <xm:f>$M$72</xm:f>
            <x14:dxf>
              <fill>
                <patternFill>
                  <bgColor rgb="FFFF0000"/>
                </patternFill>
              </fill>
            </x14:dxf>
          </x14:cfRule>
          <x14:cfRule type="containsText" priority="984" operator="containsText" id="{E18EFFA9-2540-4DF3-AD3E-9E159B6E08DC}">
            <xm:f>NOT(ISERROR(SEARCH($M$71,AB26)))</xm:f>
            <xm:f>$M$71</xm:f>
            <x14:dxf>
              <fill>
                <patternFill>
                  <bgColor rgb="FFFFC000"/>
                </patternFill>
              </fill>
            </x14:dxf>
          </x14:cfRule>
          <x14:cfRule type="containsText" priority="985" operator="containsText" id="{9A9C8829-997A-48A6-A891-19D18163F377}">
            <xm:f>NOT(ISERROR(SEARCH($M$70,AB26)))</xm:f>
            <xm:f>$M$70</xm:f>
            <x14:dxf>
              <fill>
                <patternFill>
                  <bgColor rgb="FFFFFF00"/>
                </patternFill>
              </fill>
            </x14:dxf>
          </x14:cfRule>
          <x14:cfRule type="containsText" priority="986" operator="containsText" id="{FABEAA4E-89EE-40B3-AA43-6B8C76B5A136}">
            <xm:f>NOT(ISERROR(SEARCH($M$69,AB26)))</xm:f>
            <xm:f>$M$69</xm:f>
            <x14:dxf>
              <fill>
                <patternFill>
                  <bgColor rgb="FF92D050"/>
                </patternFill>
              </fill>
            </x14:dxf>
          </x14:cfRule>
          <xm:sqref>AB26</xm:sqref>
        </x14:conditionalFormatting>
        <x14:conditionalFormatting xmlns:xm="http://schemas.microsoft.com/office/excel/2006/main">
          <x14:cfRule type="containsText" priority="979" operator="containsText" id="{96ACA4B2-FCD2-49F8-881C-990D648F515E}">
            <xm:f>NOT(ISERROR(SEARCH($M$72,AB27)))</xm:f>
            <xm:f>$M$72</xm:f>
            <x14:dxf>
              <fill>
                <patternFill>
                  <bgColor rgb="FFFF0000"/>
                </patternFill>
              </fill>
            </x14:dxf>
          </x14:cfRule>
          <x14:cfRule type="containsText" priority="980" operator="containsText" id="{EEDB98F0-C47C-492E-9CAA-976ADCD11C8F}">
            <xm:f>NOT(ISERROR(SEARCH($M$71,AB27)))</xm:f>
            <xm:f>$M$71</xm:f>
            <x14:dxf>
              <fill>
                <patternFill>
                  <bgColor rgb="FFFFC000"/>
                </patternFill>
              </fill>
            </x14:dxf>
          </x14:cfRule>
          <x14:cfRule type="containsText" priority="981" operator="containsText" id="{BBDB9F50-BE01-42BA-925D-48820E271BEE}">
            <xm:f>NOT(ISERROR(SEARCH($M$70,AB27)))</xm:f>
            <xm:f>$M$70</xm:f>
            <x14:dxf>
              <fill>
                <patternFill>
                  <bgColor rgb="FFFFFF00"/>
                </patternFill>
              </fill>
            </x14:dxf>
          </x14:cfRule>
          <x14:cfRule type="containsText" priority="982" operator="containsText" id="{705B1B47-79B9-4CC5-A35D-531572AFF482}">
            <xm:f>NOT(ISERROR(SEARCH($M$69,AB27)))</xm:f>
            <xm:f>$M$69</xm:f>
            <x14:dxf>
              <fill>
                <patternFill>
                  <bgColor rgb="FF92D050"/>
                </patternFill>
              </fill>
            </x14:dxf>
          </x14:cfRule>
          <xm:sqref>AB27</xm:sqref>
        </x14:conditionalFormatting>
        <x14:conditionalFormatting xmlns:xm="http://schemas.microsoft.com/office/excel/2006/main">
          <x14:cfRule type="containsText" priority="975" operator="containsText" id="{E8D25F32-2CBE-4525-BBAB-3DC9FB0CF3CB}">
            <xm:f>NOT(ISERROR(SEARCH($M$72,AB28)))</xm:f>
            <xm:f>$M$72</xm:f>
            <x14:dxf>
              <fill>
                <patternFill>
                  <bgColor rgb="FFFF0000"/>
                </patternFill>
              </fill>
            </x14:dxf>
          </x14:cfRule>
          <x14:cfRule type="containsText" priority="976" operator="containsText" id="{F4BD333C-BEAA-4DCC-BB20-149576223ECC}">
            <xm:f>NOT(ISERROR(SEARCH($M$71,AB28)))</xm:f>
            <xm:f>$M$71</xm:f>
            <x14:dxf>
              <fill>
                <patternFill>
                  <bgColor rgb="FFFFC000"/>
                </patternFill>
              </fill>
            </x14:dxf>
          </x14:cfRule>
          <x14:cfRule type="containsText" priority="977" operator="containsText" id="{A520BB4B-B88B-4806-8E11-CD6FCA91993D}">
            <xm:f>NOT(ISERROR(SEARCH($M$70,AB28)))</xm:f>
            <xm:f>$M$70</xm:f>
            <x14:dxf>
              <fill>
                <patternFill>
                  <bgColor rgb="FFFFFF00"/>
                </patternFill>
              </fill>
            </x14:dxf>
          </x14:cfRule>
          <x14:cfRule type="containsText" priority="978" operator="containsText" id="{3A8CC15D-EAA1-4C63-8B50-DC1968903276}">
            <xm:f>NOT(ISERROR(SEARCH($M$69,AB28)))</xm:f>
            <xm:f>$M$69</xm:f>
            <x14:dxf>
              <fill>
                <patternFill>
                  <bgColor rgb="FF92D050"/>
                </patternFill>
              </fill>
            </x14:dxf>
          </x14:cfRule>
          <xm:sqref>AB28</xm:sqref>
        </x14:conditionalFormatting>
        <x14:conditionalFormatting xmlns:xm="http://schemas.microsoft.com/office/excel/2006/main">
          <x14:cfRule type="containsText" priority="967" operator="containsText" id="{274A6980-F33A-4CEA-9C3E-8C3517F4442D}">
            <xm:f>NOT(ISERROR(SEARCH($I$69,X29)))</xm:f>
            <xm:f>$I$69</xm:f>
            <x14:dxf>
              <fill>
                <patternFill>
                  <fgColor rgb="FF92D050"/>
                  <bgColor rgb="FF92D050"/>
                </patternFill>
              </fill>
            </x14:dxf>
          </x14:cfRule>
          <x14:cfRule type="containsText" priority="968" operator="containsText" id="{94628EE8-FFBD-4BFB-89FE-74D7C99D532C}">
            <xm:f>NOT(ISERROR(SEARCH($I$70,X29)))</xm:f>
            <xm:f>$I$70</xm:f>
            <x14:dxf>
              <fill>
                <patternFill>
                  <bgColor rgb="FF00B050"/>
                </patternFill>
              </fill>
            </x14:dxf>
          </x14:cfRule>
          <x14:cfRule type="containsText" priority="969" operator="containsText" id="{6E8D9E5A-2E50-434D-B0BA-86E7EB4D9841}">
            <xm:f>NOT(ISERROR(SEARCH($I$73,X29)))</xm:f>
            <xm:f>$I$73</xm:f>
            <x14:dxf>
              <fill>
                <patternFill>
                  <bgColor rgb="FFFF0000"/>
                </patternFill>
              </fill>
            </x14:dxf>
          </x14:cfRule>
          <x14:cfRule type="containsText" priority="970" operator="containsText" id="{7FC9F5D8-B66D-44FB-AFA1-1CFCBA7669E3}">
            <xm:f>NOT(ISERROR(SEARCH($I$72,X29)))</xm:f>
            <xm:f>$I$72</xm:f>
            <x14:dxf>
              <fill>
                <patternFill>
                  <fgColor rgb="FFFFC000"/>
                  <bgColor rgb="FFFFC000"/>
                </patternFill>
              </fill>
            </x14:dxf>
          </x14:cfRule>
          <x14:cfRule type="containsText" priority="971" operator="containsText" id="{CE3E2A54-07E9-4202-81AB-7C6495133B90}">
            <xm:f>NOT(ISERROR(SEARCH($I$71,X29)))</xm:f>
            <xm:f>$I$71</xm:f>
            <x14:dxf>
              <fill>
                <patternFill>
                  <fgColor rgb="FFFFFF00"/>
                  <bgColor rgb="FFFFFF00"/>
                </patternFill>
              </fill>
            </x14:dxf>
          </x14:cfRule>
          <x14:cfRule type="containsText" priority="972" operator="containsText" id="{65CBC640-41FC-4FC2-B29E-A0291B532274}">
            <xm:f>NOT(ISERROR(SEARCH($I$70,X29)))</xm:f>
            <xm:f>$I$70</xm:f>
            <x14:dxf>
              <fill>
                <patternFill>
                  <bgColor theme="0" tint="-0.14996795556505021"/>
                </patternFill>
              </fill>
            </x14:dxf>
          </x14:cfRule>
          <x14:cfRule type="cellIs" priority="973" operator="equal" id="{827143A8-BAB9-434D-874F-1C8522432FD4}">
            <xm:f>'Tabla probabiidad'!$B$5</xm:f>
            <x14:dxf>
              <fill>
                <patternFill>
                  <fgColor theme="6"/>
                </patternFill>
              </fill>
            </x14:dxf>
          </x14:cfRule>
          <x14:cfRule type="cellIs" priority="974" operator="equal" id="{FD42C5F7-12C7-4A42-8B42-1A95E6D6F942}">
            <xm:f>'Tabla probabiidad'!$B$5</xm:f>
            <x14:dxf>
              <fill>
                <patternFill>
                  <fgColor rgb="FF92D050"/>
                  <bgColor theme="6" tint="0.59996337778862885"/>
                </patternFill>
              </fill>
            </x14:dxf>
          </x14:cfRule>
          <xm:sqref>X29</xm:sqref>
        </x14:conditionalFormatting>
        <x14:conditionalFormatting xmlns:xm="http://schemas.microsoft.com/office/excel/2006/main">
          <x14:cfRule type="containsText" priority="962" operator="containsText" id="{9B31B680-F9A5-491A-82FC-0CDFD2708998}">
            <xm:f>NOT(ISERROR(SEARCH($K$73,Z29)))</xm:f>
            <xm:f>$K$73</xm:f>
            <x14:dxf>
              <fill>
                <patternFill>
                  <bgColor rgb="FFFF0000"/>
                </patternFill>
              </fill>
            </x14:dxf>
          </x14:cfRule>
          <x14:cfRule type="containsText" priority="963" operator="containsText" id="{CE61090A-258B-4324-852A-5F4981C29F8E}">
            <xm:f>NOT(ISERROR(SEARCH($K$72,Z29)))</xm:f>
            <xm:f>$K$72</xm:f>
            <x14:dxf>
              <fill>
                <patternFill>
                  <bgColor rgb="FFFFC000"/>
                </patternFill>
              </fill>
            </x14:dxf>
          </x14:cfRule>
          <x14:cfRule type="containsText" priority="964" operator="containsText" id="{18A0E16F-610C-4E88-A311-0FE419CE3123}">
            <xm:f>NOT(ISERROR(SEARCH($K$71,Z29)))</xm:f>
            <xm:f>$K$71</xm:f>
            <x14:dxf>
              <fill>
                <patternFill>
                  <bgColor rgb="FFFFFF00"/>
                </patternFill>
              </fill>
            </x14:dxf>
          </x14:cfRule>
          <x14:cfRule type="containsText" priority="965" operator="containsText" id="{5AB14F59-064B-47A7-8E98-C51E1B4CDD9C}">
            <xm:f>NOT(ISERROR(SEARCH($K$70,Z29)))</xm:f>
            <xm:f>$K$70</xm:f>
            <x14:dxf>
              <fill>
                <patternFill>
                  <bgColor rgb="FF00B050"/>
                </patternFill>
              </fill>
            </x14:dxf>
          </x14:cfRule>
          <x14:cfRule type="containsText" priority="966" operator="containsText" id="{9A1FA214-D9A8-46E2-B07A-71C17E8398B7}">
            <xm:f>NOT(ISERROR(SEARCH($K$69,Z29)))</xm:f>
            <xm:f>$K$69</xm:f>
            <x14:dxf>
              <fill>
                <patternFill>
                  <bgColor rgb="FF92D050"/>
                </patternFill>
              </fill>
            </x14:dxf>
          </x14:cfRule>
          <xm:sqref>Z29</xm:sqref>
        </x14:conditionalFormatting>
        <x14:conditionalFormatting xmlns:xm="http://schemas.microsoft.com/office/excel/2006/main">
          <x14:cfRule type="containsText" priority="958" operator="containsText" id="{83E34104-6E95-49FB-B82C-9845B99F0FBD}">
            <xm:f>NOT(ISERROR(SEARCH($M$72,AB29)))</xm:f>
            <xm:f>$M$72</xm:f>
            <x14:dxf>
              <fill>
                <patternFill>
                  <bgColor rgb="FFFF0000"/>
                </patternFill>
              </fill>
            </x14:dxf>
          </x14:cfRule>
          <x14:cfRule type="containsText" priority="959" operator="containsText" id="{7A27D1EA-9B39-4AA7-9E16-D532658AAA12}">
            <xm:f>NOT(ISERROR(SEARCH($M$71,AB29)))</xm:f>
            <xm:f>$M$71</xm:f>
            <x14:dxf>
              <fill>
                <patternFill>
                  <bgColor rgb="FFFFC000"/>
                </patternFill>
              </fill>
            </x14:dxf>
          </x14:cfRule>
          <x14:cfRule type="containsText" priority="960" operator="containsText" id="{3FDCF9B2-A2BE-4B1C-8ECC-8E4CE0B56D13}">
            <xm:f>NOT(ISERROR(SEARCH($M$70,AB29)))</xm:f>
            <xm:f>$M$70</xm:f>
            <x14:dxf>
              <fill>
                <patternFill>
                  <bgColor rgb="FFFFFF00"/>
                </patternFill>
              </fill>
            </x14:dxf>
          </x14:cfRule>
          <x14:cfRule type="containsText" priority="961" operator="containsText" id="{C67D6627-EAE5-4B02-8918-0BF010059B9A}">
            <xm:f>NOT(ISERROR(SEARCH($M$69,AB29)))</xm:f>
            <xm:f>$M$69</xm:f>
            <x14:dxf>
              <fill>
                <patternFill>
                  <bgColor rgb="FF92D050"/>
                </patternFill>
              </fill>
            </x14:dxf>
          </x14:cfRule>
          <xm:sqref>AB29</xm:sqref>
        </x14:conditionalFormatting>
        <x14:conditionalFormatting xmlns:xm="http://schemas.microsoft.com/office/excel/2006/main">
          <x14:cfRule type="containsText" priority="953" operator="containsText" id="{EA4FED94-6F4D-4AE7-8BE6-83FF771623F9}">
            <xm:f>NOT(ISERROR(SEARCH($K$73,Z30)))</xm:f>
            <xm:f>$K$73</xm:f>
            <x14:dxf>
              <fill>
                <patternFill>
                  <bgColor rgb="FFFF0000"/>
                </patternFill>
              </fill>
            </x14:dxf>
          </x14:cfRule>
          <x14:cfRule type="containsText" priority="954" operator="containsText" id="{38629357-B233-411B-B3B0-078D2FD59212}">
            <xm:f>NOT(ISERROR(SEARCH($K$72,Z30)))</xm:f>
            <xm:f>$K$72</xm:f>
            <x14:dxf>
              <fill>
                <patternFill>
                  <bgColor rgb="FFFFC000"/>
                </patternFill>
              </fill>
            </x14:dxf>
          </x14:cfRule>
          <x14:cfRule type="containsText" priority="955" operator="containsText" id="{DAB79BC6-6C2F-4505-97AA-D0051A2F0235}">
            <xm:f>NOT(ISERROR(SEARCH($K$71,Z30)))</xm:f>
            <xm:f>$K$71</xm:f>
            <x14:dxf>
              <fill>
                <patternFill>
                  <bgColor rgb="FFFFFF00"/>
                </patternFill>
              </fill>
            </x14:dxf>
          </x14:cfRule>
          <x14:cfRule type="containsText" priority="956" operator="containsText" id="{7E39D5CE-8590-4C07-B02B-A45D9E0DA891}">
            <xm:f>NOT(ISERROR(SEARCH($K$70,Z30)))</xm:f>
            <xm:f>$K$70</xm:f>
            <x14:dxf>
              <fill>
                <patternFill>
                  <bgColor rgb="FF00B050"/>
                </patternFill>
              </fill>
            </x14:dxf>
          </x14:cfRule>
          <x14:cfRule type="containsText" priority="957" operator="containsText" id="{1FF6D2C2-4968-420A-A8A6-E1A8A5DD4D85}">
            <xm:f>NOT(ISERROR(SEARCH($K$69,Z30)))</xm:f>
            <xm:f>$K$69</xm:f>
            <x14:dxf>
              <fill>
                <patternFill>
                  <bgColor rgb="FF92D050"/>
                </patternFill>
              </fill>
            </x14:dxf>
          </x14:cfRule>
          <xm:sqref>Z30:Z31</xm:sqref>
        </x14:conditionalFormatting>
        <x14:conditionalFormatting xmlns:xm="http://schemas.microsoft.com/office/excel/2006/main">
          <x14:cfRule type="containsText" priority="949" operator="containsText" id="{C25454C8-C3C7-4E2A-9B6F-CC85AD533888}">
            <xm:f>NOT(ISERROR(SEARCH($M$72,AB30)))</xm:f>
            <xm:f>$M$72</xm:f>
            <x14:dxf>
              <fill>
                <patternFill>
                  <bgColor rgb="FFFF0000"/>
                </patternFill>
              </fill>
            </x14:dxf>
          </x14:cfRule>
          <x14:cfRule type="containsText" priority="950" operator="containsText" id="{AEC19A66-C808-480B-9DE8-8C96DF674C9F}">
            <xm:f>NOT(ISERROR(SEARCH($M$71,AB30)))</xm:f>
            <xm:f>$M$71</xm:f>
            <x14:dxf>
              <fill>
                <patternFill>
                  <bgColor rgb="FFFFC000"/>
                </patternFill>
              </fill>
            </x14:dxf>
          </x14:cfRule>
          <x14:cfRule type="containsText" priority="951" operator="containsText" id="{DBCC16BD-6FCB-4BB1-AC44-81D93F3A179E}">
            <xm:f>NOT(ISERROR(SEARCH($M$70,AB30)))</xm:f>
            <xm:f>$M$70</xm:f>
            <x14:dxf>
              <fill>
                <patternFill>
                  <bgColor rgb="FFFFFF00"/>
                </patternFill>
              </fill>
            </x14:dxf>
          </x14:cfRule>
          <x14:cfRule type="containsText" priority="952" operator="containsText" id="{DAF63FEC-93B4-4780-B3DA-E5857DDC09BE}">
            <xm:f>NOT(ISERROR(SEARCH($M$69,AB30)))</xm:f>
            <xm:f>$M$69</xm:f>
            <x14:dxf>
              <fill>
                <patternFill>
                  <bgColor rgb="FF92D050"/>
                </patternFill>
              </fill>
            </x14:dxf>
          </x14:cfRule>
          <xm:sqref>AB30:AB31</xm:sqref>
        </x14:conditionalFormatting>
        <x14:conditionalFormatting xmlns:xm="http://schemas.microsoft.com/office/excel/2006/main">
          <x14:cfRule type="containsText" priority="944" operator="containsText" id="{B2B89EB0-3495-4C57-A878-6F7C56A83380}">
            <xm:f>NOT(ISERROR(SEARCH($K$73,Z32)))</xm:f>
            <xm:f>$K$73</xm:f>
            <x14:dxf>
              <fill>
                <patternFill>
                  <bgColor rgb="FFFF0000"/>
                </patternFill>
              </fill>
            </x14:dxf>
          </x14:cfRule>
          <x14:cfRule type="containsText" priority="945" operator="containsText" id="{B5E667D2-3872-47BD-AA97-47AB540647DE}">
            <xm:f>NOT(ISERROR(SEARCH($K$72,Z32)))</xm:f>
            <xm:f>$K$72</xm:f>
            <x14:dxf>
              <fill>
                <patternFill>
                  <bgColor rgb="FFFFC000"/>
                </patternFill>
              </fill>
            </x14:dxf>
          </x14:cfRule>
          <x14:cfRule type="containsText" priority="946" operator="containsText" id="{E240A07C-81E3-4F1F-80FD-330E8519516F}">
            <xm:f>NOT(ISERROR(SEARCH($K$71,Z32)))</xm:f>
            <xm:f>$K$71</xm:f>
            <x14:dxf>
              <fill>
                <patternFill>
                  <bgColor rgb="FFFFFF00"/>
                </patternFill>
              </fill>
            </x14:dxf>
          </x14:cfRule>
          <x14:cfRule type="containsText" priority="947" operator="containsText" id="{404332AD-7DCD-413A-81AB-B79CED1C8652}">
            <xm:f>NOT(ISERROR(SEARCH($K$70,Z32)))</xm:f>
            <xm:f>$K$70</xm:f>
            <x14:dxf>
              <fill>
                <patternFill>
                  <bgColor rgb="FF00B050"/>
                </patternFill>
              </fill>
            </x14:dxf>
          </x14:cfRule>
          <x14:cfRule type="containsText" priority="948" operator="containsText" id="{C431CE97-1FB6-4D1D-A282-9C9EA2482D8D}">
            <xm:f>NOT(ISERROR(SEARCH($K$69,Z32)))</xm:f>
            <xm:f>$K$69</xm:f>
            <x14:dxf>
              <fill>
                <patternFill>
                  <bgColor rgb="FF92D050"/>
                </patternFill>
              </fill>
            </x14:dxf>
          </x14:cfRule>
          <xm:sqref>Z32</xm:sqref>
        </x14:conditionalFormatting>
        <x14:conditionalFormatting xmlns:xm="http://schemas.microsoft.com/office/excel/2006/main">
          <x14:cfRule type="containsText" priority="939" operator="containsText" id="{6434F87B-72D5-44E8-BF14-59E497E8F4E5}">
            <xm:f>NOT(ISERROR(SEARCH($K$73,Z33)))</xm:f>
            <xm:f>$K$73</xm:f>
            <x14:dxf>
              <fill>
                <patternFill>
                  <bgColor rgb="FFFF0000"/>
                </patternFill>
              </fill>
            </x14:dxf>
          </x14:cfRule>
          <x14:cfRule type="containsText" priority="940" operator="containsText" id="{A3564D55-4794-426F-AA01-3A5E239CFF9A}">
            <xm:f>NOT(ISERROR(SEARCH($K$72,Z33)))</xm:f>
            <xm:f>$K$72</xm:f>
            <x14:dxf>
              <fill>
                <patternFill>
                  <bgColor rgb="FFFFC000"/>
                </patternFill>
              </fill>
            </x14:dxf>
          </x14:cfRule>
          <x14:cfRule type="containsText" priority="941" operator="containsText" id="{B38F1B9A-2430-4CBF-B608-C4217337859F}">
            <xm:f>NOT(ISERROR(SEARCH($K$71,Z33)))</xm:f>
            <xm:f>$K$71</xm:f>
            <x14:dxf>
              <fill>
                <patternFill>
                  <bgColor rgb="FFFFFF00"/>
                </patternFill>
              </fill>
            </x14:dxf>
          </x14:cfRule>
          <x14:cfRule type="containsText" priority="942" operator="containsText" id="{34B296E0-5DF4-42D9-86A9-490DDF0C853D}">
            <xm:f>NOT(ISERROR(SEARCH($K$70,Z33)))</xm:f>
            <xm:f>$K$70</xm:f>
            <x14:dxf>
              <fill>
                <patternFill>
                  <bgColor rgb="FF00B050"/>
                </patternFill>
              </fill>
            </x14:dxf>
          </x14:cfRule>
          <x14:cfRule type="containsText" priority="943" operator="containsText" id="{0AA7F469-C951-49B1-BC0B-C975CA27575F}">
            <xm:f>NOT(ISERROR(SEARCH($K$69,Z33)))</xm:f>
            <xm:f>$K$69</xm:f>
            <x14:dxf>
              <fill>
                <patternFill>
                  <bgColor rgb="FF92D050"/>
                </patternFill>
              </fill>
            </x14:dxf>
          </x14:cfRule>
          <xm:sqref>Z33</xm:sqref>
        </x14:conditionalFormatting>
        <x14:conditionalFormatting xmlns:xm="http://schemas.microsoft.com/office/excel/2006/main">
          <x14:cfRule type="containsText" priority="934" operator="containsText" id="{33B4FFE4-9006-4685-A93B-AF5B7A884F99}">
            <xm:f>NOT(ISERROR(SEARCH($K$73,Z34)))</xm:f>
            <xm:f>$K$73</xm:f>
            <x14:dxf>
              <fill>
                <patternFill>
                  <bgColor rgb="FFFF0000"/>
                </patternFill>
              </fill>
            </x14:dxf>
          </x14:cfRule>
          <x14:cfRule type="containsText" priority="935" operator="containsText" id="{2BB3D3E5-DACE-48B1-8D75-848C3B8082FF}">
            <xm:f>NOT(ISERROR(SEARCH($K$72,Z34)))</xm:f>
            <xm:f>$K$72</xm:f>
            <x14:dxf>
              <fill>
                <patternFill>
                  <bgColor rgb="FFFFC000"/>
                </patternFill>
              </fill>
            </x14:dxf>
          </x14:cfRule>
          <x14:cfRule type="containsText" priority="936" operator="containsText" id="{981568D8-7664-4BEA-83BC-729EBCFB2710}">
            <xm:f>NOT(ISERROR(SEARCH($K$71,Z34)))</xm:f>
            <xm:f>$K$71</xm:f>
            <x14:dxf>
              <fill>
                <patternFill>
                  <bgColor rgb="FFFFFF00"/>
                </patternFill>
              </fill>
            </x14:dxf>
          </x14:cfRule>
          <x14:cfRule type="containsText" priority="937" operator="containsText" id="{5E7409DB-F011-4C3A-A26B-01684B5BDAEF}">
            <xm:f>NOT(ISERROR(SEARCH($K$70,Z34)))</xm:f>
            <xm:f>$K$70</xm:f>
            <x14:dxf>
              <fill>
                <patternFill>
                  <bgColor rgb="FF00B050"/>
                </patternFill>
              </fill>
            </x14:dxf>
          </x14:cfRule>
          <x14:cfRule type="containsText" priority="938" operator="containsText" id="{69D6B6D0-9173-4239-9353-589913578757}">
            <xm:f>NOT(ISERROR(SEARCH($K$69,Z34)))</xm:f>
            <xm:f>$K$69</xm:f>
            <x14:dxf>
              <fill>
                <patternFill>
                  <bgColor rgb="FF92D050"/>
                </patternFill>
              </fill>
            </x14:dxf>
          </x14:cfRule>
          <xm:sqref>Z34:Z35</xm:sqref>
        </x14:conditionalFormatting>
        <x14:conditionalFormatting xmlns:xm="http://schemas.microsoft.com/office/excel/2006/main">
          <x14:cfRule type="containsText" priority="930" operator="containsText" id="{44BB1786-C13E-4783-915D-6C0D873604BF}">
            <xm:f>NOT(ISERROR(SEARCH($M$72,AB32)))</xm:f>
            <xm:f>$M$72</xm:f>
            <x14:dxf>
              <fill>
                <patternFill>
                  <bgColor rgb="FFFF0000"/>
                </patternFill>
              </fill>
            </x14:dxf>
          </x14:cfRule>
          <x14:cfRule type="containsText" priority="931" operator="containsText" id="{708566FD-22DA-41C7-9468-D5F55F72C77B}">
            <xm:f>NOT(ISERROR(SEARCH($M$71,AB32)))</xm:f>
            <xm:f>$M$71</xm:f>
            <x14:dxf>
              <fill>
                <patternFill>
                  <bgColor rgb="FFFFC000"/>
                </patternFill>
              </fill>
            </x14:dxf>
          </x14:cfRule>
          <x14:cfRule type="containsText" priority="932" operator="containsText" id="{ADA2BD67-4B94-4928-A7CD-9679D6F53016}">
            <xm:f>NOT(ISERROR(SEARCH($M$70,AB32)))</xm:f>
            <xm:f>$M$70</xm:f>
            <x14:dxf>
              <fill>
                <patternFill>
                  <bgColor rgb="FFFFFF00"/>
                </patternFill>
              </fill>
            </x14:dxf>
          </x14:cfRule>
          <x14:cfRule type="containsText" priority="933" operator="containsText" id="{B8B6B3ED-7DC2-4523-AC59-80FDB403EAED}">
            <xm:f>NOT(ISERROR(SEARCH($M$69,AB32)))</xm:f>
            <xm:f>$M$69</xm:f>
            <x14:dxf>
              <fill>
                <patternFill>
                  <bgColor rgb="FF92D050"/>
                </patternFill>
              </fill>
            </x14:dxf>
          </x14:cfRule>
          <xm:sqref>AB32</xm:sqref>
        </x14:conditionalFormatting>
        <x14:conditionalFormatting xmlns:xm="http://schemas.microsoft.com/office/excel/2006/main">
          <x14:cfRule type="containsText" priority="926" operator="containsText" id="{22E95141-E1A6-44A0-A5D0-21AEC7AB8FC7}">
            <xm:f>NOT(ISERROR(SEARCH($M$72,AB34)))</xm:f>
            <xm:f>$M$72</xm:f>
            <x14:dxf>
              <fill>
                <patternFill>
                  <bgColor rgb="FFFF0000"/>
                </patternFill>
              </fill>
            </x14:dxf>
          </x14:cfRule>
          <x14:cfRule type="containsText" priority="927" operator="containsText" id="{3792F2F0-A2AC-48BF-83E1-87D7ECA96CD7}">
            <xm:f>NOT(ISERROR(SEARCH($M$71,AB34)))</xm:f>
            <xm:f>$M$71</xm:f>
            <x14:dxf>
              <fill>
                <patternFill>
                  <bgColor rgb="FFFFC000"/>
                </patternFill>
              </fill>
            </x14:dxf>
          </x14:cfRule>
          <x14:cfRule type="containsText" priority="928" operator="containsText" id="{976405E4-6CBC-4749-AB44-7E150701869A}">
            <xm:f>NOT(ISERROR(SEARCH($M$70,AB34)))</xm:f>
            <xm:f>$M$70</xm:f>
            <x14:dxf>
              <fill>
                <patternFill>
                  <bgColor rgb="FFFFFF00"/>
                </patternFill>
              </fill>
            </x14:dxf>
          </x14:cfRule>
          <x14:cfRule type="containsText" priority="929" operator="containsText" id="{B6D8F960-28F5-4CF0-B1A8-F0DD3C76D404}">
            <xm:f>NOT(ISERROR(SEARCH($M$69,AB34)))</xm:f>
            <xm:f>$M$69</xm:f>
            <x14:dxf>
              <fill>
                <patternFill>
                  <bgColor rgb="FF92D050"/>
                </patternFill>
              </fill>
            </x14:dxf>
          </x14:cfRule>
          <xm:sqref>AB34</xm:sqref>
        </x14:conditionalFormatting>
        <x14:conditionalFormatting xmlns:xm="http://schemas.microsoft.com/office/excel/2006/main">
          <x14:cfRule type="containsText" priority="922" operator="containsText" id="{44E0BEAF-8E74-4022-A5A2-E13B62E77383}">
            <xm:f>NOT(ISERROR(SEARCH($M$72,AB33)))</xm:f>
            <xm:f>$M$72</xm:f>
            <x14:dxf>
              <fill>
                <patternFill>
                  <bgColor rgb="FFFF0000"/>
                </patternFill>
              </fill>
            </x14:dxf>
          </x14:cfRule>
          <x14:cfRule type="containsText" priority="923" operator="containsText" id="{DA9EC701-9D32-429D-A1CF-666F1372BEC5}">
            <xm:f>NOT(ISERROR(SEARCH($M$71,AB33)))</xm:f>
            <xm:f>$M$71</xm:f>
            <x14:dxf>
              <fill>
                <patternFill>
                  <bgColor rgb="FFFFC000"/>
                </patternFill>
              </fill>
            </x14:dxf>
          </x14:cfRule>
          <x14:cfRule type="containsText" priority="924" operator="containsText" id="{2EF3C769-2740-48F6-804F-E47BDB867247}">
            <xm:f>NOT(ISERROR(SEARCH($M$70,AB33)))</xm:f>
            <xm:f>$M$70</xm:f>
            <x14:dxf>
              <fill>
                <patternFill>
                  <bgColor rgb="FFFFFF00"/>
                </patternFill>
              </fill>
            </x14:dxf>
          </x14:cfRule>
          <x14:cfRule type="containsText" priority="925" operator="containsText" id="{532A6BF7-10A9-4DD9-8170-F7E44690BB00}">
            <xm:f>NOT(ISERROR(SEARCH($M$69,AB33)))</xm:f>
            <xm:f>$M$69</xm:f>
            <x14:dxf>
              <fill>
                <patternFill>
                  <bgColor rgb="FF92D050"/>
                </patternFill>
              </fill>
            </x14:dxf>
          </x14:cfRule>
          <xm:sqref>AB33</xm:sqref>
        </x14:conditionalFormatting>
        <x14:conditionalFormatting xmlns:xm="http://schemas.microsoft.com/office/excel/2006/main">
          <x14:cfRule type="containsText" priority="918" operator="containsText" id="{D3A116BA-7B27-4A53-AC99-3B7E442225CD}">
            <xm:f>NOT(ISERROR(SEARCH($M$72,AB35)))</xm:f>
            <xm:f>$M$72</xm:f>
            <x14:dxf>
              <fill>
                <patternFill>
                  <bgColor rgb="FFFF0000"/>
                </patternFill>
              </fill>
            </x14:dxf>
          </x14:cfRule>
          <x14:cfRule type="containsText" priority="919" operator="containsText" id="{66207A21-EB2E-4340-ADC9-427BED0F73BC}">
            <xm:f>NOT(ISERROR(SEARCH($M$71,AB35)))</xm:f>
            <xm:f>$M$71</xm:f>
            <x14:dxf>
              <fill>
                <patternFill>
                  <bgColor rgb="FFFFC000"/>
                </patternFill>
              </fill>
            </x14:dxf>
          </x14:cfRule>
          <x14:cfRule type="containsText" priority="920" operator="containsText" id="{8AF6E89A-20F2-4C0B-8476-50964168855C}">
            <xm:f>NOT(ISERROR(SEARCH($M$70,AB35)))</xm:f>
            <xm:f>$M$70</xm:f>
            <x14:dxf>
              <fill>
                <patternFill>
                  <bgColor rgb="FFFFFF00"/>
                </patternFill>
              </fill>
            </x14:dxf>
          </x14:cfRule>
          <x14:cfRule type="containsText" priority="921" operator="containsText" id="{E64BFA86-3181-453E-9429-C8BD91478F27}">
            <xm:f>NOT(ISERROR(SEARCH($M$69,AB35)))</xm:f>
            <xm:f>$M$69</xm:f>
            <x14:dxf>
              <fill>
                <patternFill>
                  <bgColor rgb="FF92D050"/>
                </patternFill>
              </fill>
            </x14:dxf>
          </x14:cfRule>
          <xm:sqref>AB35</xm:sqref>
        </x14:conditionalFormatting>
        <x14:conditionalFormatting xmlns:xm="http://schemas.microsoft.com/office/excel/2006/main">
          <x14:cfRule type="containsText" priority="913" operator="containsText" id="{D0B01402-5156-4F77-A855-99D1494C1539}">
            <xm:f>NOT(ISERROR(SEARCH($K$73,Z36)))</xm:f>
            <xm:f>$K$73</xm:f>
            <x14:dxf>
              <fill>
                <patternFill>
                  <bgColor rgb="FFFF0000"/>
                </patternFill>
              </fill>
            </x14:dxf>
          </x14:cfRule>
          <x14:cfRule type="containsText" priority="914" operator="containsText" id="{30AB5C8B-03E4-4AF7-ABB0-192A0F57AD7E}">
            <xm:f>NOT(ISERROR(SEARCH($K$72,Z36)))</xm:f>
            <xm:f>$K$72</xm:f>
            <x14:dxf>
              <fill>
                <patternFill>
                  <bgColor rgb="FFFFC000"/>
                </patternFill>
              </fill>
            </x14:dxf>
          </x14:cfRule>
          <x14:cfRule type="containsText" priority="915" operator="containsText" id="{835FA8E1-A712-42F2-A428-B64B422D6A89}">
            <xm:f>NOT(ISERROR(SEARCH($K$71,Z36)))</xm:f>
            <xm:f>$K$71</xm:f>
            <x14:dxf>
              <fill>
                <patternFill>
                  <bgColor rgb="FFFFFF00"/>
                </patternFill>
              </fill>
            </x14:dxf>
          </x14:cfRule>
          <x14:cfRule type="containsText" priority="916" operator="containsText" id="{2529E98B-BACE-4C48-AE4C-BEEEB0EEBE0C}">
            <xm:f>NOT(ISERROR(SEARCH($K$70,Z36)))</xm:f>
            <xm:f>$K$70</xm:f>
            <x14:dxf>
              <fill>
                <patternFill>
                  <bgColor rgb="FF00B050"/>
                </patternFill>
              </fill>
            </x14:dxf>
          </x14:cfRule>
          <x14:cfRule type="containsText" priority="917" operator="containsText" id="{1C3CC429-0768-424D-8FB8-D1F271C8B6D9}">
            <xm:f>NOT(ISERROR(SEARCH($K$69,Z36)))</xm:f>
            <xm:f>$K$69</xm:f>
            <x14:dxf>
              <fill>
                <patternFill>
                  <bgColor rgb="FF92D050"/>
                </patternFill>
              </fill>
            </x14:dxf>
          </x14:cfRule>
          <xm:sqref>Z36</xm:sqref>
        </x14:conditionalFormatting>
        <x14:conditionalFormatting xmlns:xm="http://schemas.microsoft.com/office/excel/2006/main">
          <x14:cfRule type="containsText" priority="908" operator="containsText" id="{C53D5C41-1CC0-4D01-AD54-8841DDCBD4C5}">
            <xm:f>NOT(ISERROR(SEARCH($K$73,Z37)))</xm:f>
            <xm:f>$K$73</xm:f>
            <x14:dxf>
              <fill>
                <patternFill>
                  <bgColor rgb="FFFF0000"/>
                </patternFill>
              </fill>
            </x14:dxf>
          </x14:cfRule>
          <x14:cfRule type="containsText" priority="909" operator="containsText" id="{08B7DC36-EB34-4B76-B9CF-07564A98E641}">
            <xm:f>NOT(ISERROR(SEARCH($K$72,Z37)))</xm:f>
            <xm:f>$K$72</xm:f>
            <x14:dxf>
              <fill>
                <patternFill>
                  <bgColor rgb="FFFFC000"/>
                </patternFill>
              </fill>
            </x14:dxf>
          </x14:cfRule>
          <x14:cfRule type="containsText" priority="910" operator="containsText" id="{3BF80735-E53D-497D-A4D1-79BE9A466B8E}">
            <xm:f>NOT(ISERROR(SEARCH($K$71,Z37)))</xm:f>
            <xm:f>$K$71</xm:f>
            <x14:dxf>
              <fill>
                <patternFill>
                  <bgColor rgb="FFFFFF00"/>
                </patternFill>
              </fill>
            </x14:dxf>
          </x14:cfRule>
          <x14:cfRule type="containsText" priority="911" operator="containsText" id="{67EA08EA-A79E-4E71-ABA4-EBB498F8DA70}">
            <xm:f>NOT(ISERROR(SEARCH($K$70,Z37)))</xm:f>
            <xm:f>$K$70</xm:f>
            <x14:dxf>
              <fill>
                <patternFill>
                  <bgColor rgb="FF00B050"/>
                </patternFill>
              </fill>
            </x14:dxf>
          </x14:cfRule>
          <x14:cfRule type="containsText" priority="912" operator="containsText" id="{BD34EB61-8D8C-4290-A50A-F97DB29EBAB8}">
            <xm:f>NOT(ISERROR(SEARCH($K$69,Z37)))</xm:f>
            <xm:f>$K$69</xm:f>
            <x14:dxf>
              <fill>
                <patternFill>
                  <bgColor rgb="FF92D050"/>
                </patternFill>
              </fill>
            </x14:dxf>
          </x14:cfRule>
          <xm:sqref>Z37</xm:sqref>
        </x14:conditionalFormatting>
        <x14:conditionalFormatting xmlns:xm="http://schemas.microsoft.com/office/excel/2006/main">
          <x14:cfRule type="containsText" priority="904" operator="containsText" id="{06A395DE-70D1-4C07-B20D-D073DF46CB0E}">
            <xm:f>NOT(ISERROR(SEARCH($M$72,AB37)))</xm:f>
            <xm:f>$M$72</xm:f>
            <x14:dxf>
              <fill>
                <patternFill>
                  <bgColor rgb="FFFF0000"/>
                </patternFill>
              </fill>
            </x14:dxf>
          </x14:cfRule>
          <x14:cfRule type="containsText" priority="905" operator="containsText" id="{AFE86A2A-16EE-436A-A84C-79F516B52A08}">
            <xm:f>NOT(ISERROR(SEARCH($M$71,AB37)))</xm:f>
            <xm:f>$M$71</xm:f>
            <x14:dxf>
              <fill>
                <patternFill>
                  <bgColor rgb="FFFFC000"/>
                </patternFill>
              </fill>
            </x14:dxf>
          </x14:cfRule>
          <x14:cfRule type="containsText" priority="906" operator="containsText" id="{25CEFCE7-463D-4EA6-8669-19990D1327AD}">
            <xm:f>NOT(ISERROR(SEARCH($M$70,AB37)))</xm:f>
            <xm:f>$M$70</xm:f>
            <x14:dxf>
              <fill>
                <patternFill>
                  <bgColor rgb="FFFFFF00"/>
                </patternFill>
              </fill>
            </x14:dxf>
          </x14:cfRule>
          <x14:cfRule type="containsText" priority="907" operator="containsText" id="{A1AE7FDA-2D88-472C-A821-6F436E4AD649}">
            <xm:f>NOT(ISERROR(SEARCH($M$69,AB37)))</xm:f>
            <xm:f>$M$69</xm:f>
            <x14:dxf>
              <fill>
                <patternFill>
                  <bgColor rgb="FF92D050"/>
                </patternFill>
              </fill>
            </x14:dxf>
          </x14:cfRule>
          <xm:sqref>AB37</xm:sqref>
        </x14:conditionalFormatting>
        <x14:conditionalFormatting xmlns:xm="http://schemas.microsoft.com/office/excel/2006/main">
          <x14:cfRule type="containsText" priority="900" operator="containsText" id="{CF1701A3-FE6E-4CEE-ACA6-DA9F1A9A3691}">
            <xm:f>NOT(ISERROR(SEARCH($M$72,AB36)))</xm:f>
            <xm:f>$M$72</xm:f>
            <x14:dxf>
              <fill>
                <patternFill>
                  <bgColor rgb="FFFF0000"/>
                </patternFill>
              </fill>
            </x14:dxf>
          </x14:cfRule>
          <x14:cfRule type="containsText" priority="901" operator="containsText" id="{20424F95-EA8B-49F8-9066-AEF0646786BA}">
            <xm:f>NOT(ISERROR(SEARCH($M$71,AB36)))</xm:f>
            <xm:f>$M$71</xm:f>
            <x14:dxf>
              <fill>
                <patternFill>
                  <bgColor rgb="FFFFC000"/>
                </patternFill>
              </fill>
            </x14:dxf>
          </x14:cfRule>
          <x14:cfRule type="containsText" priority="902" operator="containsText" id="{4BF4F08C-8D3C-4B3E-8A3C-A47723F14900}">
            <xm:f>NOT(ISERROR(SEARCH($M$70,AB36)))</xm:f>
            <xm:f>$M$70</xm:f>
            <x14:dxf>
              <fill>
                <patternFill>
                  <bgColor rgb="FFFFFF00"/>
                </patternFill>
              </fill>
            </x14:dxf>
          </x14:cfRule>
          <x14:cfRule type="containsText" priority="903" operator="containsText" id="{795DE714-4E0B-418F-8336-DE2605F4F799}">
            <xm:f>NOT(ISERROR(SEARCH($M$69,AB36)))</xm:f>
            <xm:f>$M$69</xm:f>
            <x14:dxf>
              <fill>
                <patternFill>
                  <bgColor rgb="FF92D050"/>
                </patternFill>
              </fill>
            </x14:dxf>
          </x14:cfRule>
          <xm:sqref>AB36</xm:sqref>
        </x14:conditionalFormatting>
        <x14:conditionalFormatting xmlns:xm="http://schemas.microsoft.com/office/excel/2006/main">
          <x14:cfRule type="containsText" priority="887" operator="containsText" id="{265ACE9D-C0C0-4CF1-B494-2A59415E286B}">
            <xm:f>NOT(ISERROR(SEARCH($K$73,Z38)))</xm:f>
            <xm:f>$K$73</xm:f>
            <x14:dxf>
              <fill>
                <patternFill>
                  <bgColor rgb="FFFF0000"/>
                </patternFill>
              </fill>
            </x14:dxf>
          </x14:cfRule>
          <x14:cfRule type="containsText" priority="888" operator="containsText" id="{65233D3C-76C6-4813-A674-3E4AFA0BBA07}">
            <xm:f>NOT(ISERROR(SEARCH($K$72,Z38)))</xm:f>
            <xm:f>$K$72</xm:f>
            <x14:dxf>
              <fill>
                <patternFill>
                  <bgColor rgb="FFFFC000"/>
                </patternFill>
              </fill>
            </x14:dxf>
          </x14:cfRule>
          <x14:cfRule type="containsText" priority="889" operator="containsText" id="{4FFF6125-8B5B-49DD-A85C-765A3EE82C98}">
            <xm:f>NOT(ISERROR(SEARCH($K$71,Z38)))</xm:f>
            <xm:f>$K$71</xm:f>
            <x14:dxf>
              <fill>
                <patternFill>
                  <bgColor rgb="FFFFFF00"/>
                </patternFill>
              </fill>
            </x14:dxf>
          </x14:cfRule>
          <x14:cfRule type="containsText" priority="890" operator="containsText" id="{1C21FD79-8B4E-45C2-B2B7-ED4D1F140EF9}">
            <xm:f>NOT(ISERROR(SEARCH($K$70,Z38)))</xm:f>
            <xm:f>$K$70</xm:f>
            <x14:dxf>
              <fill>
                <patternFill>
                  <bgColor rgb="FF00B050"/>
                </patternFill>
              </fill>
            </x14:dxf>
          </x14:cfRule>
          <x14:cfRule type="containsText" priority="891" operator="containsText" id="{C840638C-E33A-4DFB-A3F9-76756453084F}">
            <xm:f>NOT(ISERROR(SEARCH($K$69,Z38)))</xm:f>
            <xm:f>$K$69</xm:f>
            <x14:dxf>
              <fill>
                <patternFill>
                  <bgColor rgb="FF92D050"/>
                </patternFill>
              </fill>
            </x14:dxf>
          </x14:cfRule>
          <xm:sqref>Z38</xm:sqref>
        </x14:conditionalFormatting>
        <x14:conditionalFormatting xmlns:xm="http://schemas.microsoft.com/office/excel/2006/main">
          <x14:cfRule type="containsText" priority="883" operator="containsText" id="{796CA6B8-DD12-46B0-9D3F-09B11F8E03E6}">
            <xm:f>NOT(ISERROR(SEARCH($M$72,AB38)))</xm:f>
            <xm:f>$M$72</xm:f>
            <x14:dxf>
              <fill>
                <patternFill>
                  <bgColor rgb="FFFF0000"/>
                </patternFill>
              </fill>
            </x14:dxf>
          </x14:cfRule>
          <x14:cfRule type="containsText" priority="884" operator="containsText" id="{F6B2C8C7-1A15-4319-AAA8-D02B101F3CEE}">
            <xm:f>NOT(ISERROR(SEARCH($M$71,AB38)))</xm:f>
            <xm:f>$M$71</xm:f>
            <x14:dxf>
              <fill>
                <patternFill>
                  <bgColor rgb="FFFFC000"/>
                </patternFill>
              </fill>
            </x14:dxf>
          </x14:cfRule>
          <x14:cfRule type="containsText" priority="885" operator="containsText" id="{685C41C7-4A5C-494A-B9C9-8CFF21D31A1F}">
            <xm:f>NOT(ISERROR(SEARCH($M$70,AB38)))</xm:f>
            <xm:f>$M$70</xm:f>
            <x14:dxf>
              <fill>
                <patternFill>
                  <bgColor rgb="FFFFFF00"/>
                </patternFill>
              </fill>
            </x14:dxf>
          </x14:cfRule>
          <x14:cfRule type="containsText" priority="886" operator="containsText" id="{1929D3B0-DC21-44A0-8517-DF32AA4B881D}">
            <xm:f>NOT(ISERROR(SEARCH($M$69,AB38)))</xm:f>
            <xm:f>$M$69</xm:f>
            <x14:dxf>
              <fill>
                <patternFill>
                  <bgColor rgb="FF92D050"/>
                </patternFill>
              </fill>
            </x14:dxf>
          </x14:cfRule>
          <xm:sqref>AB38</xm:sqref>
        </x14:conditionalFormatting>
        <x14:conditionalFormatting xmlns:xm="http://schemas.microsoft.com/office/excel/2006/main">
          <x14:cfRule type="containsText" priority="809" operator="containsText" id="{758D4D2A-9C76-4A49-AD28-2DEFFDF24996}">
            <xm:f>NOT(ISERROR(SEARCH($I$69,I44)))</xm:f>
            <xm:f>$I$69</xm:f>
            <x14:dxf>
              <fill>
                <patternFill>
                  <fgColor rgb="FF92D050"/>
                  <bgColor rgb="FF92D050"/>
                </patternFill>
              </fill>
            </x14:dxf>
          </x14:cfRule>
          <x14:cfRule type="containsText" priority="810" operator="containsText" id="{17BA7B4F-C0D0-450A-A4D8-614105BA0EBC}">
            <xm:f>NOT(ISERROR(SEARCH($I$70,I44)))</xm:f>
            <xm:f>$I$70</xm:f>
            <x14:dxf>
              <fill>
                <patternFill>
                  <bgColor rgb="FF00B050"/>
                </patternFill>
              </fill>
            </x14:dxf>
          </x14:cfRule>
          <x14:cfRule type="containsText" priority="811" operator="containsText" id="{6AA6AB40-A900-4740-9509-997FAE346991}">
            <xm:f>NOT(ISERROR(SEARCH($I$73,I44)))</xm:f>
            <xm:f>$I$73</xm:f>
            <x14:dxf>
              <fill>
                <patternFill>
                  <bgColor rgb="FFFF0000"/>
                </patternFill>
              </fill>
            </x14:dxf>
          </x14:cfRule>
          <x14:cfRule type="containsText" priority="812" operator="containsText" id="{DBB0AB48-7821-4212-A284-7727E088198C}">
            <xm:f>NOT(ISERROR(SEARCH($I$72,I44)))</xm:f>
            <xm:f>$I$72</xm:f>
            <x14:dxf>
              <fill>
                <patternFill>
                  <fgColor rgb="FFFFC000"/>
                  <bgColor rgb="FFFFC000"/>
                </patternFill>
              </fill>
            </x14:dxf>
          </x14:cfRule>
          <x14:cfRule type="containsText" priority="813" operator="containsText" id="{8D5AAF78-0812-43D3-9C35-D906ECB6DF60}">
            <xm:f>NOT(ISERROR(SEARCH($I$71,I44)))</xm:f>
            <xm:f>$I$71</xm:f>
            <x14:dxf>
              <fill>
                <patternFill>
                  <fgColor rgb="FFFFFF00"/>
                  <bgColor rgb="FFFFFF00"/>
                </patternFill>
              </fill>
            </x14:dxf>
          </x14:cfRule>
          <x14:cfRule type="containsText" priority="814" operator="containsText" id="{F1A54CAD-37EE-4D17-BEB6-A2F9861BDB54}">
            <xm:f>NOT(ISERROR(SEARCH($I$70,I44)))</xm:f>
            <xm:f>$I$70</xm:f>
            <x14:dxf>
              <fill>
                <patternFill>
                  <bgColor theme="0" tint="-0.14996795556505021"/>
                </patternFill>
              </fill>
            </x14:dxf>
          </x14:cfRule>
          <x14:cfRule type="cellIs" priority="815" operator="equal" id="{CE630578-BD5E-42E5-BF4A-7A7750D7381E}">
            <xm:f>'Tabla probabiidad'!$B$5</xm:f>
            <x14:dxf>
              <fill>
                <patternFill>
                  <fgColor theme="6"/>
                </patternFill>
              </fill>
            </x14:dxf>
          </x14:cfRule>
          <x14:cfRule type="cellIs" priority="816" operator="equal" id="{06A91327-7978-4ECD-A154-5212100398A9}">
            <xm:f>'Tabla probabiidad'!$B$5</xm:f>
            <x14:dxf>
              <fill>
                <patternFill>
                  <fgColor rgb="FF92D050"/>
                  <bgColor theme="6" tint="0.59996337778862885"/>
                </patternFill>
              </fill>
            </x14:dxf>
          </x14:cfRule>
          <xm:sqref>I44</xm:sqref>
        </x14:conditionalFormatting>
        <x14:conditionalFormatting xmlns:xm="http://schemas.microsoft.com/office/excel/2006/main">
          <x14:cfRule type="containsText" priority="801" operator="containsText" id="{8E99C6F0-4984-49C4-A07C-F84A4611107E}">
            <xm:f>NOT(ISERROR(SEARCH($I$69,I45)))</xm:f>
            <xm:f>$I$69</xm:f>
            <x14:dxf>
              <fill>
                <patternFill>
                  <fgColor rgb="FF92D050"/>
                  <bgColor rgb="FF92D050"/>
                </patternFill>
              </fill>
            </x14:dxf>
          </x14:cfRule>
          <x14:cfRule type="containsText" priority="802" operator="containsText" id="{F65BF492-3B18-4891-9E93-ADA2BA1BC05B}">
            <xm:f>NOT(ISERROR(SEARCH($I$70,I45)))</xm:f>
            <xm:f>$I$70</xm:f>
            <x14:dxf>
              <fill>
                <patternFill>
                  <bgColor rgb="FF00B050"/>
                </patternFill>
              </fill>
            </x14:dxf>
          </x14:cfRule>
          <x14:cfRule type="containsText" priority="803" operator="containsText" id="{94651D51-70F7-44F5-9CBE-083032B804C6}">
            <xm:f>NOT(ISERROR(SEARCH($I$73,I45)))</xm:f>
            <xm:f>$I$73</xm:f>
            <x14:dxf>
              <fill>
                <patternFill>
                  <bgColor rgb="FFFF0000"/>
                </patternFill>
              </fill>
            </x14:dxf>
          </x14:cfRule>
          <x14:cfRule type="containsText" priority="804" operator="containsText" id="{DECB9608-9098-4F97-8917-DA2FD9D20225}">
            <xm:f>NOT(ISERROR(SEARCH($I$72,I45)))</xm:f>
            <xm:f>$I$72</xm:f>
            <x14:dxf>
              <fill>
                <patternFill>
                  <fgColor rgb="FFFFC000"/>
                  <bgColor rgb="FFFFC000"/>
                </patternFill>
              </fill>
            </x14:dxf>
          </x14:cfRule>
          <x14:cfRule type="containsText" priority="805" operator="containsText" id="{7854B07C-374B-4FE3-80C7-1D4D8F60EC42}">
            <xm:f>NOT(ISERROR(SEARCH($I$71,I45)))</xm:f>
            <xm:f>$I$71</xm:f>
            <x14:dxf>
              <fill>
                <patternFill>
                  <fgColor rgb="FFFFFF00"/>
                  <bgColor rgb="FFFFFF00"/>
                </patternFill>
              </fill>
            </x14:dxf>
          </x14:cfRule>
          <x14:cfRule type="containsText" priority="806" operator="containsText" id="{54D0D433-AFAB-460F-8D4C-B70DE097B510}">
            <xm:f>NOT(ISERROR(SEARCH($I$70,I45)))</xm:f>
            <xm:f>$I$70</xm:f>
            <x14:dxf>
              <fill>
                <patternFill>
                  <bgColor theme="0" tint="-0.14996795556505021"/>
                </patternFill>
              </fill>
            </x14:dxf>
          </x14:cfRule>
          <x14:cfRule type="cellIs" priority="807" operator="equal" id="{95269FF8-C7BE-490F-B85A-1591A7AAD7C3}">
            <xm:f>'Tabla probabiidad'!$B$5</xm:f>
            <x14:dxf>
              <fill>
                <patternFill>
                  <fgColor theme="6"/>
                </patternFill>
              </fill>
            </x14:dxf>
          </x14:cfRule>
          <x14:cfRule type="cellIs" priority="808" operator="equal" id="{B5A32A5C-0B75-433D-AFF3-EA1D6A202041}">
            <xm:f>'Tabla probabiidad'!$B$5</xm:f>
            <x14:dxf>
              <fill>
                <patternFill>
                  <fgColor rgb="FF92D050"/>
                  <bgColor theme="6" tint="0.59996337778862885"/>
                </patternFill>
              </fill>
            </x14:dxf>
          </x14:cfRule>
          <xm:sqref>I45:I46</xm:sqref>
        </x14:conditionalFormatting>
        <x14:conditionalFormatting xmlns:xm="http://schemas.microsoft.com/office/excel/2006/main">
          <x14:cfRule type="containsText" priority="793" operator="containsText" id="{AF4DAF59-08E9-48F9-AD26-378821826B8A}">
            <xm:f>NOT(ISERROR(SEARCH($I$69,I47)))</xm:f>
            <xm:f>$I$69</xm:f>
            <x14:dxf>
              <fill>
                <patternFill>
                  <fgColor rgb="FF92D050"/>
                  <bgColor rgb="FF92D050"/>
                </patternFill>
              </fill>
            </x14:dxf>
          </x14:cfRule>
          <x14:cfRule type="containsText" priority="794" operator="containsText" id="{2788841F-160F-4132-9DF7-C5BA0581940C}">
            <xm:f>NOT(ISERROR(SEARCH($I$70,I47)))</xm:f>
            <xm:f>$I$70</xm:f>
            <x14:dxf>
              <fill>
                <patternFill>
                  <bgColor rgb="FF00B050"/>
                </patternFill>
              </fill>
            </x14:dxf>
          </x14:cfRule>
          <x14:cfRule type="containsText" priority="795" operator="containsText" id="{D0BBD1BC-E33D-4D00-BB44-A8AD775CF320}">
            <xm:f>NOT(ISERROR(SEARCH($I$73,I47)))</xm:f>
            <xm:f>$I$73</xm:f>
            <x14:dxf>
              <fill>
                <patternFill>
                  <bgColor rgb="FFFF0000"/>
                </patternFill>
              </fill>
            </x14:dxf>
          </x14:cfRule>
          <x14:cfRule type="containsText" priority="796" operator="containsText" id="{C66884E1-4FDE-4508-8086-4E09078152E5}">
            <xm:f>NOT(ISERROR(SEARCH($I$72,I47)))</xm:f>
            <xm:f>$I$72</xm:f>
            <x14:dxf>
              <fill>
                <patternFill>
                  <fgColor rgb="FFFFC000"/>
                  <bgColor rgb="FFFFC000"/>
                </patternFill>
              </fill>
            </x14:dxf>
          </x14:cfRule>
          <x14:cfRule type="containsText" priority="797" operator="containsText" id="{6A964F83-F366-4040-9414-A6626D9CC0F3}">
            <xm:f>NOT(ISERROR(SEARCH($I$71,I47)))</xm:f>
            <xm:f>$I$71</xm:f>
            <x14:dxf>
              <fill>
                <patternFill>
                  <fgColor rgb="FFFFFF00"/>
                  <bgColor rgb="FFFFFF00"/>
                </patternFill>
              </fill>
            </x14:dxf>
          </x14:cfRule>
          <x14:cfRule type="containsText" priority="798" operator="containsText" id="{0ED93661-BCBB-4271-90FA-35D5C3ED3DA3}">
            <xm:f>NOT(ISERROR(SEARCH($I$70,I47)))</xm:f>
            <xm:f>$I$70</xm:f>
            <x14:dxf>
              <fill>
                <patternFill>
                  <bgColor theme="0" tint="-0.14996795556505021"/>
                </patternFill>
              </fill>
            </x14:dxf>
          </x14:cfRule>
          <x14:cfRule type="cellIs" priority="799" operator="equal" id="{4552837E-F488-4CAE-BC6D-53F85BD97426}">
            <xm:f>'Tabla probabiidad'!$B$5</xm:f>
            <x14:dxf>
              <fill>
                <patternFill>
                  <fgColor theme="6"/>
                </patternFill>
              </fill>
            </x14:dxf>
          </x14:cfRule>
          <x14:cfRule type="cellIs" priority="800" operator="equal" id="{D33A9BAE-6AB0-4FD9-8AFD-8E65A86DD506}">
            <xm:f>'Tabla probabiidad'!$B$5</xm:f>
            <x14:dxf>
              <fill>
                <patternFill>
                  <fgColor rgb="FF92D050"/>
                  <bgColor theme="6" tint="0.59996337778862885"/>
                </patternFill>
              </fill>
            </x14:dxf>
          </x14:cfRule>
          <xm:sqref>I47</xm:sqref>
        </x14:conditionalFormatting>
        <x14:conditionalFormatting xmlns:xm="http://schemas.microsoft.com/office/excel/2006/main">
          <x14:cfRule type="containsText" priority="788" operator="containsText" id="{0D8090CD-745E-47FB-80B7-01E709954471}">
            <xm:f>NOT(ISERROR(SEARCH($K$73,K44)))</xm:f>
            <xm:f>$K$73</xm:f>
            <x14:dxf>
              <fill>
                <patternFill>
                  <bgColor rgb="FFFF0000"/>
                </patternFill>
              </fill>
            </x14:dxf>
          </x14:cfRule>
          <x14:cfRule type="containsText" priority="789" operator="containsText" id="{A564A60A-5FE6-4744-82D4-2593999CB5C9}">
            <xm:f>NOT(ISERROR(SEARCH($K$72,K44)))</xm:f>
            <xm:f>$K$72</xm:f>
            <x14:dxf>
              <fill>
                <patternFill>
                  <bgColor rgb="FFFFC000"/>
                </patternFill>
              </fill>
            </x14:dxf>
          </x14:cfRule>
          <x14:cfRule type="containsText" priority="790" operator="containsText" id="{CA88D177-7C4A-4E97-BFE1-FD051FCB4204}">
            <xm:f>NOT(ISERROR(SEARCH($K$71,K44)))</xm:f>
            <xm:f>$K$71</xm:f>
            <x14:dxf>
              <fill>
                <patternFill>
                  <bgColor rgb="FFFFFF00"/>
                </patternFill>
              </fill>
            </x14:dxf>
          </x14:cfRule>
          <x14:cfRule type="containsText" priority="791" operator="containsText" id="{42929FA6-8993-46FE-A900-A348210550CD}">
            <xm:f>NOT(ISERROR(SEARCH($K$70,K44)))</xm:f>
            <xm:f>$K$70</xm:f>
            <x14:dxf>
              <fill>
                <patternFill>
                  <bgColor rgb="FF00B050"/>
                </patternFill>
              </fill>
            </x14:dxf>
          </x14:cfRule>
          <x14:cfRule type="containsText" priority="792" operator="containsText" id="{A89CBAFA-7CF8-4D45-8337-B697735B1DAF}">
            <xm:f>NOT(ISERROR(SEARCH($K$69,K44)))</xm:f>
            <xm:f>$K$69</xm:f>
            <x14:dxf>
              <fill>
                <patternFill>
                  <bgColor rgb="FF92D050"/>
                </patternFill>
              </fill>
            </x14:dxf>
          </x14:cfRule>
          <xm:sqref>K44</xm:sqref>
        </x14:conditionalFormatting>
        <x14:conditionalFormatting xmlns:xm="http://schemas.microsoft.com/office/excel/2006/main">
          <x14:cfRule type="containsText" priority="783" operator="containsText" id="{CD941507-0D98-41FA-8B85-56D5E4636601}">
            <xm:f>NOT(ISERROR(SEARCH($K$73,K46)))</xm:f>
            <xm:f>$K$73</xm:f>
            <x14:dxf>
              <fill>
                <patternFill>
                  <bgColor rgb="FFFF0000"/>
                </patternFill>
              </fill>
            </x14:dxf>
          </x14:cfRule>
          <x14:cfRule type="containsText" priority="784" operator="containsText" id="{226C4D01-434C-43AB-9110-2751F25816AB}">
            <xm:f>NOT(ISERROR(SEARCH($K$72,K46)))</xm:f>
            <xm:f>$K$72</xm:f>
            <x14:dxf>
              <fill>
                <patternFill>
                  <bgColor rgb="FFFFC000"/>
                </patternFill>
              </fill>
            </x14:dxf>
          </x14:cfRule>
          <x14:cfRule type="containsText" priority="785" operator="containsText" id="{D0498B17-7676-46E3-8032-030DFF64FEA5}">
            <xm:f>NOT(ISERROR(SEARCH($K$71,K46)))</xm:f>
            <xm:f>$K$71</xm:f>
            <x14:dxf>
              <fill>
                <patternFill>
                  <bgColor rgb="FFFFFF00"/>
                </patternFill>
              </fill>
            </x14:dxf>
          </x14:cfRule>
          <x14:cfRule type="containsText" priority="786" operator="containsText" id="{1D60DB70-1621-4FA3-8E8D-08A74F2E712E}">
            <xm:f>NOT(ISERROR(SEARCH($K$70,K46)))</xm:f>
            <xm:f>$K$70</xm:f>
            <x14:dxf>
              <fill>
                <patternFill>
                  <bgColor rgb="FF00B050"/>
                </patternFill>
              </fill>
            </x14:dxf>
          </x14:cfRule>
          <x14:cfRule type="containsText" priority="787" operator="containsText" id="{68A78B3F-6BE7-4623-AD44-C3452E56D204}">
            <xm:f>NOT(ISERROR(SEARCH($K$69,K46)))</xm:f>
            <xm:f>$K$69</xm:f>
            <x14:dxf>
              <fill>
                <patternFill>
                  <bgColor rgb="FF92D050"/>
                </patternFill>
              </fill>
            </x14:dxf>
          </x14:cfRule>
          <xm:sqref>K46:K47</xm:sqref>
        </x14:conditionalFormatting>
        <x14:conditionalFormatting xmlns:xm="http://schemas.microsoft.com/office/excel/2006/main">
          <x14:cfRule type="containsText" priority="778" operator="containsText" id="{FCE77375-458F-4D63-8761-0E1EC976A24A}">
            <xm:f>NOT(ISERROR(SEARCH($K$73,K45)))</xm:f>
            <xm:f>$K$73</xm:f>
            <x14:dxf>
              <fill>
                <patternFill>
                  <bgColor rgb="FFFF0000"/>
                </patternFill>
              </fill>
            </x14:dxf>
          </x14:cfRule>
          <x14:cfRule type="containsText" priority="779" operator="containsText" id="{93796833-16A0-4EDD-ACB8-80E124C8CA0F}">
            <xm:f>NOT(ISERROR(SEARCH($K$72,K45)))</xm:f>
            <xm:f>$K$72</xm:f>
            <x14:dxf>
              <fill>
                <patternFill>
                  <bgColor rgb="FFFFC000"/>
                </patternFill>
              </fill>
            </x14:dxf>
          </x14:cfRule>
          <x14:cfRule type="containsText" priority="780" operator="containsText" id="{4B997DB2-04D3-496D-8EB4-B2CF9049BA70}">
            <xm:f>NOT(ISERROR(SEARCH($K$71,K45)))</xm:f>
            <xm:f>$K$71</xm:f>
            <x14:dxf>
              <fill>
                <patternFill>
                  <bgColor rgb="FFFFFF00"/>
                </patternFill>
              </fill>
            </x14:dxf>
          </x14:cfRule>
          <x14:cfRule type="containsText" priority="781" operator="containsText" id="{30A2CDD1-FFF7-406D-836E-CDDC744D9411}">
            <xm:f>NOT(ISERROR(SEARCH($K$70,K45)))</xm:f>
            <xm:f>$K$70</xm:f>
            <x14:dxf>
              <fill>
                <patternFill>
                  <bgColor rgb="FF00B050"/>
                </patternFill>
              </fill>
            </x14:dxf>
          </x14:cfRule>
          <x14:cfRule type="containsText" priority="782" operator="containsText" id="{B3BFA514-7511-4D1C-92A0-071B69A98FF9}">
            <xm:f>NOT(ISERROR(SEARCH($K$69,K45)))</xm:f>
            <xm:f>$K$69</xm:f>
            <x14:dxf>
              <fill>
                <patternFill>
                  <bgColor rgb="FF92D050"/>
                </patternFill>
              </fill>
            </x14:dxf>
          </x14:cfRule>
          <xm:sqref>K45</xm:sqref>
        </x14:conditionalFormatting>
        <x14:conditionalFormatting xmlns:xm="http://schemas.microsoft.com/office/excel/2006/main">
          <x14:cfRule type="containsText" priority="774" operator="containsText" id="{30886D18-EE9A-429A-AEE6-A5CC4354943C}">
            <xm:f>NOT(ISERROR(SEARCH($M$72,M44)))</xm:f>
            <xm:f>$M$72</xm:f>
            <x14:dxf>
              <fill>
                <patternFill>
                  <bgColor rgb="FFFF0000"/>
                </patternFill>
              </fill>
            </x14:dxf>
          </x14:cfRule>
          <x14:cfRule type="containsText" priority="775" operator="containsText" id="{1D1C85F4-F91C-4615-85F0-AB54FEA0FA9F}">
            <xm:f>NOT(ISERROR(SEARCH($M$71,M44)))</xm:f>
            <xm:f>$M$71</xm:f>
            <x14:dxf>
              <fill>
                <patternFill>
                  <bgColor rgb="FFFFC000"/>
                </patternFill>
              </fill>
            </x14:dxf>
          </x14:cfRule>
          <x14:cfRule type="containsText" priority="776" operator="containsText" id="{2DE5E7FC-0036-4D37-BF06-2909AC0A96D2}">
            <xm:f>NOT(ISERROR(SEARCH($M$70,M44)))</xm:f>
            <xm:f>$M$70</xm:f>
            <x14:dxf>
              <fill>
                <patternFill>
                  <bgColor rgb="FFFFFF00"/>
                </patternFill>
              </fill>
            </x14:dxf>
          </x14:cfRule>
          <x14:cfRule type="containsText" priority="777" operator="containsText" id="{E38DCFAB-6B01-46A4-9A8C-498EB283931C}">
            <xm:f>NOT(ISERROR(SEARCH($M$69,M44)))</xm:f>
            <xm:f>$M$69</xm:f>
            <x14:dxf>
              <fill>
                <patternFill>
                  <bgColor rgb="FF92D050"/>
                </patternFill>
              </fill>
            </x14:dxf>
          </x14:cfRule>
          <xm:sqref>M44</xm:sqref>
        </x14:conditionalFormatting>
        <x14:conditionalFormatting xmlns:xm="http://schemas.microsoft.com/office/excel/2006/main">
          <x14:cfRule type="containsText" priority="770" operator="containsText" id="{A29591D5-BE92-4360-99F9-6F668F89A2FB}">
            <xm:f>NOT(ISERROR(SEARCH($M$72,M46)))</xm:f>
            <xm:f>$M$72</xm:f>
            <x14:dxf>
              <fill>
                <patternFill>
                  <bgColor rgb="FFFF0000"/>
                </patternFill>
              </fill>
            </x14:dxf>
          </x14:cfRule>
          <x14:cfRule type="containsText" priority="771" operator="containsText" id="{598D9B14-60A7-4F87-9AD3-1E3DFDA95B5B}">
            <xm:f>NOT(ISERROR(SEARCH($M$71,M46)))</xm:f>
            <xm:f>$M$71</xm:f>
            <x14:dxf>
              <fill>
                <patternFill>
                  <bgColor rgb="FFFFC000"/>
                </patternFill>
              </fill>
            </x14:dxf>
          </x14:cfRule>
          <x14:cfRule type="containsText" priority="772" operator="containsText" id="{CA7C36EB-2E79-4626-9A76-D1E4E68A7860}">
            <xm:f>NOT(ISERROR(SEARCH($M$70,M46)))</xm:f>
            <xm:f>$M$70</xm:f>
            <x14:dxf>
              <fill>
                <patternFill>
                  <bgColor rgb="FFFFFF00"/>
                </patternFill>
              </fill>
            </x14:dxf>
          </x14:cfRule>
          <x14:cfRule type="containsText" priority="773" operator="containsText" id="{8967A7BD-E281-4CB8-A109-EA386E8B693B}">
            <xm:f>NOT(ISERROR(SEARCH($M$69,M46)))</xm:f>
            <xm:f>$M$69</xm:f>
            <x14:dxf>
              <fill>
                <patternFill>
                  <bgColor rgb="FF92D050"/>
                </patternFill>
              </fill>
            </x14:dxf>
          </x14:cfRule>
          <xm:sqref>M46:M47</xm:sqref>
        </x14:conditionalFormatting>
        <x14:conditionalFormatting xmlns:xm="http://schemas.microsoft.com/office/excel/2006/main">
          <x14:cfRule type="containsText" priority="766" operator="containsText" id="{CE2383B8-0DC4-4B40-B384-D281CBE11006}">
            <xm:f>NOT(ISERROR(SEARCH($M$72,M45)))</xm:f>
            <xm:f>$M$72</xm:f>
            <x14:dxf>
              <fill>
                <patternFill>
                  <bgColor rgb="FFFF0000"/>
                </patternFill>
              </fill>
            </x14:dxf>
          </x14:cfRule>
          <x14:cfRule type="containsText" priority="767" operator="containsText" id="{3E241043-4E52-4AFD-883E-FB7471F146CF}">
            <xm:f>NOT(ISERROR(SEARCH($M$71,M45)))</xm:f>
            <xm:f>$M$71</xm:f>
            <x14:dxf>
              <fill>
                <patternFill>
                  <bgColor rgb="FFFFC000"/>
                </patternFill>
              </fill>
            </x14:dxf>
          </x14:cfRule>
          <x14:cfRule type="containsText" priority="768" operator="containsText" id="{27BC4FEC-289B-434B-935E-65185D2CAAD6}">
            <xm:f>NOT(ISERROR(SEARCH($M$70,M45)))</xm:f>
            <xm:f>$M$70</xm:f>
            <x14:dxf>
              <fill>
                <patternFill>
                  <bgColor rgb="FFFFFF00"/>
                </patternFill>
              </fill>
            </x14:dxf>
          </x14:cfRule>
          <x14:cfRule type="containsText" priority="769" operator="containsText" id="{0AE1E4E1-9F23-4204-B563-1CC196797669}">
            <xm:f>NOT(ISERROR(SEARCH($M$69,M45)))</xm:f>
            <xm:f>$M$69</xm:f>
            <x14:dxf>
              <fill>
                <patternFill>
                  <bgColor rgb="FF92D050"/>
                </patternFill>
              </fill>
            </x14:dxf>
          </x14:cfRule>
          <xm:sqref>M45</xm:sqref>
        </x14:conditionalFormatting>
        <x14:conditionalFormatting xmlns:xm="http://schemas.microsoft.com/office/excel/2006/main">
          <x14:cfRule type="containsText" priority="758" operator="containsText" id="{BC98C1E8-337B-4F91-9420-232986B9FFD0}">
            <xm:f>NOT(ISERROR(SEARCH($I$69,X44)))</xm:f>
            <xm:f>$I$69</xm:f>
            <x14:dxf>
              <fill>
                <patternFill>
                  <fgColor rgb="FF92D050"/>
                  <bgColor rgb="FF92D050"/>
                </patternFill>
              </fill>
            </x14:dxf>
          </x14:cfRule>
          <x14:cfRule type="containsText" priority="759" operator="containsText" id="{525BC8B2-BBBD-4F25-98C2-46E566960171}">
            <xm:f>NOT(ISERROR(SEARCH($I$70,X44)))</xm:f>
            <xm:f>$I$70</xm:f>
            <x14:dxf>
              <fill>
                <patternFill>
                  <bgColor rgb="FF00B050"/>
                </patternFill>
              </fill>
            </x14:dxf>
          </x14:cfRule>
          <x14:cfRule type="containsText" priority="760" operator="containsText" id="{8A2CBBD0-A2EA-4144-9498-CA9840DF0493}">
            <xm:f>NOT(ISERROR(SEARCH($I$73,X44)))</xm:f>
            <xm:f>$I$73</xm:f>
            <x14:dxf>
              <fill>
                <patternFill>
                  <bgColor rgb="FFFF0000"/>
                </patternFill>
              </fill>
            </x14:dxf>
          </x14:cfRule>
          <x14:cfRule type="containsText" priority="761" operator="containsText" id="{A4B38B5F-9191-4C62-855D-727726F6D0C2}">
            <xm:f>NOT(ISERROR(SEARCH($I$72,X44)))</xm:f>
            <xm:f>$I$72</xm:f>
            <x14:dxf>
              <fill>
                <patternFill>
                  <fgColor rgb="FFFFC000"/>
                  <bgColor rgb="FFFFC000"/>
                </patternFill>
              </fill>
            </x14:dxf>
          </x14:cfRule>
          <x14:cfRule type="containsText" priority="762" operator="containsText" id="{AD20B344-B25D-415E-B12F-D5CDC0E83DA3}">
            <xm:f>NOT(ISERROR(SEARCH($I$71,X44)))</xm:f>
            <xm:f>$I$71</xm:f>
            <x14:dxf>
              <fill>
                <patternFill>
                  <fgColor rgb="FFFFFF00"/>
                  <bgColor rgb="FFFFFF00"/>
                </patternFill>
              </fill>
            </x14:dxf>
          </x14:cfRule>
          <x14:cfRule type="containsText" priority="763" operator="containsText" id="{6971CC79-541F-484F-B8B9-67E3861A32B0}">
            <xm:f>NOT(ISERROR(SEARCH($I$70,X44)))</xm:f>
            <xm:f>$I$70</xm:f>
            <x14:dxf>
              <fill>
                <patternFill>
                  <bgColor theme="0" tint="-0.14996795556505021"/>
                </patternFill>
              </fill>
            </x14:dxf>
          </x14:cfRule>
          <x14:cfRule type="cellIs" priority="764" operator="equal" id="{8C79A87D-BCB4-4B02-85AD-F485FBFA4E34}">
            <xm:f>'Tabla probabiidad'!$B$5</xm:f>
            <x14:dxf>
              <fill>
                <patternFill>
                  <fgColor theme="6"/>
                </patternFill>
              </fill>
            </x14:dxf>
          </x14:cfRule>
          <x14:cfRule type="cellIs" priority="765" operator="equal" id="{DD47812C-39DB-4FCE-99D1-EE1CC3B32D52}">
            <xm:f>'Tabla probabiidad'!$B$5</xm:f>
            <x14:dxf>
              <fill>
                <patternFill>
                  <fgColor rgb="FF92D050"/>
                  <bgColor theme="6" tint="0.59996337778862885"/>
                </patternFill>
              </fill>
            </x14:dxf>
          </x14:cfRule>
          <xm:sqref>X44</xm:sqref>
        </x14:conditionalFormatting>
        <x14:conditionalFormatting xmlns:xm="http://schemas.microsoft.com/office/excel/2006/main">
          <x14:cfRule type="containsText" priority="750" operator="containsText" id="{FA3FEF00-0906-4257-8FAA-314502A6AE4C}">
            <xm:f>NOT(ISERROR(SEARCH($I$69,X46)))</xm:f>
            <xm:f>$I$69</xm:f>
            <x14:dxf>
              <fill>
                <patternFill>
                  <fgColor rgb="FF92D050"/>
                  <bgColor rgb="FF92D050"/>
                </patternFill>
              </fill>
            </x14:dxf>
          </x14:cfRule>
          <x14:cfRule type="containsText" priority="751" operator="containsText" id="{AA68BC21-F064-4FA1-8024-B73CDAAB9546}">
            <xm:f>NOT(ISERROR(SEARCH($I$70,X46)))</xm:f>
            <xm:f>$I$70</xm:f>
            <x14:dxf>
              <fill>
                <patternFill>
                  <bgColor rgb="FF00B050"/>
                </patternFill>
              </fill>
            </x14:dxf>
          </x14:cfRule>
          <x14:cfRule type="containsText" priority="752" operator="containsText" id="{C81CC124-6995-42AC-8250-3EE9F21B637A}">
            <xm:f>NOT(ISERROR(SEARCH($I$73,X46)))</xm:f>
            <xm:f>$I$73</xm:f>
            <x14:dxf>
              <fill>
                <patternFill>
                  <bgColor rgb="FFFF0000"/>
                </patternFill>
              </fill>
            </x14:dxf>
          </x14:cfRule>
          <x14:cfRule type="containsText" priority="753" operator="containsText" id="{77007350-1627-4A41-B8F8-5BE81EBAA1F5}">
            <xm:f>NOT(ISERROR(SEARCH($I$72,X46)))</xm:f>
            <xm:f>$I$72</xm:f>
            <x14:dxf>
              <fill>
                <patternFill>
                  <fgColor rgb="FFFFC000"/>
                  <bgColor rgb="FFFFC000"/>
                </patternFill>
              </fill>
            </x14:dxf>
          </x14:cfRule>
          <x14:cfRule type="containsText" priority="754" operator="containsText" id="{E0E1A6E7-8055-4A09-A587-18071C59CB22}">
            <xm:f>NOT(ISERROR(SEARCH($I$71,X46)))</xm:f>
            <xm:f>$I$71</xm:f>
            <x14:dxf>
              <fill>
                <patternFill>
                  <fgColor rgb="FFFFFF00"/>
                  <bgColor rgb="FFFFFF00"/>
                </patternFill>
              </fill>
            </x14:dxf>
          </x14:cfRule>
          <x14:cfRule type="containsText" priority="755" operator="containsText" id="{D334AE4E-5D95-4A35-AF32-70ACDFAC7270}">
            <xm:f>NOT(ISERROR(SEARCH($I$70,X46)))</xm:f>
            <xm:f>$I$70</xm:f>
            <x14:dxf>
              <fill>
                <patternFill>
                  <bgColor theme="0" tint="-0.14996795556505021"/>
                </patternFill>
              </fill>
            </x14:dxf>
          </x14:cfRule>
          <x14:cfRule type="cellIs" priority="756" operator="equal" id="{ED7EFAB8-FA85-401D-B142-4DA7B93113D3}">
            <xm:f>'Tabla probabiidad'!$B$5</xm:f>
            <x14:dxf>
              <fill>
                <patternFill>
                  <fgColor theme="6"/>
                </patternFill>
              </fill>
            </x14:dxf>
          </x14:cfRule>
          <x14:cfRule type="cellIs" priority="757" operator="equal" id="{FC3FF649-3086-480D-BF75-B3364E4C2E80}">
            <xm:f>'Tabla probabiidad'!$B$5</xm:f>
            <x14:dxf>
              <fill>
                <patternFill>
                  <fgColor rgb="FF92D050"/>
                  <bgColor theme="6" tint="0.59996337778862885"/>
                </patternFill>
              </fill>
            </x14:dxf>
          </x14:cfRule>
          <xm:sqref>X46:X47</xm:sqref>
        </x14:conditionalFormatting>
        <x14:conditionalFormatting xmlns:xm="http://schemas.microsoft.com/office/excel/2006/main">
          <x14:cfRule type="containsText" priority="742" operator="containsText" id="{B5F7711A-686D-4331-87B5-E0767DEB52F4}">
            <xm:f>NOT(ISERROR(SEARCH($I$69,X45)))</xm:f>
            <xm:f>$I$69</xm:f>
            <x14:dxf>
              <fill>
                <patternFill>
                  <fgColor rgb="FF92D050"/>
                  <bgColor rgb="FF92D050"/>
                </patternFill>
              </fill>
            </x14:dxf>
          </x14:cfRule>
          <x14:cfRule type="containsText" priority="743" operator="containsText" id="{8FD7F83B-636F-409B-A144-5E5853B046FD}">
            <xm:f>NOT(ISERROR(SEARCH($I$70,X45)))</xm:f>
            <xm:f>$I$70</xm:f>
            <x14:dxf>
              <fill>
                <patternFill>
                  <bgColor rgb="FF00B050"/>
                </patternFill>
              </fill>
            </x14:dxf>
          </x14:cfRule>
          <x14:cfRule type="containsText" priority="744" operator="containsText" id="{FB4B4E15-D3D3-4862-B130-929F8C3EAF65}">
            <xm:f>NOT(ISERROR(SEARCH($I$73,X45)))</xm:f>
            <xm:f>$I$73</xm:f>
            <x14:dxf>
              <fill>
                <patternFill>
                  <bgColor rgb="FFFF0000"/>
                </patternFill>
              </fill>
            </x14:dxf>
          </x14:cfRule>
          <x14:cfRule type="containsText" priority="745" operator="containsText" id="{E7A69057-2EB2-41CB-BB95-77C04CA467C6}">
            <xm:f>NOT(ISERROR(SEARCH($I$72,X45)))</xm:f>
            <xm:f>$I$72</xm:f>
            <x14:dxf>
              <fill>
                <patternFill>
                  <fgColor rgb="FFFFC000"/>
                  <bgColor rgb="FFFFC000"/>
                </patternFill>
              </fill>
            </x14:dxf>
          </x14:cfRule>
          <x14:cfRule type="containsText" priority="746" operator="containsText" id="{A1150432-3BE0-4A09-9D4E-9D1DE25FAF07}">
            <xm:f>NOT(ISERROR(SEARCH($I$71,X45)))</xm:f>
            <xm:f>$I$71</xm:f>
            <x14:dxf>
              <fill>
                <patternFill>
                  <fgColor rgb="FFFFFF00"/>
                  <bgColor rgb="FFFFFF00"/>
                </patternFill>
              </fill>
            </x14:dxf>
          </x14:cfRule>
          <x14:cfRule type="containsText" priority="747" operator="containsText" id="{EF7A247A-31FB-4D9F-B8AA-933D7554BD10}">
            <xm:f>NOT(ISERROR(SEARCH($I$70,X45)))</xm:f>
            <xm:f>$I$70</xm:f>
            <x14:dxf>
              <fill>
                <patternFill>
                  <bgColor theme="0" tint="-0.14996795556505021"/>
                </patternFill>
              </fill>
            </x14:dxf>
          </x14:cfRule>
          <x14:cfRule type="cellIs" priority="748" operator="equal" id="{1CD31278-7BD6-4334-897C-3C3502442C66}">
            <xm:f>'Tabla probabiidad'!$B$5</xm:f>
            <x14:dxf>
              <fill>
                <patternFill>
                  <fgColor theme="6"/>
                </patternFill>
              </fill>
            </x14:dxf>
          </x14:cfRule>
          <x14:cfRule type="cellIs" priority="749" operator="equal" id="{02B3B24F-39C5-46EC-B2CC-8E66F98C575C}">
            <xm:f>'Tabla probabiidad'!$B$5</xm:f>
            <x14:dxf>
              <fill>
                <patternFill>
                  <fgColor rgb="FF92D050"/>
                  <bgColor theme="6" tint="0.59996337778862885"/>
                </patternFill>
              </fill>
            </x14:dxf>
          </x14:cfRule>
          <xm:sqref>X45</xm:sqref>
        </x14:conditionalFormatting>
        <x14:conditionalFormatting xmlns:xm="http://schemas.microsoft.com/office/excel/2006/main">
          <x14:cfRule type="containsText" priority="737" operator="containsText" id="{9E2D5424-17BE-4133-960E-B11D48C2FFE5}">
            <xm:f>NOT(ISERROR(SEARCH($K$73,Z44)))</xm:f>
            <xm:f>$K$73</xm:f>
            <x14:dxf>
              <fill>
                <patternFill>
                  <bgColor rgb="FFFF0000"/>
                </patternFill>
              </fill>
            </x14:dxf>
          </x14:cfRule>
          <x14:cfRule type="containsText" priority="738" operator="containsText" id="{5804BA02-91BD-4957-8933-52FAC529B4A9}">
            <xm:f>NOT(ISERROR(SEARCH($K$72,Z44)))</xm:f>
            <xm:f>$K$72</xm:f>
            <x14:dxf>
              <fill>
                <patternFill>
                  <bgColor rgb="FFFFC000"/>
                </patternFill>
              </fill>
            </x14:dxf>
          </x14:cfRule>
          <x14:cfRule type="containsText" priority="739" operator="containsText" id="{7BA3AAD3-F722-4F2E-BE4C-F848436CF052}">
            <xm:f>NOT(ISERROR(SEARCH($K$71,Z44)))</xm:f>
            <xm:f>$K$71</xm:f>
            <x14:dxf>
              <fill>
                <patternFill>
                  <bgColor rgb="FFFFFF00"/>
                </patternFill>
              </fill>
            </x14:dxf>
          </x14:cfRule>
          <x14:cfRule type="containsText" priority="740" operator="containsText" id="{E4607774-BCAD-4B82-AEEB-FC42E9236E59}">
            <xm:f>NOT(ISERROR(SEARCH($K$70,Z44)))</xm:f>
            <xm:f>$K$70</xm:f>
            <x14:dxf>
              <fill>
                <patternFill>
                  <bgColor rgb="FF00B050"/>
                </patternFill>
              </fill>
            </x14:dxf>
          </x14:cfRule>
          <x14:cfRule type="containsText" priority="741" operator="containsText" id="{9AD1A888-F152-4193-93CB-CFDFD078D7C0}">
            <xm:f>NOT(ISERROR(SEARCH($K$69,Z44)))</xm:f>
            <xm:f>$K$69</xm:f>
            <x14:dxf>
              <fill>
                <patternFill>
                  <bgColor rgb="FF92D050"/>
                </patternFill>
              </fill>
            </x14:dxf>
          </x14:cfRule>
          <xm:sqref>Z44</xm:sqref>
        </x14:conditionalFormatting>
        <x14:conditionalFormatting xmlns:xm="http://schemas.microsoft.com/office/excel/2006/main">
          <x14:cfRule type="containsText" priority="732" operator="containsText" id="{7E246228-9312-4F9B-8FCD-7C17E3F03E7B}">
            <xm:f>NOT(ISERROR(SEARCH($K$73,Z46)))</xm:f>
            <xm:f>$K$73</xm:f>
            <x14:dxf>
              <fill>
                <patternFill>
                  <bgColor rgb="FFFF0000"/>
                </patternFill>
              </fill>
            </x14:dxf>
          </x14:cfRule>
          <x14:cfRule type="containsText" priority="733" operator="containsText" id="{AC4E647F-5F73-4B66-9995-10CFBE87A8B2}">
            <xm:f>NOT(ISERROR(SEARCH($K$72,Z46)))</xm:f>
            <xm:f>$K$72</xm:f>
            <x14:dxf>
              <fill>
                <patternFill>
                  <bgColor rgb="FFFFC000"/>
                </patternFill>
              </fill>
            </x14:dxf>
          </x14:cfRule>
          <x14:cfRule type="containsText" priority="734" operator="containsText" id="{3F39E3B1-22AC-42BF-9C42-287450E937B7}">
            <xm:f>NOT(ISERROR(SEARCH($K$71,Z46)))</xm:f>
            <xm:f>$K$71</xm:f>
            <x14:dxf>
              <fill>
                <patternFill>
                  <bgColor rgb="FFFFFF00"/>
                </patternFill>
              </fill>
            </x14:dxf>
          </x14:cfRule>
          <x14:cfRule type="containsText" priority="735" operator="containsText" id="{5F3E3EA6-D880-42F9-BE2D-25BA03647606}">
            <xm:f>NOT(ISERROR(SEARCH($K$70,Z46)))</xm:f>
            <xm:f>$K$70</xm:f>
            <x14:dxf>
              <fill>
                <patternFill>
                  <bgColor rgb="FF00B050"/>
                </patternFill>
              </fill>
            </x14:dxf>
          </x14:cfRule>
          <x14:cfRule type="containsText" priority="736" operator="containsText" id="{DDF2C826-E342-434B-922F-F1F39425A50B}">
            <xm:f>NOT(ISERROR(SEARCH($K$69,Z46)))</xm:f>
            <xm:f>$K$69</xm:f>
            <x14:dxf>
              <fill>
                <patternFill>
                  <bgColor rgb="FF92D050"/>
                </patternFill>
              </fill>
            </x14:dxf>
          </x14:cfRule>
          <xm:sqref>Z46:Z47</xm:sqref>
        </x14:conditionalFormatting>
        <x14:conditionalFormatting xmlns:xm="http://schemas.microsoft.com/office/excel/2006/main">
          <x14:cfRule type="containsText" priority="727" operator="containsText" id="{660ED4F7-F43D-459D-A2FB-7EFBF37C6EDB}">
            <xm:f>NOT(ISERROR(SEARCH($K$73,Z45)))</xm:f>
            <xm:f>$K$73</xm:f>
            <x14:dxf>
              <fill>
                <patternFill>
                  <bgColor rgb="FFFF0000"/>
                </patternFill>
              </fill>
            </x14:dxf>
          </x14:cfRule>
          <x14:cfRule type="containsText" priority="728" operator="containsText" id="{46A8BEEF-B347-4AF7-A1C6-7BECCB0C2605}">
            <xm:f>NOT(ISERROR(SEARCH($K$72,Z45)))</xm:f>
            <xm:f>$K$72</xm:f>
            <x14:dxf>
              <fill>
                <patternFill>
                  <bgColor rgb="FFFFC000"/>
                </patternFill>
              </fill>
            </x14:dxf>
          </x14:cfRule>
          <x14:cfRule type="containsText" priority="729" operator="containsText" id="{6474DE5C-F489-439D-93D8-7DC2FC408359}">
            <xm:f>NOT(ISERROR(SEARCH($K$71,Z45)))</xm:f>
            <xm:f>$K$71</xm:f>
            <x14:dxf>
              <fill>
                <patternFill>
                  <bgColor rgb="FFFFFF00"/>
                </patternFill>
              </fill>
            </x14:dxf>
          </x14:cfRule>
          <x14:cfRule type="containsText" priority="730" operator="containsText" id="{AD2A469E-E9F1-4344-A85F-2B63DBD972C8}">
            <xm:f>NOT(ISERROR(SEARCH($K$70,Z45)))</xm:f>
            <xm:f>$K$70</xm:f>
            <x14:dxf>
              <fill>
                <patternFill>
                  <bgColor rgb="FF00B050"/>
                </patternFill>
              </fill>
            </x14:dxf>
          </x14:cfRule>
          <x14:cfRule type="containsText" priority="731" operator="containsText" id="{9C0619FC-1C14-410F-AF6A-3872D64C8ADD}">
            <xm:f>NOT(ISERROR(SEARCH($K$69,Z45)))</xm:f>
            <xm:f>$K$69</xm:f>
            <x14:dxf>
              <fill>
                <patternFill>
                  <bgColor rgb="FF92D050"/>
                </patternFill>
              </fill>
            </x14:dxf>
          </x14:cfRule>
          <xm:sqref>Z45</xm:sqref>
        </x14:conditionalFormatting>
        <x14:conditionalFormatting xmlns:xm="http://schemas.microsoft.com/office/excel/2006/main">
          <x14:cfRule type="containsText" priority="723" operator="containsText" id="{86552A6E-30F5-448B-9E2D-577CF61EA89F}">
            <xm:f>NOT(ISERROR(SEARCH($M$72,AB44)))</xm:f>
            <xm:f>$M$72</xm:f>
            <x14:dxf>
              <fill>
                <patternFill>
                  <bgColor rgb="FFFF0000"/>
                </patternFill>
              </fill>
            </x14:dxf>
          </x14:cfRule>
          <x14:cfRule type="containsText" priority="724" operator="containsText" id="{C1E7528A-FEAD-428C-9508-79A8D5B78F35}">
            <xm:f>NOT(ISERROR(SEARCH($M$71,AB44)))</xm:f>
            <xm:f>$M$71</xm:f>
            <x14:dxf>
              <fill>
                <patternFill>
                  <bgColor rgb="FFFFC000"/>
                </patternFill>
              </fill>
            </x14:dxf>
          </x14:cfRule>
          <x14:cfRule type="containsText" priority="725" operator="containsText" id="{FFA374CF-2EF7-47C8-A569-0A87259C9DCF}">
            <xm:f>NOT(ISERROR(SEARCH($M$70,AB44)))</xm:f>
            <xm:f>$M$70</xm:f>
            <x14:dxf>
              <fill>
                <patternFill>
                  <bgColor rgb="FFFFFF00"/>
                </patternFill>
              </fill>
            </x14:dxf>
          </x14:cfRule>
          <x14:cfRule type="containsText" priority="726" operator="containsText" id="{61709E41-5055-4ECF-B540-41ED3506A3AB}">
            <xm:f>NOT(ISERROR(SEARCH($M$69,AB44)))</xm:f>
            <xm:f>$M$69</xm:f>
            <x14:dxf>
              <fill>
                <patternFill>
                  <bgColor rgb="FF92D050"/>
                </patternFill>
              </fill>
            </x14:dxf>
          </x14:cfRule>
          <xm:sqref>AB44</xm:sqref>
        </x14:conditionalFormatting>
        <x14:conditionalFormatting xmlns:xm="http://schemas.microsoft.com/office/excel/2006/main">
          <x14:cfRule type="containsText" priority="719" operator="containsText" id="{443234E7-7DEF-4336-A842-0EE49E1535D3}">
            <xm:f>NOT(ISERROR(SEARCH($M$72,AB46)))</xm:f>
            <xm:f>$M$72</xm:f>
            <x14:dxf>
              <fill>
                <patternFill>
                  <bgColor rgb="FFFF0000"/>
                </patternFill>
              </fill>
            </x14:dxf>
          </x14:cfRule>
          <x14:cfRule type="containsText" priority="720" operator="containsText" id="{B11B1B37-4779-4AC2-9B08-31A89B784DAE}">
            <xm:f>NOT(ISERROR(SEARCH($M$71,AB46)))</xm:f>
            <xm:f>$M$71</xm:f>
            <x14:dxf>
              <fill>
                <patternFill>
                  <bgColor rgb="FFFFC000"/>
                </patternFill>
              </fill>
            </x14:dxf>
          </x14:cfRule>
          <x14:cfRule type="containsText" priority="721" operator="containsText" id="{8824DA2A-E8CD-4661-93B4-5AF4B62B8F41}">
            <xm:f>NOT(ISERROR(SEARCH($M$70,AB46)))</xm:f>
            <xm:f>$M$70</xm:f>
            <x14:dxf>
              <fill>
                <patternFill>
                  <bgColor rgb="FFFFFF00"/>
                </patternFill>
              </fill>
            </x14:dxf>
          </x14:cfRule>
          <x14:cfRule type="containsText" priority="722" operator="containsText" id="{7808C076-A664-44C3-B245-B99940EF45C2}">
            <xm:f>NOT(ISERROR(SEARCH($M$69,AB46)))</xm:f>
            <xm:f>$M$69</xm:f>
            <x14:dxf>
              <fill>
                <patternFill>
                  <bgColor rgb="FF92D050"/>
                </patternFill>
              </fill>
            </x14:dxf>
          </x14:cfRule>
          <xm:sqref>AB46:AB47</xm:sqref>
        </x14:conditionalFormatting>
        <x14:conditionalFormatting xmlns:xm="http://schemas.microsoft.com/office/excel/2006/main">
          <x14:cfRule type="containsText" priority="715" operator="containsText" id="{F1E775F2-E288-4DF2-B2BD-BB89BB8E11A7}">
            <xm:f>NOT(ISERROR(SEARCH($M$72,AB45)))</xm:f>
            <xm:f>$M$72</xm:f>
            <x14:dxf>
              <fill>
                <patternFill>
                  <bgColor rgb="FFFF0000"/>
                </patternFill>
              </fill>
            </x14:dxf>
          </x14:cfRule>
          <x14:cfRule type="containsText" priority="716" operator="containsText" id="{C2690BBF-7961-4CD7-AE34-1084E44F96A0}">
            <xm:f>NOT(ISERROR(SEARCH($M$71,AB45)))</xm:f>
            <xm:f>$M$71</xm:f>
            <x14:dxf>
              <fill>
                <patternFill>
                  <bgColor rgb="FFFFC000"/>
                </patternFill>
              </fill>
            </x14:dxf>
          </x14:cfRule>
          <x14:cfRule type="containsText" priority="717" operator="containsText" id="{AACC1F8B-3B29-4802-B526-17D7D69C9E36}">
            <xm:f>NOT(ISERROR(SEARCH($M$70,AB45)))</xm:f>
            <xm:f>$M$70</xm:f>
            <x14:dxf>
              <fill>
                <patternFill>
                  <bgColor rgb="FFFFFF00"/>
                </patternFill>
              </fill>
            </x14:dxf>
          </x14:cfRule>
          <x14:cfRule type="containsText" priority="718" operator="containsText" id="{0B96E727-FFE7-419A-B7BB-50E3F040715B}">
            <xm:f>NOT(ISERROR(SEARCH($M$69,AB45)))</xm:f>
            <xm:f>$M$69</xm:f>
            <x14:dxf>
              <fill>
                <patternFill>
                  <bgColor rgb="FF92D050"/>
                </patternFill>
              </fill>
            </x14:dxf>
          </x14:cfRule>
          <xm:sqref>AB45</xm:sqref>
        </x14:conditionalFormatting>
        <x14:conditionalFormatting xmlns:xm="http://schemas.microsoft.com/office/excel/2006/main">
          <x14:cfRule type="containsText" priority="653" operator="containsText" id="{2841999F-59D2-43E0-9476-052E8475FE0A}">
            <xm:f>NOT(ISERROR(SEARCH($K$27,Z48)))</xm:f>
            <xm:f>$K$27</xm:f>
            <x14:dxf>
              <fill>
                <patternFill>
                  <bgColor rgb="FFFF0000"/>
                </patternFill>
              </fill>
            </x14:dxf>
          </x14:cfRule>
          <x14:cfRule type="containsText" priority="654" operator="containsText" id="{0330AE27-2D1D-4F1C-9D04-7BC5BE853092}">
            <xm:f>NOT(ISERROR(SEARCH($K$26,Z48)))</xm:f>
            <xm:f>$K$26</xm:f>
            <x14:dxf>
              <fill>
                <patternFill>
                  <bgColor rgb="FFFFC000"/>
                </patternFill>
              </fill>
            </x14:dxf>
          </x14:cfRule>
          <x14:cfRule type="containsText" priority="655" operator="containsText" id="{65DEEFD4-B687-4031-A992-D942D91C41D4}">
            <xm:f>NOT(ISERROR(SEARCH($K$25,Z48)))</xm:f>
            <xm:f>$K$25</xm:f>
            <x14:dxf>
              <fill>
                <patternFill>
                  <bgColor rgb="FFFFFF00"/>
                </patternFill>
              </fill>
            </x14:dxf>
          </x14:cfRule>
          <x14:cfRule type="containsText" priority="656" operator="containsText" id="{F88069A7-E7EC-4D95-8BB7-021268E8D168}">
            <xm:f>NOT(ISERROR(SEARCH($K$24,Z48)))</xm:f>
            <xm:f>$K$24</xm:f>
            <x14:dxf>
              <fill>
                <patternFill>
                  <bgColor rgb="FF00B050"/>
                </patternFill>
              </fill>
            </x14:dxf>
          </x14:cfRule>
          <x14:cfRule type="containsText" priority="657" operator="containsText" id="{4BF4789D-3C96-4286-A1E7-E73FA851FB63}">
            <xm:f>NOT(ISERROR(SEARCH($K$23,Z48)))</xm:f>
            <xm:f>$K$23</xm:f>
            <x14:dxf>
              <fill>
                <patternFill>
                  <bgColor rgb="FF92D050"/>
                </patternFill>
              </fill>
            </x14:dxf>
          </x14:cfRule>
          <xm:sqref>Z48</xm:sqref>
        </x14:conditionalFormatting>
        <x14:conditionalFormatting xmlns:xm="http://schemas.microsoft.com/office/excel/2006/main">
          <x14:cfRule type="containsText" priority="648" operator="containsText" id="{6BC0DE4C-A3CC-4BFF-9F70-2DDDBE76244F}">
            <xm:f>NOT(ISERROR(SEARCH($K$27,Z51)))</xm:f>
            <xm:f>$K$27</xm:f>
            <x14:dxf>
              <fill>
                <patternFill>
                  <bgColor rgb="FFFF0000"/>
                </patternFill>
              </fill>
            </x14:dxf>
          </x14:cfRule>
          <x14:cfRule type="containsText" priority="649" operator="containsText" id="{D32E6C38-8860-41E1-B9A3-B737FE53A9AD}">
            <xm:f>NOT(ISERROR(SEARCH($K$26,Z51)))</xm:f>
            <xm:f>$K$26</xm:f>
            <x14:dxf>
              <fill>
                <patternFill>
                  <bgColor rgb="FFFFC000"/>
                </patternFill>
              </fill>
            </x14:dxf>
          </x14:cfRule>
          <x14:cfRule type="containsText" priority="650" operator="containsText" id="{99F2BAAC-B380-4547-9399-45AC22B7C252}">
            <xm:f>NOT(ISERROR(SEARCH($K$25,Z51)))</xm:f>
            <xm:f>$K$25</xm:f>
            <x14:dxf>
              <fill>
                <patternFill>
                  <bgColor rgb="FFFFFF00"/>
                </patternFill>
              </fill>
            </x14:dxf>
          </x14:cfRule>
          <x14:cfRule type="containsText" priority="651" operator="containsText" id="{186599DE-7F84-4CED-BE72-A57F783DB169}">
            <xm:f>NOT(ISERROR(SEARCH($K$24,Z51)))</xm:f>
            <xm:f>$K$24</xm:f>
            <x14:dxf>
              <fill>
                <patternFill>
                  <bgColor rgb="FF00B050"/>
                </patternFill>
              </fill>
            </x14:dxf>
          </x14:cfRule>
          <x14:cfRule type="containsText" priority="652" operator="containsText" id="{C956E9C2-680F-472C-A6A8-167EDD97C0CC}">
            <xm:f>NOT(ISERROR(SEARCH($K$23,Z51)))</xm:f>
            <xm:f>$K$23</xm:f>
            <x14:dxf>
              <fill>
                <patternFill>
                  <bgColor rgb="FF92D050"/>
                </patternFill>
              </fill>
            </x14:dxf>
          </x14:cfRule>
          <xm:sqref>Z51</xm:sqref>
        </x14:conditionalFormatting>
        <x14:conditionalFormatting xmlns:xm="http://schemas.microsoft.com/office/excel/2006/main">
          <x14:cfRule type="containsText" priority="643" operator="containsText" id="{80691027-2331-4F80-8846-A8E501E330D0}">
            <xm:f>NOT(ISERROR(SEARCH($K$27,Z50)))</xm:f>
            <xm:f>$K$27</xm:f>
            <x14:dxf>
              <fill>
                <patternFill>
                  <bgColor rgb="FFFF0000"/>
                </patternFill>
              </fill>
            </x14:dxf>
          </x14:cfRule>
          <x14:cfRule type="containsText" priority="644" operator="containsText" id="{9C453F54-CA78-4D7B-A068-3EFEE645A14B}">
            <xm:f>NOT(ISERROR(SEARCH($K$26,Z50)))</xm:f>
            <xm:f>$K$26</xm:f>
            <x14:dxf>
              <fill>
                <patternFill>
                  <bgColor rgb="FFFFC000"/>
                </patternFill>
              </fill>
            </x14:dxf>
          </x14:cfRule>
          <x14:cfRule type="containsText" priority="645" operator="containsText" id="{F3F1920D-1982-4892-AFF1-83F3A46080E4}">
            <xm:f>NOT(ISERROR(SEARCH($K$25,Z50)))</xm:f>
            <xm:f>$K$25</xm:f>
            <x14:dxf>
              <fill>
                <patternFill>
                  <bgColor rgb="FFFFFF00"/>
                </patternFill>
              </fill>
            </x14:dxf>
          </x14:cfRule>
          <x14:cfRule type="containsText" priority="646" operator="containsText" id="{A80B92BD-7B60-4329-9F8E-DD5254892538}">
            <xm:f>NOT(ISERROR(SEARCH($K$24,Z50)))</xm:f>
            <xm:f>$K$24</xm:f>
            <x14:dxf>
              <fill>
                <patternFill>
                  <bgColor rgb="FF00B050"/>
                </patternFill>
              </fill>
            </x14:dxf>
          </x14:cfRule>
          <x14:cfRule type="containsText" priority="647" operator="containsText" id="{6E2F6171-4A78-4307-A064-A560A77D82C4}">
            <xm:f>NOT(ISERROR(SEARCH($K$23,Z50)))</xm:f>
            <xm:f>$K$23</xm:f>
            <x14:dxf>
              <fill>
                <patternFill>
                  <bgColor rgb="FF92D050"/>
                </patternFill>
              </fill>
            </x14:dxf>
          </x14:cfRule>
          <xm:sqref>Z50</xm:sqref>
        </x14:conditionalFormatting>
        <x14:conditionalFormatting xmlns:xm="http://schemas.microsoft.com/office/excel/2006/main">
          <x14:cfRule type="containsText" priority="608" operator="containsText" id="{93173404-2D6F-4D0C-BFD4-59600525650F}">
            <xm:f>NOT(ISERROR(SEARCH($I$69,I48)))</xm:f>
            <xm:f>$I$69</xm:f>
            <x14:dxf>
              <fill>
                <patternFill>
                  <fgColor rgb="FF92D050"/>
                  <bgColor rgb="FF92D050"/>
                </patternFill>
              </fill>
            </x14:dxf>
          </x14:cfRule>
          <x14:cfRule type="containsText" priority="609" operator="containsText" id="{7027D360-7164-4C65-BCDE-9EFADE2BE3CF}">
            <xm:f>NOT(ISERROR(SEARCH($I$70,I48)))</xm:f>
            <xm:f>$I$70</xm:f>
            <x14:dxf>
              <fill>
                <patternFill>
                  <bgColor rgb="FF00B050"/>
                </patternFill>
              </fill>
            </x14:dxf>
          </x14:cfRule>
          <x14:cfRule type="containsText" priority="610" operator="containsText" id="{60423FBD-F152-4102-A5EE-3B5989F244E6}">
            <xm:f>NOT(ISERROR(SEARCH($I$73,I48)))</xm:f>
            <xm:f>$I$73</xm:f>
            <x14:dxf>
              <fill>
                <patternFill>
                  <bgColor rgb="FFFF0000"/>
                </patternFill>
              </fill>
            </x14:dxf>
          </x14:cfRule>
          <x14:cfRule type="containsText" priority="611" operator="containsText" id="{44AE5562-3420-4BB2-8E71-E949E10D0A2E}">
            <xm:f>NOT(ISERROR(SEARCH($I$72,I48)))</xm:f>
            <xm:f>$I$72</xm:f>
            <x14:dxf>
              <fill>
                <patternFill>
                  <fgColor rgb="FFFFC000"/>
                  <bgColor rgb="FFFFC000"/>
                </patternFill>
              </fill>
            </x14:dxf>
          </x14:cfRule>
          <x14:cfRule type="containsText" priority="612" operator="containsText" id="{4C7EC345-9AAC-44AF-B1DF-83EB5BC14592}">
            <xm:f>NOT(ISERROR(SEARCH($I$71,I48)))</xm:f>
            <xm:f>$I$71</xm:f>
            <x14:dxf>
              <fill>
                <patternFill>
                  <fgColor rgb="FFFFFF00"/>
                  <bgColor rgb="FFFFFF00"/>
                </patternFill>
              </fill>
            </x14:dxf>
          </x14:cfRule>
          <x14:cfRule type="containsText" priority="613" operator="containsText" id="{A3FCBB2C-CCA6-4684-A737-6591134156C8}">
            <xm:f>NOT(ISERROR(SEARCH($I$70,I48)))</xm:f>
            <xm:f>$I$70</xm:f>
            <x14:dxf>
              <fill>
                <patternFill>
                  <bgColor theme="0" tint="-0.14996795556505021"/>
                </patternFill>
              </fill>
            </x14:dxf>
          </x14:cfRule>
          <x14:cfRule type="cellIs" priority="614" operator="equal" id="{8A570699-FE8E-4574-A8F9-5071BBCD785A}">
            <xm:f>'Tabla probabiidad'!$B$5</xm:f>
            <x14:dxf>
              <fill>
                <patternFill>
                  <fgColor theme="6"/>
                </patternFill>
              </fill>
            </x14:dxf>
          </x14:cfRule>
          <x14:cfRule type="cellIs" priority="615" operator="equal" id="{C437EA06-6D36-4E62-A76B-5B444BAAB90B}">
            <xm:f>'Tabla probabiidad'!$B$5</xm:f>
            <x14:dxf>
              <fill>
                <patternFill>
                  <fgColor rgb="FF92D050"/>
                  <bgColor theme="6" tint="0.59996337778862885"/>
                </patternFill>
              </fill>
            </x14:dxf>
          </x14:cfRule>
          <xm:sqref>I48</xm:sqref>
        </x14:conditionalFormatting>
        <x14:conditionalFormatting xmlns:xm="http://schemas.microsoft.com/office/excel/2006/main">
          <x14:cfRule type="containsText" priority="600" operator="containsText" id="{BA41709B-5FDA-41A7-8E38-B019F3E75D03}">
            <xm:f>NOT(ISERROR(SEARCH($I$69,I50)))</xm:f>
            <xm:f>$I$69</xm:f>
            <x14:dxf>
              <fill>
                <patternFill>
                  <fgColor rgb="FF92D050"/>
                  <bgColor rgb="FF92D050"/>
                </patternFill>
              </fill>
            </x14:dxf>
          </x14:cfRule>
          <x14:cfRule type="containsText" priority="601" operator="containsText" id="{F4A22AD4-87B4-4A38-85A2-D5ADBCAFCA73}">
            <xm:f>NOT(ISERROR(SEARCH($I$70,I50)))</xm:f>
            <xm:f>$I$70</xm:f>
            <x14:dxf>
              <fill>
                <patternFill>
                  <bgColor rgb="FF00B050"/>
                </patternFill>
              </fill>
            </x14:dxf>
          </x14:cfRule>
          <x14:cfRule type="containsText" priority="602" operator="containsText" id="{F4092DEA-61FD-4372-B1A6-18ADFDAE850E}">
            <xm:f>NOT(ISERROR(SEARCH($I$73,I50)))</xm:f>
            <xm:f>$I$73</xm:f>
            <x14:dxf>
              <fill>
                <patternFill>
                  <bgColor rgb="FFFF0000"/>
                </patternFill>
              </fill>
            </x14:dxf>
          </x14:cfRule>
          <x14:cfRule type="containsText" priority="603" operator="containsText" id="{CB32EE6B-19F4-42E5-B359-A3CB01EE66BA}">
            <xm:f>NOT(ISERROR(SEARCH($I$72,I50)))</xm:f>
            <xm:f>$I$72</xm:f>
            <x14:dxf>
              <fill>
                <patternFill>
                  <fgColor rgb="FFFFC000"/>
                  <bgColor rgb="FFFFC000"/>
                </patternFill>
              </fill>
            </x14:dxf>
          </x14:cfRule>
          <x14:cfRule type="containsText" priority="604" operator="containsText" id="{53C3520E-4D04-459B-A3CA-73FCE3FC8476}">
            <xm:f>NOT(ISERROR(SEARCH($I$71,I50)))</xm:f>
            <xm:f>$I$71</xm:f>
            <x14:dxf>
              <fill>
                <patternFill>
                  <fgColor rgb="FFFFFF00"/>
                  <bgColor rgb="FFFFFF00"/>
                </patternFill>
              </fill>
            </x14:dxf>
          </x14:cfRule>
          <x14:cfRule type="containsText" priority="605" operator="containsText" id="{EEA5BD45-25B2-4622-A20C-DB91B922A487}">
            <xm:f>NOT(ISERROR(SEARCH($I$70,I50)))</xm:f>
            <xm:f>$I$70</xm:f>
            <x14:dxf>
              <fill>
                <patternFill>
                  <bgColor theme="0" tint="-0.14996795556505021"/>
                </patternFill>
              </fill>
            </x14:dxf>
          </x14:cfRule>
          <x14:cfRule type="cellIs" priority="606" operator="equal" id="{788C8768-8648-4D68-91A1-7FEBFE86BDEE}">
            <xm:f>'Tabla probabiidad'!$B$5</xm:f>
            <x14:dxf>
              <fill>
                <patternFill>
                  <fgColor theme="6"/>
                </patternFill>
              </fill>
            </x14:dxf>
          </x14:cfRule>
          <x14:cfRule type="cellIs" priority="607" operator="equal" id="{C95ADCE2-E4CB-40E1-964B-9DBBA79D67F5}">
            <xm:f>'Tabla probabiidad'!$B$5</xm:f>
            <x14:dxf>
              <fill>
                <patternFill>
                  <fgColor rgb="FF92D050"/>
                  <bgColor theme="6" tint="0.59996337778862885"/>
                </patternFill>
              </fill>
            </x14:dxf>
          </x14:cfRule>
          <xm:sqref>I50</xm:sqref>
        </x14:conditionalFormatting>
        <x14:conditionalFormatting xmlns:xm="http://schemas.microsoft.com/office/excel/2006/main">
          <x14:cfRule type="containsText" priority="592" operator="containsText" id="{A8C01147-D13D-4833-B13A-7F9723592B75}">
            <xm:f>NOT(ISERROR(SEARCH($I$69,I51)))</xm:f>
            <xm:f>$I$69</xm:f>
            <x14:dxf>
              <fill>
                <patternFill>
                  <fgColor rgb="FF92D050"/>
                  <bgColor rgb="FF92D050"/>
                </patternFill>
              </fill>
            </x14:dxf>
          </x14:cfRule>
          <x14:cfRule type="containsText" priority="593" operator="containsText" id="{F708EEC1-0FE0-496E-98A8-51D2BA64B0C5}">
            <xm:f>NOT(ISERROR(SEARCH($I$70,I51)))</xm:f>
            <xm:f>$I$70</xm:f>
            <x14:dxf>
              <fill>
                <patternFill>
                  <bgColor rgb="FF00B050"/>
                </patternFill>
              </fill>
            </x14:dxf>
          </x14:cfRule>
          <x14:cfRule type="containsText" priority="594" operator="containsText" id="{E0FE87D2-452A-48ED-B73B-4399868F28B8}">
            <xm:f>NOT(ISERROR(SEARCH($I$73,I51)))</xm:f>
            <xm:f>$I$73</xm:f>
            <x14:dxf>
              <fill>
                <patternFill>
                  <bgColor rgb="FFFF0000"/>
                </patternFill>
              </fill>
            </x14:dxf>
          </x14:cfRule>
          <x14:cfRule type="containsText" priority="595" operator="containsText" id="{E9EBB1FE-D3BE-4772-B60B-DEF8A7240AD4}">
            <xm:f>NOT(ISERROR(SEARCH($I$72,I51)))</xm:f>
            <xm:f>$I$72</xm:f>
            <x14:dxf>
              <fill>
                <patternFill>
                  <fgColor rgb="FFFFC000"/>
                  <bgColor rgb="FFFFC000"/>
                </patternFill>
              </fill>
            </x14:dxf>
          </x14:cfRule>
          <x14:cfRule type="containsText" priority="596" operator="containsText" id="{E797179E-38F1-49D3-A925-A8AA8504E470}">
            <xm:f>NOT(ISERROR(SEARCH($I$71,I51)))</xm:f>
            <xm:f>$I$71</xm:f>
            <x14:dxf>
              <fill>
                <patternFill>
                  <fgColor rgb="FFFFFF00"/>
                  <bgColor rgb="FFFFFF00"/>
                </patternFill>
              </fill>
            </x14:dxf>
          </x14:cfRule>
          <x14:cfRule type="containsText" priority="597" operator="containsText" id="{1C6C2581-BAE2-4798-8517-547D3074FD6F}">
            <xm:f>NOT(ISERROR(SEARCH($I$70,I51)))</xm:f>
            <xm:f>$I$70</xm:f>
            <x14:dxf>
              <fill>
                <patternFill>
                  <bgColor theme="0" tint="-0.14996795556505021"/>
                </patternFill>
              </fill>
            </x14:dxf>
          </x14:cfRule>
          <x14:cfRule type="cellIs" priority="598" operator="equal" id="{F0195D3C-E930-4A82-9AAC-2E11FB38F199}">
            <xm:f>'Tabla probabiidad'!$B$5</xm:f>
            <x14:dxf>
              <fill>
                <patternFill>
                  <fgColor theme="6"/>
                </patternFill>
              </fill>
            </x14:dxf>
          </x14:cfRule>
          <x14:cfRule type="cellIs" priority="599" operator="equal" id="{2C83D8E9-8CF7-4F4E-B627-EE4714E06F14}">
            <xm:f>'Tabla probabiidad'!$B$5</xm:f>
            <x14:dxf>
              <fill>
                <patternFill>
                  <fgColor rgb="FF92D050"/>
                  <bgColor theme="6" tint="0.59996337778862885"/>
                </patternFill>
              </fill>
            </x14:dxf>
          </x14:cfRule>
          <xm:sqref>I51</xm:sqref>
        </x14:conditionalFormatting>
        <x14:conditionalFormatting xmlns:xm="http://schemas.microsoft.com/office/excel/2006/main">
          <x14:cfRule type="containsText" priority="584" operator="containsText" id="{000D6AC3-7F41-4EE3-91C5-E630EC88818F}">
            <xm:f>NOT(ISERROR(SEARCH($I$69,X48)))</xm:f>
            <xm:f>$I$69</xm:f>
            <x14:dxf>
              <fill>
                <patternFill>
                  <fgColor rgb="FF92D050"/>
                  <bgColor rgb="FF92D050"/>
                </patternFill>
              </fill>
            </x14:dxf>
          </x14:cfRule>
          <x14:cfRule type="containsText" priority="585" operator="containsText" id="{D5E6C038-5C12-4CA9-9A36-9A6253B3377D}">
            <xm:f>NOT(ISERROR(SEARCH($I$70,X48)))</xm:f>
            <xm:f>$I$70</xm:f>
            <x14:dxf>
              <fill>
                <patternFill>
                  <bgColor rgb="FF00B050"/>
                </patternFill>
              </fill>
            </x14:dxf>
          </x14:cfRule>
          <x14:cfRule type="containsText" priority="586" operator="containsText" id="{F139407B-D762-42DC-9ECC-C35C1101D785}">
            <xm:f>NOT(ISERROR(SEARCH($I$73,X48)))</xm:f>
            <xm:f>$I$73</xm:f>
            <x14:dxf>
              <fill>
                <patternFill>
                  <bgColor rgb="FFFF0000"/>
                </patternFill>
              </fill>
            </x14:dxf>
          </x14:cfRule>
          <x14:cfRule type="containsText" priority="587" operator="containsText" id="{25FD134C-75F0-467C-B672-A49FB20B597F}">
            <xm:f>NOT(ISERROR(SEARCH($I$72,X48)))</xm:f>
            <xm:f>$I$72</xm:f>
            <x14:dxf>
              <fill>
                <patternFill>
                  <fgColor rgb="FFFFC000"/>
                  <bgColor rgb="FFFFC000"/>
                </patternFill>
              </fill>
            </x14:dxf>
          </x14:cfRule>
          <x14:cfRule type="containsText" priority="588" operator="containsText" id="{3BF3100B-A1F2-4749-8BCF-02C98FEC64EF}">
            <xm:f>NOT(ISERROR(SEARCH($I$71,X48)))</xm:f>
            <xm:f>$I$71</xm:f>
            <x14:dxf>
              <fill>
                <patternFill>
                  <fgColor rgb="FFFFFF00"/>
                  <bgColor rgb="FFFFFF00"/>
                </patternFill>
              </fill>
            </x14:dxf>
          </x14:cfRule>
          <x14:cfRule type="containsText" priority="589" operator="containsText" id="{22357B52-2CEA-43EC-9971-A7539C51E389}">
            <xm:f>NOT(ISERROR(SEARCH($I$70,X48)))</xm:f>
            <xm:f>$I$70</xm:f>
            <x14:dxf>
              <fill>
                <patternFill>
                  <bgColor theme="0" tint="-0.14996795556505021"/>
                </patternFill>
              </fill>
            </x14:dxf>
          </x14:cfRule>
          <x14:cfRule type="cellIs" priority="590" operator="equal" id="{CB6EFD63-2B04-4AD9-BE38-584CEC69B28F}">
            <xm:f>'Tabla probabiidad'!$B$5</xm:f>
            <x14:dxf>
              <fill>
                <patternFill>
                  <fgColor theme="6"/>
                </patternFill>
              </fill>
            </x14:dxf>
          </x14:cfRule>
          <x14:cfRule type="cellIs" priority="591" operator="equal" id="{60A6C5CB-80C2-4F36-A74C-B423159C328F}">
            <xm:f>'Tabla probabiidad'!$B$5</xm:f>
            <x14:dxf>
              <fill>
                <patternFill>
                  <fgColor rgb="FF92D050"/>
                  <bgColor theme="6" tint="0.59996337778862885"/>
                </patternFill>
              </fill>
            </x14:dxf>
          </x14:cfRule>
          <xm:sqref>X48</xm:sqref>
        </x14:conditionalFormatting>
        <x14:conditionalFormatting xmlns:xm="http://schemas.microsoft.com/office/excel/2006/main">
          <x14:cfRule type="containsText" priority="576" operator="containsText" id="{8FE32ED1-CFEA-4485-8816-FCB627765C36}">
            <xm:f>NOT(ISERROR(SEARCH($I$69,X50)))</xm:f>
            <xm:f>$I$69</xm:f>
            <x14:dxf>
              <fill>
                <patternFill>
                  <fgColor rgb="FF92D050"/>
                  <bgColor rgb="FF92D050"/>
                </patternFill>
              </fill>
            </x14:dxf>
          </x14:cfRule>
          <x14:cfRule type="containsText" priority="577" operator="containsText" id="{D32872C1-7F86-44D1-9E5A-048C4790D0E4}">
            <xm:f>NOT(ISERROR(SEARCH($I$70,X50)))</xm:f>
            <xm:f>$I$70</xm:f>
            <x14:dxf>
              <fill>
                <patternFill>
                  <bgColor rgb="FF00B050"/>
                </patternFill>
              </fill>
            </x14:dxf>
          </x14:cfRule>
          <x14:cfRule type="containsText" priority="578" operator="containsText" id="{C6A12FB6-E6C6-4A7C-B946-CF56FB2CC916}">
            <xm:f>NOT(ISERROR(SEARCH($I$73,X50)))</xm:f>
            <xm:f>$I$73</xm:f>
            <x14:dxf>
              <fill>
                <patternFill>
                  <bgColor rgb="FFFF0000"/>
                </patternFill>
              </fill>
            </x14:dxf>
          </x14:cfRule>
          <x14:cfRule type="containsText" priority="579" operator="containsText" id="{344EA199-056B-4F79-A850-C52A2CBA6519}">
            <xm:f>NOT(ISERROR(SEARCH($I$72,X50)))</xm:f>
            <xm:f>$I$72</xm:f>
            <x14:dxf>
              <fill>
                <patternFill>
                  <fgColor rgb="FFFFC000"/>
                  <bgColor rgb="FFFFC000"/>
                </patternFill>
              </fill>
            </x14:dxf>
          </x14:cfRule>
          <x14:cfRule type="containsText" priority="580" operator="containsText" id="{851F621E-3BD2-40FB-A9DF-46470BA3B2C9}">
            <xm:f>NOT(ISERROR(SEARCH($I$71,X50)))</xm:f>
            <xm:f>$I$71</xm:f>
            <x14:dxf>
              <fill>
                <patternFill>
                  <fgColor rgb="FFFFFF00"/>
                  <bgColor rgb="FFFFFF00"/>
                </patternFill>
              </fill>
            </x14:dxf>
          </x14:cfRule>
          <x14:cfRule type="containsText" priority="581" operator="containsText" id="{E89E885C-1C34-4D79-A7A0-B73B6C979BBF}">
            <xm:f>NOT(ISERROR(SEARCH($I$70,X50)))</xm:f>
            <xm:f>$I$70</xm:f>
            <x14:dxf>
              <fill>
                <patternFill>
                  <bgColor theme="0" tint="-0.14996795556505021"/>
                </patternFill>
              </fill>
            </x14:dxf>
          </x14:cfRule>
          <x14:cfRule type="cellIs" priority="582" operator="equal" id="{C76F5017-F6AE-40BD-A38D-AF5D846C462C}">
            <xm:f>'Tabla probabiidad'!$B$5</xm:f>
            <x14:dxf>
              <fill>
                <patternFill>
                  <fgColor theme="6"/>
                </patternFill>
              </fill>
            </x14:dxf>
          </x14:cfRule>
          <x14:cfRule type="cellIs" priority="583" operator="equal" id="{7BA54E10-82B8-4623-B0D0-A12F053AB1E0}">
            <xm:f>'Tabla probabiidad'!$B$5</xm:f>
            <x14:dxf>
              <fill>
                <patternFill>
                  <fgColor rgb="FF92D050"/>
                  <bgColor theme="6" tint="0.59996337778862885"/>
                </patternFill>
              </fill>
            </x14:dxf>
          </x14:cfRule>
          <xm:sqref>X50</xm:sqref>
        </x14:conditionalFormatting>
        <x14:conditionalFormatting xmlns:xm="http://schemas.microsoft.com/office/excel/2006/main">
          <x14:cfRule type="containsText" priority="568" operator="containsText" id="{C7474633-04DA-4B72-BDD4-FDFA3D2C90A6}">
            <xm:f>NOT(ISERROR(SEARCH($I$69,X51)))</xm:f>
            <xm:f>$I$69</xm:f>
            <x14:dxf>
              <fill>
                <patternFill>
                  <fgColor rgb="FF92D050"/>
                  <bgColor rgb="FF92D050"/>
                </patternFill>
              </fill>
            </x14:dxf>
          </x14:cfRule>
          <x14:cfRule type="containsText" priority="569" operator="containsText" id="{313D4969-7945-44DF-B7D2-2C24AD3B8023}">
            <xm:f>NOT(ISERROR(SEARCH($I$70,X51)))</xm:f>
            <xm:f>$I$70</xm:f>
            <x14:dxf>
              <fill>
                <patternFill>
                  <bgColor rgb="FF00B050"/>
                </patternFill>
              </fill>
            </x14:dxf>
          </x14:cfRule>
          <x14:cfRule type="containsText" priority="570" operator="containsText" id="{E9DFA74C-646F-4BC5-97B9-ACEA990E9276}">
            <xm:f>NOT(ISERROR(SEARCH($I$73,X51)))</xm:f>
            <xm:f>$I$73</xm:f>
            <x14:dxf>
              <fill>
                <patternFill>
                  <bgColor rgb="FFFF0000"/>
                </patternFill>
              </fill>
            </x14:dxf>
          </x14:cfRule>
          <x14:cfRule type="containsText" priority="571" operator="containsText" id="{6A35780B-FC48-4139-BE99-B1E475CEEC4D}">
            <xm:f>NOT(ISERROR(SEARCH($I$72,X51)))</xm:f>
            <xm:f>$I$72</xm:f>
            <x14:dxf>
              <fill>
                <patternFill>
                  <fgColor rgb="FFFFC000"/>
                  <bgColor rgb="FFFFC000"/>
                </patternFill>
              </fill>
            </x14:dxf>
          </x14:cfRule>
          <x14:cfRule type="containsText" priority="572" operator="containsText" id="{0702C48E-9643-4F19-8FB1-5B27A2DC325D}">
            <xm:f>NOT(ISERROR(SEARCH($I$71,X51)))</xm:f>
            <xm:f>$I$71</xm:f>
            <x14:dxf>
              <fill>
                <patternFill>
                  <fgColor rgb="FFFFFF00"/>
                  <bgColor rgb="FFFFFF00"/>
                </patternFill>
              </fill>
            </x14:dxf>
          </x14:cfRule>
          <x14:cfRule type="containsText" priority="573" operator="containsText" id="{01F75BD7-E4A9-4955-B31B-061AD86DF55C}">
            <xm:f>NOT(ISERROR(SEARCH($I$70,X51)))</xm:f>
            <xm:f>$I$70</xm:f>
            <x14:dxf>
              <fill>
                <patternFill>
                  <bgColor theme="0" tint="-0.14996795556505021"/>
                </patternFill>
              </fill>
            </x14:dxf>
          </x14:cfRule>
          <x14:cfRule type="cellIs" priority="574" operator="equal" id="{84EE9070-7EB5-4D22-94FC-E17148B0AB68}">
            <xm:f>'Tabla probabiidad'!$B$5</xm:f>
            <x14:dxf>
              <fill>
                <patternFill>
                  <fgColor theme="6"/>
                </patternFill>
              </fill>
            </x14:dxf>
          </x14:cfRule>
          <x14:cfRule type="cellIs" priority="575" operator="equal" id="{36B19928-561E-4F7E-93BB-150FEF2B7B73}">
            <xm:f>'Tabla probabiidad'!$B$5</xm:f>
            <x14:dxf>
              <fill>
                <patternFill>
                  <fgColor rgb="FF92D050"/>
                  <bgColor theme="6" tint="0.59996337778862885"/>
                </patternFill>
              </fill>
            </x14:dxf>
          </x14:cfRule>
          <xm:sqref>X51</xm:sqref>
        </x14:conditionalFormatting>
        <x14:conditionalFormatting xmlns:xm="http://schemas.microsoft.com/office/excel/2006/main">
          <x14:cfRule type="containsText" priority="563" operator="containsText" id="{2323D580-4FEB-4484-90B5-BB8FB423D9C0}">
            <xm:f>NOT(ISERROR(SEARCH($K$73,K50)))</xm:f>
            <xm:f>$K$73</xm:f>
            <x14:dxf>
              <fill>
                <patternFill>
                  <bgColor rgb="FFFF0000"/>
                </patternFill>
              </fill>
            </x14:dxf>
          </x14:cfRule>
          <x14:cfRule type="containsText" priority="564" operator="containsText" id="{15A69A4E-2F91-4D3E-A58A-EA1C6D1CE791}">
            <xm:f>NOT(ISERROR(SEARCH($K$72,K50)))</xm:f>
            <xm:f>$K$72</xm:f>
            <x14:dxf>
              <fill>
                <patternFill>
                  <bgColor rgb="FFFFC000"/>
                </patternFill>
              </fill>
            </x14:dxf>
          </x14:cfRule>
          <x14:cfRule type="containsText" priority="565" operator="containsText" id="{0DB40A01-9C4C-4D94-A28E-7CD6DBA641CE}">
            <xm:f>NOT(ISERROR(SEARCH($K$71,K50)))</xm:f>
            <xm:f>$K$71</xm:f>
            <x14:dxf>
              <fill>
                <patternFill>
                  <bgColor rgb="FFFFFF00"/>
                </patternFill>
              </fill>
            </x14:dxf>
          </x14:cfRule>
          <x14:cfRule type="containsText" priority="566" operator="containsText" id="{30C9185B-3A00-4886-BB66-8FB870BB2899}">
            <xm:f>NOT(ISERROR(SEARCH($K$70,K50)))</xm:f>
            <xm:f>$K$70</xm:f>
            <x14:dxf>
              <fill>
                <patternFill>
                  <bgColor rgb="FF00B050"/>
                </patternFill>
              </fill>
            </x14:dxf>
          </x14:cfRule>
          <x14:cfRule type="containsText" priority="567" operator="containsText" id="{60DC1DBA-E052-4E17-A4BC-79BE450EB3A3}">
            <xm:f>NOT(ISERROR(SEARCH($K$69,K50)))</xm:f>
            <xm:f>$K$69</xm:f>
            <x14:dxf>
              <fill>
                <patternFill>
                  <bgColor rgb="FF92D050"/>
                </patternFill>
              </fill>
            </x14:dxf>
          </x14:cfRule>
          <xm:sqref>K50</xm:sqref>
        </x14:conditionalFormatting>
        <x14:conditionalFormatting xmlns:xm="http://schemas.microsoft.com/office/excel/2006/main">
          <x14:cfRule type="containsText" priority="558" operator="containsText" id="{F9F641A6-CE85-49E7-9778-F557EADB43BA}">
            <xm:f>NOT(ISERROR(SEARCH($K$73,K51)))</xm:f>
            <xm:f>$K$73</xm:f>
            <x14:dxf>
              <fill>
                <patternFill>
                  <bgColor rgb="FFFF0000"/>
                </patternFill>
              </fill>
            </x14:dxf>
          </x14:cfRule>
          <x14:cfRule type="containsText" priority="559" operator="containsText" id="{DBCF4E77-76BA-455B-838E-5BC580DC5BDE}">
            <xm:f>NOT(ISERROR(SEARCH($K$72,K51)))</xm:f>
            <xm:f>$K$72</xm:f>
            <x14:dxf>
              <fill>
                <patternFill>
                  <bgColor rgb="FFFFC000"/>
                </patternFill>
              </fill>
            </x14:dxf>
          </x14:cfRule>
          <x14:cfRule type="containsText" priority="560" operator="containsText" id="{38446778-C378-4CD6-92C2-D9071C8A63EB}">
            <xm:f>NOT(ISERROR(SEARCH($K$71,K51)))</xm:f>
            <xm:f>$K$71</xm:f>
            <x14:dxf>
              <fill>
                <patternFill>
                  <bgColor rgb="FFFFFF00"/>
                </patternFill>
              </fill>
            </x14:dxf>
          </x14:cfRule>
          <x14:cfRule type="containsText" priority="561" operator="containsText" id="{207C4F14-4F5A-4ED2-A17B-EF2F7EC3AE23}">
            <xm:f>NOT(ISERROR(SEARCH($K$70,K51)))</xm:f>
            <xm:f>$K$70</xm:f>
            <x14:dxf>
              <fill>
                <patternFill>
                  <bgColor rgb="FF00B050"/>
                </patternFill>
              </fill>
            </x14:dxf>
          </x14:cfRule>
          <x14:cfRule type="containsText" priority="562" operator="containsText" id="{41C4EBBF-7FF3-4192-A285-D141032CC94A}">
            <xm:f>NOT(ISERROR(SEARCH($K$69,K51)))</xm:f>
            <xm:f>$K$69</xm:f>
            <x14:dxf>
              <fill>
                <patternFill>
                  <bgColor rgb="FF92D050"/>
                </patternFill>
              </fill>
            </x14:dxf>
          </x14:cfRule>
          <xm:sqref>K51</xm:sqref>
        </x14:conditionalFormatting>
        <x14:conditionalFormatting xmlns:xm="http://schemas.microsoft.com/office/excel/2006/main">
          <x14:cfRule type="containsText" priority="553" operator="containsText" id="{CE755A46-7987-4D6F-B22D-F2BAA8FD1B66}">
            <xm:f>NOT(ISERROR(SEARCH($K$73,K48)))</xm:f>
            <xm:f>$K$73</xm:f>
            <x14:dxf>
              <fill>
                <patternFill>
                  <bgColor rgb="FFFF0000"/>
                </patternFill>
              </fill>
            </x14:dxf>
          </x14:cfRule>
          <x14:cfRule type="containsText" priority="554" operator="containsText" id="{6BFBF0BC-6519-484B-888D-B7BD539E9942}">
            <xm:f>NOT(ISERROR(SEARCH($K$72,K48)))</xm:f>
            <xm:f>$K$72</xm:f>
            <x14:dxf>
              <fill>
                <patternFill>
                  <bgColor rgb="FFFFC000"/>
                </patternFill>
              </fill>
            </x14:dxf>
          </x14:cfRule>
          <x14:cfRule type="containsText" priority="555" operator="containsText" id="{5D9035DD-023B-4F41-B9DC-EA0F8D09AC13}">
            <xm:f>NOT(ISERROR(SEARCH($K$71,K48)))</xm:f>
            <xm:f>$K$71</xm:f>
            <x14:dxf>
              <fill>
                <patternFill>
                  <bgColor rgb="FFFFFF00"/>
                </patternFill>
              </fill>
            </x14:dxf>
          </x14:cfRule>
          <x14:cfRule type="containsText" priority="556" operator="containsText" id="{76CFED79-B436-4C3A-9ACA-C496E920D1FA}">
            <xm:f>NOT(ISERROR(SEARCH($K$70,K48)))</xm:f>
            <xm:f>$K$70</xm:f>
            <x14:dxf>
              <fill>
                <patternFill>
                  <bgColor rgb="FF00B050"/>
                </patternFill>
              </fill>
            </x14:dxf>
          </x14:cfRule>
          <x14:cfRule type="containsText" priority="557" operator="containsText" id="{C5B5659A-F600-45BC-B9D1-EDF614BE3571}">
            <xm:f>NOT(ISERROR(SEARCH($K$69,K48)))</xm:f>
            <xm:f>$K$69</xm:f>
            <x14:dxf>
              <fill>
                <patternFill>
                  <bgColor rgb="FF92D050"/>
                </patternFill>
              </fill>
            </x14:dxf>
          </x14:cfRule>
          <xm:sqref>K48</xm:sqref>
        </x14:conditionalFormatting>
        <x14:conditionalFormatting xmlns:xm="http://schemas.microsoft.com/office/excel/2006/main">
          <x14:cfRule type="containsText" priority="549" operator="containsText" id="{CB1CBE62-0DEA-4BA7-9B9C-4A02B36B0843}">
            <xm:f>NOT(ISERROR(SEARCH($M$72,M50)))</xm:f>
            <xm:f>$M$72</xm:f>
            <x14:dxf>
              <fill>
                <patternFill>
                  <bgColor rgb="FFFF0000"/>
                </patternFill>
              </fill>
            </x14:dxf>
          </x14:cfRule>
          <x14:cfRule type="containsText" priority="550" operator="containsText" id="{7486C413-B891-42DE-A919-D1B31B595B97}">
            <xm:f>NOT(ISERROR(SEARCH($M$71,M50)))</xm:f>
            <xm:f>$M$71</xm:f>
            <x14:dxf>
              <fill>
                <patternFill>
                  <bgColor rgb="FFFFC000"/>
                </patternFill>
              </fill>
            </x14:dxf>
          </x14:cfRule>
          <x14:cfRule type="containsText" priority="551" operator="containsText" id="{121383B5-85AF-4A08-833D-6F9E2FAFBE33}">
            <xm:f>NOT(ISERROR(SEARCH($M$70,M50)))</xm:f>
            <xm:f>$M$70</xm:f>
            <x14:dxf>
              <fill>
                <patternFill>
                  <bgColor rgb="FFFFFF00"/>
                </patternFill>
              </fill>
            </x14:dxf>
          </x14:cfRule>
          <x14:cfRule type="containsText" priority="552" operator="containsText" id="{4F86E353-B767-4B0D-9FF4-454106420B89}">
            <xm:f>NOT(ISERROR(SEARCH($M$69,M50)))</xm:f>
            <xm:f>$M$69</xm:f>
            <x14:dxf>
              <fill>
                <patternFill>
                  <bgColor rgb="FF92D050"/>
                </patternFill>
              </fill>
            </x14:dxf>
          </x14:cfRule>
          <xm:sqref>M50</xm:sqref>
        </x14:conditionalFormatting>
        <x14:conditionalFormatting xmlns:xm="http://schemas.microsoft.com/office/excel/2006/main">
          <x14:cfRule type="containsText" priority="545" operator="containsText" id="{9100966D-6FE6-47AF-9745-90E4F95A5CF9}">
            <xm:f>NOT(ISERROR(SEARCH($M$72,M48)))</xm:f>
            <xm:f>$M$72</xm:f>
            <x14:dxf>
              <fill>
                <patternFill>
                  <bgColor rgb="FFFF0000"/>
                </patternFill>
              </fill>
            </x14:dxf>
          </x14:cfRule>
          <x14:cfRule type="containsText" priority="546" operator="containsText" id="{4823DE32-5121-4A24-802A-A807491F3770}">
            <xm:f>NOT(ISERROR(SEARCH($M$71,M48)))</xm:f>
            <xm:f>$M$71</xm:f>
            <x14:dxf>
              <fill>
                <patternFill>
                  <bgColor rgb="FFFFC000"/>
                </patternFill>
              </fill>
            </x14:dxf>
          </x14:cfRule>
          <x14:cfRule type="containsText" priority="547" operator="containsText" id="{64B16FA4-ACAA-48BC-905F-94450853E11A}">
            <xm:f>NOT(ISERROR(SEARCH($M$70,M48)))</xm:f>
            <xm:f>$M$70</xm:f>
            <x14:dxf>
              <fill>
                <patternFill>
                  <bgColor rgb="FFFFFF00"/>
                </patternFill>
              </fill>
            </x14:dxf>
          </x14:cfRule>
          <x14:cfRule type="containsText" priority="548" operator="containsText" id="{233A4A0F-0A33-4E35-A07F-E83A90509D19}">
            <xm:f>NOT(ISERROR(SEARCH($M$69,M48)))</xm:f>
            <xm:f>$M$69</xm:f>
            <x14:dxf>
              <fill>
                <patternFill>
                  <bgColor rgb="FF92D050"/>
                </patternFill>
              </fill>
            </x14:dxf>
          </x14:cfRule>
          <xm:sqref>M48</xm:sqref>
        </x14:conditionalFormatting>
        <x14:conditionalFormatting xmlns:xm="http://schemas.microsoft.com/office/excel/2006/main">
          <x14:cfRule type="containsText" priority="541" operator="containsText" id="{2AB53CE2-023A-4DA1-B1B1-7D88070D62C0}">
            <xm:f>NOT(ISERROR(SEARCH($M$72,M51)))</xm:f>
            <xm:f>$M$72</xm:f>
            <x14:dxf>
              <fill>
                <patternFill>
                  <bgColor rgb="FFFF0000"/>
                </patternFill>
              </fill>
            </x14:dxf>
          </x14:cfRule>
          <x14:cfRule type="containsText" priority="542" operator="containsText" id="{70F9C325-98FD-4269-BBD5-45EDEFF06760}">
            <xm:f>NOT(ISERROR(SEARCH($M$71,M51)))</xm:f>
            <xm:f>$M$71</xm:f>
            <x14:dxf>
              <fill>
                <patternFill>
                  <bgColor rgb="FFFFC000"/>
                </patternFill>
              </fill>
            </x14:dxf>
          </x14:cfRule>
          <x14:cfRule type="containsText" priority="543" operator="containsText" id="{FF1684B9-0261-41B6-95FF-CEA73991E329}">
            <xm:f>NOT(ISERROR(SEARCH($M$70,M51)))</xm:f>
            <xm:f>$M$70</xm:f>
            <x14:dxf>
              <fill>
                <patternFill>
                  <bgColor rgb="FFFFFF00"/>
                </patternFill>
              </fill>
            </x14:dxf>
          </x14:cfRule>
          <x14:cfRule type="containsText" priority="544" operator="containsText" id="{E5A1D9AB-0E91-4C7E-AB86-675AEB12584A}">
            <xm:f>NOT(ISERROR(SEARCH($M$69,M51)))</xm:f>
            <xm:f>$M$69</xm:f>
            <x14:dxf>
              <fill>
                <patternFill>
                  <bgColor rgb="FF92D050"/>
                </patternFill>
              </fill>
            </x14:dxf>
          </x14:cfRule>
          <xm:sqref>M51</xm:sqref>
        </x14:conditionalFormatting>
        <x14:conditionalFormatting xmlns:xm="http://schemas.microsoft.com/office/excel/2006/main">
          <x14:cfRule type="containsText" priority="537" operator="containsText" id="{BCD81108-0BD1-4C9E-A555-9B1F649D4716}">
            <xm:f>NOT(ISERROR(SEARCH($M$72,AB48)))</xm:f>
            <xm:f>$M$72</xm:f>
            <x14:dxf>
              <fill>
                <patternFill>
                  <bgColor rgb="FFFF0000"/>
                </patternFill>
              </fill>
            </x14:dxf>
          </x14:cfRule>
          <x14:cfRule type="containsText" priority="538" operator="containsText" id="{761FF00A-A62D-4863-95FB-AC1CD18EFBD4}">
            <xm:f>NOT(ISERROR(SEARCH($M$71,AB48)))</xm:f>
            <xm:f>$M$71</xm:f>
            <x14:dxf>
              <fill>
                <patternFill>
                  <bgColor rgb="FFFFC000"/>
                </patternFill>
              </fill>
            </x14:dxf>
          </x14:cfRule>
          <x14:cfRule type="containsText" priority="539" operator="containsText" id="{92FB1505-7F32-4D4D-81CF-DC99A46A9FEE}">
            <xm:f>NOT(ISERROR(SEARCH($M$70,AB48)))</xm:f>
            <xm:f>$M$70</xm:f>
            <x14:dxf>
              <fill>
                <patternFill>
                  <bgColor rgb="FFFFFF00"/>
                </patternFill>
              </fill>
            </x14:dxf>
          </x14:cfRule>
          <x14:cfRule type="containsText" priority="540" operator="containsText" id="{E07BD1CB-B7CC-4B54-8207-A5D38F239D94}">
            <xm:f>NOT(ISERROR(SEARCH($M$69,AB48)))</xm:f>
            <xm:f>$M$69</xm:f>
            <x14:dxf>
              <fill>
                <patternFill>
                  <bgColor rgb="FF92D050"/>
                </patternFill>
              </fill>
            </x14:dxf>
          </x14:cfRule>
          <xm:sqref>AB48</xm:sqref>
        </x14:conditionalFormatting>
        <x14:conditionalFormatting xmlns:xm="http://schemas.microsoft.com/office/excel/2006/main">
          <x14:cfRule type="containsText" priority="533" operator="containsText" id="{27DF7CBE-CFE5-4812-96CC-41DDA14B5AFF}">
            <xm:f>NOT(ISERROR(SEARCH($M$72,AB51)))</xm:f>
            <xm:f>$M$72</xm:f>
            <x14:dxf>
              <fill>
                <patternFill>
                  <bgColor rgb="FFFF0000"/>
                </patternFill>
              </fill>
            </x14:dxf>
          </x14:cfRule>
          <x14:cfRule type="containsText" priority="534" operator="containsText" id="{5B721497-ACD9-4C42-B90D-D3BE6C4DE76F}">
            <xm:f>NOT(ISERROR(SEARCH($M$71,AB51)))</xm:f>
            <xm:f>$M$71</xm:f>
            <x14:dxf>
              <fill>
                <patternFill>
                  <bgColor rgb="FFFFC000"/>
                </patternFill>
              </fill>
            </x14:dxf>
          </x14:cfRule>
          <x14:cfRule type="containsText" priority="535" operator="containsText" id="{CB4A253A-3E96-427E-8689-9F32D71C0C70}">
            <xm:f>NOT(ISERROR(SEARCH($M$70,AB51)))</xm:f>
            <xm:f>$M$70</xm:f>
            <x14:dxf>
              <fill>
                <patternFill>
                  <bgColor rgb="FFFFFF00"/>
                </patternFill>
              </fill>
            </x14:dxf>
          </x14:cfRule>
          <x14:cfRule type="containsText" priority="536" operator="containsText" id="{AEEB1622-A97F-4290-B732-ABA39711E446}">
            <xm:f>NOT(ISERROR(SEARCH($M$69,AB51)))</xm:f>
            <xm:f>$M$69</xm:f>
            <x14:dxf>
              <fill>
                <patternFill>
                  <bgColor rgb="FF92D050"/>
                </patternFill>
              </fill>
            </x14:dxf>
          </x14:cfRule>
          <xm:sqref>AB51</xm:sqref>
        </x14:conditionalFormatting>
        <x14:conditionalFormatting xmlns:xm="http://schemas.microsoft.com/office/excel/2006/main">
          <x14:cfRule type="containsText" priority="529" operator="containsText" id="{8F21FAD8-1ECB-4B9D-BBAB-BA231AEFFCC3}">
            <xm:f>NOT(ISERROR(SEARCH($M$72,AB50)))</xm:f>
            <xm:f>$M$72</xm:f>
            <x14:dxf>
              <fill>
                <patternFill>
                  <bgColor rgb="FFFF0000"/>
                </patternFill>
              </fill>
            </x14:dxf>
          </x14:cfRule>
          <x14:cfRule type="containsText" priority="530" operator="containsText" id="{EB57095E-1944-4D38-9322-E7FD56222F09}">
            <xm:f>NOT(ISERROR(SEARCH($M$71,AB50)))</xm:f>
            <xm:f>$M$71</xm:f>
            <x14:dxf>
              <fill>
                <patternFill>
                  <bgColor rgb="FFFFC000"/>
                </patternFill>
              </fill>
            </x14:dxf>
          </x14:cfRule>
          <x14:cfRule type="containsText" priority="531" operator="containsText" id="{574318A8-F8DE-4449-9A37-E3D8E6EC4CFA}">
            <xm:f>NOT(ISERROR(SEARCH($M$70,AB50)))</xm:f>
            <xm:f>$M$70</xm:f>
            <x14:dxf>
              <fill>
                <patternFill>
                  <bgColor rgb="FFFFFF00"/>
                </patternFill>
              </fill>
            </x14:dxf>
          </x14:cfRule>
          <x14:cfRule type="containsText" priority="532" operator="containsText" id="{80E487EA-D652-4608-AEC8-2F73E3D29C6E}">
            <xm:f>NOT(ISERROR(SEARCH($M$69,AB50)))</xm:f>
            <xm:f>$M$69</xm:f>
            <x14:dxf>
              <fill>
                <patternFill>
                  <bgColor rgb="FF92D050"/>
                </patternFill>
              </fill>
            </x14:dxf>
          </x14:cfRule>
          <xm:sqref>AB50</xm:sqref>
        </x14:conditionalFormatting>
        <x14:conditionalFormatting xmlns:xm="http://schemas.microsoft.com/office/excel/2006/main">
          <x14:cfRule type="containsText" priority="449" operator="containsText" id="{29ED587E-0240-4ED1-9CF3-22BCB11CA881}">
            <xm:f>NOT(ISERROR(SEARCH($I$69,I53)))</xm:f>
            <xm:f>$I$69</xm:f>
            <x14:dxf>
              <fill>
                <patternFill>
                  <fgColor rgb="FF92D050"/>
                  <bgColor rgb="FF92D050"/>
                </patternFill>
              </fill>
            </x14:dxf>
          </x14:cfRule>
          <x14:cfRule type="containsText" priority="450" operator="containsText" id="{BF1D9B1C-974B-4858-8B24-F9C6683C010A}">
            <xm:f>NOT(ISERROR(SEARCH($I$70,I53)))</xm:f>
            <xm:f>$I$70</xm:f>
            <x14:dxf>
              <fill>
                <patternFill>
                  <bgColor rgb="FF00B050"/>
                </patternFill>
              </fill>
            </x14:dxf>
          </x14:cfRule>
          <x14:cfRule type="containsText" priority="451" operator="containsText" id="{5B988315-8557-46DA-9EB6-D144CC20DD4A}">
            <xm:f>NOT(ISERROR(SEARCH($I$73,I53)))</xm:f>
            <xm:f>$I$73</xm:f>
            <x14:dxf>
              <fill>
                <patternFill>
                  <bgColor rgb="FFFF0000"/>
                </patternFill>
              </fill>
            </x14:dxf>
          </x14:cfRule>
          <x14:cfRule type="containsText" priority="452" operator="containsText" id="{3DF11FA8-4812-4F5D-AABD-788B119626AB}">
            <xm:f>NOT(ISERROR(SEARCH($I$72,I53)))</xm:f>
            <xm:f>$I$72</xm:f>
            <x14:dxf>
              <fill>
                <patternFill>
                  <fgColor rgb="FFFFC000"/>
                  <bgColor rgb="FFFFC000"/>
                </patternFill>
              </fill>
            </x14:dxf>
          </x14:cfRule>
          <x14:cfRule type="containsText" priority="453" operator="containsText" id="{3E9671B1-940D-4F3E-8A7C-1381C99AB8E0}">
            <xm:f>NOT(ISERROR(SEARCH($I$71,I53)))</xm:f>
            <xm:f>$I$71</xm:f>
            <x14:dxf>
              <fill>
                <patternFill>
                  <fgColor rgb="FFFFFF00"/>
                  <bgColor rgb="FFFFFF00"/>
                </patternFill>
              </fill>
            </x14:dxf>
          </x14:cfRule>
          <x14:cfRule type="containsText" priority="454" operator="containsText" id="{16880554-B922-4D56-8A83-111DC058F4AC}">
            <xm:f>NOT(ISERROR(SEARCH($I$70,I53)))</xm:f>
            <xm:f>$I$70</xm:f>
            <x14:dxf>
              <fill>
                <patternFill>
                  <bgColor theme="0" tint="-0.14996795556505021"/>
                </patternFill>
              </fill>
            </x14:dxf>
          </x14:cfRule>
          <x14:cfRule type="cellIs" priority="455" operator="equal" id="{82187662-F3AD-4E4A-B7FE-7C4BC1D40CAB}">
            <xm:f>'Tabla probabiidad'!$B$5</xm:f>
            <x14:dxf>
              <fill>
                <patternFill>
                  <fgColor theme="6"/>
                </patternFill>
              </fill>
            </x14:dxf>
          </x14:cfRule>
          <x14:cfRule type="cellIs" priority="456" operator="equal" id="{5972CB80-F757-44EE-9E89-FAC841DFE94E}">
            <xm:f>'Tabla probabiidad'!$B$5</xm:f>
            <x14:dxf>
              <fill>
                <patternFill>
                  <fgColor rgb="FF92D050"/>
                  <bgColor theme="6" tint="0.59996337778862885"/>
                </patternFill>
              </fill>
            </x14:dxf>
          </x14:cfRule>
          <xm:sqref>I53:I54</xm:sqref>
        </x14:conditionalFormatting>
        <x14:conditionalFormatting xmlns:xm="http://schemas.microsoft.com/office/excel/2006/main">
          <x14:cfRule type="containsText" priority="441" operator="containsText" id="{4F0953DA-66D2-496C-AC13-5AADE0DB17AE}">
            <xm:f>NOT(ISERROR(SEARCH($I$69,I56)))</xm:f>
            <xm:f>$I$69</xm:f>
            <x14:dxf>
              <fill>
                <patternFill>
                  <fgColor rgb="FF92D050"/>
                  <bgColor rgb="FF92D050"/>
                </patternFill>
              </fill>
            </x14:dxf>
          </x14:cfRule>
          <x14:cfRule type="containsText" priority="442" operator="containsText" id="{0F3AFB37-5169-4FE2-8770-93FED84E7C8D}">
            <xm:f>NOT(ISERROR(SEARCH($I$70,I56)))</xm:f>
            <xm:f>$I$70</xm:f>
            <x14:dxf>
              <fill>
                <patternFill>
                  <bgColor rgb="FF00B050"/>
                </patternFill>
              </fill>
            </x14:dxf>
          </x14:cfRule>
          <x14:cfRule type="containsText" priority="443" operator="containsText" id="{8CE240A7-65CD-4DFA-9461-D46A5B960C53}">
            <xm:f>NOT(ISERROR(SEARCH($I$73,I56)))</xm:f>
            <xm:f>$I$73</xm:f>
            <x14:dxf>
              <fill>
                <patternFill>
                  <bgColor rgb="FFFF0000"/>
                </patternFill>
              </fill>
            </x14:dxf>
          </x14:cfRule>
          <x14:cfRule type="containsText" priority="444" operator="containsText" id="{C993E6E9-7BBE-4CA8-B4CF-A0B7E438AD02}">
            <xm:f>NOT(ISERROR(SEARCH($I$72,I56)))</xm:f>
            <xm:f>$I$72</xm:f>
            <x14:dxf>
              <fill>
                <patternFill>
                  <fgColor rgb="FFFFC000"/>
                  <bgColor rgb="FFFFC000"/>
                </patternFill>
              </fill>
            </x14:dxf>
          </x14:cfRule>
          <x14:cfRule type="containsText" priority="445" operator="containsText" id="{808AE486-F7CE-42C1-9C46-E9C7A8363B17}">
            <xm:f>NOT(ISERROR(SEARCH($I$71,I56)))</xm:f>
            <xm:f>$I$71</xm:f>
            <x14:dxf>
              <fill>
                <patternFill>
                  <fgColor rgb="FFFFFF00"/>
                  <bgColor rgb="FFFFFF00"/>
                </patternFill>
              </fill>
            </x14:dxf>
          </x14:cfRule>
          <x14:cfRule type="containsText" priority="446" operator="containsText" id="{8626F0A2-6AA3-4AD9-9019-042238A2A93A}">
            <xm:f>NOT(ISERROR(SEARCH($I$70,I56)))</xm:f>
            <xm:f>$I$70</xm:f>
            <x14:dxf>
              <fill>
                <patternFill>
                  <bgColor theme="0" tint="-0.14996795556505021"/>
                </patternFill>
              </fill>
            </x14:dxf>
          </x14:cfRule>
          <x14:cfRule type="cellIs" priority="447" operator="equal" id="{856332F3-F879-45EA-A22D-40CC8EF15D51}">
            <xm:f>'Tabla probabiidad'!$B$5</xm:f>
            <x14:dxf>
              <fill>
                <patternFill>
                  <fgColor theme="6"/>
                </patternFill>
              </fill>
            </x14:dxf>
          </x14:cfRule>
          <x14:cfRule type="cellIs" priority="448" operator="equal" id="{9199188D-6B26-4E00-8470-0535B0EA1547}">
            <xm:f>'Tabla probabiidad'!$B$5</xm:f>
            <x14:dxf>
              <fill>
                <patternFill>
                  <fgColor rgb="FF92D050"/>
                  <bgColor theme="6" tint="0.59996337778862885"/>
                </patternFill>
              </fill>
            </x14:dxf>
          </x14:cfRule>
          <xm:sqref>I56</xm:sqref>
        </x14:conditionalFormatting>
        <x14:conditionalFormatting xmlns:xm="http://schemas.microsoft.com/office/excel/2006/main">
          <x14:cfRule type="containsText" priority="436" operator="containsText" id="{0DDBD506-5278-448F-B51A-F309A022AFAA}">
            <xm:f>NOT(ISERROR(SEARCH($K$73,K53)))</xm:f>
            <xm:f>$K$73</xm:f>
            <x14:dxf>
              <fill>
                <patternFill>
                  <bgColor rgb="FFFF0000"/>
                </patternFill>
              </fill>
            </x14:dxf>
          </x14:cfRule>
          <x14:cfRule type="containsText" priority="437" operator="containsText" id="{38BCD192-E691-4A13-B1CC-7479D9513271}">
            <xm:f>NOT(ISERROR(SEARCH($K$72,K53)))</xm:f>
            <xm:f>$K$72</xm:f>
            <x14:dxf>
              <fill>
                <patternFill>
                  <bgColor rgb="FFFFC000"/>
                </patternFill>
              </fill>
            </x14:dxf>
          </x14:cfRule>
          <x14:cfRule type="containsText" priority="438" operator="containsText" id="{D7BD35C3-7E19-455D-AC83-93110D1700A4}">
            <xm:f>NOT(ISERROR(SEARCH($K$71,K53)))</xm:f>
            <xm:f>$K$71</xm:f>
            <x14:dxf>
              <fill>
                <patternFill>
                  <bgColor rgb="FFFFFF00"/>
                </patternFill>
              </fill>
            </x14:dxf>
          </x14:cfRule>
          <x14:cfRule type="containsText" priority="439" operator="containsText" id="{E1346C9E-4A51-4308-874C-B80170E01EC2}">
            <xm:f>NOT(ISERROR(SEARCH($K$70,K53)))</xm:f>
            <xm:f>$K$70</xm:f>
            <x14:dxf>
              <fill>
                <patternFill>
                  <bgColor rgb="FF00B050"/>
                </patternFill>
              </fill>
            </x14:dxf>
          </x14:cfRule>
          <x14:cfRule type="containsText" priority="440" operator="containsText" id="{5A5496C1-331E-4688-8C27-D6FD2BA60CA2}">
            <xm:f>NOT(ISERROR(SEARCH($K$69,K53)))</xm:f>
            <xm:f>$K$69</xm:f>
            <x14:dxf>
              <fill>
                <patternFill>
                  <bgColor rgb="FF92D050"/>
                </patternFill>
              </fill>
            </x14:dxf>
          </x14:cfRule>
          <xm:sqref>K53:K56</xm:sqref>
        </x14:conditionalFormatting>
        <x14:conditionalFormatting xmlns:xm="http://schemas.microsoft.com/office/excel/2006/main">
          <x14:cfRule type="containsText" priority="432" operator="containsText" id="{4178B370-9ED0-48F0-B4D7-7B2D9F309CBC}">
            <xm:f>NOT(ISERROR(SEARCH($M$72,M53)))</xm:f>
            <xm:f>$M$72</xm:f>
            <x14:dxf>
              <fill>
                <patternFill>
                  <bgColor rgb="FFFF0000"/>
                </patternFill>
              </fill>
            </x14:dxf>
          </x14:cfRule>
          <x14:cfRule type="containsText" priority="433" operator="containsText" id="{95D8AE3A-B954-4C1B-87B8-BD68F3D4DE94}">
            <xm:f>NOT(ISERROR(SEARCH($M$71,M53)))</xm:f>
            <xm:f>$M$71</xm:f>
            <x14:dxf>
              <fill>
                <patternFill>
                  <bgColor rgb="FFFFC000"/>
                </patternFill>
              </fill>
            </x14:dxf>
          </x14:cfRule>
          <x14:cfRule type="containsText" priority="434" operator="containsText" id="{06A5820A-2692-4B10-A1ED-98EDC78B2615}">
            <xm:f>NOT(ISERROR(SEARCH($M$70,M53)))</xm:f>
            <xm:f>$M$70</xm:f>
            <x14:dxf>
              <fill>
                <patternFill>
                  <bgColor rgb="FFFFFF00"/>
                </patternFill>
              </fill>
            </x14:dxf>
          </x14:cfRule>
          <x14:cfRule type="containsText" priority="435" operator="containsText" id="{408C2926-C5DC-4E9C-A34D-547C622E2AD5}">
            <xm:f>NOT(ISERROR(SEARCH($M$69,M53)))</xm:f>
            <xm:f>$M$69</xm:f>
            <x14:dxf>
              <fill>
                <patternFill>
                  <bgColor rgb="FF92D050"/>
                </patternFill>
              </fill>
            </x14:dxf>
          </x14:cfRule>
          <xm:sqref>M53:M56</xm:sqref>
        </x14:conditionalFormatting>
        <x14:conditionalFormatting xmlns:xm="http://schemas.microsoft.com/office/excel/2006/main">
          <x14:cfRule type="containsText" priority="416" operator="containsText" id="{53E37D6A-4501-415F-BFAB-AC655AFCD282}">
            <xm:f>NOT(ISERROR(SEARCH($I$69,X53)))</xm:f>
            <xm:f>$I$69</xm:f>
            <x14:dxf>
              <fill>
                <patternFill>
                  <fgColor rgb="FF92D050"/>
                  <bgColor rgb="FF92D050"/>
                </patternFill>
              </fill>
            </x14:dxf>
          </x14:cfRule>
          <x14:cfRule type="containsText" priority="417" operator="containsText" id="{2BCAD7A9-CD1F-4FA3-84DD-5AEAA8E0A36C}">
            <xm:f>NOT(ISERROR(SEARCH($I$70,X53)))</xm:f>
            <xm:f>$I$70</xm:f>
            <x14:dxf>
              <fill>
                <patternFill>
                  <bgColor rgb="FF00B050"/>
                </patternFill>
              </fill>
            </x14:dxf>
          </x14:cfRule>
          <x14:cfRule type="containsText" priority="418" operator="containsText" id="{4FC0CBB0-B720-4FD2-9DD6-171ECDB91F2E}">
            <xm:f>NOT(ISERROR(SEARCH($I$73,X53)))</xm:f>
            <xm:f>$I$73</xm:f>
            <x14:dxf>
              <fill>
                <patternFill>
                  <bgColor rgb="FFFF0000"/>
                </patternFill>
              </fill>
            </x14:dxf>
          </x14:cfRule>
          <x14:cfRule type="containsText" priority="419" operator="containsText" id="{1DE2C850-AA44-41E0-AF70-E348014F7BF7}">
            <xm:f>NOT(ISERROR(SEARCH($I$72,X53)))</xm:f>
            <xm:f>$I$72</xm:f>
            <x14:dxf>
              <fill>
                <patternFill>
                  <fgColor rgb="FFFFC000"/>
                  <bgColor rgb="FFFFC000"/>
                </patternFill>
              </fill>
            </x14:dxf>
          </x14:cfRule>
          <x14:cfRule type="containsText" priority="420" operator="containsText" id="{76EDA894-994A-403B-8A31-549A4C412A5C}">
            <xm:f>NOT(ISERROR(SEARCH($I$71,X53)))</xm:f>
            <xm:f>$I$71</xm:f>
            <x14:dxf>
              <fill>
                <patternFill>
                  <fgColor rgb="FFFFFF00"/>
                  <bgColor rgb="FFFFFF00"/>
                </patternFill>
              </fill>
            </x14:dxf>
          </x14:cfRule>
          <x14:cfRule type="containsText" priority="421" operator="containsText" id="{ABC582BE-F307-432F-8A97-DE7709185910}">
            <xm:f>NOT(ISERROR(SEARCH($I$70,X53)))</xm:f>
            <xm:f>$I$70</xm:f>
            <x14:dxf>
              <fill>
                <patternFill>
                  <bgColor theme="0" tint="-0.14996795556505021"/>
                </patternFill>
              </fill>
            </x14:dxf>
          </x14:cfRule>
          <x14:cfRule type="cellIs" priority="422" operator="equal" id="{3BC19C99-E890-4577-B10A-08F0CF3BC478}">
            <xm:f>'Tabla probabiidad'!$B$5</xm:f>
            <x14:dxf>
              <fill>
                <patternFill>
                  <fgColor theme="6"/>
                </patternFill>
              </fill>
            </x14:dxf>
          </x14:cfRule>
          <x14:cfRule type="cellIs" priority="423" operator="equal" id="{9EBFA030-748D-41E6-8C4E-2088E4D404D8}">
            <xm:f>'Tabla probabiidad'!$B$5</xm:f>
            <x14:dxf>
              <fill>
                <patternFill>
                  <fgColor rgb="FF92D050"/>
                  <bgColor theme="6" tint="0.59996337778862885"/>
                </patternFill>
              </fill>
            </x14:dxf>
          </x14:cfRule>
          <xm:sqref>X53:X54</xm:sqref>
        </x14:conditionalFormatting>
        <x14:conditionalFormatting xmlns:xm="http://schemas.microsoft.com/office/excel/2006/main">
          <x14:cfRule type="containsText" priority="408" operator="containsText" id="{03F0C68F-FF72-4458-9639-63CC40567159}">
            <xm:f>NOT(ISERROR(SEARCH($I$69,X56)))</xm:f>
            <xm:f>$I$69</xm:f>
            <x14:dxf>
              <fill>
                <patternFill>
                  <fgColor rgb="FF92D050"/>
                  <bgColor rgb="FF92D050"/>
                </patternFill>
              </fill>
            </x14:dxf>
          </x14:cfRule>
          <x14:cfRule type="containsText" priority="409" operator="containsText" id="{869F5404-CC63-4651-9079-76F63495FC32}">
            <xm:f>NOT(ISERROR(SEARCH($I$70,X56)))</xm:f>
            <xm:f>$I$70</xm:f>
            <x14:dxf>
              <fill>
                <patternFill>
                  <bgColor rgb="FF00B050"/>
                </patternFill>
              </fill>
            </x14:dxf>
          </x14:cfRule>
          <x14:cfRule type="containsText" priority="410" operator="containsText" id="{44681F71-A512-4B96-8E7F-17AA7F83D679}">
            <xm:f>NOT(ISERROR(SEARCH($I$73,X56)))</xm:f>
            <xm:f>$I$73</xm:f>
            <x14:dxf>
              <fill>
                <patternFill>
                  <bgColor rgb="FFFF0000"/>
                </patternFill>
              </fill>
            </x14:dxf>
          </x14:cfRule>
          <x14:cfRule type="containsText" priority="411" operator="containsText" id="{E90771D5-C6C5-423C-A139-A681C8C7B4C0}">
            <xm:f>NOT(ISERROR(SEARCH($I$72,X56)))</xm:f>
            <xm:f>$I$72</xm:f>
            <x14:dxf>
              <fill>
                <patternFill>
                  <fgColor rgb="FFFFC000"/>
                  <bgColor rgb="FFFFC000"/>
                </patternFill>
              </fill>
            </x14:dxf>
          </x14:cfRule>
          <x14:cfRule type="containsText" priority="412" operator="containsText" id="{C7B8A1E9-8281-4653-8E3E-84E163D6DC7D}">
            <xm:f>NOT(ISERROR(SEARCH($I$71,X56)))</xm:f>
            <xm:f>$I$71</xm:f>
            <x14:dxf>
              <fill>
                <patternFill>
                  <fgColor rgb="FFFFFF00"/>
                  <bgColor rgb="FFFFFF00"/>
                </patternFill>
              </fill>
            </x14:dxf>
          </x14:cfRule>
          <x14:cfRule type="containsText" priority="413" operator="containsText" id="{9EC64AC4-EDC0-44C1-BFEA-D6D8113663C6}">
            <xm:f>NOT(ISERROR(SEARCH($I$70,X56)))</xm:f>
            <xm:f>$I$70</xm:f>
            <x14:dxf>
              <fill>
                <patternFill>
                  <bgColor theme="0" tint="-0.14996795556505021"/>
                </patternFill>
              </fill>
            </x14:dxf>
          </x14:cfRule>
          <x14:cfRule type="cellIs" priority="414" operator="equal" id="{38017296-78AB-4202-ADEA-8CC525F35125}">
            <xm:f>'Tabla probabiidad'!$B$5</xm:f>
            <x14:dxf>
              <fill>
                <patternFill>
                  <fgColor theme="6"/>
                </patternFill>
              </fill>
            </x14:dxf>
          </x14:cfRule>
          <x14:cfRule type="cellIs" priority="415" operator="equal" id="{1477C893-5ED9-4B31-ADE7-94301F4A78FC}">
            <xm:f>'Tabla probabiidad'!$B$5</xm:f>
            <x14:dxf>
              <fill>
                <patternFill>
                  <fgColor rgb="FF92D050"/>
                  <bgColor theme="6" tint="0.59996337778862885"/>
                </patternFill>
              </fill>
            </x14:dxf>
          </x14:cfRule>
          <xm:sqref>X56</xm:sqref>
        </x14:conditionalFormatting>
        <x14:conditionalFormatting xmlns:xm="http://schemas.microsoft.com/office/excel/2006/main">
          <x14:cfRule type="containsText" priority="400" operator="containsText" id="{7E2A226B-BB4C-44DB-B0DF-D1BEE87BC772}">
            <xm:f>NOT(ISERROR(SEARCH($I$69,I55)))</xm:f>
            <xm:f>$I$69</xm:f>
            <x14:dxf>
              <fill>
                <patternFill>
                  <fgColor rgb="FF92D050"/>
                  <bgColor rgb="FF92D050"/>
                </patternFill>
              </fill>
            </x14:dxf>
          </x14:cfRule>
          <x14:cfRule type="containsText" priority="401" operator="containsText" id="{D4C4BF92-5BB3-4457-AAC8-120F5EEC3450}">
            <xm:f>NOT(ISERROR(SEARCH($I$70,I55)))</xm:f>
            <xm:f>$I$70</xm:f>
            <x14:dxf>
              <fill>
                <patternFill>
                  <bgColor rgb="FF00B050"/>
                </patternFill>
              </fill>
            </x14:dxf>
          </x14:cfRule>
          <x14:cfRule type="containsText" priority="402" operator="containsText" id="{77A5D95F-83DD-4661-B6C6-44C6F68970D2}">
            <xm:f>NOT(ISERROR(SEARCH($I$73,I55)))</xm:f>
            <xm:f>$I$73</xm:f>
            <x14:dxf>
              <fill>
                <patternFill>
                  <bgColor rgb="FFFF0000"/>
                </patternFill>
              </fill>
            </x14:dxf>
          </x14:cfRule>
          <x14:cfRule type="containsText" priority="403" operator="containsText" id="{1519B503-FE0A-4A9A-AC08-4820BD6A4A9B}">
            <xm:f>NOT(ISERROR(SEARCH($I$72,I55)))</xm:f>
            <xm:f>$I$72</xm:f>
            <x14:dxf>
              <fill>
                <patternFill>
                  <fgColor rgb="FFFFC000"/>
                  <bgColor rgb="FFFFC000"/>
                </patternFill>
              </fill>
            </x14:dxf>
          </x14:cfRule>
          <x14:cfRule type="containsText" priority="404" operator="containsText" id="{4FD9768F-9144-4154-BF57-4FA999C90E01}">
            <xm:f>NOT(ISERROR(SEARCH($I$71,I55)))</xm:f>
            <xm:f>$I$71</xm:f>
            <x14:dxf>
              <fill>
                <patternFill>
                  <fgColor rgb="FFFFFF00"/>
                  <bgColor rgb="FFFFFF00"/>
                </patternFill>
              </fill>
            </x14:dxf>
          </x14:cfRule>
          <x14:cfRule type="containsText" priority="405" operator="containsText" id="{6FFB4A3C-D137-46FA-9367-252125140C4A}">
            <xm:f>NOT(ISERROR(SEARCH($I$70,I55)))</xm:f>
            <xm:f>$I$70</xm:f>
            <x14:dxf>
              <fill>
                <patternFill>
                  <bgColor theme="0" tint="-0.14996795556505021"/>
                </patternFill>
              </fill>
            </x14:dxf>
          </x14:cfRule>
          <x14:cfRule type="cellIs" priority="406" operator="equal" id="{0BAD3C0B-EEF7-4069-8DC6-0BB832D7361B}">
            <xm:f>'Tabla probabiidad'!$B$5</xm:f>
            <x14:dxf>
              <fill>
                <patternFill>
                  <fgColor theme="6"/>
                </patternFill>
              </fill>
            </x14:dxf>
          </x14:cfRule>
          <x14:cfRule type="cellIs" priority="407" operator="equal" id="{04E183AD-C949-408C-AAD9-E1B08F9CEAF2}">
            <xm:f>'Tabla probabiidad'!$B$5</xm:f>
            <x14:dxf>
              <fill>
                <patternFill>
                  <fgColor rgb="FF92D050"/>
                  <bgColor theme="6" tint="0.59996337778862885"/>
                </patternFill>
              </fill>
            </x14:dxf>
          </x14:cfRule>
          <xm:sqref>I55</xm:sqref>
        </x14:conditionalFormatting>
        <x14:conditionalFormatting xmlns:xm="http://schemas.microsoft.com/office/excel/2006/main">
          <x14:cfRule type="containsText" priority="392" operator="containsText" id="{9DBC8C46-2542-4227-9B87-1F11739BE4B7}">
            <xm:f>NOT(ISERROR(SEARCH($I$69,X55)))</xm:f>
            <xm:f>$I$69</xm:f>
            <x14:dxf>
              <fill>
                <patternFill>
                  <fgColor rgb="FF92D050"/>
                  <bgColor rgb="FF92D050"/>
                </patternFill>
              </fill>
            </x14:dxf>
          </x14:cfRule>
          <x14:cfRule type="containsText" priority="393" operator="containsText" id="{B244D36F-EDCB-45BC-AF74-18200FF1407D}">
            <xm:f>NOT(ISERROR(SEARCH($I$70,X55)))</xm:f>
            <xm:f>$I$70</xm:f>
            <x14:dxf>
              <fill>
                <patternFill>
                  <bgColor rgb="FF00B050"/>
                </patternFill>
              </fill>
            </x14:dxf>
          </x14:cfRule>
          <x14:cfRule type="containsText" priority="394" operator="containsText" id="{4D0ADD8C-C161-41EF-9FC2-D3E2A0E4E1CF}">
            <xm:f>NOT(ISERROR(SEARCH($I$73,X55)))</xm:f>
            <xm:f>$I$73</xm:f>
            <x14:dxf>
              <fill>
                <patternFill>
                  <bgColor rgb="FFFF0000"/>
                </patternFill>
              </fill>
            </x14:dxf>
          </x14:cfRule>
          <x14:cfRule type="containsText" priority="395" operator="containsText" id="{99397A81-16CE-4823-8CA3-6EA2456020CA}">
            <xm:f>NOT(ISERROR(SEARCH($I$72,X55)))</xm:f>
            <xm:f>$I$72</xm:f>
            <x14:dxf>
              <fill>
                <patternFill>
                  <fgColor rgb="FFFFC000"/>
                  <bgColor rgb="FFFFC000"/>
                </patternFill>
              </fill>
            </x14:dxf>
          </x14:cfRule>
          <x14:cfRule type="containsText" priority="396" operator="containsText" id="{6DAE5A81-29FB-42D8-AED5-AE4E479E56F1}">
            <xm:f>NOT(ISERROR(SEARCH($I$71,X55)))</xm:f>
            <xm:f>$I$71</xm:f>
            <x14:dxf>
              <fill>
                <patternFill>
                  <fgColor rgb="FFFFFF00"/>
                  <bgColor rgb="FFFFFF00"/>
                </patternFill>
              </fill>
            </x14:dxf>
          </x14:cfRule>
          <x14:cfRule type="containsText" priority="397" operator="containsText" id="{B9302143-2C94-454B-B384-E7B5EAB0749B}">
            <xm:f>NOT(ISERROR(SEARCH($I$70,X55)))</xm:f>
            <xm:f>$I$70</xm:f>
            <x14:dxf>
              <fill>
                <patternFill>
                  <bgColor theme="0" tint="-0.14996795556505021"/>
                </patternFill>
              </fill>
            </x14:dxf>
          </x14:cfRule>
          <x14:cfRule type="cellIs" priority="398" operator="equal" id="{C8D77153-CF7A-47BD-B2C0-8BCE30323DD6}">
            <xm:f>'Tabla probabiidad'!$B$5</xm:f>
            <x14:dxf>
              <fill>
                <patternFill>
                  <fgColor theme="6"/>
                </patternFill>
              </fill>
            </x14:dxf>
          </x14:cfRule>
          <x14:cfRule type="cellIs" priority="399" operator="equal" id="{A15058CF-EC95-4CFD-90DD-4020E3FD0669}">
            <xm:f>'Tabla probabiidad'!$B$5</xm:f>
            <x14:dxf>
              <fill>
                <patternFill>
                  <fgColor rgb="FF92D050"/>
                  <bgColor theme="6" tint="0.59996337778862885"/>
                </patternFill>
              </fill>
            </x14:dxf>
          </x14:cfRule>
          <xm:sqref>X55</xm:sqref>
        </x14:conditionalFormatting>
        <x14:conditionalFormatting xmlns:xm="http://schemas.microsoft.com/office/excel/2006/main">
          <x14:cfRule type="containsText" priority="387" operator="containsText" id="{7BAB1D52-8290-415B-8D33-2FCD510D6AB4}">
            <xm:f>NOT(ISERROR(SEARCH($K$73,Z53)))</xm:f>
            <xm:f>$K$73</xm:f>
            <x14:dxf>
              <fill>
                <patternFill>
                  <bgColor rgb="FFFF0000"/>
                </patternFill>
              </fill>
            </x14:dxf>
          </x14:cfRule>
          <x14:cfRule type="containsText" priority="388" operator="containsText" id="{E5579451-80A7-42C3-91D1-E73EBFA01AA6}">
            <xm:f>NOT(ISERROR(SEARCH($K$72,Z53)))</xm:f>
            <xm:f>$K$72</xm:f>
            <x14:dxf>
              <fill>
                <patternFill>
                  <bgColor rgb="FFFFC000"/>
                </patternFill>
              </fill>
            </x14:dxf>
          </x14:cfRule>
          <x14:cfRule type="containsText" priority="389" operator="containsText" id="{99C54272-7815-4E35-817A-7C8588D5A802}">
            <xm:f>NOT(ISERROR(SEARCH($K$71,Z53)))</xm:f>
            <xm:f>$K$71</xm:f>
            <x14:dxf>
              <fill>
                <patternFill>
                  <bgColor rgb="FFFFFF00"/>
                </patternFill>
              </fill>
            </x14:dxf>
          </x14:cfRule>
          <x14:cfRule type="containsText" priority="390" operator="containsText" id="{78AC44B0-A81D-4F2A-92D3-27CDB1DC16C8}">
            <xm:f>NOT(ISERROR(SEARCH($K$70,Z53)))</xm:f>
            <xm:f>$K$70</xm:f>
            <x14:dxf>
              <fill>
                <patternFill>
                  <bgColor rgb="FF00B050"/>
                </patternFill>
              </fill>
            </x14:dxf>
          </x14:cfRule>
          <x14:cfRule type="containsText" priority="391" operator="containsText" id="{FB24109C-D9CD-4554-8B76-ED11F9F0BA2D}">
            <xm:f>NOT(ISERROR(SEARCH($K$69,Z53)))</xm:f>
            <xm:f>$K$69</xm:f>
            <x14:dxf>
              <fill>
                <patternFill>
                  <bgColor rgb="FF92D050"/>
                </patternFill>
              </fill>
            </x14:dxf>
          </x14:cfRule>
          <xm:sqref>Z53:Z56</xm:sqref>
        </x14:conditionalFormatting>
        <x14:conditionalFormatting xmlns:xm="http://schemas.microsoft.com/office/excel/2006/main">
          <x14:cfRule type="containsText" priority="383" operator="containsText" id="{0848AA23-6274-4BA9-8DA8-23B056036E85}">
            <xm:f>NOT(ISERROR(SEARCH($M$72,AB53)))</xm:f>
            <xm:f>$M$72</xm:f>
            <x14:dxf>
              <fill>
                <patternFill>
                  <bgColor rgb="FFFF0000"/>
                </patternFill>
              </fill>
            </x14:dxf>
          </x14:cfRule>
          <x14:cfRule type="containsText" priority="384" operator="containsText" id="{9E01F183-9790-4603-93E9-0E9F21815F1A}">
            <xm:f>NOT(ISERROR(SEARCH($M$71,AB53)))</xm:f>
            <xm:f>$M$71</xm:f>
            <x14:dxf>
              <fill>
                <patternFill>
                  <bgColor rgb="FFFFC000"/>
                </patternFill>
              </fill>
            </x14:dxf>
          </x14:cfRule>
          <x14:cfRule type="containsText" priority="385" operator="containsText" id="{84FEDA1A-A617-42E3-9E24-B2DD02DCC0E7}">
            <xm:f>NOT(ISERROR(SEARCH($M$70,AB53)))</xm:f>
            <xm:f>$M$70</xm:f>
            <x14:dxf>
              <fill>
                <patternFill>
                  <bgColor rgb="FFFFFF00"/>
                </patternFill>
              </fill>
            </x14:dxf>
          </x14:cfRule>
          <x14:cfRule type="containsText" priority="386" operator="containsText" id="{761F61F8-8DEF-4727-83E1-79F56944D7D4}">
            <xm:f>NOT(ISERROR(SEARCH($M$69,AB53)))</xm:f>
            <xm:f>$M$69</xm:f>
            <x14:dxf>
              <fill>
                <patternFill>
                  <bgColor rgb="FF92D050"/>
                </patternFill>
              </fill>
            </x14:dxf>
          </x14:cfRule>
          <xm:sqref>AB53:AB56</xm:sqref>
        </x14:conditionalFormatting>
        <x14:conditionalFormatting xmlns:xm="http://schemas.microsoft.com/office/excel/2006/main">
          <x14:cfRule type="containsText" priority="346" operator="containsText" id="{93AC724B-0928-496F-919A-89BE622690F9}">
            <xm:f>NOT(ISERROR(SEARCH($I$69,I59)))</xm:f>
            <xm:f>$I$69</xm:f>
            <x14:dxf>
              <fill>
                <patternFill>
                  <fgColor rgb="FF92D050"/>
                  <bgColor rgb="FF92D050"/>
                </patternFill>
              </fill>
            </x14:dxf>
          </x14:cfRule>
          <x14:cfRule type="containsText" priority="347" operator="containsText" id="{D9FC5C23-E298-4F46-B1F9-55F9EE9FD87C}">
            <xm:f>NOT(ISERROR(SEARCH($I$70,I59)))</xm:f>
            <xm:f>$I$70</xm:f>
            <x14:dxf>
              <fill>
                <patternFill>
                  <bgColor rgb="FF00B050"/>
                </patternFill>
              </fill>
            </x14:dxf>
          </x14:cfRule>
          <x14:cfRule type="containsText" priority="348" operator="containsText" id="{0AE5E592-D982-4C92-B316-090A0C804AB3}">
            <xm:f>NOT(ISERROR(SEARCH($I$73,I59)))</xm:f>
            <xm:f>$I$73</xm:f>
            <x14:dxf>
              <fill>
                <patternFill>
                  <bgColor rgb="FFFF0000"/>
                </patternFill>
              </fill>
            </x14:dxf>
          </x14:cfRule>
          <x14:cfRule type="containsText" priority="349" operator="containsText" id="{8EF1A405-75B6-496E-9F4B-BEE7B565DEF6}">
            <xm:f>NOT(ISERROR(SEARCH($I$72,I59)))</xm:f>
            <xm:f>$I$72</xm:f>
            <x14:dxf>
              <fill>
                <patternFill>
                  <fgColor rgb="FFFFC000"/>
                  <bgColor rgb="FFFFC000"/>
                </patternFill>
              </fill>
            </x14:dxf>
          </x14:cfRule>
          <x14:cfRule type="containsText" priority="350" operator="containsText" id="{60899171-5CE2-4314-97DE-7F722753B457}">
            <xm:f>NOT(ISERROR(SEARCH($I$71,I59)))</xm:f>
            <xm:f>$I$71</xm:f>
            <x14:dxf>
              <fill>
                <patternFill>
                  <fgColor rgb="FFFFFF00"/>
                  <bgColor rgb="FFFFFF00"/>
                </patternFill>
              </fill>
            </x14:dxf>
          </x14:cfRule>
          <x14:cfRule type="containsText" priority="351" operator="containsText" id="{92DC2BE1-7459-4A20-B760-7D83DDF3C2E4}">
            <xm:f>NOT(ISERROR(SEARCH($I$70,I59)))</xm:f>
            <xm:f>$I$70</xm:f>
            <x14:dxf>
              <fill>
                <patternFill>
                  <bgColor theme="0" tint="-0.14996795556505021"/>
                </patternFill>
              </fill>
            </x14:dxf>
          </x14:cfRule>
          <x14:cfRule type="cellIs" priority="352" operator="equal" id="{EEB56F49-2434-45B9-8381-7B63B86317A0}">
            <xm:f>'Tabla probabiidad'!$B$5</xm:f>
            <x14:dxf>
              <fill>
                <patternFill>
                  <fgColor theme="6"/>
                </patternFill>
              </fill>
            </x14:dxf>
          </x14:cfRule>
          <x14:cfRule type="cellIs" priority="353" operator="equal" id="{F0D3B016-1F44-40C4-AA0E-8E890828098C}">
            <xm:f>'Tabla probabiidad'!$B$5</xm:f>
            <x14:dxf>
              <fill>
                <patternFill>
                  <fgColor rgb="FF92D050"/>
                  <bgColor theme="6" tint="0.59996337778862885"/>
                </patternFill>
              </fill>
            </x14:dxf>
          </x14:cfRule>
          <xm:sqref>I59:I60</xm:sqref>
        </x14:conditionalFormatting>
        <x14:conditionalFormatting xmlns:xm="http://schemas.microsoft.com/office/excel/2006/main">
          <x14:cfRule type="containsText" priority="338" operator="containsText" id="{985A110A-515D-4445-9C82-4575A3EA6713}">
            <xm:f>NOT(ISERROR(SEARCH($I$69,I57)))</xm:f>
            <xm:f>$I$69</xm:f>
            <x14:dxf>
              <fill>
                <patternFill>
                  <fgColor rgb="FF92D050"/>
                  <bgColor rgb="FF92D050"/>
                </patternFill>
              </fill>
            </x14:dxf>
          </x14:cfRule>
          <x14:cfRule type="containsText" priority="339" operator="containsText" id="{FDF9C189-EA4C-4468-9F1F-CB800B645383}">
            <xm:f>NOT(ISERROR(SEARCH($I$70,I57)))</xm:f>
            <xm:f>$I$70</xm:f>
            <x14:dxf>
              <fill>
                <patternFill>
                  <bgColor rgb="FF00B050"/>
                </patternFill>
              </fill>
            </x14:dxf>
          </x14:cfRule>
          <x14:cfRule type="containsText" priority="340" operator="containsText" id="{2F44FFD9-408A-49A5-9210-867C62D545A5}">
            <xm:f>NOT(ISERROR(SEARCH($I$73,I57)))</xm:f>
            <xm:f>$I$73</xm:f>
            <x14:dxf>
              <fill>
                <patternFill>
                  <bgColor rgb="FFFF0000"/>
                </patternFill>
              </fill>
            </x14:dxf>
          </x14:cfRule>
          <x14:cfRule type="containsText" priority="341" operator="containsText" id="{4DB36F94-E7C7-49EA-8964-D8011822D561}">
            <xm:f>NOT(ISERROR(SEARCH($I$72,I57)))</xm:f>
            <xm:f>$I$72</xm:f>
            <x14:dxf>
              <fill>
                <patternFill>
                  <fgColor rgb="FFFFC000"/>
                  <bgColor rgb="FFFFC000"/>
                </patternFill>
              </fill>
            </x14:dxf>
          </x14:cfRule>
          <x14:cfRule type="containsText" priority="342" operator="containsText" id="{D19F7E1E-D606-4686-BABA-AF6E3D67007F}">
            <xm:f>NOT(ISERROR(SEARCH($I$71,I57)))</xm:f>
            <xm:f>$I$71</xm:f>
            <x14:dxf>
              <fill>
                <patternFill>
                  <fgColor rgb="FFFFFF00"/>
                  <bgColor rgb="FFFFFF00"/>
                </patternFill>
              </fill>
            </x14:dxf>
          </x14:cfRule>
          <x14:cfRule type="containsText" priority="343" operator="containsText" id="{D5899E9C-100D-4917-8D36-9B58E8477394}">
            <xm:f>NOT(ISERROR(SEARCH($I$70,I57)))</xm:f>
            <xm:f>$I$70</xm:f>
            <x14:dxf>
              <fill>
                <patternFill>
                  <bgColor theme="0" tint="-0.14996795556505021"/>
                </patternFill>
              </fill>
            </x14:dxf>
          </x14:cfRule>
          <x14:cfRule type="cellIs" priority="344" operator="equal" id="{676BD063-DE6A-4498-9D40-D9FBD439474E}">
            <xm:f>'Tabla probabiidad'!$B$5</xm:f>
            <x14:dxf>
              <fill>
                <patternFill>
                  <fgColor theme="6"/>
                </patternFill>
              </fill>
            </x14:dxf>
          </x14:cfRule>
          <x14:cfRule type="cellIs" priority="345" operator="equal" id="{35524B74-3FC2-49C4-BEDB-796DD520F825}">
            <xm:f>'Tabla probabiidad'!$B$5</xm:f>
            <x14:dxf>
              <fill>
                <patternFill>
                  <fgColor rgb="FF92D050"/>
                  <bgColor theme="6" tint="0.59996337778862885"/>
                </patternFill>
              </fill>
            </x14:dxf>
          </x14:cfRule>
          <xm:sqref>I57</xm:sqref>
        </x14:conditionalFormatting>
        <x14:conditionalFormatting xmlns:xm="http://schemas.microsoft.com/office/excel/2006/main">
          <x14:cfRule type="containsText" priority="333" operator="containsText" id="{547A6DEA-FEE0-40B9-A2B7-C18F7FD9E5AD}">
            <xm:f>NOT(ISERROR(SEARCH($K$73,K59)))</xm:f>
            <xm:f>$K$73</xm:f>
            <x14:dxf>
              <fill>
                <patternFill>
                  <bgColor rgb="FFFF0000"/>
                </patternFill>
              </fill>
            </x14:dxf>
          </x14:cfRule>
          <x14:cfRule type="containsText" priority="334" operator="containsText" id="{3899186B-6151-4558-9CA3-FCAF6F4C1802}">
            <xm:f>NOT(ISERROR(SEARCH($K$72,K59)))</xm:f>
            <xm:f>$K$72</xm:f>
            <x14:dxf>
              <fill>
                <patternFill>
                  <bgColor rgb="FFFFC000"/>
                </patternFill>
              </fill>
            </x14:dxf>
          </x14:cfRule>
          <x14:cfRule type="containsText" priority="335" operator="containsText" id="{8063A793-839C-49F7-945D-33638432D4B8}">
            <xm:f>NOT(ISERROR(SEARCH($K$71,K59)))</xm:f>
            <xm:f>$K$71</xm:f>
            <x14:dxf>
              <fill>
                <patternFill>
                  <bgColor rgb="FFFFFF00"/>
                </patternFill>
              </fill>
            </x14:dxf>
          </x14:cfRule>
          <x14:cfRule type="containsText" priority="336" operator="containsText" id="{14724808-9664-48C5-8881-207A85B0E9E1}">
            <xm:f>NOT(ISERROR(SEARCH($K$70,K59)))</xm:f>
            <xm:f>$K$70</xm:f>
            <x14:dxf>
              <fill>
                <patternFill>
                  <bgColor rgb="FF00B050"/>
                </patternFill>
              </fill>
            </x14:dxf>
          </x14:cfRule>
          <x14:cfRule type="containsText" priority="337" operator="containsText" id="{00891F97-1E31-47B9-ACF2-1ED6FE949F7B}">
            <xm:f>NOT(ISERROR(SEARCH($K$69,K59)))</xm:f>
            <xm:f>$K$69</xm:f>
            <x14:dxf>
              <fill>
                <patternFill>
                  <bgColor rgb="FF92D050"/>
                </patternFill>
              </fill>
            </x14:dxf>
          </x14:cfRule>
          <xm:sqref>K59</xm:sqref>
        </x14:conditionalFormatting>
        <x14:conditionalFormatting xmlns:xm="http://schemas.microsoft.com/office/excel/2006/main">
          <x14:cfRule type="containsText" priority="328" operator="containsText" id="{606F8019-DBD1-429A-83AF-B88BD20754CF}">
            <xm:f>NOT(ISERROR(SEARCH($K$73,K57)))</xm:f>
            <xm:f>$K$73</xm:f>
            <x14:dxf>
              <fill>
                <patternFill>
                  <bgColor rgb="FFFF0000"/>
                </patternFill>
              </fill>
            </x14:dxf>
          </x14:cfRule>
          <x14:cfRule type="containsText" priority="329" operator="containsText" id="{33AA986A-77B5-4D0C-AF9C-5F9E69D4F20D}">
            <xm:f>NOT(ISERROR(SEARCH($K$72,K57)))</xm:f>
            <xm:f>$K$72</xm:f>
            <x14:dxf>
              <fill>
                <patternFill>
                  <bgColor rgb="FFFFC000"/>
                </patternFill>
              </fill>
            </x14:dxf>
          </x14:cfRule>
          <x14:cfRule type="containsText" priority="330" operator="containsText" id="{B7E6DFC1-23A9-4AA2-947B-954C00FE11BC}">
            <xm:f>NOT(ISERROR(SEARCH($K$71,K57)))</xm:f>
            <xm:f>$K$71</xm:f>
            <x14:dxf>
              <fill>
                <patternFill>
                  <bgColor rgb="FFFFFF00"/>
                </patternFill>
              </fill>
            </x14:dxf>
          </x14:cfRule>
          <x14:cfRule type="containsText" priority="331" operator="containsText" id="{0C12DA1B-1E83-49C4-A89E-A36111234363}">
            <xm:f>NOT(ISERROR(SEARCH($K$70,K57)))</xm:f>
            <xm:f>$K$70</xm:f>
            <x14:dxf>
              <fill>
                <patternFill>
                  <bgColor rgb="FF00B050"/>
                </patternFill>
              </fill>
            </x14:dxf>
          </x14:cfRule>
          <x14:cfRule type="containsText" priority="332" operator="containsText" id="{9F7BB2FE-9B6D-4AF3-A227-40B59D125057}">
            <xm:f>NOT(ISERROR(SEARCH($K$69,K57)))</xm:f>
            <xm:f>$K$69</xm:f>
            <x14:dxf>
              <fill>
                <patternFill>
                  <bgColor rgb="FF92D050"/>
                </patternFill>
              </fill>
            </x14:dxf>
          </x14:cfRule>
          <xm:sqref>K57</xm:sqref>
        </x14:conditionalFormatting>
        <x14:conditionalFormatting xmlns:xm="http://schemas.microsoft.com/office/excel/2006/main">
          <x14:cfRule type="containsText" priority="323" operator="containsText" id="{04DB6885-0B74-4DC0-9B20-1B1BA9221B87}">
            <xm:f>NOT(ISERROR(SEARCH($K$73,K60)))</xm:f>
            <xm:f>$K$73</xm:f>
            <x14:dxf>
              <fill>
                <patternFill>
                  <bgColor rgb="FFFF0000"/>
                </patternFill>
              </fill>
            </x14:dxf>
          </x14:cfRule>
          <x14:cfRule type="containsText" priority="324" operator="containsText" id="{F6A64EEF-52EC-4C77-9C9A-806400790A50}">
            <xm:f>NOT(ISERROR(SEARCH($K$72,K60)))</xm:f>
            <xm:f>$K$72</xm:f>
            <x14:dxf>
              <fill>
                <patternFill>
                  <bgColor rgb="FFFFC000"/>
                </patternFill>
              </fill>
            </x14:dxf>
          </x14:cfRule>
          <x14:cfRule type="containsText" priority="325" operator="containsText" id="{0DB45E7F-666D-4EA5-8A2E-5A688B922490}">
            <xm:f>NOT(ISERROR(SEARCH($K$71,K60)))</xm:f>
            <xm:f>$K$71</xm:f>
            <x14:dxf>
              <fill>
                <patternFill>
                  <bgColor rgb="FFFFFF00"/>
                </patternFill>
              </fill>
            </x14:dxf>
          </x14:cfRule>
          <x14:cfRule type="containsText" priority="326" operator="containsText" id="{660C4326-64C8-44B1-86BA-C79A79F78865}">
            <xm:f>NOT(ISERROR(SEARCH($K$70,K60)))</xm:f>
            <xm:f>$K$70</xm:f>
            <x14:dxf>
              <fill>
                <patternFill>
                  <bgColor rgb="FF00B050"/>
                </patternFill>
              </fill>
            </x14:dxf>
          </x14:cfRule>
          <x14:cfRule type="containsText" priority="327" operator="containsText" id="{05D9A0D9-F397-47B1-B36D-EB6A6924DCE2}">
            <xm:f>NOT(ISERROR(SEARCH($K$69,K60)))</xm:f>
            <xm:f>$K$69</xm:f>
            <x14:dxf>
              <fill>
                <patternFill>
                  <bgColor rgb="FF92D050"/>
                </patternFill>
              </fill>
            </x14:dxf>
          </x14:cfRule>
          <xm:sqref>K60</xm:sqref>
        </x14:conditionalFormatting>
        <x14:conditionalFormatting xmlns:xm="http://schemas.microsoft.com/office/excel/2006/main">
          <x14:cfRule type="containsText" priority="319" operator="containsText" id="{8F22B4EC-740F-4D3C-924A-686588B55C0A}">
            <xm:f>NOT(ISERROR(SEARCH($M$72,M57)))</xm:f>
            <xm:f>$M$72</xm:f>
            <x14:dxf>
              <fill>
                <patternFill>
                  <bgColor rgb="FFFF0000"/>
                </patternFill>
              </fill>
            </x14:dxf>
          </x14:cfRule>
          <x14:cfRule type="containsText" priority="320" operator="containsText" id="{616439D2-6D9B-4FEC-8A4D-FD36C74BBFAD}">
            <xm:f>NOT(ISERROR(SEARCH($M$71,M57)))</xm:f>
            <xm:f>$M$71</xm:f>
            <x14:dxf>
              <fill>
                <patternFill>
                  <bgColor rgb="FFFFC000"/>
                </patternFill>
              </fill>
            </x14:dxf>
          </x14:cfRule>
          <x14:cfRule type="containsText" priority="321" operator="containsText" id="{22F5CC84-7FD9-420D-B862-6D9DA4BF907A}">
            <xm:f>NOT(ISERROR(SEARCH($M$70,M57)))</xm:f>
            <xm:f>$M$70</xm:f>
            <x14:dxf>
              <fill>
                <patternFill>
                  <bgColor rgb="FFFFFF00"/>
                </patternFill>
              </fill>
            </x14:dxf>
          </x14:cfRule>
          <x14:cfRule type="containsText" priority="322" operator="containsText" id="{7C803D8E-389B-4ED7-B091-8388DB5D8D8B}">
            <xm:f>NOT(ISERROR(SEARCH($M$69,M57)))</xm:f>
            <xm:f>$M$69</xm:f>
            <x14:dxf>
              <fill>
                <patternFill>
                  <bgColor rgb="FF92D050"/>
                </patternFill>
              </fill>
            </x14:dxf>
          </x14:cfRule>
          <xm:sqref>M57</xm:sqref>
        </x14:conditionalFormatting>
        <x14:conditionalFormatting xmlns:xm="http://schemas.microsoft.com/office/excel/2006/main">
          <x14:cfRule type="containsText" priority="315" operator="containsText" id="{C8B2BF1C-A6DF-4A1D-A4C0-85B46BE6E1BD}">
            <xm:f>NOT(ISERROR(SEARCH($M$72,M59)))</xm:f>
            <xm:f>$M$72</xm:f>
            <x14:dxf>
              <fill>
                <patternFill>
                  <bgColor rgb="FFFF0000"/>
                </patternFill>
              </fill>
            </x14:dxf>
          </x14:cfRule>
          <x14:cfRule type="containsText" priority="316" operator="containsText" id="{99CC524B-66DC-4F70-8FB2-2F52CEDFE9B0}">
            <xm:f>NOT(ISERROR(SEARCH($M$71,M59)))</xm:f>
            <xm:f>$M$71</xm:f>
            <x14:dxf>
              <fill>
                <patternFill>
                  <bgColor rgb="FFFFC000"/>
                </patternFill>
              </fill>
            </x14:dxf>
          </x14:cfRule>
          <x14:cfRule type="containsText" priority="317" operator="containsText" id="{3776C92A-FE91-4363-A4BF-7BE057D6495D}">
            <xm:f>NOT(ISERROR(SEARCH($M$70,M59)))</xm:f>
            <xm:f>$M$70</xm:f>
            <x14:dxf>
              <fill>
                <patternFill>
                  <bgColor rgb="FFFFFF00"/>
                </patternFill>
              </fill>
            </x14:dxf>
          </x14:cfRule>
          <x14:cfRule type="containsText" priority="318" operator="containsText" id="{A70EE290-7B3C-4438-BD82-54A62B26B8C8}">
            <xm:f>NOT(ISERROR(SEARCH($M$69,M59)))</xm:f>
            <xm:f>$M$69</xm:f>
            <x14:dxf>
              <fill>
                <patternFill>
                  <bgColor rgb="FF92D050"/>
                </patternFill>
              </fill>
            </x14:dxf>
          </x14:cfRule>
          <xm:sqref>M59:M60</xm:sqref>
        </x14:conditionalFormatting>
        <x14:conditionalFormatting xmlns:xm="http://schemas.microsoft.com/office/excel/2006/main">
          <x14:cfRule type="containsText" priority="311" operator="containsText" id="{528BFBF8-5DF2-472E-9138-C5FA36E459EF}">
            <xm:f>NOT(ISERROR(SEARCH($M$72,AB57)))</xm:f>
            <xm:f>$M$72</xm:f>
            <x14:dxf>
              <fill>
                <patternFill>
                  <bgColor rgb="FFFF0000"/>
                </patternFill>
              </fill>
            </x14:dxf>
          </x14:cfRule>
          <x14:cfRule type="containsText" priority="312" operator="containsText" id="{D4AF45A1-4C78-4012-988E-42A26B8981C7}">
            <xm:f>NOT(ISERROR(SEARCH($M$71,AB57)))</xm:f>
            <xm:f>$M$71</xm:f>
            <x14:dxf>
              <fill>
                <patternFill>
                  <bgColor rgb="FFFFC000"/>
                </patternFill>
              </fill>
            </x14:dxf>
          </x14:cfRule>
          <x14:cfRule type="containsText" priority="313" operator="containsText" id="{9A457592-3880-4DE3-A37E-AF186AD28081}">
            <xm:f>NOT(ISERROR(SEARCH($M$70,AB57)))</xm:f>
            <xm:f>$M$70</xm:f>
            <x14:dxf>
              <fill>
                <patternFill>
                  <bgColor rgb="FFFFFF00"/>
                </patternFill>
              </fill>
            </x14:dxf>
          </x14:cfRule>
          <x14:cfRule type="containsText" priority="314" operator="containsText" id="{645AF3D0-551B-4D35-AC1E-8FCCB3378C1F}">
            <xm:f>NOT(ISERROR(SEARCH($M$69,AB57)))</xm:f>
            <xm:f>$M$69</xm:f>
            <x14:dxf>
              <fill>
                <patternFill>
                  <bgColor rgb="FF92D050"/>
                </patternFill>
              </fill>
            </x14:dxf>
          </x14:cfRule>
          <xm:sqref>AB57</xm:sqref>
        </x14:conditionalFormatting>
        <x14:conditionalFormatting xmlns:xm="http://schemas.microsoft.com/office/excel/2006/main">
          <x14:cfRule type="containsText" priority="307" operator="containsText" id="{3402F3F6-AF4A-4FE8-8149-F772E0AF893D}">
            <xm:f>NOT(ISERROR(SEARCH($M$72,AB59)))</xm:f>
            <xm:f>$M$72</xm:f>
            <x14:dxf>
              <fill>
                <patternFill>
                  <bgColor rgb="FFFF0000"/>
                </patternFill>
              </fill>
            </x14:dxf>
          </x14:cfRule>
          <x14:cfRule type="containsText" priority="308" operator="containsText" id="{1ACFF8EB-A593-4486-9032-6CC24CD788D6}">
            <xm:f>NOT(ISERROR(SEARCH($M$71,AB59)))</xm:f>
            <xm:f>$M$71</xm:f>
            <x14:dxf>
              <fill>
                <patternFill>
                  <bgColor rgb="FFFFC000"/>
                </patternFill>
              </fill>
            </x14:dxf>
          </x14:cfRule>
          <x14:cfRule type="containsText" priority="309" operator="containsText" id="{B22B8A18-DC22-485B-AE41-5BCB68F6C63C}">
            <xm:f>NOT(ISERROR(SEARCH($M$70,AB59)))</xm:f>
            <xm:f>$M$70</xm:f>
            <x14:dxf>
              <fill>
                <patternFill>
                  <bgColor rgb="FFFFFF00"/>
                </patternFill>
              </fill>
            </x14:dxf>
          </x14:cfRule>
          <x14:cfRule type="containsText" priority="310" operator="containsText" id="{34C14646-2883-48A4-9F1F-E70C6BA56C6A}">
            <xm:f>NOT(ISERROR(SEARCH($M$69,AB59)))</xm:f>
            <xm:f>$M$69</xm:f>
            <x14:dxf>
              <fill>
                <patternFill>
                  <bgColor rgb="FF92D050"/>
                </patternFill>
              </fill>
            </x14:dxf>
          </x14:cfRule>
          <xm:sqref>AB59:AB61</xm:sqref>
        </x14:conditionalFormatting>
        <x14:conditionalFormatting xmlns:xm="http://schemas.microsoft.com/office/excel/2006/main">
          <x14:cfRule type="containsText" priority="280" operator="containsText" id="{F0D5DA3A-1410-433F-B41D-709C5DDE5D52}">
            <xm:f>NOT(ISERROR(SEARCH($H$25,X62)))</xm:f>
            <xm:f>$H$25</xm:f>
            <x14:dxf>
              <fill>
                <patternFill>
                  <bgColor rgb="FFFF0000"/>
                </patternFill>
              </fill>
            </x14:dxf>
          </x14:cfRule>
          <x14:cfRule type="containsText" priority="281" operator="containsText" id="{93141B7B-D6D4-4F75-BDB6-D37C3E88216B}">
            <xm:f>NOT(ISERROR(SEARCH($H$24,X62)))</xm:f>
            <xm:f>$H$24</xm:f>
            <x14:dxf>
              <fill>
                <patternFill>
                  <bgColor rgb="FFFFC000"/>
                </patternFill>
              </fill>
            </x14:dxf>
          </x14:cfRule>
          <x14:cfRule type="containsText" priority="282" operator="containsText" id="{4325F6BA-202B-4D82-AC87-E321C0121FC5}">
            <xm:f>NOT(ISERROR(SEARCH($H$23,X62)))</xm:f>
            <xm:f>$H$23</xm:f>
            <x14:dxf>
              <fill>
                <patternFill>
                  <bgColor rgb="FFFFFF00"/>
                </patternFill>
              </fill>
            </x14:dxf>
          </x14:cfRule>
          <x14:cfRule type="containsText" priority="283" operator="containsText" id="{EC0F75A4-42F7-485E-9AC3-37C51E6C29A1}">
            <xm:f>NOT(ISERROR(SEARCH($H$22,X62)))</xm:f>
            <xm:f>$H$22</xm:f>
            <x14:dxf>
              <fill>
                <patternFill>
                  <bgColor rgb="FF00B050"/>
                </patternFill>
              </fill>
            </x14:dxf>
          </x14:cfRule>
          <x14:cfRule type="containsText" priority="284" operator="containsText" id="{2D54C9DB-EA88-40C1-B7F1-2E19C0FD677A}">
            <xm:f>NOT(ISERROR(SEARCH($H$21,X62)))</xm:f>
            <xm:f>$H$21</xm:f>
            <x14:dxf>
              <fill>
                <patternFill>
                  <bgColor rgb="FFADDB7B"/>
                </patternFill>
              </fill>
            </x14:dxf>
          </x14:cfRule>
          <xm:sqref>X62:X63</xm:sqref>
        </x14:conditionalFormatting>
        <x14:conditionalFormatting xmlns:xm="http://schemas.microsoft.com/office/excel/2006/main">
          <x14:cfRule type="containsText" priority="261" operator="containsText" id="{0FF7BF0F-15A4-4D03-B2A6-DD314ECB1B20}">
            <xm:f>NOT(ISERROR(SEARCH($H$25,X61)))</xm:f>
            <xm:f>$H$25</xm:f>
            <x14:dxf>
              <fill>
                <patternFill>
                  <bgColor rgb="FFFF0000"/>
                </patternFill>
              </fill>
            </x14:dxf>
          </x14:cfRule>
          <x14:cfRule type="containsText" priority="262" operator="containsText" id="{2D4CFE56-227E-4E43-A036-12ABEB547ECE}">
            <xm:f>NOT(ISERROR(SEARCH($H$24,X61)))</xm:f>
            <xm:f>$H$24</xm:f>
            <x14:dxf>
              <fill>
                <patternFill>
                  <bgColor rgb="FFFFC000"/>
                </patternFill>
              </fill>
            </x14:dxf>
          </x14:cfRule>
          <x14:cfRule type="containsText" priority="263" operator="containsText" id="{958456D7-ADC9-40EB-B360-15CA884AD692}">
            <xm:f>NOT(ISERROR(SEARCH($H$23,X61)))</xm:f>
            <xm:f>$H$23</xm:f>
            <x14:dxf>
              <fill>
                <patternFill>
                  <bgColor rgb="FFFFFF00"/>
                </patternFill>
              </fill>
            </x14:dxf>
          </x14:cfRule>
          <x14:cfRule type="containsText" priority="264" operator="containsText" id="{388387FA-79C3-4981-893E-28403851D411}">
            <xm:f>NOT(ISERROR(SEARCH($H$22,X61)))</xm:f>
            <xm:f>$H$22</xm:f>
            <x14:dxf>
              <fill>
                <patternFill>
                  <bgColor rgb="FF00B050"/>
                </patternFill>
              </fill>
            </x14:dxf>
          </x14:cfRule>
          <x14:cfRule type="containsText" priority="265" operator="containsText" id="{E4707CD2-4446-4375-84CF-6B0047B676A3}">
            <xm:f>NOT(ISERROR(SEARCH($H$21,X61)))</xm:f>
            <xm:f>$H$21</xm:f>
            <x14:dxf>
              <fill>
                <patternFill>
                  <bgColor rgb="FFADDB7B"/>
                </patternFill>
              </fill>
            </x14:dxf>
          </x14:cfRule>
          <xm:sqref>X61</xm:sqref>
        </x14:conditionalFormatting>
        <x14:conditionalFormatting xmlns:xm="http://schemas.microsoft.com/office/excel/2006/main">
          <x14:cfRule type="containsText" priority="242" operator="containsText" id="{16C48211-B74A-45FE-A7CB-7AA4041FAB9C}">
            <xm:f>NOT(ISERROR(SEARCH($J$25,Z61)))</xm:f>
            <xm:f>$J$25</xm:f>
            <x14:dxf>
              <fill>
                <patternFill>
                  <bgColor rgb="FFFF0000"/>
                </patternFill>
              </fill>
            </x14:dxf>
          </x14:cfRule>
          <x14:cfRule type="containsText" priority="243" operator="containsText" id="{DC96BFE0-5FE7-4E54-94B0-D22A9D9B6F55}">
            <xm:f>NOT(ISERROR(SEARCH($J$24,Z61)))</xm:f>
            <xm:f>$J$24</xm:f>
            <x14:dxf>
              <fill>
                <patternFill>
                  <bgColor rgb="FFFFC000"/>
                </patternFill>
              </fill>
            </x14:dxf>
          </x14:cfRule>
          <x14:cfRule type="containsText" priority="244" operator="containsText" id="{022B5D87-6582-43B6-8171-FFA674508DA1}">
            <xm:f>NOT(ISERROR(SEARCH($J$23,Z61)))</xm:f>
            <xm:f>$J$23</xm:f>
            <x14:dxf>
              <fill>
                <patternFill>
                  <bgColor rgb="FFFFFF00"/>
                </patternFill>
              </fill>
            </x14:dxf>
          </x14:cfRule>
          <x14:cfRule type="containsText" priority="245" operator="containsText" id="{96E28935-55F2-4C58-A298-820F2E332DA4}">
            <xm:f>NOT(ISERROR(SEARCH($J$22,Z61)))</xm:f>
            <xm:f>$J$22</xm:f>
            <x14:dxf>
              <fill>
                <patternFill>
                  <bgColor rgb="FF00B050"/>
                </patternFill>
              </fill>
            </x14:dxf>
          </x14:cfRule>
          <x14:cfRule type="containsText" priority="246" operator="containsText" id="{9AF5BE4B-7F81-4C9C-8C8C-3182E0B5971C}">
            <xm:f>NOT(ISERROR(SEARCH($J$21,Z61)))</xm:f>
            <xm:f>$J$21</xm:f>
            <x14:dxf>
              <fill>
                <patternFill>
                  <bgColor rgb="FF92D050"/>
                </patternFill>
              </fill>
            </x14:dxf>
          </x14:cfRule>
          <xm:sqref>Z61</xm:sqref>
        </x14:conditionalFormatting>
        <x14:conditionalFormatting xmlns:xm="http://schemas.microsoft.com/office/excel/2006/main">
          <x14:cfRule type="containsText" priority="237" operator="containsText" id="{086FE0B6-EA1F-48DB-9EFF-17F97090A72A}">
            <xm:f>NOT(ISERROR(SEARCH($J$25,Z62)))</xm:f>
            <xm:f>$J$25</xm:f>
            <x14:dxf>
              <fill>
                <patternFill>
                  <bgColor rgb="FFFF0000"/>
                </patternFill>
              </fill>
            </x14:dxf>
          </x14:cfRule>
          <x14:cfRule type="containsText" priority="238" operator="containsText" id="{5E278C35-DCCA-409A-A58C-7D7C554EFDF9}">
            <xm:f>NOT(ISERROR(SEARCH($J$24,Z62)))</xm:f>
            <xm:f>$J$24</xm:f>
            <x14:dxf>
              <fill>
                <patternFill>
                  <bgColor rgb="FFFFC000"/>
                </patternFill>
              </fill>
            </x14:dxf>
          </x14:cfRule>
          <x14:cfRule type="containsText" priority="239" operator="containsText" id="{99D36E27-350B-47B5-A540-AA1AA18893D5}">
            <xm:f>NOT(ISERROR(SEARCH($J$23,Z62)))</xm:f>
            <xm:f>$J$23</xm:f>
            <x14:dxf>
              <fill>
                <patternFill>
                  <bgColor rgb="FFFFFF00"/>
                </patternFill>
              </fill>
            </x14:dxf>
          </x14:cfRule>
          <x14:cfRule type="containsText" priority="240" operator="containsText" id="{01B1B779-BE36-41FE-84DB-3A6DCF7B4935}">
            <xm:f>NOT(ISERROR(SEARCH($J$22,Z62)))</xm:f>
            <xm:f>$J$22</xm:f>
            <x14:dxf>
              <fill>
                <patternFill>
                  <bgColor rgb="FF00B050"/>
                </patternFill>
              </fill>
            </x14:dxf>
          </x14:cfRule>
          <x14:cfRule type="containsText" priority="241" operator="containsText" id="{BC99ED82-C294-4D53-922E-87C8416A226F}">
            <xm:f>NOT(ISERROR(SEARCH($J$21,Z62)))</xm:f>
            <xm:f>$J$21</xm:f>
            <x14:dxf>
              <fill>
                <patternFill>
                  <bgColor rgb="FF92D050"/>
                </patternFill>
              </fill>
            </x14:dxf>
          </x14:cfRule>
          <xm:sqref>Z62</xm:sqref>
        </x14:conditionalFormatting>
        <x14:conditionalFormatting xmlns:xm="http://schemas.microsoft.com/office/excel/2006/main">
          <x14:cfRule type="containsText" priority="232" operator="containsText" id="{9515413D-4DB9-46D1-8546-70D3DB310456}">
            <xm:f>NOT(ISERROR(SEARCH($J$25,Z63)))</xm:f>
            <xm:f>$J$25</xm:f>
            <x14:dxf>
              <fill>
                <patternFill>
                  <bgColor rgb="FFFF0000"/>
                </patternFill>
              </fill>
            </x14:dxf>
          </x14:cfRule>
          <x14:cfRule type="containsText" priority="233" operator="containsText" id="{0D7A1964-463B-4297-9714-9F16685B73E8}">
            <xm:f>NOT(ISERROR(SEARCH($J$24,Z63)))</xm:f>
            <xm:f>$J$24</xm:f>
            <x14:dxf>
              <fill>
                <patternFill>
                  <bgColor rgb="FFFFC000"/>
                </patternFill>
              </fill>
            </x14:dxf>
          </x14:cfRule>
          <x14:cfRule type="containsText" priority="234" operator="containsText" id="{B55A3F1A-7E8C-4DCA-B123-A121D238E384}">
            <xm:f>NOT(ISERROR(SEARCH($J$23,Z63)))</xm:f>
            <xm:f>$J$23</xm:f>
            <x14:dxf>
              <fill>
                <patternFill>
                  <bgColor rgb="FFFFFF00"/>
                </patternFill>
              </fill>
            </x14:dxf>
          </x14:cfRule>
          <x14:cfRule type="containsText" priority="235" operator="containsText" id="{55C3D336-80BE-478F-AE68-E073C667A22E}">
            <xm:f>NOT(ISERROR(SEARCH($J$22,Z63)))</xm:f>
            <xm:f>$J$22</xm:f>
            <x14:dxf>
              <fill>
                <patternFill>
                  <bgColor rgb="FF00B050"/>
                </patternFill>
              </fill>
            </x14:dxf>
          </x14:cfRule>
          <x14:cfRule type="containsText" priority="236" operator="containsText" id="{56961374-49A9-4DF8-9354-F2C493B376C0}">
            <xm:f>NOT(ISERROR(SEARCH($J$21,Z63)))</xm:f>
            <xm:f>$J$21</xm:f>
            <x14:dxf>
              <fill>
                <patternFill>
                  <bgColor rgb="FF92D050"/>
                </patternFill>
              </fill>
            </x14:dxf>
          </x14:cfRule>
          <xm:sqref>Z63</xm:sqref>
        </x14:conditionalFormatting>
        <x14:conditionalFormatting xmlns:xm="http://schemas.microsoft.com/office/excel/2006/main">
          <x14:cfRule type="containsText" priority="224" operator="containsText" id="{47B73A4A-8C9B-47C1-BBC4-0BAC225C7322}">
            <xm:f>NOT(ISERROR(SEARCH($I$69,I61)))</xm:f>
            <xm:f>$I$69</xm:f>
            <x14:dxf>
              <fill>
                <patternFill>
                  <fgColor rgb="FF92D050"/>
                  <bgColor rgb="FF92D050"/>
                </patternFill>
              </fill>
            </x14:dxf>
          </x14:cfRule>
          <x14:cfRule type="containsText" priority="225" operator="containsText" id="{1DDEAC6F-BC9D-4FC7-8F0C-2E6C1F6E6CFF}">
            <xm:f>NOT(ISERROR(SEARCH($I$70,I61)))</xm:f>
            <xm:f>$I$70</xm:f>
            <x14:dxf>
              <fill>
                <patternFill>
                  <bgColor rgb="FF00B050"/>
                </patternFill>
              </fill>
            </x14:dxf>
          </x14:cfRule>
          <x14:cfRule type="containsText" priority="226" operator="containsText" id="{50C6ACA2-4FA9-43C6-B710-A68C9DAA5928}">
            <xm:f>NOT(ISERROR(SEARCH($I$73,I61)))</xm:f>
            <xm:f>$I$73</xm:f>
            <x14:dxf>
              <fill>
                <patternFill>
                  <bgColor rgb="FFFF0000"/>
                </patternFill>
              </fill>
            </x14:dxf>
          </x14:cfRule>
          <x14:cfRule type="containsText" priority="227" operator="containsText" id="{7BF658AE-182C-4555-93BB-FDCBC24B337C}">
            <xm:f>NOT(ISERROR(SEARCH($I$72,I61)))</xm:f>
            <xm:f>$I$72</xm:f>
            <x14:dxf>
              <fill>
                <patternFill>
                  <fgColor rgb="FFFFC000"/>
                  <bgColor rgb="FFFFC000"/>
                </patternFill>
              </fill>
            </x14:dxf>
          </x14:cfRule>
          <x14:cfRule type="containsText" priority="228" operator="containsText" id="{92D0F3F1-DBAF-4E83-A0A9-B1AF4069C7C2}">
            <xm:f>NOT(ISERROR(SEARCH($I$71,I61)))</xm:f>
            <xm:f>$I$71</xm:f>
            <x14:dxf>
              <fill>
                <patternFill>
                  <fgColor rgb="FFFFFF00"/>
                  <bgColor rgb="FFFFFF00"/>
                </patternFill>
              </fill>
            </x14:dxf>
          </x14:cfRule>
          <x14:cfRule type="containsText" priority="229" operator="containsText" id="{DD42CECF-BF8A-4F09-9826-1F6DEA383943}">
            <xm:f>NOT(ISERROR(SEARCH($I$70,I61)))</xm:f>
            <xm:f>$I$70</xm:f>
            <x14:dxf>
              <fill>
                <patternFill>
                  <bgColor theme="0" tint="-0.14996795556505021"/>
                </patternFill>
              </fill>
            </x14:dxf>
          </x14:cfRule>
          <x14:cfRule type="cellIs" priority="230" operator="equal" id="{FCD12970-4F69-4FE0-B6CF-C0F7794F79C9}">
            <xm:f>'Tabla probabiidad'!$B$5</xm:f>
            <x14:dxf>
              <fill>
                <patternFill>
                  <fgColor theme="6"/>
                </patternFill>
              </fill>
            </x14:dxf>
          </x14:cfRule>
          <x14:cfRule type="cellIs" priority="231" operator="equal" id="{F9C5C57F-213C-457A-8F4E-4B624EF3456F}">
            <xm:f>'Tabla probabiidad'!$B$5</xm:f>
            <x14:dxf>
              <fill>
                <patternFill>
                  <fgColor rgb="FF92D050"/>
                  <bgColor theme="6" tint="0.59996337778862885"/>
                </patternFill>
              </fill>
            </x14:dxf>
          </x14:cfRule>
          <xm:sqref>I61:I63</xm:sqref>
        </x14:conditionalFormatting>
        <x14:conditionalFormatting xmlns:xm="http://schemas.microsoft.com/office/excel/2006/main">
          <x14:cfRule type="containsText" priority="219" operator="containsText" id="{96EEBE72-31BE-4EE4-8D2D-D907CAF6BE3C}">
            <xm:f>NOT(ISERROR(SEARCH($K$73,K61)))</xm:f>
            <xm:f>$K$73</xm:f>
            <x14:dxf>
              <fill>
                <patternFill>
                  <bgColor rgb="FFFF0000"/>
                </patternFill>
              </fill>
            </x14:dxf>
          </x14:cfRule>
          <x14:cfRule type="containsText" priority="220" operator="containsText" id="{87F0A5B6-3192-4D56-B221-155803B0FAA6}">
            <xm:f>NOT(ISERROR(SEARCH($K$72,K61)))</xm:f>
            <xm:f>$K$72</xm:f>
            <x14:dxf>
              <fill>
                <patternFill>
                  <bgColor rgb="FFFFC000"/>
                </patternFill>
              </fill>
            </x14:dxf>
          </x14:cfRule>
          <x14:cfRule type="containsText" priority="221" operator="containsText" id="{FC2C06E6-179F-4F70-9F90-2395A2FCCBF9}">
            <xm:f>NOT(ISERROR(SEARCH($K$71,K61)))</xm:f>
            <xm:f>$K$71</xm:f>
            <x14:dxf>
              <fill>
                <patternFill>
                  <bgColor rgb="FFFFFF00"/>
                </patternFill>
              </fill>
            </x14:dxf>
          </x14:cfRule>
          <x14:cfRule type="containsText" priority="222" operator="containsText" id="{F97D0D9F-DA26-495A-9DA2-4B05478AF675}">
            <xm:f>NOT(ISERROR(SEARCH($K$70,K61)))</xm:f>
            <xm:f>$K$70</xm:f>
            <x14:dxf>
              <fill>
                <patternFill>
                  <bgColor rgb="FF00B050"/>
                </patternFill>
              </fill>
            </x14:dxf>
          </x14:cfRule>
          <x14:cfRule type="containsText" priority="223" operator="containsText" id="{76DAE371-DFF4-48A4-BFFC-BCCADB243849}">
            <xm:f>NOT(ISERROR(SEARCH($K$69,K61)))</xm:f>
            <xm:f>$K$69</xm:f>
            <x14:dxf>
              <fill>
                <patternFill>
                  <bgColor rgb="FF92D050"/>
                </patternFill>
              </fill>
            </x14:dxf>
          </x14:cfRule>
          <xm:sqref>K61</xm:sqref>
        </x14:conditionalFormatting>
        <x14:conditionalFormatting xmlns:xm="http://schemas.microsoft.com/office/excel/2006/main">
          <x14:cfRule type="containsText" priority="214" operator="containsText" id="{244771D6-E687-42CA-8B45-BAB1FCE36559}">
            <xm:f>NOT(ISERROR(SEARCH($K$73,K62)))</xm:f>
            <xm:f>$K$73</xm:f>
            <x14:dxf>
              <fill>
                <patternFill>
                  <bgColor rgb="FFFF0000"/>
                </patternFill>
              </fill>
            </x14:dxf>
          </x14:cfRule>
          <x14:cfRule type="containsText" priority="215" operator="containsText" id="{D8B8D1B5-465F-4649-B3C7-5E0C9E1A0109}">
            <xm:f>NOT(ISERROR(SEARCH($K$72,K62)))</xm:f>
            <xm:f>$K$72</xm:f>
            <x14:dxf>
              <fill>
                <patternFill>
                  <bgColor rgb="FFFFC000"/>
                </patternFill>
              </fill>
            </x14:dxf>
          </x14:cfRule>
          <x14:cfRule type="containsText" priority="216" operator="containsText" id="{5C24A3BA-EEEE-43EC-BF99-BAB04BFA5E85}">
            <xm:f>NOT(ISERROR(SEARCH($K$71,K62)))</xm:f>
            <xm:f>$K$71</xm:f>
            <x14:dxf>
              <fill>
                <patternFill>
                  <bgColor rgb="FFFFFF00"/>
                </patternFill>
              </fill>
            </x14:dxf>
          </x14:cfRule>
          <x14:cfRule type="containsText" priority="217" operator="containsText" id="{A4CE270D-3B66-4621-8E3E-2CB682889504}">
            <xm:f>NOT(ISERROR(SEARCH($K$70,K62)))</xm:f>
            <xm:f>$K$70</xm:f>
            <x14:dxf>
              <fill>
                <patternFill>
                  <bgColor rgb="FF00B050"/>
                </patternFill>
              </fill>
            </x14:dxf>
          </x14:cfRule>
          <x14:cfRule type="containsText" priority="218" operator="containsText" id="{2D4F9E70-A1C5-493F-9125-5804D211DEAE}">
            <xm:f>NOT(ISERROR(SEARCH($K$69,K62)))</xm:f>
            <xm:f>$K$69</xm:f>
            <x14:dxf>
              <fill>
                <patternFill>
                  <bgColor rgb="FF92D050"/>
                </patternFill>
              </fill>
            </x14:dxf>
          </x14:cfRule>
          <xm:sqref>K62</xm:sqref>
        </x14:conditionalFormatting>
        <x14:conditionalFormatting xmlns:xm="http://schemas.microsoft.com/office/excel/2006/main">
          <x14:cfRule type="containsText" priority="209" operator="containsText" id="{B69EC116-5012-4795-AFBF-5C6616ECAB90}">
            <xm:f>NOT(ISERROR(SEARCH($K$73,K63)))</xm:f>
            <xm:f>$K$73</xm:f>
            <x14:dxf>
              <fill>
                <patternFill>
                  <bgColor rgb="FFFF0000"/>
                </patternFill>
              </fill>
            </x14:dxf>
          </x14:cfRule>
          <x14:cfRule type="containsText" priority="210" operator="containsText" id="{94514E8B-6FE2-4E4F-897C-5C1C663ED60B}">
            <xm:f>NOT(ISERROR(SEARCH($K$72,K63)))</xm:f>
            <xm:f>$K$72</xm:f>
            <x14:dxf>
              <fill>
                <patternFill>
                  <bgColor rgb="FFFFC000"/>
                </patternFill>
              </fill>
            </x14:dxf>
          </x14:cfRule>
          <x14:cfRule type="containsText" priority="211" operator="containsText" id="{6F004EDB-7B99-4106-91F9-7B0C8D2BBA37}">
            <xm:f>NOT(ISERROR(SEARCH($K$71,K63)))</xm:f>
            <xm:f>$K$71</xm:f>
            <x14:dxf>
              <fill>
                <patternFill>
                  <bgColor rgb="FFFFFF00"/>
                </patternFill>
              </fill>
            </x14:dxf>
          </x14:cfRule>
          <x14:cfRule type="containsText" priority="212" operator="containsText" id="{65A64085-7068-41C3-B05C-23EEDF36A4EC}">
            <xm:f>NOT(ISERROR(SEARCH($K$70,K63)))</xm:f>
            <xm:f>$K$70</xm:f>
            <x14:dxf>
              <fill>
                <patternFill>
                  <bgColor rgb="FF00B050"/>
                </patternFill>
              </fill>
            </x14:dxf>
          </x14:cfRule>
          <x14:cfRule type="containsText" priority="213" operator="containsText" id="{A6450964-8D47-4D7D-BB15-0B034FB9430D}">
            <xm:f>NOT(ISERROR(SEARCH($K$69,K63)))</xm:f>
            <xm:f>$K$69</xm:f>
            <x14:dxf>
              <fill>
                <patternFill>
                  <bgColor rgb="FF92D050"/>
                </patternFill>
              </fill>
            </x14:dxf>
          </x14:cfRule>
          <xm:sqref>K63</xm:sqref>
        </x14:conditionalFormatting>
        <x14:conditionalFormatting xmlns:xm="http://schemas.microsoft.com/office/excel/2006/main">
          <x14:cfRule type="containsText" priority="205" operator="containsText" id="{D4A937DB-F4B8-4426-A7E6-A35A47B5D914}">
            <xm:f>NOT(ISERROR(SEARCH($M$72,M61)))</xm:f>
            <xm:f>$M$72</xm:f>
            <x14:dxf>
              <fill>
                <patternFill>
                  <bgColor rgb="FFFF0000"/>
                </patternFill>
              </fill>
            </x14:dxf>
          </x14:cfRule>
          <x14:cfRule type="containsText" priority="206" operator="containsText" id="{1177BE8B-934B-4176-AA63-B7DA18DA107D}">
            <xm:f>NOT(ISERROR(SEARCH($M$71,M61)))</xm:f>
            <xm:f>$M$71</xm:f>
            <x14:dxf>
              <fill>
                <patternFill>
                  <bgColor rgb="FFFFC000"/>
                </patternFill>
              </fill>
            </x14:dxf>
          </x14:cfRule>
          <x14:cfRule type="containsText" priority="207" operator="containsText" id="{F020DF0E-D25E-4352-9165-C9CA7D7337D4}">
            <xm:f>NOT(ISERROR(SEARCH($M$70,M61)))</xm:f>
            <xm:f>$M$70</xm:f>
            <x14:dxf>
              <fill>
                <patternFill>
                  <bgColor rgb="FFFFFF00"/>
                </patternFill>
              </fill>
            </x14:dxf>
          </x14:cfRule>
          <x14:cfRule type="containsText" priority="208" operator="containsText" id="{55617CA7-E0EB-4567-8CFE-CFA188D7B7E1}">
            <xm:f>NOT(ISERROR(SEARCH($M$69,M61)))</xm:f>
            <xm:f>$M$69</xm:f>
            <x14:dxf>
              <fill>
                <patternFill>
                  <bgColor rgb="FF92D050"/>
                </patternFill>
              </fill>
            </x14:dxf>
          </x14:cfRule>
          <xm:sqref>M61</xm:sqref>
        </x14:conditionalFormatting>
        <x14:conditionalFormatting xmlns:xm="http://schemas.microsoft.com/office/excel/2006/main">
          <x14:cfRule type="containsText" priority="201" operator="containsText" id="{B39587EA-66E1-440F-B286-C7321A957458}">
            <xm:f>NOT(ISERROR(SEARCH($M$72,M62)))</xm:f>
            <xm:f>$M$72</xm:f>
            <x14:dxf>
              <fill>
                <patternFill>
                  <bgColor rgb="FFFF0000"/>
                </patternFill>
              </fill>
            </x14:dxf>
          </x14:cfRule>
          <x14:cfRule type="containsText" priority="202" operator="containsText" id="{55EBA6A2-CAD0-4B68-A32E-C86C591F66F9}">
            <xm:f>NOT(ISERROR(SEARCH($M$71,M62)))</xm:f>
            <xm:f>$M$71</xm:f>
            <x14:dxf>
              <fill>
                <patternFill>
                  <bgColor rgb="FFFFC000"/>
                </patternFill>
              </fill>
            </x14:dxf>
          </x14:cfRule>
          <x14:cfRule type="containsText" priority="203" operator="containsText" id="{41FCAE53-5277-4EF9-B8DF-3EE570E30611}">
            <xm:f>NOT(ISERROR(SEARCH($M$70,M62)))</xm:f>
            <xm:f>$M$70</xm:f>
            <x14:dxf>
              <fill>
                <patternFill>
                  <bgColor rgb="FFFFFF00"/>
                </patternFill>
              </fill>
            </x14:dxf>
          </x14:cfRule>
          <x14:cfRule type="containsText" priority="204" operator="containsText" id="{44952AC1-242E-4AB3-8780-2D8C679A8CBC}">
            <xm:f>NOT(ISERROR(SEARCH($M$69,M62)))</xm:f>
            <xm:f>$M$69</xm:f>
            <x14:dxf>
              <fill>
                <patternFill>
                  <bgColor rgb="FF92D050"/>
                </patternFill>
              </fill>
            </x14:dxf>
          </x14:cfRule>
          <xm:sqref>M62:M63</xm:sqref>
        </x14:conditionalFormatting>
        <x14:conditionalFormatting xmlns:xm="http://schemas.microsoft.com/office/excel/2006/main">
          <x14:cfRule type="containsText" priority="139" operator="containsText" id="{B1D4255F-A64B-4425-8347-8F3708B57548}">
            <xm:f>NOT(ISERROR(SEARCH($I$69,I40)))</xm:f>
            <xm:f>$I$69</xm:f>
            <x14:dxf>
              <fill>
                <patternFill>
                  <fgColor rgb="FF92D050"/>
                  <bgColor rgb="FF92D050"/>
                </patternFill>
              </fill>
            </x14:dxf>
          </x14:cfRule>
          <x14:cfRule type="containsText" priority="140" operator="containsText" id="{ECF0012D-6401-48A8-BADB-C0E000210AB6}">
            <xm:f>NOT(ISERROR(SEARCH($I$70,I40)))</xm:f>
            <xm:f>$I$70</xm:f>
            <x14:dxf>
              <fill>
                <patternFill>
                  <bgColor rgb="FF00B050"/>
                </patternFill>
              </fill>
            </x14:dxf>
          </x14:cfRule>
          <x14:cfRule type="containsText" priority="141" operator="containsText" id="{D13D006E-5133-47BD-8EBA-C03763A144FE}">
            <xm:f>NOT(ISERROR(SEARCH($I$73,I40)))</xm:f>
            <xm:f>$I$73</xm:f>
            <x14:dxf>
              <fill>
                <patternFill>
                  <bgColor rgb="FFFF0000"/>
                </patternFill>
              </fill>
            </x14:dxf>
          </x14:cfRule>
          <x14:cfRule type="containsText" priority="142" operator="containsText" id="{675E4893-AA42-4164-B303-71676BB26ED3}">
            <xm:f>NOT(ISERROR(SEARCH($I$72,I40)))</xm:f>
            <xm:f>$I$72</xm:f>
            <x14:dxf>
              <fill>
                <patternFill>
                  <fgColor rgb="FFFFC000"/>
                  <bgColor rgb="FFFFC000"/>
                </patternFill>
              </fill>
            </x14:dxf>
          </x14:cfRule>
          <x14:cfRule type="containsText" priority="143" operator="containsText" id="{22A836D9-3900-4CDE-9AE8-96BC5DEDC186}">
            <xm:f>NOT(ISERROR(SEARCH($I$71,I40)))</xm:f>
            <xm:f>$I$71</xm:f>
            <x14:dxf>
              <fill>
                <patternFill>
                  <fgColor rgb="FFFFFF00"/>
                  <bgColor rgb="FFFFFF00"/>
                </patternFill>
              </fill>
            </x14:dxf>
          </x14:cfRule>
          <x14:cfRule type="containsText" priority="144" operator="containsText" id="{16BCE384-D3A1-41BD-BE74-FD088DEF8D04}">
            <xm:f>NOT(ISERROR(SEARCH($I$70,I40)))</xm:f>
            <xm:f>$I$70</xm:f>
            <x14:dxf>
              <fill>
                <patternFill>
                  <bgColor theme="0" tint="-0.14996795556505021"/>
                </patternFill>
              </fill>
            </x14:dxf>
          </x14:cfRule>
          <x14:cfRule type="cellIs" priority="145" operator="equal" id="{71D4AF7A-B15F-42CD-871F-38D458C0DACA}">
            <xm:f>'Tabla probabiidad'!$B$5</xm:f>
            <x14:dxf>
              <fill>
                <patternFill>
                  <fgColor theme="6"/>
                </patternFill>
              </fill>
            </x14:dxf>
          </x14:cfRule>
          <x14:cfRule type="cellIs" priority="146" operator="equal" id="{6E24F07A-48C6-43BF-A5D4-368D1976780F}">
            <xm:f>'Tabla probabiidad'!$B$5</xm:f>
            <x14:dxf>
              <fill>
                <patternFill>
                  <fgColor rgb="FF92D050"/>
                  <bgColor theme="6" tint="0.59996337778862885"/>
                </patternFill>
              </fill>
            </x14:dxf>
          </x14:cfRule>
          <xm:sqref>I40</xm:sqref>
        </x14:conditionalFormatting>
        <x14:conditionalFormatting xmlns:xm="http://schemas.microsoft.com/office/excel/2006/main">
          <x14:cfRule type="containsText" priority="131" operator="containsText" id="{A3AB0B92-6D6C-48B7-B0B8-5922F7E034E0}">
            <xm:f>NOT(ISERROR(SEARCH($I$69,I41)))</xm:f>
            <xm:f>$I$69</xm:f>
            <x14:dxf>
              <fill>
                <patternFill>
                  <fgColor rgb="FF92D050"/>
                  <bgColor rgb="FF92D050"/>
                </patternFill>
              </fill>
            </x14:dxf>
          </x14:cfRule>
          <x14:cfRule type="containsText" priority="132" operator="containsText" id="{34F0CD8C-4194-4054-B5DD-3A39A14D79B3}">
            <xm:f>NOT(ISERROR(SEARCH($I$70,I41)))</xm:f>
            <xm:f>$I$70</xm:f>
            <x14:dxf>
              <fill>
                <patternFill>
                  <bgColor rgb="FF00B050"/>
                </patternFill>
              </fill>
            </x14:dxf>
          </x14:cfRule>
          <x14:cfRule type="containsText" priority="133" operator="containsText" id="{F6CDC7B1-8123-4B2C-9B0D-DC0AD176654A}">
            <xm:f>NOT(ISERROR(SEARCH($I$73,I41)))</xm:f>
            <xm:f>$I$73</xm:f>
            <x14:dxf>
              <fill>
                <patternFill>
                  <bgColor rgb="FFFF0000"/>
                </patternFill>
              </fill>
            </x14:dxf>
          </x14:cfRule>
          <x14:cfRule type="containsText" priority="134" operator="containsText" id="{D6EDFEB0-FB3B-4591-9A2F-B11E5448B3E6}">
            <xm:f>NOT(ISERROR(SEARCH($I$72,I41)))</xm:f>
            <xm:f>$I$72</xm:f>
            <x14:dxf>
              <fill>
                <patternFill>
                  <fgColor rgb="FFFFC000"/>
                  <bgColor rgb="FFFFC000"/>
                </patternFill>
              </fill>
            </x14:dxf>
          </x14:cfRule>
          <x14:cfRule type="containsText" priority="135" operator="containsText" id="{0B98BF8D-23C0-40CD-BA0F-32234AFADA94}">
            <xm:f>NOT(ISERROR(SEARCH($I$71,I41)))</xm:f>
            <xm:f>$I$71</xm:f>
            <x14:dxf>
              <fill>
                <patternFill>
                  <fgColor rgb="FFFFFF00"/>
                  <bgColor rgb="FFFFFF00"/>
                </patternFill>
              </fill>
            </x14:dxf>
          </x14:cfRule>
          <x14:cfRule type="containsText" priority="136" operator="containsText" id="{C0A91093-9A1F-4A1F-A501-A303561BFDA5}">
            <xm:f>NOT(ISERROR(SEARCH($I$70,I41)))</xm:f>
            <xm:f>$I$70</xm:f>
            <x14:dxf>
              <fill>
                <patternFill>
                  <bgColor theme="0" tint="-0.14996795556505021"/>
                </patternFill>
              </fill>
            </x14:dxf>
          </x14:cfRule>
          <x14:cfRule type="cellIs" priority="137" operator="equal" id="{A3BDC6C2-1574-49A7-AC09-FAA982CE308C}">
            <xm:f>'Tabla probabiidad'!$B$5</xm:f>
            <x14:dxf>
              <fill>
                <patternFill>
                  <fgColor theme="6"/>
                </patternFill>
              </fill>
            </x14:dxf>
          </x14:cfRule>
          <x14:cfRule type="cellIs" priority="138" operator="equal" id="{79903337-9A25-462F-BA2C-D44ADC6CC89A}">
            <xm:f>'Tabla probabiidad'!$B$5</xm:f>
            <x14:dxf>
              <fill>
                <patternFill>
                  <fgColor rgb="FF92D050"/>
                  <bgColor theme="6" tint="0.59996337778862885"/>
                </patternFill>
              </fill>
            </x14:dxf>
          </x14:cfRule>
          <xm:sqref>I41</xm:sqref>
        </x14:conditionalFormatting>
        <x14:conditionalFormatting xmlns:xm="http://schemas.microsoft.com/office/excel/2006/main">
          <x14:cfRule type="containsText" priority="123" operator="containsText" id="{0F03806A-78F2-4364-AB28-A324B3A875BE}">
            <xm:f>NOT(ISERROR(SEARCH($I$69,I42)))</xm:f>
            <xm:f>$I$69</xm:f>
            <x14:dxf>
              <fill>
                <patternFill>
                  <fgColor rgb="FF92D050"/>
                  <bgColor rgb="FF92D050"/>
                </patternFill>
              </fill>
            </x14:dxf>
          </x14:cfRule>
          <x14:cfRule type="containsText" priority="124" operator="containsText" id="{DEED572A-507F-451A-B76A-952A7E066302}">
            <xm:f>NOT(ISERROR(SEARCH($I$70,I42)))</xm:f>
            <xm:f>$I$70</xm:f>
            <x14:dxf>
              <fill>
                <patternFill>
                  <bgColor rgb="FF00B050"/>
                </patternFill>
              </fill>
            </x14:dxf>
          </x14:cfRule>
          <x14:cfRule type="containsText" priority="125" operator="containsText" id="{E36B35AA-8FC8-4C56-AEC3-8BAC02E41BF2}">
            <xm:f>NOT(ISERROR(SEARCH($I$73,I42)))</xm:f>
            <xm:f>$I$73</xm:f>
            <x14:dxf>
              <fill>
                <patternFill>
                  <bgColor rgb="FFFF0000"/>
                </patternFill>
              </fill>
            </x14:dxf>
          </x14:cfRule>
          <x14:cfRule type="containsText" priority="126" operator="containsText" id="{7EF29D68-4E40-488B-B3A8-48FDCD3FBAE4}">
            <xm:f>NOT(ISERROR(SEARCH($I$72,I42)))</xm:f>
            <xm:f>$I$72</xm:f>
            <x14:dxf>
              <fill>
                <patternFill>
                  <fgColor rgb="FFFFC000"/>
                  <bgColor rgb="FFFFC000"/>
                </patternFill>
              </fill>
            </x14:dxf>
          </x14:cfRule>
          <x14:cfRule type="containsText" priority="127" operator="containsText" id="{8C0D30CF-26A0-449D-ACEB-DB6EA11D57E3}">
            <xm:f>NOT(ISERROR(SEARCH($I$71,I42)))</xm:f>
            <xm:f>$I$71</xm:f>
            <x14:dxf>
              <fill>
                <patternFill>
                  <fgColor rgb="FFFFFF00"/>
                  <bgColor rgb="FFFFFF00"/>
                </patternFill>
              </fill>
            </x14:dxf>
          </x14:cfRule>
          <x14:cfRule type="containsText" priority="128" operator="containsText" id="{5A9379B2-A4AF-4B91-80B4-406FFFB58CDD}">
            <xm:f>NOT(ISERROR(SEARCH($I$70,I42)))</xm:f>
            <xm:f>$I$70</xm:f>
            <x14:dxf>
              <fill>
                <patternFill>
                  <bgColor theme="0" tint="-0.14996795556505021"/>
                </patternFill>
              </fill>
            </x14:dxf>
          </x14:cfRule>
          <x14:cfRule type="cellIs" priority="129" operator="equal" id="{AFCF034E-F978-48F6-8793-BA1FB51F3434}">
            <xm:f>'Tabla probabiidad'!$B$5</xm:f>
            <x14:dxf>
              <fill>
                <patternFill>
                  <fgColor theme="6"/>
                </patternFill>
              </fill>
            </x14:dxf>
          </x14:cfRule>
          <x14:cfRule type="cellIs" priority="130" operator="equal" id="{5F187199-F182-4A96-B2EE-06601CF2A600}">
            <xm:f>'Tabla probabiidad'!$B$5</xm:f>
            <x14:dxf>
              <fill>
                <patternFill>
                  <fgColor rgb="FF92D050"/>
                  <bgColor theme="6" tint="0.59996337778862885"/>
                </patternFill>
              </fill>
            </x14:dxf>
          </x14:cfRule>
          <xm:sqref>I42:I43</xm:sqref>
        </x14:conditionalFormatting>
        <x14:conditionalFormatting xmlns:xm="http://schemas.microsoft.com/office/excel/2006/main">
          <x14:cfRule type="containsText" priority="118" operator="containsText" id="{2A5CCB08-432C-42BA-B885-363C51D33058}">
            <xm:f>NOT(ISERROR(SEARCH($K$73,K40)))</xm:f>
            <xm:f>$K$73</xm:f>
            <x14:dxf>
              <fill>
                <patternFill>
                  <bgColor rgb="FFFF0000"/>
                </patternFill>
              </fill>
            </x14:dxf>
          </x14:cfRule>
          <x14:cfRule type="containsText" priority="119" operator="containsText" id="{8ABD6538-0B01-4F46-8CAF-3AFAD754F046}">
            <xm:f>NOT(ISERROR(SEARCH($K$72,K40)))</xm:f>
            <xm:f>$K$72</xm:f>
            <x14:dxf>
              <fill>
                <patternFill>
                  <bgColor rgb="FFFFC000"/>
                </patternFill>
              </fill>
            </x14:dxf>
          </x14:cfRule>
          <x14:cfRule type="containsText" priority="120" operator="containsText" id="{BB01A1F5-0F72-484C-9D3C-2D32664898D3}">
            <xm:f>NOT(ISERROR(SEARCH($K$71,K40)))</xm:f>
            <xm:f>$K$71</xm:f>
            <x14:dxf>
              <fill>
                <patternFill>
                  <bgColor rgb="FFFFFF00"/>
                </patternFill>
              </fill>
            </x14:dxf>
          </x14:cfRule>
          <x14:cfRule type="containsText" priority="121" operator="containsText" id="{6CEEF541-E3FA-47E1-B12A-ED6FCA795DED}">
            <xm:f>NOT(ISERROR(SEARCH($K$70,K40)))</xm:f>
            <xm:f>$K$70</xm:f>
            <x14:dxf>
              <fill>
                <patternFill>
                  <bgColor rgb="FF00B050"/>
                </patternFill>
              </fill>
            </x14:dxf>
          </x14:cfRule>
          <x14:cfRule type="containsText" priority="122" operator="containsText" id="{0332F34B-CA40-4755-8BBF-054CC6C0E2B9}">
            <xm:f>NOT(ISERROR(SEARCH($K$69,K40)))</xm:f>
            <xm:f>$K$69</xm:f>
            <x14:dxf>
              <fill>
                <patternFill>
                  <bgColor rgb="FF92D050"/>
                </patternFill>
              </fill>
            </x14:dxf>
          </x14:cfRule>
          <xm:sqref>K40:K41</xm:sqref>
        </x14:conditionalFormatting>
        <x14:conditionalFormatting xmlns:xm="http://schemas.microsoft.com/office/excel/2006/main">
          <x14:cfRule type="containsText" priority="113" operator="containsText" id="{40459913-D3FC-4330-82B7-D325C8D6735F}">
            <xm:f>NOT(ISERROR(SEARCH($K$73,K42)))</xm:f>
            <xm:f>$K$73</xm:f>
            <x14:dxf>
              <fill>
                <patternFill>
                  <bgColor rgb="FFFF0000"/>
                </patternFill>
              </fill>
            </x14:dxf>
          </x14:cfRule>
          <x14:cfRule type="containsText" priority="114" operator="containsText" id="{4BA78B75-FC2B-4F1A-97FD-E66D3C19A11C}">
            <xm:f>NOT(ISERROR(SEARCH($K$72,K42)))</xm:f>
            <xm:f>$K$72</xm:f>
            <x14:dxf>
              <fill>
                <patternFill>
                  <bgColor rgb="FFFFC000"/>
                </patternFill>
              </fill>
            </x14:dxf>
          </x14:cfRule>
          <x14:cfRule type="containsText" priority="115" operator="containsText" id="{8037B756-75B4-459F-94F9-7323D7630E34}">
            <xm:f>NOT(ISERROR(SEARCH($K$71,K42)))</xm:f>
            <xm:f>$K$71</xm:f>
            <x14:dxf>
              <fill>
                <patternFill>
                  <bgColor rgb="FFFFFF00"/>
                </patternFill>
              </fill>
            </x14:dxf>
          </x14:cfRule>
          <x14:cfRule type="containsText" priority="116" operator="containsText" id="{CCD1A82E-3FAA-4ABC-A62C-DC8F5793E8D8}">
            <xm:f>NOT(ISERROR(SEARCH($K$70,K42)))</xm:f>
            <xm:f>$K$70</xm:f>
            <x14:dxf>
              <fill>
                <patternFill>
                  <bgColor rgb="FF00B050"/>
                </patternFill>
              </fill>
            </x14:dxf>
          </x14:cfRule>
          <x14:cfRule type="containsText" priority="117" operator="containsText" id="{9EF400E3-1D8F-4CDC-916D-2D1854680B6D}">
            <xm:f>NOT(ISERROR(SEARCH($K$69,K42)))</xm:f>
            <xm:f>$K$69</xm:f>
            <x14:dxf>
              <fill>
                <patternFill>
                  <bgColor rgb="FF92D050"/>
                </patternFill>
              </fill>
            </x14:dxf>
          </x14:cfRule>
          <xm:sqref>K42:K43</xm:sqref>
        </x14:conditionalFormatting>
        <x14:conditionalFormatting xmlns:xm="http://schemas.microsoft.com/office/excel/2006/main">
          <x14:cfRule type="containsText" priority="109" operator="containsText" id="{9A5FED5F-C056-451E-8B3B-45BE1EA4BC0F}">
            <xm:f>NOT(ISERROR(SEARCH($M$72,M40)))</xm:f>
            <xm:f>$M$72</xm:f>
            <x14:dxf>
              <fill>
                <patternFill>
                  <bgColor rgb="FFFF0000"/>
                </patternFill>
              </fill>
            </x14:dxf>
          </x14:cfRule>
          <x14:cfRule type="containsText" priority="110" operator="containsText" id="{EAAAD65D-8C8B-4883-804A-9E5EC890AC18}">
            <xm:f>NOT(ISERROR(SEARCH($M$71,M40)))</xm:f>
            <xm:f>$M$71</xm:f>
            <x14:dxf>
              <fill>
                <patternFill>
                  <bgColor rgb="FFFFC000"/>
                </patternFill>
              </fill>
            </x14:dxf>
          </x14:cfRule>
          <x14:cfRule type="containsText" priority="111" operator="containsText" id="{E1D832E5-FAEA-41D7-BCF7-225ACB89E59E}">
            <xm:f>NOT(ISERROR(SEARCH($M$70,M40)))</xm:f>
            <xm:f>$M$70</xm:f>
            <x14:dxf>
              <fill>
                <patternFill>
                  <bgColor rgb="FFFFFF00"/>
                </patternFill>
              </fill>
            </x14:dxf>
          </x14:cfRule>
          <x14:cfRule type="containsText" priority="112" operator="containsText" id="{795102B9-CF35-4ED9-9D61-AD6C9DAB0A0D}">
            <xm:f>NOT(ISERROR(SEARCH($M$69,M40)))</xm:f>
            <xm:f>$M$69</xm:f>
            <x14:dxf>
              <fill>
                <patternFill>
                  <bgColor rgb="FF92D050"/>
                </patternFill>
              </fill>
            </x14:dxf>
          </x14:cfRule>
          <xm:sqref>M40</xm:sqref>
        </x14:conditionalFormatting>
        <x14:conditionalFormatting xmlns:xm="http://schemas.microsoft.com/office/excel/2006/main">
          <x14:cfRule type="containsText" priority="105" operator="containsText" id="{70347D32-3D00-41D0-9838-8EECBB0B77E1}">
            <xm:f>NOT(ISERROR(SEARCH($M$72,M41)))</xm:f>
            <xm:f>$M$72</xm:f>
            <x14:dxf>
              <fill>
                <patternFill>
                  <bgColor rgb="FFFF0000"/>
                </patternFill>
              </fill>
            </x14:dxf>
          </x14:cfRule>
          <x14:cfRule type="containsText" priority="106" operator="containsText" id="{4975C64E-5042-48CE-B3B9-ED413A275072}">
            <xm:f>NOT(ISERROR(SEARCH($M$71,M41)))</xm:f>
            <xm:f>$M$71</xm:f>
            <x14:dxf>
              <fill>
                <patternFill>
                  <bgColor rgb="FFFFC000"/>
                </patternFill>
              </fill>
            </x14:dxf>
          </x14:cfRule>
          <x14:cfRule type="containsText" priority="107" operator="containsText" id="{86CFD8B0-3CC9-4444-9583-37AE87C87765}">
            <xm:f>NOT(ISERROR(SEARCH($M$70,M41)))</xm:f>
            <xm:f>$M$70</xm:f>
            <x14:dxf>
              <fill>
                <patternFill>
                  <bgColor rgb="FFFFFF00"/>
                </patternFill>
              </fill>
            </x14:dxf>
          </x14:cfRule>
          <x14:cfRule type="containsText" priority="108" operator="containsText" id="{BE6FD52C-1260-40E9-9488-F328C0F01A9D}">
            <xm:f>NOT(ISERROR(SEARCH($M$69,M41)))</xm:f>
            <xm:f>$M$69</xm:f>
            <x14:dxf>
              <fill>
                <patternFill>
                  <bgColor rgb="FF92D050"/>
                </patternFill>
              </fill>
            </x14:dxf>
          </x14:cfRule>
          <xm:sqref>M41:M42</xm:sqref>
        </x14:conditionalFormatting>
        <x14:conditionalFormatting xmlns:xm="http://schemas.microsoft.com/office/excel/2006/main">
          <x14:cfRule type="containsText" priority="97" operator="containsText" id="{9A5C3669-BF85-4C52-9256-43ACC3AFAAA2}">
            <xm:f>NOT(ISERROR(SEARCH($I$69,X40)))</xm:f>
            <xm:f>$I$69</xm:f>
            <x14:dxf>
              <fill>
                <patternFill>
                  <fgColor rgb="FF92D050"/>
                  <bgColor rgb="FF92D050"/>
                </patternFill>
              </fill>
            </x14:dxf>
          </x14:cfRule>
          <x14:cfRule type="containsText" priority="98" operator="containsText" id="{6137CAE9-8824-4975-B9D0-CB5674C5E1BE}">
            <xm:f>NOT(ISERROR(SEARCH($I$70,X40)))</xm:f>
            <xm:f>$I$70</xm:f>
            <x14:dxf>
              <fill>
                <patternFill>
                  <bgColor rgb="FF00B050"/>
                </patternFill>
              </fill>
            </x14:dxf>
          </x14:cfRule>
          <x14:cfRule type="containsText" priority="99" operator="containsText" id="{8539D4FD-AE69-4F23-A406-6E565D5D1DFC}">
            <xm:f>NOT(ISERROR(SEARCH($I$73,X40)))</xm:f>
            <xm:f>$I$73</xm:f>
            <x14:dxf>
              <fill>
                <patternFill>
                  <bgColor rgb="FFFF0000"/>
                </patternFill>
              </fill>
            </x14:dxf>
          </x14:cfRule>
          <x14:cfRule type="containsText" priority="100" operator="containsText" id="{86549D31-E861-43FF-922D-91C6A628F94A}">
            <xm:f>NOT(ISERROR(SEARCH($I$72,X40)))</xm:f>
            <xm:f>$I$72</xm:f>
            <x14:dxf>
              <fill>
                <patternFill>
                  <fgColor rgb="FFFFC000"/>
                  <bgColor rgb="FFFFC000"/>
                </patternFill>
              </fill>
            </x14:dxf>
          </x14:cfRule>
          <x14:cfRule type="containsText" priority="101" operator="containsText" id="{656868B3-164B-4FCD-AF1D-99D7145CC0A3}">
            <xm:f>NOT(ISERROR(SEARCH($I$71,X40)))</xm:f>
            <xm:f>$I$71</xm:f>
            <x14:dxf>
              <fill>
                <patternFill>
                  <fgColor rgb="FFFFFF00"/>
                  <bgColor rgb="FFFFFF00"/>
                </patternFill>
              </fill>
            </x14:dxf>
          </x14:cfRule>
          <x14:cfRule type="containsText" priority="102" operator="containsText" id="{7E9ACE13-118A-4A64-ABCB-5F1D1BAE658E}">
            <xm:f>NOT(ISERROR(SEARCH($I$70,X40)))</xm:f>
            <xm:f>$I$70</xm:f>
            <x14:dxf>
              <fill>
                <patternFill>
                  <bgColor theme="0" tint="-0.14996795556505021"/>
                </patternFill>
              </fill>
            </x14:dxf>
          </x14:cfRule>
          <x14:cfRule type="cellIs" priority="103" operator="equal" id="{C7F07F9E-C5C3-402F-B579-989C7B3C0392}">
            <xm:f>'Tabla probabiidad'!$B$5</xm:f>
            <x14:dxf>
              <fill>
                <patternFill>
                  <fgColor theme="6"/>
                </patternFill>
              </fill>
            </x14:dxf>
          </x14:cfRule>
          <x14:cfRule type="cellIs" priority="104" operator="equal" id="{F51BB6B3-34EF-4AFD-B8AD-018D74B55BFB}">
            <xm:f>'Tabla probabiidad'!$B$5</xm:f>
            <x14:dxf>
              <fill>
                <patternFill>
                  <fgColor rgb="FF92D050"/>
                  <bgColor theme="6" tint="0.59996337778862885"/>
                </patternFill>
              </fill>
            </x14:dxf>
          </x14:cfRule>
          <xm:sqref>X40</xm:sqref>
        </x14:conditionalFormatting>
        <x14:conditionalFormatting xmlns:xm="http://schemas.microsoft.com/office/excel/2006/main">
          <x14:cfRule type="containsText" priority="89" operator="containsText" id="{9D4E488E-045A-4134-84EE-0C51E91BC0F8}">
            <xm:f>NOT(ISERROR(SEARCH($I$69,X41)))</xm:f>
            <xm:f>$I$69</xm:f>
            <x14:dxf>
              <fill>
                <patternFill>
                  <fgColor rgb="FF92D050"/>
                  <bgColor rgb="FF92D050"/>
                </patternFill>
              </fill>
            </x14:dxf>
          </x14:cfRule>
          <x14:cfRule type="containsText" priority="90" operator="containsText" id="{FA6B4C1A-4F2C-4908-866C-E41E7F60B134}">
            <xm:f>NOT(ISERROR(SEARCH($I$70,X41)))</xm:f>
            <xm:f>$I$70</xm:f>
            <x14:dxf>
              <fill>
                <patternFill>
                  <bgColor rgb="FF00B050"/>
                </patternFill>
              </fill>
            </x14:dxf>
          </x14:cfRule>
          <x14:cfRule type="containsText" priority="91" operator="containsText" id="{10CBB1A3-A242-49B6-9428-D98E9C2F3858}">
            <xm:f>NOT(ISERROR(SEARCH($I$73,X41)))</xm:f>
            <xm:f>$I$73</xm:f>
            <x14:dxf>
              <fill>
                <patternFill>
                  <bgColor rgb="FFFF0000"/>
                </patternFill>
              </fill>
            </x14:dxf>
          </x14:cfRule>
          <x14:cfRule type="containsText" priority="92" operator="containsText" id="{C8C49D47-6577-498A-B394-4811521FA5CB}">
            <xm:f>NOT(ISERROR(SEARCH($I$72,X41)))</xm:f>
            <xm:f>$I$72</xm:f>
            <x14:dxf>
              <fill>
                <patternFill>
                  <fgColor rgb="FFFFC000"/>
                  <bgColor rgb="FFFFC000"/>
                </patternFill>
              </fill>
            </x14:dxf>
          </x14:cfRule>
          <x14:cfRule type="containsText" priority="93" operator="containsText" id="{EF883EE7-8C3C-4CE4-ABD5-9663FD7C9757}">
            <xm:f>NOT(ISERROR(SEARCH($I$71,X41)))</xm:f>
            <xm:f>$I$71</xm:f>
            <x14:dxf>
              <fill>
                <patternFill>
                  <fgColor rgb="FFFFFF00"/>
                  <bgColor rgb="FFFFFF00"/>
                </patternFill>
              </fill>
            </x14:dxf>
          </x14:cfRule>
          <x14:cfRule type="containsText" priority="94" operator="containsText" id="{EAAEE98E-E534-4D91-95E7-EDC12CF7B0F8}">
            <xm:f>NOT(ISERROR(SEARCH($I$70,X41)))</xm:f>
            <xm:f>$I$70</xm:f>
            <x14:dxf>
              <fill>
                <patternFill>
                  <bgColor theme="0" tint="-0.14996795556505021"/>
                </patternFill>
              </fill>
            </x14:dxf>
          </x14:cfRule>
          <x14:cfRule type="cellIs" priority="95" operator="equal" id="{26D185F6-EC05-4A74-AD65-BE42CF71E350}">
            <xm:f>'Tabla probabiidad'!$B$5</xm:f>
            <x14:dxf>
              <fill>
                <patternFill>
                  <fgColor theme="6"/>
                </patternFill>
              </fill>
            </x14:dxf>
          </x14:cfRule>
          <x14:cfRule type="cellIs" priority="96" operator="equal" id="{BE5C1545-BB8C-4397-BFE4-AEE917EDEB2F}">
            <xm:f>'Tabla probabiidad'!$B$5</xm:f>
            <x14:dxf>
              <fill>
                <patternFill>
                  <fgColor rgb="FF92D050"/>
                  <bgColor theme="6" tint="0.59996337778862885"/>
                </patternFill>
              </fill>
            </x14:dxf>
          </x14:cfRule>
          <xm:sqref>X41</xm:sqref>
        </x14:conditionalFormatting>
        <x14:conditionalFormatting xmlns:xm="http://schemas.microsoft.com/office/excel/2006/main">
          <x14:cfRule type="containsText" priority="84" operator="containsText" id="{95755155-644B-44CD-8188-EBC3D290E572}">
            <xm:f>NOT(ISERROR(SEARCH($K$73,Z40)))</xm:f>
            <xm:f>$K$73</xm:f>
            <x14:dxf>
              <fill>
                <patternFill>
                  <bgColor rgb="FFFF0000"/>
                </patternFill>
              </fill>
            </x14:dxf>
          </x14:cfRule>
          <x14:cfRule type="containsText" priority="85" operator="containsText" id="{50A73167-A591-4EFD-829F-522CF083ADCE}">
            <xm:f>NOT(ISERROR(SEARCH($K$72,Z40)))</xm:f>
            <xm:f>$K$72</xm:f>
            <x14:dxf>
              <fill>
                <patternFill>
                  <bgColor rgb="FFFFC000"/>
                </patternFill>
              </fill>
            </x14:dxf>
          </x14:cfRule>
          <x14:cfRule type="containsText" priority="86" operator="containsText" id="{44292E4B-B20F-4A17-84A0-BBF1E800F726}">
            <xm:f>NOT(ISERROR(SEARCH($K$71,Z40)))</xm:f>
            <xm:f>$K$71</xm:f>
            <x14:dxf>
              <fill>
                <patternFill>
                  <bgColor rgb="FFFFFF00"/>
                </patternFill>
              </fill>
            </x14:dxf>
          </x14:cfRule>
          <x14:cfRule type="containsText" priority="87" operator="containsText" id="{699A5EB8-3881-419C-9084-A78CB58B570B}">
            <xm:f>NOT(ISERROR(SEARCH($K$70,Z40)))</xm:f>
            <xm:f>$K$70</xm:f>
            <x14:dxf>
              <fill>
                <patternFill>
                  <bgColor rgb="FF00B050"/>
                </patternFill>
              </fill>
            </x14:dxf>
          </x14:cfRule>
          <x14:cfRule type="containsText" priority="88" operator="containsText" id="{66FE1381-018F-4031-B6B5-9FFA54B35DD7}">
            <xm:f>NOT(ISERROR(SEARCH($K$69,Z40)))</xm:f>
            <xm:f>$K$69</xm:f>
            <x14:dxf>
              <fill>
                <patternFill>
                  <bgColor rgb="FF92D050"/>
                </patternFill>
              </fill>
            </x14:dxf>
          </x14:cfRule>
          <xm:sqref>Z40:Z41</xm:sqref>
        </x14:conditionalFormatting>
        <x14:conditionalFormatting xmlns:xm="http://schemas.microsoft.com/office/excel/2006/main">
          <x14:cfRule type="containsText" priority="79" operator="containsText" id="{4C74E4BE-39A7-4D98-9B7B-FCC241489EE7}">
            <xm:f>NOT(ISERROR(SEARCH($K$73,Z42)))</xm:f>
            <xm:f>$K$73</xm:f>
            <x14:dxf>
              <fill>
                <patternFill>
                  <bgColor rgb="FFFF0000"/>
                </patternFill>
              </fill>
            </x14:dxf>
          </x14:cfRule>
          <x14:cfRule type="containsText" priority="80" operator="containsText" id="{40D2E962-0C90-4ABA-87C8-CB33D35C4D9B}">
            <xm:f>NOT(ISERROR(SEARCH($K$72,Z42)))</xm:f>
            <xm:f>$K$72</xm:f>
            <x14:dxf>
              <fill>
                <patternFill>
                  <bgColor rgb="FFFFC000"/>
                </patternFill>
              </fill>
            </x14:dxf>
          </x14:cfRule>
          <x14:cfRule type="containsText" priority="81" operator="containsText" id="{98453D97-9871-4A71-BB0A-6FA1A3ABD029}">
            <xm:f>NOT(ISERROR(SEARCH($K$71,Z42)))</xm:f>
            <xm:f>$K$71</xm:f>
            <x14:dxf>
              <fill>
                <patternFill>
                  <bgColor rgb="FFFFFF00"/>
                </patternFill>
              </fill>
            </x14:dxf>
          </x14:cfRule>
          <x14:cfRule type="containsText" priority="82" operator="containsText" id="{016A93E6-A339-414E-AF4E-6816F1E88B0A}">
            <xm:f>NOT(ISERROR(SEARCH($K$70,Z42)))</xm:f>
            <xm:f>$K$70</xm:f>
            <x14:dxf>
              <fill>
                <patternFill>
                  <bgColor rgb="FF00B050"/>
                </patternFill>
              </fill>
            </x14:dxf>
          </x14:cfRule>
          <x14:cfRule type="containsText" priority="83" operator="containsText" id="{0FA7C029-FBE6-4756-90B8-6B21E6C3417F}">
            <xm:f>NOT(ISERROR(SEARCH($K$69,Z42)))</xm:f>
            <xm:f>$K$69</xm:f>
            <x14:dxf>
              <fill>
                <patternFill>
                  <bgColor rgb="FF92D050"/>
                </patternFill>
              </fill>
            </x14:dxf>
          </x14:cfRule>
          <xm:sqref>Z42:Z43</xm:sqref>
        </x14:conditionalFormatting>
        <x14:conditionalFormatting xmlns:xm="http://schemas.microsoft.com/office/excel/2006/main">
          <x14:cfRule type="containsText" priority="71" operator="containsText" id="{4062AB04-95FB-4490-90CF-1BE472D7E48B}">
            <xm:f>NOT(ISERROR(SEARCH($I$69,X42)))</xm:f>
            <xm:f>$I$69</xm:f>
            <x14:dxf>
              <fill>
                <patternFill>
                  <fgColor rgb="FF92D050"/>
                  <bgColor rgb="FF92D050"/>
                </patternFill>
              </fill>
            </x14:dxf>
          </x14:cfRule>
          <x14:cfRule type="containsText" priority="72" operator="containsText" id="{14F43C2A-1228-4797-8342-437E8DF67909}">
            <xm:f>NOT(ISERROR(SEARCH($I$70,X42)))</xm:f>
            <xm:f>$I$70</xm:f>
            <x14:dxf>
              <fill>
                <patternFill>
                  <bgColor rgb="FF00B050"/>
                </patternFill>
              </fill>
            </x14:dxf>
          </x14:cfRule>
          <x14:cfRule type="containsText" priority="73" operator="containsText" id="{0AB42DBB-D391-4B48-9030-4AB83B874F7A}">
            <xm:f>NOT(ISERROR(SEARCH($I$73,X42)))</xm:f>
            <xm:f>$I$73</xm:f>
            <x14:dxf>
              <fill>
                <patternFill>
                  <bgColor rgb="FFFF0000"/>
                </patternFill>
              </fill>
            </x14:dxf>
          </x14:cfRule>
          <x14:cfRule type="containsText" priority="74" operator="containsText" id="{6E52D3F8-691C-4675-BC59-7F8FC74C1A44}">
            <xm:f>NOT(ISERROR(SEARCH($I$72,X42)))</xm:f>
            <xm:f>$I$72</xm:f>
            <x14:dxf>
              <fill>
                <patternFill>
                  <fgColor rgb="FFFFC000"/>
                  <bgColor rgb="FFFFC000"/>
                </patternFill>
              </fill>
            </x14:dxf>
          </x14:cfRule>
          <x14:cfRule type="containsText" priority="75" operator="containsText" id="{B4C27408-A3ED-469D-B2F7-B00C7A2C67FE}">
            <xm:f>NOT(ISERROR(SEARCH($I$71,X42)))</xm:f>
            <xm:f>$I$71</xm:f>
            <x14:dxf>
              <fill>
                <patternFill>
                  <fgColor rgb="FFFFFF00"/>
                  <bgColor rgb="FFFFFF00"/>
                </patternFill>
              </fill>
            </x14:dxf>
          </x14:cfRule>
          <x14:cfRule type="containsText" priority="76" operator="containsText" id="{077020C7-8472-4A08-A21B-5B2F1C8104E7}">
            <xm:f>NOT(ISERROR(SEARCH($I$70,X42)))</xm:f>
            <xm:f>$I$70</xm:f>
            <x14:dxf>
              <fill>
                <patternFill>
                  <bgColor theme="0" tint="-0.14996795556505021"/>
                </patternFill>
              </fill>
            </x14:dxf>
          </x14:cfRule>
          <x14:cfRule type="cellIs" priority="77" operator="equal" id="{A9DEE6E2-A0E2-4B31-BEA7-0F3A422AF928}">
            <xm:f>'Tabla probabiidad'!$B$5</xm:f>
            <x14:dxf>
              <fill>
                <patternFill>
                  <fgColor theme="6"/>
                </patternFill>
              </fill>
            </x14:dxf>
          </x14:cfRule>
          <x14:cfRule type="cellIs" priority="78" operator="equal" id="{4A521D29-B1CB-464F-BEC6-6A72C3834E49}">
            <xm:f>'Tabla probabiidad'!$B$5</xm:f>
            <x14:dxf>
              <fill>
                <patternFill>
                  <fgColor rgb="FF92D050"/>
                  <bgColor theme="6" tint="0.59996337778862885"/>
                </patternFill>
              </fill>
            </x14:dxf>
          </x14:cfRule>
          <xm:sqref>X42:X43</xm:sqref>
        </x14:conditionalFormatting>
        <x14:conditionalFormatting xmlns:xm="http://schemas.microsoft.com/office/excel/2006/main">
          <x14:cfRule type="containsText" priority="67" operator="containsText" id="{F5BC7883-1C9A-4A9E-8D6A-B09F7D1A8FC7}">
            <xm:f>NOT(ISERROR(SEARCH($M$72,AB40)))</xm:f>
            <xm:f>$M$72</xm:f>
            <x14:dxf>
              <fill>
                <patternFill>
                  <bgColor rgb="FFFF0000"/>
                </patternFill>
              </fill>
            </x14:dxf>
          </x14:cfRule>
          <x14:cfRule type="containsText" priority="68" operator="containsText" id="{2E860B96-325B-4D82-86E1-0224C8D70800}">
            <xm:f>NOT(ISERROR(SEARCH($M$71,AB40)))</xm:f>
            <xm:f>$M$71</xm:f>
            <x14:dxf>
              <fill>
                <patternFill>
                  <bgColor rgb="FFFFC000"/>
                </patternFill>
              </fill>
            </x14:dxf>
          </x14:cfRule>
          <x14:cfRule type="containsText" priority="69" operator="containsText" id="{5CB69902-B29F-4091-BBE8-EE7A8B4F80B2}">
            <xm:f>NOT(ISERROR(SEARCH($M$70,AB40)))</xm:f>
            <xm:f>$M$70</xm:f>
            <x14:dxf>
              <fill>
                <patternFill>
                  <bgColor rgb="FFFFFF00"/>
                </patternFill>
              </fill>
            </x14:dxf>
          </x14:cfRule>
          <x14:cfRule type="containsText" priority="70" operator="containsText" id="{95B7204A-1D8B-430F-BFC2-5F3675A41B4C}">
            <xm:f>NOT(ISERROR(SEARCH($M$69,AB40)))</xm:f>
            <xm:f>$M$69</xm:f>
            <x14:dxf>
              <fill>
                <patternFill>
                  <bgColor rgb="FF92D050"/>
                </patternFill>
              </fill>
            </x14:dxf>
          </x14:cfRule>
          <xm:sqref>AB40:AB43</xm:sqref>
        </x14:conditionalFormatting>
        <x14:conditionalFormatting xmlns:xm="http://schemas.microsoft.com/office/excel/2006/main">
          <x14:cfRule type="containsText" priority="2551" operator="containsText" id="{05EDE158-2D9B-4990-86B0-D7C4DCE7F6B9}">
            <xm:f>NOT(ISERROR(SEARCH($I$69,I66)))</xm:f>
            <xm:f>$I$69</xm:f>
            <x14:dxf>
              <fill>
                <patternFill>
                  <fgColor rgb="FF92D050"/>
                  <bgColor rgb="FF92D050"/>
                </patternFill>
              </fill>
            </x14:dxf>
          </x14:cfRule>
          <x14:cfRule type="containsText" priority="2552" operator="containsText" id="{615CDF01-2C28-4821-97E5-0F84AA257E31}">
            <xm:f>NOT(ISERROR(SEARCH($I$73,I66)))</xm:f>
            <xm:f>$I$73</xm:f>
            <x14:dxf>
              <fill>
                <patternFill>
                  <bgColor rgb="FFFF0000"/>
                </patternFill>
              </fill>
            </x14:dxf>
          </x14:cfRule>
          <x14:cfRule type="containsText" priority="2553" operator="containsText" id="{2368C646-B2A8-4735-8CA8-1AD91255C471}">
            <xm:f>NOT(ISERROR(SEARCH($I$72,I66)))</xm:f>
            <xm:f>$I$72</xm:f>
            <x14:dxf>
              <fill>
                <patternFill>
                  <fgColor rgb="FFFFFF00"/>
                  <bgColor rgb="FFFFFF00"/>
                </patternFill>
              </fill>
            </x14:dxf>
          </x14:cfRule>
          <x14:cfRule type="containsText" priority="2554" operator="containsText" id="{6E41440A-7B30-4340-83A2-05E98ADB113C}">
            <xm:f>NOT(ISERROR(SEARCH($I$71,I66)))</xm:f>
            <xm:f>$I$71</xm:f>
            <x14:dxf>
              <fill>
                <patternFill>
                  <fgColor rgb="FFFFC000"/>
                  <bgColor rgb="FFFFC000"/>
                </patternFill>
              </fill>
            </x14:dxf>
          </x14:cfRule>
          <x14:cfRule type="containsText" priority="2555" operator="containsText" id="{ECB5C0A8-FE85-4EB8-B2DE-295C330E216A}">
            <xm:f>NOT(ISERROR(SEARCH($I$70,I66)))</xm:f>
            <xm:f>$I$70</xm:f>
            <x14:dxf>
              <fill>
                <patternFill>
                  <bgColor theme="0" tint="-0.14996795556505021"/>
                </patternFill>
              </fill>
            </x14:dxf>
          </x14:cfRule>
          <x14:cfRule type="cellIs" priority="2556" operator="equal" id="{8BC99EAF-D39D-4B51-8F9B-24C68E08C4D0}">
            <xm:f>'Tabla probabiidad'!$B$5</xm:f>
            <x14:dxf>
              <fill>
                <patternFill>
                  <fgColor theme="6"/>
                </patternFill>
              </fill>
            </x14:dxf>
          </x14:cfRule>
          <x14:cfRule type="cellIs" priority="2557" operator="equal" id="{DEE288D8-0C1B-4BA3-ADFE-EB6FEBD5CEDA}">
            <xm:f>'Tabla probabiidad'!$B$5</xm:f>
            <x14:dxf>
              <fill>
                <patternFill>
                  <fgColor rgb="FF92D050"/>
                  <bgColor theme="6" tint="0.59996337778862885"/>
                </patternFill>
              </fill>
            </x14:dxf>
          </x14:cfRule>
          <xm:sqref>I66</xm:sqref>
        </x14:conditionalFormatting>
        <x14:conditionalFormatting xmlns:xm="http://schemas.microsoft.com/office/excel/2006/main">
          <x14:cfRule type="containsText" priority="63" operator="containsText" id="{9FB5B801-5BE6-4E00-9E46-FD44A2982A78}">
            <xm:f>NOT(ISERROR(SEARCH($M$72,AB63)))</xm:f>
            <xm:f>$M$72</xm:f>
            <x14:dxf>
              <fill>
                <patternFill>
                  <bgColor rgb="FFFF0000"/>
                </patternFill>
              </fill>
            </x14:dxf>
          </x14:cfRule>
          <x14:cfRule type="containsText" priority="64" operator="containsText" id="{18D24A3C-37D7-4BF7-9BFE-F9CC4D11CB85}">
            <xm:f>NOT(ISERROR(SEARCH($M$71,AB63)))</xm:f>
            <xm:f>$M$71</xm:f>
            <x14:dxf>
              <fill>
                <patternFill>
                  <bgColor rgb="FFFFC000"/>
                </patternFill>
              </fill>
            </x14:dxf>
          </x14:cfRule>
          <x14:cfRule type="containsText" priority="65" operator="containsText" id="{D12AFABB-C0DA-43BA-9DA2-A9E4AD323ABF}">
            <xm:f>NOT(ISERROR(SEARCH($M$70,AB63)))</xm:f>
            <xm:f>$M$70</xm:f>
            <x14:dxf>
              <fill>
                <patternFill>
                  <bgColor rgb="FFFFFF00"/>
                </patternFill>
              </fill>
            </x14:dxf>
          </x14:cfRule>
          <x14:cfRule type="containsText" priority="66" operator="containsText" id="{BDE4FE81-D97D-4065-9FC5-087E213DD8B5}">
            <xm:f>NOT(ISERROR(SEARCH($M$69,AB63)))</xm:f>
            <xm:f>$M$69</xm:f>
            <x14:dxf>
              <fill>
                <patternFill>
                  <bgColor rgb="FF92D050"/>
                </patternFill>
              </fill>
            </x14:dxf>
          </x14:cfRule>
          <xm:sqref>AB63</xm:sqref>
        </x14:conditionalFormatting>
        <x14:conditionalFormatting xmlns:xm="http://schemas.microsoft.com/office/excel/2006/main">
          <x14:cfRule type="containsText" priority="59" operator="containsText" id="{CC8A2ED4-0621-4543-8A08-5E58F0B60804}">
            <xm:f>NOT(ISERROR(SEARCH($M$72,AB62)))</xm:f>
            <xm:f>$M$72</xm:f>
            <x14:dxf>
              <fill>
                <patternFill>
                  <bgColor rgb="FFFF0000"/>
                </patternFill>
              </fill>
            </x14:dxf>
          </x14:cfRule>
          <x14:cfRule type="containsText" priority="60" operator="containsText" id="{AD6FFF8C-7903-4A82-8657-7805CB34C153}">
            <xm:f>NOT(ISERROR(SEARCH($M$71,AB62)))</xm:f>
            <xm:f>$M$71</xm:f>
            <x14:dxf>
              <fill>
                <patternFill>
                  <bgColor rgb="FFFFC000"/>
                </patternFill>
              </fill>
            </x14:dxf>
          </x14:cfRule>
          <x14:cfRule type="containsText" priority="61" operator="containsText" id="{244C23F3-BBD0-4A1A-8CA4-5C6AB1026866}">
            <xm:f>NOT(ISERROR(SEARCH($M$70,AB62)))</xm:f>
            <xm:f>$M$70</xm:f>
            <x14:dxf>
              <fill>
                <patternFill>
                  <bgColor rgb="FFFFFF00"/>
                </patternFill>
              </fill>
            </x14:dxf>
          </x14:cfRule>
          <x14:cfRule type="containsText" priority="62" operator="containsText" id="{4A41215F-7D7A-4FAA-91F5-88BC7441EDE1}">
            <xm:f>NOT(ISERROR(SEARCH($M$69,AB62)))</xm:f>
            <xm:f>$M$69</xm:f>
            <x14:dxf>
              <fill>
                <patternFill>
                  <bgColor rgb="FF92D050"/>
                </patternFill>
              </fill>
            </x14:dxf>
          </x14:cfRule>
          <xm:sqref>AB62</xm:sqref>
        </x14:conditionalFormatting>
        <x14:conditionalFormatting xmlns:xm="http://schemas.microsoft.com/office/excel/2006/main">
          <x14:cfRule type="containsText" priority="39" operator="containsText" id="{985D5CB4-AAC8-4EEF-ADFD-BD9162F0FE39}">
            <xm:f>NOT(ISERROR(SEARCH($M$72,AB16)))</xm:f>
            <xm:f>$M$72</xm:f>
            <x14:dxf>
              <fill>
                <patternFill>
                  <bgColor rgb="FFFF0000"/>
                </patternFill>
              </fill>
            </x14:dxf>
          </x14:cfRule>
          <x14:cfRule type="containsText" priority="40" operator="containsText" id="{A18AEA87-6B5D-43CC-80FF-1E8CE87D8A49}">
            <xm:f>NOT(ISERROR(SEARCH($M$71,AB16)))</xm:f>
            <xm:f>$M$71</xm:f>
            <x14:dxf>
              <fill>
                <patternFill>
                  <bgColor rgb="FFFFC000"/>
                </patternFill>
              </fill>
            </x14:dxf>
          </x14:cfRule>
          <x14:cfRule type="containsText" priority="41" operator="containsText" id="{4C436479-D2BA-429C-AA32-0011F2B20042}">
            <xm:f>NOT(ISERROR(SEARCH($M$70,AB16)))</xm:f>
            <xm:f>$M$70</xm:f>
            <x14:dxf>
              <fill>
                <patternFill>
                  <bgColor rgb="FFFFFF00"/>
                </patternFill>
              </fill>
            </x14:dxf>
          </x14:cfRule>
          <x14:cfRule type="containsText" priority="42" operator="containsText" id="{78815EDF-EB1D-45DD-B964-4DA8EAA10B3B}">
            <xm:f>NOT(ISERROR(SEARCH($M$69,AB16)))</xm:f>
            <xm:f>$M$69</xm:f>
            <x14:dxf>
              <fill>
                <patternFill>
                  <bgColor rgb="FF92D050"/>
                </patternFill>
              </fill>
            </x14:dxf>
          </x14:cfRule>
          <xm:sqref>AB16</xm:sqref>
        </x14:conditionalFormatting>
        <x14:conditionalFormatting xmlns:xm="http://schemas.microsoft.com/office/excel/2006/main">
          <x14:cfRule type="containsText" priority="35" operator="containsText" id="{2B0192F4-855F-4E5A-AB8C-189AAC8C9BCE}">
            <xm:f>NOT(ISERROR(SEARCH($M$72,AB15)))</xm:f>
            <xm:f>$M$72</xm:f>
            <x14:dxf>
              <fill>
                <patternFill>
                  <bgColor rgb="FFFF0000"/>
                </patternFill>
              </fill>
            </x14:dxf>
          </x14:cfRule>
          <x14:cfRule type="containsText" priority="36" operator="containsText" id="{C811AB38-AA9E-4AEB-B4C8-4566F709776E}">
            <xm:f>NOT(ISERROR(SEARCH($M$71,AB15)))</xm:f>
            <xm:f>$M$71</xm:f>
            <x14:dxf>
              <fill>
                <patternFill>
                  <bgColor rgb="FFFFC000"/>
                </patternFill>
              </fill>
            </x14:dxf>
          </x14:cfRule>
          <x14:cfRule type="containsText" priority="37" operator="containsText" id="{FA150A66-1BAC-4359-A42E-EFE211636C66}">
            <xm:f>NOT(ISERROR(SEARCH($M$70,AB15)))</xm:f>
            <xm:f>$M$70</xm:f>
            <x14:dxf>
              <fill>
                <patternFill>
                  <bgColor rgb="FFFFFF00"/>
                </patternFill>
              </fill>
            </x14:dxf>
          </x14:cfRule>
          <x14:cfRule type="containsText" priority="38" operator="containsText" id="{2893BB93-724F-48DB-9038-D494C24FA392}">
            <xm:f>NOT(ISERROR(SEARCH($M$69,AB15)))</xm:f>
            <xm:f>$M$69</xm:f>
            <x14:dxf>
              <fill>
                <patternFill>
                  <bgColor rgb="FF92D050"/>
                </patternFill>
              </fill>
            </x14:dxf>
          </x14:cfRule>
          <xm:sqref>AB15</xm:sqref>
        </x14:conditionalFormatting>
        <x14:conditionalFormatting xmlns:xm="http://schemas.microsoft.com/office/excel/2006/main">
          <x14:cfRule type="containsText" priority="31" operator="containsText" id="{0CE80A08-08F4-4597-B0FD-E79A1FCC4776}">
            <xm:f>NOT(ISERROR(SEARCH($M$72,AB13)))</xm:f>
            <xm:f>$M$72</xm:f>
            <x14:dxf>
              <fill>
                <patternFill>
                  <bgColor rgb="FFFF0000"/>
                </patternFill>
              </fill>
            </x14:dxf>
          </x14:cfRule>
          <x14:cfRule type="containsText" priority="32" operator="containsText" id="{D3278EA5-F19C-4E1F-A36F-6B104E5E6901}">
            <xm:f>NOT(ISERROR(SEARCH($M$71,AB13)))</xm:f>
            <xm:f>$M$71</xm:f>
            <x14:dxf>
              <fill>
                <patternFill>
                  <bgColor rgb="FFFFC000"/>
                </patternFill>
              </fill>
            </x14:dxf>
          </x14:cfRule>
          <x14:cfRule type="containsText" priority="33" operator="containsText" id="{CF0AD84A-D113-4574-BC64-E7056CD6BB65}">
            <xm:f>NOT(ISERROR(SEARCH($M$70,AB13)))</xm:f>
            <xm:f>$M$70</xm:f>
            <x14:dxf>
              <fill>
                <patternFill>
                  <bgColor rgb="FFFFFF00"/>
                </patternFill>
              </fill>
            </x14:dxf>
          </x14:cfRule>
          <x14:cfRule type="containsText" priority="34" operator="containsText" id="{2CBAE1E9-D07C-4C77-A7DC-D03C3442389D}">
            <xm:f>NOT(ISERROR(SEARCH($M$69,AB13)))</xm:f>
            <xm:f>$M$69</xm:f>
            <x14:dxf>
              <fill>
                <patternFill>
                  <bgColor rgb="FF92D050"/>
                </patternFill>
              </fill>
            </x14:dxf>
          </x14:cfRule>
          <xm:sqref>AB13</xm:sqref>
        </x14:conditionalFormatting>
        <x14:conditionalFormatting xmlns:xm="http://schemas.microsoft.com/office/excel/2006/main">
          <x14:cfRule type="containsText" priority="27" operator="containsText" id="{9C671ED3-C61F-4FC1-B8C4-B8B8A78756B2}">
            <xm:f>NOT(ISERROR(SEARCH($M$72,AB12)))</xm:f>
            <xm:f>$M$72</xm:f>
            <x14:dxf>
              <fill>
                <patternFill>
                  <bgColor rgb="FFFF0000"/>
                </patternFill>
              </fill>
            </x14:dxf>
          </x14:cfRule>
          <x14:cfRule type="containsText" priority="28" operator="containsText" id="{160AA011-5989-40FD-9EF1-AAAC2354CE23}">
            <xm:f>NOT(ISERROR(SEARCH($M$71,AB12)))</xm:f>
            <xm:f>$M$71</xm:f>
            <x14:dxf>
              <fill>
                <patternFill>
                  <bgColor rgb="FFFFC000"/>
                </patternFill>
              </fill>
            </x14:dxf>
          </x14:cfRule>
          <x14:cfRule type="containsText" priority="29" operator="containsText" id="{831F5188-3287-4181-BB19-D629EDAFB60A}">
            <xm:f>NOT(ISERROR(SEARCH($M$70,AB12)))</xm:f>
            <xm:f>$M$70</xm:f>
            <x14:dxf>
              <fill>
                <patternFill>
                  <bgColor rgb="FFFFFF00"/>
                </patternFill>
              </fill>
            </x14:dxf>
          </x14:cfRule>
          <x14:cfRule type="containsText" priority="30" operator="containsText" id="{A180FE7A-CA7A-4065-B8FE-E8B89C4C1A1F}">
            <xm:f>NOT(ISERROR(SEARCH($M$69,AB12)))</xm:f>
            <xm:f>$M$69</xm:f>
            <x14:dxf>
              <fill>
                <patternFill>
                  <bgColor rgb="FF92D050"/>
                </patternFill>
              </fill>
            </x14:dxf>
          </x14:cfRule>
          <xm:sqref>AB12</xm:sqref>
        </x14:conditionalFormatting>
        <x14:conditionalFormatting xmlns:xm="http://schemas.microsoft.com/office/excel/2006/main">
          <x14:cfRule type="containsText" priority="23" operator="containsText" id="{B74B56C9-6289-4FB6-A40D-2AA12CEDC257}">
            <xm:f>NOT(ISERROR(SEARCH($M$72,AB17)))</xm:f>
            <xm:f>$M$72</xm:f>
            <x14:dxf>
              <fill>
                <patternFill>
                  <bgColor rgb="FFFF0000"/>
                </patternFill>
              </fill>
            </x14:dxf>
          </x14:cfRule>
          <x14:cfRule type="containsText" priority="24" operator="containsText" id="{12FA2771-EB07-4216-8822-BC26A0F5B132}">
            <xm:f>NOT(ISERROR(SEARCH($M$71,AB17)))</xm:f>
            <xm:f>$M$71</xm:f>
            <x14:dxf>
              <fill>
                <patternFill>
                  <bgColor rgb="FFFFC000"/>
                </patternFill>
              </fill>
            </x14:dxf>
          </x14:cfRule>
          <x14:cfRule type="containsText" priority="25" operator="containsText" id="{DA5C1A4C-D93F-4C5D-9727-CBD7AD096411}">
            <xm:f>NOT(ISERROR(SEARCH($M$70,AB17)))</xm:f>
            <xm:f>$M$70</xm:f>
            <x14:dxf>
              <fill>
                <patternFill>
                  <bgColor rgb="FFFFFF00"/>
                </patternFill>
              </fill>
            </x14:dxf>
          </x14:cfRule>
          <x14:cfRule type="containsText" priority="26" operator="containsText" id="{48CB4825-36BA-4EFE-A09D-88EEED49B212}">
            <xm:f>NOT(ISERROR(SEARCH($M$69,AB17)))</xm:f>
            <xm:f>$M$69</xm:f>
            <x14:dxf>
              <fill>
                <patternFill>
                  <bgColor rgb="FF92D050"/>
                </patternFill>
              </fill>
            </x14:dxf>
          </x14:cfRule>
          <xm:sqref>AB17</xm:sqref>
        </x14:conditionalFormatting>
        <x14:conditionalFormatting xmlns:xm="http://schemas.microsoft.com/office/excel/2006/main">
          <x14:cfRule type="containsText" priority="19" operator="containsText" id="{139247B6-167A-4EAC-B24C-CB3B7F108538}">
            <xm:f>NOT(ISERROR(SEARCH($M$72,AB18)))</xm:f>
            <xm:f>$M$72</xm:f>
            <x14:dxf>
              <fill>
                <patternFill>
                  <bgColor rgb="FFFF0000"/>
                </patternFill>
              </fill>
            </x14:dxf>
          </x14:cfRule>
          <x14:cfRule type="containsText" priority="20" operator="containsText" id="{793D1013-991A-492C-B22D-2620411F5B6A}">
            <xm:f>NOT(ISERROR(SEARCH($M$71,AB18)))</xm:f>
            <xm:f>$M$71</xm:f>
            <x14:dxf>
              <fill>
                <patternFill>
                  <bgColor rgb="FFFFC000"/>
                </patternFill>
              </fill>
            </x14:dxf>
          </x14:cfRule>
          <x14:cfRule type="containsText" priority="21" operator="containsText" id="{41E87123-00B9-4DE1-B5AE-3199076052EA}">
            <xm:f>NOT(ISERROR(SEARCH($M$70,AB18)))</xm:f>
            <xm:f>$M$70</xm:f>
            <x14:dxf>
              <fill>
                <patternFill>
                  <bgColor rgb="FFFFFF00"/>
                </patternFill>
              </fill>
            </x14:dxf>
          </x14:cfRule>
          <x14:cfRule type="containsText" priority="22" operator="containsText" id="{22FB316F-1859-4546-8A40-0B5F1309F9F8}">
            <xm:f>NOT(ISERROR(SEARCH($M$69,AB18)))</xm:f>
            <xm:f>$M$69</xm:f>
            <x14:dxf>
              <fill>
                <patternFill>
                  <bgColor rgb="FF92D050"/>
                </patternFill>
              </fill>
            </x14:dxf>
          </x14:cfRule>
          <xm:sqref>AB18:AB19</xm:sqref>
        </x14:conditionalFormatting>
        <x14:conditionalFormatting xmlns:xm="http://schemas.microsoft.com/office/excel/2006/main">
          <x14:cfRule type="containsText" priority="10" operator="containsText" id="{5601171B-1662-4DC5-B596-3B296B64E549}">
            <xm:f>NOT(ISERROR(SEARCH($M$72,M43)))</xm:f>
            <xm:f>$M$72</xm:f>
            <x14:dxf>
              <fill>
                <patternFill>
                  <bgColor rgb="FFFF0000"/>
                </patternFill>
              </fill>
            </x14:dxf>
          </x14:cfRule>
          <x14:cfRule type="containsText" priority="11" operator="containsText" id="{E3095175-82CE-4FC7-8083-4AAA84164D2A}">
            <xm:f>NOT(ISERROR(SEARCH($M$71,M43)))</xm:f>
            <xm:f>$M$71</xm:f>
            <x14:dxf>
              <fill>
                <patternFill>
                  <bgColor rgb="FFFFC000"/>
                </patternFill>
              </fill>
            </x14:dxf>
          </x14:cfRule>
          <x14:cfRule type="containsText" priority="12" operator="containsText" id="{BF09998E-C433-42C2-B6B3-9994B7FD10DF}">
            <xm:f>NOT(ISERROR(SEARCH($M$70,M43)))</xm:f>
            <xm:f>$M$70</xm:f>
            <x14:dxf>
              <fill>
                <patternFill>
                  <bgColor rgb="FFFFFF00"/>
                </patternFill>
              </fill>
            </x14:dxf>
          </x14:cfRule>
          <x14:cfRule type="containsText" priority="13" operator="containsText" id="{26230AEE-C7E0-4FA2-B35E-BC5F2BB197CD}">
            <xm:f>NOT(ISERROR(SEARCH($M$69,M43)))</xm:f>
            <xm:f>$M$69</xm:f>
            <x14:dxf>
              <fill>
                <patternFill>
                  <bgColor rgb="FF92D050"/>
                </patternFill>
              </fill>
            </x14:dxf>
          </x14:cfRule>
          <xm:sqref>M43</xm:sqref>
        </x14:conditionalFormatting>
      </x14:conditionalFormattings>
    </ext>
    <ext xmlns:x14="http://schemas.microsoft.com/office/spreadsheetml/2009/9/main" uri="{CCE6A557-97BC-4b89-ADB6-D9C93CAAB3DF}">
      <x14:dataValidations xmlns:xm="http://schemas.microsoft.com/office/excel/2006/main" disablePrompts="1" count="26">
        <x14:dataValidation type="list" allowBlank="1" showInputMessage="1" showErrorMessage="1" xr:uid="{00000000-0002-0000-0400-00000B000000}">
          <x14:formula1>
            <xm:f>'Clasificacion riesgo'!$B$3:$B$9</xm:f>
          </x14:formula1>
          <xm:sqref>G10:G11 G65</xm:sqref>
        </x14:dataValidation>
        <x14:dataValidation type="list" allowBlank="1" showInputMessage="1" showErrorMessage="1" xr:uid="{00000000-0002-0000-0400-00000C000000}">
          <x14:formula1>
            <xm:f>'Tabla probabiidad'!$B$5:$B$9</xm:f>
          </x14:formula1>
          <xm:sqref>I10:I13 I17 I19:I38 X50:X51 I50:I51 X53:X56 I53:I57 X10:X38 I65:I66 X64:X65 I59:I63 I40:I48 X40:X48</xm:sqref>
        </x14:dataValidation>
        <x14:dataValidation type="list" allowBlank="1" showInputMessage="1" showErrorMessage="1" xr:uid="{00000000-0002-0000-0400-00000D000000}">
          <x14:formula1>
            <xm:f>'Atributos controles'!$D$13:$D$15</xm:f>
          </x14:formula1>
          <xm:sqref>W10:W11</xm:sqref>
        </x14:dataValidation>
        <x14:dataValidation type="list" allowBlank="1" showInputMessage="1" showErrorMessage="1" xr:uid="{00000000-0002-0000-0400-00000E000000}">
          <x14:formula1>
            <xm:f>'Atributos controles'!$D$11:$D$12</xm:f>
          </x14:formula1>
          <xm:sqref>V10:V11</xm:sqref>
        </x14:dataValidation>
        <x14:dataValidation type="list" allowBlank="1" showInputMessage="1" showErrorMessage="1" xr:uid="{00000000-0002-0000-0400-00000F000000}">
          <x14:formula1>
            <xm:f>'Atributos controles'!$D$9:$D$10</xm:f>
          </x14:formula1>
          <xm:sqref>U10:U11</xm:sqref>
        </x14:dataValidation>
        <x14:dataValidation type="list" allowBlank="1" showInputMessage="1" showErrorMessage="1" xr:uid="{00000000-0002-0000-0400-000010000000}">
          <x14:formula1>
            <xm:f>'Atributos controles'!$D$7:$D$8</xm:f>
          </x14:formula1>
          <xm:sqref>S10:S11</xm:sqref>
        </x14:dataValidation>
        <x14:dataValidation type="list" allowBlank="1" showInputMessage="1" showErrorMessage="1" xr:uid="{00000000-0002-0000-0400-000011000000}">
          <x14:formula1>
            <xm:f>'Atributos controles'!$D$4:$D$6</xm:f>
          </x14:formula1>
          <xm:sqref>R10:R11</xm:sqref>
        </x14:dataValidation>
        <x14:dataValidation type="list" allowBlank="1" showInputMessage="1" showErrorMessage="1" xr:uid="{00000000-0002-0000-0400-000012000000}">
          <x14:formula1>
            <xm:f>'E:\UAEOS\TRABAJO EN CASA\MAPAS DE RIESGOS\RIESGOS 2021\MAPAS DE RIESGOS DE PROCESO 2021\MAPAS DE RIESGOS GUIA 2021\[MAPA_RIESGOS_PROGRAMAS Y PROYECTOS_UAEOS_2021.xlsx]Tabla probabiidad'!#REF!</xm:f>
          </x14:formula1>
          <xm:sqref>I14:I15</xm:sqref>
        </x14:dataValidation>
        <x14:dataValidation type="list" allowBlank="1" showInputMessage="1" showErrorMessage="1" xr:uid="{00000000-0002-0000-0400-000013000000}">
          <x14:formula1>
            <xm:f>'E:\UAEOS\TRABAJO EN CASA\MAPAS DE RIESGOS\RIESGOS 2021\MAPAS DE RIESGOS DE PROCESO 2021\MAPAS DE RIESGOS GUIA 2021\[MAPA_RIESGOS_PROGRAMAS Y PROYECTOS_UAEOS_2021.xlsx]Atributos controles'!#REF!</xm:f>
          </x14:formula1>
          <xm:sqref>U15:W16 R15:S16</xm:sqref>
        </x14:dataValidation>
        <x14:dataValidation type="list" allowBlank="1" showInputMessage="1" showErrorMessage="1" xr:uid="{00000000-0002-0000-0400-000014000000}">
          <x14:formula1>
            <xm:f>'E:\UAEOS\TRABAJO EN CASA\MAPAS DE RIESGOS\RIESGOS 2021\MAPAS DE RIESGOS DE PROCESO 2021\MAPAS DE RIESGOS GUIA 2021\[MAPA_RIESGOS_PROGRAMAS Y PROYECTOS_UAEOS_2021.xlsx]Clasificacion riesgo'!#REF!</xm:f>
          </x14:formula1>
          <xm:sqref>G15</xm:sqref>
        </x14:dataValidation>
        <x14:dataValidation type="list" allowBlank="1" showInputMessage="1" showErrorMessage="1" xr:uid="{00000000-0002-0000-0400-000015000000}">
          <x14:formula1>
            <xm:f>'E:\UAEOS\TRABAJO EN CASA\MAPAS DE RIESGOS\RIESGOS 2021\MAPAS DE RIESGOS DE PROCESO 2021\MAPAS DE RIESGOS GUIA 2021\[MAPA_RIESGOS_SEGUIMIENTO Y MEDICION_UAEOS_2021.xlsx]Atributos controles'!#REF!</xm:f>
          </x14:formula1>
          <xm:sqref>U17:W19 R17:S19</xm:sqref>
        </x14:dataValidation>
        <x14:dataValidation type="list" allowBlank="1" showInputMessage="1" showErrorMessage="1" xr:uid="{00000000-0002-0000-0400-000016000000}">
          <x14:formula1>
            <xm:f>'E:\UAEOS\TRABAJO EN CASA\MAPAS DE RIESGOS\RIESGOS 2021\MAPAS DE RIESGOS DE PROCESO 2021\MAPAS DE RIESGOS GUIA 2021\[MAPA_RIESGOS_SEGUIMIENTO Y MEDICION_UAEOS_2021.xlsx]Clasificacion riesgo'!#REF!</xm:f>
          </x14:formula1>
          <xm:sqref>G17 G19</xm:sqref>
        </x14:dataValidation>
        <x14:dataValidation type="list" allowBlank="1" showInputMessage="1" showErrorMessage="1" xr:uid="{00000000-0002-0000-0400-000017000000}">
          <x14:formula1>
            <xm:f>'E:\UAEOS\TRABAJO EN CASA\MAPAS DE RIESGOS\RIESGOS 2021\MAPAS DE RIESGOS DE PROCESO 2021\MAPAS DE RIESGOS GUIA 2021\[2020-11-10_Propuesta_Mapa_riesgos_RH_UAEOS.xlsx]Clasificacion riesgo'!#REF!</xm:f>
          </x14:formula1>
          <xm:sqref>G25:G29</xm:sqref>
        </x14:dataValidation>
        <x14:dataValidation type="list" allowBlank="1" showInputMessage="1" showErrorMessage="1" xr:uid="{00000000-0002-0000-0400-000018000000}">
          <x14:formula1>
            <xm:f>'E:\UAEOS\TRABAJO EN CASA\MAPAS DE RIESGOS\RIESGOS 2021\MAPAS DE RIESGOS DE PROCESO 2021\MAPAS DE RIESGOS GUIA 2021\[2020-11-10_Propuesta_Mapa_riesgos_RH_UAEOS.xlsx]Atributos controles'!#REF!</xm:f>
          </x14:formula1>
          <xm:sqref>U25:W29 R25:S29</xm:sqref>
        </x14:dataValidation>
        <x14:dataValidation type="list" allowBlank="1" showInputMessage="1" showErrorMessage="1" xr:uid="{00000000-0002-0000-0400-000019000000}">
          <x14:formula1>
            <xm:f>'E:\UAEOS\TRABAJO EN CASA\MAPAS DE RIESGOS\RIESGOS 2021\MAPAS DE RIESGOS DE PROCESO 2021\MAPAS DE RIESGOS GUIA 2021\[MAPA_RIESGOS_COMUNICACION_PRENSA_UAEOS_2021.xlsx]Atributos controles'!#REF!</xm:f>
          </x14:formula1>
          <xm:sqref>U30:W31 R30:S31</xm:sqref>
        </x14:dataValidation>
        <x14:dataValidation type="list" allowBlank="1" showInputMessage="1" showErrorMessage="1" xr:uid="{00000000-0002-0000-0400-00001A000000}">
          <x14:formula1>
            <xm:f>'E:\UAEOS\TRABAJO EN CASA\MAPAS DE RIESGOS\RIESGOS 2021\MAPAS DE RIESGOS DE PROCESO 2021\MAPAS DE RIESGOS GUIA 2021\[MAPA_RIESGOS_COMUNICACION_PRENSA_UAEOS_2021.xlsx]Clasificacion riesgo'!#REF!</xm:f>
          </x14:formula1>
          <xm:sqref>G30:G31</xm:sqref>
        </x14:dataValidation>
        <x14:dataValidation type="list" allowBlank="1" showInputMessage="1" showErrorMessage="1" xr:uid="{00000000-0002-0000-0400-00001B000000}">
          <x14:formula1>
            <xm:f>'C:\Users\Jorge\Documents\UAEOS\TRABAJO EN CASA\MAPAS DE RIESGOS\RIESGOS 2021\MAPAS DE RIESGOS DE PROCESO 2021\MAPAS DE RIESGOS GUIA 2021\[MAPA_RIESGOS_G_CONOCIMIENTO_CIUDADANO_UAEOS.xlsx]Clasificacion riesgo'!#REF!</xm:f>
          </x14:formula1>
          <xm:sqref>G20:G24</xm:sqref>
        </x14:dataValidation>
        <x14:dataValidation type="list" allowBlank="1" showInputMessage="1" showErrorMessage="1" xr:uid="{00000000-0002-0000-0400-00001C000000}">
          <x14:formula1>
            <xm:f>'C:\Users\Jorge\Documents\UAEOS\TRABAJO EN CASA\MAPAS DE RIESGOS\RIESGOS 2021\MAPAS DE RIESGOS DE PROCESO 2021\MAPAS DE RIESGOS GUIA 2021\[MAPA_RIESGOS_G_CONOCIMIENTO_CIUDADANO_UAEOS.xlsx]Atributos controles'!#REF!</xm:f>
          </x14:formula1>
          <xm:sqref>R20:S24 U20:W24</xm:sqref>
        </x14:dataValidation>
        <x14:dataValidation type="list" allowBlank="1" showInputMessage="1" showErrorMessage="1" xr:uid="{00000000-0002-0000-0400-00001D000000}">
          <x14:formula1>
            <xm:f>'E:\UAEOS\TRABAJO EN CASA\MAPAS DE RIESGOS\RIESGOS 2021\MAPAS DE RIESGOS DE PROCESO 2021\MAPAS DE RIESGOS GUIA 2021\[MAPA_RIESGOS_G_INFORMATICA_UAEOS_2021.xlsx]Clasificacion riesgo'!#REF!</xm:f>
          </x14:formula1>
          <xm:sqref>G44:G47</xm:sqref>
        </x14:dataValidation>
        <x14:dataValidation type="list" allowBlank="1" showInputMessage="1" showErrorMessage="1" xr:uid="{00000000-0002-0000-0400-00001E000000}">
          <x14:formula1>
            <xm:f>'E:\UAEOS\TRABAJO EN CASA\MAPAS DE RIESGOS\RIESGOS 2021\MAPAS DE RIESGOS DE PROCESO 2021\MAPAS DE RIESGOS GUIA 2021\[MAPA_RIESGOS_G_INFORMATICA_UAEOS_2021.xlsx]Atributos controles'!#REF!</xm:f>
          </x14:formula1>
          <xm:sqref>U44:W47 R44:S47</xm:sqref>
        </x14:dataValidation>
        <x14:dataValidation type="list" allowBlank="1" showInputMessage="1" showErrorMessage="1" xr:uid="{00000000-0002-0000-0400-00001F000000}">
          <x14:formula1>
            <xm:f>'E:\UAEOS\TRABAJO EN CASA\MAPAS DE RIESGOS\RIESGOS 2021\MAPAS DE RIESGOS DE PROCESO 2021\MAPAS DE RIESGOS GUIA 2021\[MAPA_RIESGOS_G_CONTRACTUAL  JURIDICA_UAEOS_2021.xlsx]Clasificacion riesgo'!#REF!</xm:f>
          </x14:formula1>
          <xm:sqref>G50:G51 G48 G53:G56</xm:sqref>
        </x14:dataValidation>
        <x14:dataValidation type="list" allowBlank="1" showInputMessage="1" showErrorMessage="1" xr:uid="{00000000-0002-0000-0400-000020000000}">
          <x14:formula1>
            <xm:f>'E:\UAEOS\TRABAJO EN CASA\MAPAS DE RIESGOS\RIESGOS 2021\MAPAS DE RIESGOS DE PROCESO 2021\MAPAS DE RIESGOS GUIA 2021\[MAPA_RIESGOS_G_CONTRACTUAL  JURIDICA_UAEOS_2021.xlsx]Atributos controles'!#REF!</xm:f>
          </x14:formula1>
          <xm:sqref>R48:S56 U48:W56</xm:sqref>
        </x14:dataValidation>
        <x14:dataValidation type="list" allowBlank="1" showInputMessage="1" showErrorMessage="1" xr:uid="{00000000-0002-0000-0400-000021000000}">
          <x14:formula1>
            <xm:f>'E:\UAEOS\TRABAJO EN CASA\MAPAS DE RIESGOS\RIESGOS 2021\MAPAS DE RIESGOS DE PROCESO 2021\MAPAS DE RIESGOS GUIA 2021\[MAPA_RIESGOS_G_MEJORAMIENTO_UAEOS_2021.xlsx]Clasificacion riesgo'!#REF!</xm:f>
          </x14:formula1>
          <xm:sqref>G57 G59:G60</xm:sqref>
        </x14:dataValidation>
        <x14:dataValidation type="list" allowBlank="1" showInputMessage="1" showErrorMessage="1" xr:uid="{00000000-0002-0000-0400-000022000000}">
          <x14:formula1>
            <xm:f>'E:\UAEOS\TRABAJO EN CASA\MAPAS DE RIESGOS\RIESGOS 2021\MAPAS DE RIESGOS DE PROCESO 2021\MAPAS DE RIESGOS GUIA 2021\[MAPA_RIESGOS_G_MEJORAMIENTO_UAEOS_2021.xlsx]Atributos controles'!#REF!</xm:f>
          </x14:formula1>
          <xm:sqref>U57:W60 R57:S60</xm:sqref>
        </x14:dataValidation>
        <x14:dataValidation type="list" allowBlank="1" showInputMessage="1" showErrorMessage="1" xr:uid="{00000000-0002-0000-0400-000027000000}">
          <x14:formula1>
            <xm:f>'E:\UAEOS\TRABAJO EN CASA\MAPAS DE RIESGOS\RIESGOS 2021\MAPAS DE RIESGOS DE PROCESO 2021\MAPAS DE RIESGOS GUIA 2021\[MAPA_RIESGOS_G_OCI_UAEOS.xlsx]Atributos controles'!#REF!</xm:f>
          </x14:formula1>
          <xm:sqref>U61:W63 R61:S63</xm:sqref>
        </x14:dataValidation>
        <x14:dataValidation type="list" allowBlank="1" showInputMessage="1" showErrorMessage="1" xr:uid="{00000000-0002-0000-0400-00002C000000}">
          <x14:formula1>
            <xm:f>'E:\UAEOS\TRABAJO EN CASA\MAPAS DE RIESGOS\RIESGOS 2021\MAPAS DE RIESGOS DE PROCESO 2021\MAPAS DE RIESGOS GUIA 2021\[MAPA_RIESGOS_G_OCI_UAEOS.xlsx]Clasificacion riesgo'!#REF!</xm:f>
          </x14:formula1>
          <xm:sqref>G61:G63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39"/>
  <sheetViews>
    <sheetView topLeftCell="F28" workbookViewId="0">
      <selection activeCell="Q29" sqref="Q29"/>
    </sheetView>
  </sheetViews>
  <sheetFormatPr baseColWidth="10" defaultRowHeight="16.5" x14ac:dyDescent="0.3"/>
  <cols>
    <col min="1" max="1" width="4" style="2" bestFit="1" customWidth="1"/>
    <col min="2" max="2" width="18.42578125" style="2" customWidth="1"/>
    <col min="3" max="3" width="27.85546875" style="2" customWidth="1"/>
    <col min="4" max="4" width="28.7109375" style="2" customWidth="1"/>
    <col min="5" max="5" width="46.5703125" style="1" customWidth="1"/>
    <col min="6" max="6" width="18.42578125" style="5" customWidth="1"/>
    <col min="7" max="7" width="20.28515625" style="1" customWidth="1"/>
    <col min="8" max="8" width="12.28515625" style="1" customWidth="1"/>
    <col min="9" max="9" width="8.42578125" style="1" customWidth="1"/>
    <col min="10" max="10" width="19.140625" style="1" customWidth="1"/>
    <col min="11" max="11" width="11.28515625" style="1" customWidth="1"/>
    <col min="12" max="12" width="7" style="1" customWidth="1"/>
    <col min="13" max="13" width="12.5703125" style="1" customWidth="1"/>
    <col min="14" max="14" width="5.855468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6" width="7" style="1" customWidth="1"/>
    <col min="27" max="28" width="7.140625" style="1" customWidth="1"/>
    <col min="29" max="29" width="7.28515625" style="1" customWidth="1"/>
    <col min="30" max="30" width="31.42578125" style="1" customWidth="1"/>
    <col min="31" max="31" width="21.85546875" style="1" customWidth="1"/>
    <col min="32" max="32" width="19.28515625" style="1" customWidth="1"/>
    <col min="33" max="34" width="18.5703125" style="1" customWidth="1"/>
    <col min="35" max="35" width="21" style="1" customWidth="1"/>
    <col min="36" max="38" width="11.42578125" style="77"/>
    <col min="39" max="39" width="31.5703125" style="77" customWidth="1"/>
    <col min="40" max="43" width="11.42578125" style="77"/>
    <col min="44" max="16384" width="11.42578125" style="1"/>
  </cols>
  <sheetData>
    <row r="1" spans="1:43" ht="29.25" customHeight="1" x14ac:dyDescent="0.3"/>
    <row r="2" spans="1:43" ht="39" customHeight="1" x14ac:dyDescent="0.3">
      <c r="B2" s="10"/>
    </row>
    <row r="3" spans="1:43" ht="39" customHeight="1" x14ac:dyDescent="0.3">
      <c r="B3" s="75" t="s">
        <v>141</v>
      </c>
    </row>
    <row r="4" spans="1:43" x14ac:dyDescent="0.3">
      <c r="A4" s="486" t="s">
        <v>45</v>
      </c>
      <c r="B4" s="487"/>
      <c r="C4" s="121" t="s">
        <v>222</v>
      </c>
      <c r="D4" s="12"/>
      <c r="E4" s="12"/>
      <c r="F4" s="13"/>
      <c r="G4" s="14"/>
      <c r="H4" s="13"/>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486" t="s">
        <v>47</v>
      </c>
      <c r="B5" s="487"/>
      <c r="C5" s="523" t="s">
        <v>223</v>
      </c>
      <c r="D5" s="524"/>
      <c r="E5" s="524"/>
      <c r="F5" s="524"/>
      <c r="G5" s="524"/>
      <c r="H5" s="524"/>
      <c r="I5" s="524"/>
      <c r="J5" s="524"/>
      <c r="K5" s="524"/>
      <c r="L5" s="524"/>
      <c r="M5" s="524"/>
      <c r="N5" s="525"/>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486" t="s">
        <v>46</v>
      </c>
      <c r="B6" s="487"/>
      <c r="C6" s="523" t="s">
        <v>224</v>
      </c>
      <c r="D6" s="524"/>
      <c r="E6" s="524"/>
      <c r="F6" s="524"/>
      <c r="G6" s="524"/>
      <c r="H6" s="524"/>
      <c r="I6" s="524"/>
      <c r="J6" s="524"/>
      <c r="K6" s="524"/>
      <c r="L6" s="524"/>
      <c r="M6" s="524"/>
      <c r="N6" s="525"/>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545" t="s">
        <v>236</v>
      </c>
      <c r="B7" s="546"/>
      <c r="C7" s="546"/>
      <c r="D7" s="546"/>
      <c r="E7" s="546"/>
      <c r="F7" s="546"/>
      <c r="G7" s="546"/>
      <c r="H7" s="545" t="s">
        <v>237</v>
      </c>
      <c r="I7" s="546"/>
      <c r="J7" s="546"/>
      <c r="K7" s="546"/>
      <c r="L7" s="546"/>
      <c r="M7" s="546"/>
      <c r="N7" s="484" t="s">
        <v>238</v>
      </c>
      <c r="O7" s="520"/>
      <c r="P7" s="520"/>
      <c r="Q7" s="520"/>
      <c r="R7" s="520"/>
      <c r="S7" s="520"/>
      <c r="T7" s="520"/>
      <c r="U7" s="520"/>
      <c r="V7" s="520"/>
      <c r="W7" s="520"/>
      <c r="X7" s="484" t="s">
        <v>239</v>
      </c>
      <c r="Y7" s="520"/>
      <c r="Z7" s="520"/>
      <c r="AA7" s="520"/>
      <c r="AB7" s="520"/>
      <c r="AC7" s="520"/>
      <c r="AD7" s="520" t="s">
        <v>36</v>
      </c>
      <c r="AE7" s="520"/>
      <c r="AF7" s="520"/>
      <c r="AG7" s="520"/>
      <c r="AH7" s="520"/>
      <c r="AI7" s="520"/>
    </row>
    <row r="8" spans="1:43" ht="16.5" customHeight="1" x14ac:dyDescent="0.3">
      <c r="A8" s="526" t="s">
        <v>0</v>
      </c>
      <c r="B8" s="528" t="s">
        <v>2</v>
      </c>
      <c r="C8" s="529" t="s">
        <v>3</v>
      </c>
      <c r="D8" s="529" t="s">
        <v>44</v>
      </c>
      <c r="E8" s="530" t="s">
        <v>1</v>
      </c>
      <c r="F8" s="531" t="s">
        <v>132</v>
      </c>
      <c r="G8" s="529" t="s">
        <v>149</v>
      </c>
      <c r="H8" s="532" t="s">
        <v>35</v>
      </c>
      <c r="I8" s="521" t="s">
        <v>5</v>
      </c>
      <c r="J8" s="531" t="s">
        <v>270</v>
      </c>
      <c r="K8" s="536" t="s">
        <v>48</v>
      </c>
      <c r="L8" s="521" t="s">
        <v>5</v>
      </c>
      <c r="M8" s="529" t="s">
        <v>50</v>
      </c>
      <c r="N8" s="534" t="s">
        <v>12</v>
      </c>
      <c r="O8" s="496" t="s">
        <v>147</v>
      </c>
      <c r="P8" s="496" t="s">
        <v>13</v>
      </c>
      <c r="Q8" s="496"/>
      <c r="R8" s="488" t="s">
        <v>9</v>
      </c>
      <c r="S8" s="537"/>
      <c r="T8" s="537"/>
      <c r="U8" s="537"/>
      <c r="V8" s="537"/>
      <c r="W8" s="489"/>
      <c r="X8" s="497" t="s">
        <v>241</v>
      </c>
      <c r="Y8" s="499" t="s">
        <v>5</v>
      </c>
      <c r="Z8" s="497" t="s">
        <v>240</v>
      </c>
      <c r="AA8" s="499" t="s">
        <v>5</v>
      </c>
      <c r="AB8" s="533" t="s">
        <v>201</v>
      </c>
      <c r="AC8" s="534" t="s">
        <v>31</v>
      </c>
      <c r="AD8" s="496" t="s">
        <v>36</v>
      </c>
      <c r="AE8" s="496" t="s">
        <v>37</v>
      </c>
      <c r="AF8" s="496" t="s">
        <v>38</v>
      </c>
      <c r="AG8" s="496" t="s">
        <v>40</v>
      </c>
      <c r="AH8" s="496" t="s">
        <v>39</v>
      </c>
      <c r="AI8" s="496" t="s">
        <v>41</v>
      </c>
    </row>
    <row r="9" spans="1:43" s="78" customFormat="1" ht="63" customHeight="1" x14ac:dyDescent="0.25">
      <c r="A9" s="527"/>
      <c r="B9" s="528"/>
      <c r="C9" s="496"/>
      <c r="D9" s="496"/>
      <c r="E9" s="528"/>
      <c r="F9" s="529"/>
      <c r="G9" s="496"/>
      <c r="H9" s="529"/>
      <c r="I9" s="484"/>
      <c r="J9" s="529"/>
      <c r="K9" s="484"/>
      <c r="L9" s="484"/>
      <c r="M9" s="496"/>
      <c r="N9" s="535"/>
      <c r="O9" s="496"/>
      <c r="P9" s="211" t="s">
        <v>4</v>
      </c>
      <c r="Q9" s="211" t="s">
        <v>2</v>
      </c>
      <c r="R9" s="9" t="s">
        <v>14</v>
      </c>
      <c r="S9" s="9" t="s">
        <v>18</v>
      </c>
      <c r="T9" s="9" t="s">
        <v>30</v>
      </c>
      <c r="U9" s="9" t="s">
        <v>19</v>
      </c>
      <c r="V9" s="9" t="s">
        <v>22</v>
      </c>
      <c r="W9" s="9" t="s">
        <v>25</v>
      </c>
      <c r="X9" s="498"/>
      <c r="Y9" s="500"/>
      <c r="Z9" s="498"/>
      <c r="AA9" s="500"/>
      <c r="AB9" s="533"/>
      <c r="AC9" s="535"/>
      <c r="AD9" s="496"/>
      <c r="AE9" s="496"/>
      <c r="AF9" s="496"/>
      <c r="AG9" s="496"/>
      <c r="AH9" s="496"/>
      <c r="AI9" s="496"/>
    </row>
    <row r="10" spans="1:43" s="3" customFormat="1" ht="133.5" customHeight="1" x14ac:dyDescent="0.25">
      <c r="A10" s="547">
        <v>1</v>
      </c>
      <c r="B10" s="511" t="s">
        <v>152</v>
      </c>
      <c r="C10" s="509" t="s">
        <v>235</v>
      </c>
      <c r="D10" s="509" t="s">
        <v>234</v>
      </c>
      <c r="E10" s="509" t="s">
        <v>233</v>
      </c>
      <c r="F10" s="493" t="s">
        <v>90</v>
      </c>
      <c r="G10" s="511">
        <v>2</v>
      </c>
      <c r="H10" s="541" t="s">
        <v>94</v>
      </c>
      <c r="I10" s="514">
        <v>0.2</v>
      </c>
      <c r="J10" s="509"/>
      <c r="K10" s="565" t="s">
        <v>8</v>
      </c>
      <c r="L10" s="514">
        <v>0.8</v>
      </c>
      <c r="M10" s="567" t="s">
        <v>101</v>
      </c>
      <c r="N10" s="6">
        <v>1</v>
      </c>
      <c r="O10" s="16" t="s">
        <v>244</v>
      </c>
      <c r="P10" s="173" t="s">
        <v>29</v>
      </c>
      <c r="Q10" s="173" t="s">
        <v>29</v>
      </c>
      <c r="R10" s="19" t="s">
        <v>15</v>
      </c>
      <c r="S10" s="19" t="s">
        <v>10</v>
      </c>
      <c r="T10" s="174">
        <v>0.4</v>
      </c>
      <c r="U10" s="19" t="s">
        <v>20</v>
      </c>
      <c r="V10" s="19" t="s">
        <v>23</v>
      </c>
      <c r="W10" s="19" t="s">
        <v>27</v>
      </c>
      <c r="X10" s="175" t="s">
        <v>95</v>
      </c>
      <c r="Y10" s="200">
        <v>4.8000000000000001E-2</v>
      </c>
      <c r="Z10" s="194" t="s">
        <v>98</v>
      </c>
      <c r="AA10" s="176">
        <v>1</v>
      </c>
      <c r="AB10" s="74" t="s">
        <v>101</v>
      </c>
      <c r="AC10" s="191" t="s">
        <v>32</v>
      </c>
      <c r="AD10" s="177" t="s">
        <v>231</v>
      </c>
      <c r="AE10" s="201" t="s">
        <v>268</v>
      </c>
      <c r="AF10" s="20" t="s">
        <v>228</v>
      </c>
      <c r="AG10" s="192" t="s">
        <v>269</v>
      </c>
      <c r="AH10" s="7"/>
      <c r="AI10" s="6"/>
      <c r="AJ10" s="79"/>
      <c r="AK10" s="79"/>
      <c r="AL10" s="79"/>
      <c r="AM10" s="227" t="s">
        <v>243</v>
      </c>
      <c r="AN10" s="79"/>
      <c r="AO10" s="79"/>
      <c r="AP10" s="79"/>
      <c r="AQ10" s="79"/>
    </row>
    <row r="11" spans="1:43" s="3" customFormat="1" ht="108" customHeight="1" x14ac:dyDescent="0.25">
      <c r="A11" s="548"/>
      <c r="B11" s="512"/>
      <c r="C11" s="510"/>
      <c r="D11" s="510"/>
      <c r="E11" s="510"/>
      <c r="F11" s="495"/>
      <c r="G11" s="512"/>
      <c r="H11" s="508"/>
      <c r="I11" s="515"/>
      <c r="J11" s="510"/>
      <c r="K11" s="566"/>
      <c r="L11" s="515"/>
      <c r="M11" s="568"/>
      <c r="N11" s="6">
        <v>2</v>
      </c>
      <c r="O11" s="16" t="s">
        <v>245</v>
      </c>
      <c r="P11" s="173"/>
      <c r="Q11" s="173"/>
      <c r="R11" s="19"/>
      <c r="S11" s="19"/>
      <c r="T11" s="174"/>
      <c r="U11" s="19"/>
      <c r="V11" s="19"/>
      <c r="W11" s="19"/>
      <c r="X11" s="214"/>
      <c r="Y11" s="200"/>
      <c r="Z11" s="215"/>
      <c r="AA11" s="176"/>
      <c r="AB11" s="74"/>
      <c r="AC11" s="191"/>
      <c r="AD11" s="177"/>
      <c r="AE11" s="201"/>
      <c r="AF11" s="20"/>
      <c r="AG11" s="192"/>
      <c r="AH11" s="7"/>
      <c r="AI11" s="6"/>
      <c r="AJ11" s="79"/>
      <c r="AK11" s="79"/>
      <c r="AL11" s="79"/>
      <c r="AM11" s="195"/>
      <c r="AN11" s="79"/>
      <c r="AO11" s="79"/>
      <c r="AP11" s="79"/>
      <c r="AQ11" s="79"/>
    </row>
    <row r="12" spans="1:43" ht="83.25" customHeight="1" x14ac:dyDescent="0.3">
      <c r="A12" s="6">
        <v>2</v>
      </c>
      <c r="B12" s="177" t="s">
        <v>148</v>
      </c>
      <c r="C12" s="16" t="s">
        <v>230</v>
      </c>
      <c r="D12" s="16" t="s">
        <v>248</v>
      </c>
      <c r="E12" s="16" t="s">
        <v>247</v>
      </c>
      <c r="F12" s="71" t="s">
        <v>81</v>
      </c>
      <c r="G12" s="7">
        <v>12</v>
      </c>
      <c r="H12" s="203" t="s">
        <v>95</v>
      </c>
      <c r="I12" s="8">
        <v>0.4</v>
      </c>
      <c r="J12" s="213"/>
      <c r="K12" s="226" t="s">
        <v>8</v>
      </c>
      <c r="L12" s="8">
        <v>0.2</v>
      </c>
      <c r="M12" s="238" t="s">
        <v>101</v>
      </c>
      <c r="N12" s="6">
        <v>2</v>
      </c>
      <c r="O12" s="126" t="s">
        <v>249</v>
      </c>
      <c r="P12" s="6" t="s">
        <v>29</v>
      </c>
      <c r="Q12" s="6" t="s">
        <v>29</v>
      </c>
      <c r="R12" s="19" t="s">
        <v>17</v>
      </c>
      <c r="S12" s="19" t="s">
        <v>10</v>
      </c>
      <c r="T12" s="174">
        <v>0.2</v>
      </c>
      <c r="U12" s="19" t="s">
        <v>20</v>
      </c>
      <c r="V12" s="19" t="s">
        <v>23</v>
      </c>
      <c r="W12" s="19" t="s">
        <v>27</v>
      </c>
      <c r="X12" s="189" t="s">
        <v>94</v>
      </c>
      <c r="Y12" s="174">
        <f>'Calculos Controles'!C15</f>
        <v>0.14000000000000001</v>
      </c>
      <c r="Z12" s="189" t="s">
        <v>174</v>
      </c>
      <c r="AA12" s="182">
        <v>0.2</v>
      </c>
      <c r="AB12" s="82" t="s">
        <v>103</v>
      </c>
      <c r="AC12" s="191" t="s">
        <v>32</v>
      </c>
      <c r="AD12" s="177" t="s">
        <v>252</v>
      </c>
      <c r="AE12" s="7" t="s">
        <v>253</v>
      </c>
      <c r="AF12" s="20" t="s">
        <v>228</v>
      </c>
      <c r="AG12" s="192" t="s">
        <v>229</v>
      </c>
      <c r="AH12" s="6"/>
      <c r="AI12" s="6"/>
    </row>
    <row r="13" spans="1:43" ht="108.75" customHeight="1" x14ac:dyDescent="0.3">
      <c r="A13" s="6">
        <v>3</v>
      </c>
      <c r="B13" s="177" t="s">
        <v>257</v>
      </c>
      <c r="C13" s="16" t="s">
        <v>256</v>
      </c>
      <c r="D13" s="16" t="s">
        <v>254</v>
      </c>
      <c r="E13" s="16" t="s">
        <v>255</v>
      </c>
      <c r="F13" s="71" t="s">
        <v>81</v>
      </c>
      <c r="G13" s="7">
        <v>32</v>
      </c>
      <c r="H13" s="203" t="s">
        <v>202</v>
      </c>
      <c r="I13" s="8">
        <v>0.6</v>
      </c>
      <c r="J13" s="213"/>
      <c r="K13" s="226" t="s">
        <v>8</v>
      </c>
      <c r="L13" s="8">
        <v>0.8</v>
      </c>
      <c r="M13" s="238" t="s">
        <v>101</v>
      </c>
      <c r="N13" s="6">
        <v>3</v>
      </c>
      <c r="O13" s="126" t="s">
        <v>259</v>
      </c>
      <c r="P13" s="6" t="s">
        <v>29</v>
      </c>
      <c r="Q13" s="6" t="s">
        <v>29</v>
      </c>
      <c r="R13" s="19" t="s">
        <v>16</v>
      </c>
      <c r="S13" s="19" t="s">
        <v>10</v>
      </c>
      <c r="T13" s="181">
        <v>0.6</v>
      </c>
      <c r="U13" s="19" t="s">
        <v>20</v>
      </c>
      <c r="V13" s="19" t="s">
        <v>23</v>
      </c>
      <c r="W13" s="19" t="s">
        <v>26</v>
      </c>
      <c r="X13" s="76" t="s">
        <v>202</v>
      </c>
      <c r="Y13" s="183">
        <v>0.42</v>
      </c>
      <c r="Z13" s="194" t="s">
        <v>258</v>
      </c>
      <c r="AA13" s="183">
        <v>0.8</v>
      </c>
      <c r="AB13" s="74" t="s">
        <v>101</v>
      </c>
      <c r="AC13" s="191" t="s">
        <v>225</v>
      </c>
      <c r="AD13" s="177" t="s">
        <v>261</v>
      </c>
      <c r="AE13" s="7" t="s">
        <v>262</v>
      </c>
      <c r="AF13" s="6" t="s">
        <v>228</v>
      </c>
      <c r="AG13" s="192" t="s">
        <v>229</v>
      </c>
      <c r="AH13" s="6"/>
      <c r="AI13" s="6"/>
    </row>
    <row r="14" spans="1:43" ht="115.5" customHeight="1" x14ac:dyDescent="0.3">
      <c r="A14" s="6">
        <v>4</v>
      </c>
      <c r="B14" s="177"/>
      <c r="C14" s="7"/>
      <c r="D14" s="16"/>
      <c r="E14" s="16"/>
      <c r="F14" s="71"/>
      <c r="G14" s="7">
        <v>2</v>
      </c>
      <c r="H14" s="203"/>
      <c r="I14" s="8">
        <v>0.4</v>
      </c>
      <c r="J14" s="213"/>
      <c r="K14" s="229"/>
      <c r="L14" s="8">
        <v>0.6</v>
      </c>
      <c r="M14" s="239"/>
      <c r="N14" s="7">
        <v>4</v>
      </c>
      <c r="O14" s="127"/>
      <c r="P14" s="7" t="s">
        <v>29</v>
      </c>
      <c r="Q14" s="7" t="s">
        <v>29</v>
      </c>
      <c r="R14" s="19" t="s">
        <v>15</v>
      </c>
      <c r="S14" s="19" t="s">
        <v>11</v>
      </c>
      <c r="T14" s="181">
        <v>0.5</v>
      </c>
      <c r="U14" s="19" t="s">
        <v>20</v>
      </c>
      <c r="V14" s="19" t="s">
        <v>23</v>
      </c>
      <c r="W14" s="19" t="s">
        <v>26</v>
      </c>
      <c r="X14" s="184" t="s">
        <v>220</v>
      </c>
      <c r="Y14" s="174">
        <v>0.2</v>
      </c>
      <c r="Z14" s="76" t="s">
        <v>102</v>
      </c>
      <c r="AA14" s="174">
        <v>0.5</v>
      </c>
      <c r="AB14" s="76" t="s">
        <v>102</v>
      </c>
      <c r="AC14" s="191"/>
      <c r="AD14" s="7"/>
      <c r="AE14" s="7"/>
      <c r="AF14" s="7"/>
      <c r="AG14" s="192" t="s">
        <v>229</v>
      </c>
      <c r="AH14" s="7"/>
      <c r="AI14" s="7"/>
    </row>
    <row r="15" spans="1:43" ht="117" customHeight="1" x14ac:dyDescent="0.3">
      <c r="A15" s="6">
        <v>5</v>
      </c>
      <c r="B15" s="177"/>
      <c r="C15" s="83"/>
      <c r="D15" s="83"/>
      <c r="E15" s="83"/>
      <c r="F15" s="71"/>
      <c r="G15" s="7">
        <v>35</v>
      </c>
      <c r="H15" s="203"/>
      <c r="I15" s="8">
        <v>0.6</v>
      </c>
      <c r="J15" s="213"/>
      <c r="K15" s="229"/>
      <c r="L15" s="8">
        <v>0.4</v>
      </c>
      <c r="M15" s="235"/>
      <c r="N15" s="7">
        <v>5</v>
      </c>
      <c r="O15" s="127"/>
      <c r="P15" s="7"/>
      <c r="Q15" s="7"/>
      <c r="R15" s="7"/>
      <c r="S15" s="7"/>
      <c r="T15" s="7"/>
      <c r="U15" s="7"/>
      <c r="V15" s="7"/>
      <c r="W15" s="7"/>
      <c r="X15" s="7"/>
      <c r="Y15" s="123"/>
      <c r="Z15" s="7"/>
      <c r="AA15" s="123"/>
      <c r="AB15" s="7"/>
      <c r="AC15" s="191"/>
      <c r="AD15" s="7"/>
      <c r="AE15" s="7"/>
      <c r="AF15" s="7"/>
      <c r="AG15" s="192" t="s">
        <v>229</v>
      </c>
      <c r="AH15" s="7"/>
      <c r="AI15" s="7"/>
    </row>
    <row r="16" spans="1:43" ht="85.5" customHeight="1" x14ac:dyDescent="0.3">
      <c r="A16" s="6">
        <v>7</v>
      </c>
      <c r="B16" s="7"/>
      <c r="C16" s="7"/>
      <c r="D16" s="16"/>
      <c r="E16" s="122"/>
      <c r="F16" s="71"/>
      <c r="G16" s="7"/>
      <c r="H16" s="203"/>
      <c r="I16" s="7"/>
      <c r="J16" s="213"/>
      <c r="K16" s="229"/>
      <c r="L16" s="7"/>
      <c r="M16" s="235"/>
      <c r="N16" s="7"/>
      <c r="O16" s="7"/>
      <c r="P16" s="7"/>
      <c r="Q16" s="7"/>
      <c r="R16" s="7"/>
      <c r="S16" s="7"/>
      <c r="T16" s="7"/>
      <c r="U16" s="7"/>
      <c r="V16" s="7"/>
      <c r="W16" s="7"/>
      <c r="X16" s="7"/>
      <c r="Y16" s="7"/>
      <c r="Z16" s="7"/>
      <c r="AA16" s="123"/>
      <c r="AB16" s="7"/>
      <c r="AC16" s="191"/>
      <c r="AD16" s="7"/>
      <c r="AE16" s="7"/>
      <c r="AF16" s="7"/>
      <c r="AG16" s="192" t="s">
        <v>229</v>
      </c>
      <c r="AH16" s="7"/>
      <c r="AI16" s="7"/>
    </row>
    <row r="17" spans="1:35" ht="33" x14ac:dyDescent="0.3">
      <c r="A17" s="6">
        <v>8</v>
      </c>
      <c r="B17" s="7"/>
      <c r="C17" s="7"/>
      <c r="D17" s="7"/>
      <c r="E17" s="7"/>
      <c r="F17" s="71"/>
      <c r="G17" s="7"/>
      <c r="H17" s="203"/>
      <c r="I17" s="7"/>
      <c r="J17" s="213"/>
      <c r="K17" s="229"/>
      <c r="L17" s="7"/>
      <c r="M17" s="235"/>
      <c r="N17" s="7"/>
      <c r="O17" s="7"/>
      <c r="P17" s="7"/>
      <c r="Q17" s="7"/>
      <c r="R17" s="7"/>
      <c r="S17" s="7"/>
      <c r="T17" s="7"/>
      <c r="U17" s="7"/>
      <c r="V17" s="7"/>
      <c r="W17" s="7"/>
      <c r="X17" s="7"/>
      <c r="Y17" s="7"/>
      <c r="Z17" s="7"/>
      <c r="AA17" s="7"/>
      <c r="AB17" s="7"/>
      <c r="AC17" s="191"/>
      <c r="AD17" s="7"/>
      <c r="AE17" s="7"/>
      <c r="AF17" s="7"/>
      <c r="AG17" s="192" t="s">
        <v>229</v>
      </c>
      <c r="AH17" s="7"/>
      <c r="AI17" s="7"/>
    </row>
    <row r="18" spans="1:35" ht="33" x14ac:dyDescent="0.3">
      <c r="A18" s="6">
        <v>9</v>
      </c>
      <c r="B18" s="7"/>
      <c r="C18" s="7"/>
      <c r="D18" s="7"/>
      <c r="E18" s="7"/>
      <c r="F18" s="71"/>
      <c r="G18" s="7"/>
      <c r="H18" s="203"/>
      <c r="I18" s="7"/>
      <c r="J18" s="213"/>
      <c r="K18" s="229"/>
      <c r="L18" s="7"/>
      <c r="M18" s="235"/>
      <c r="N18" s="7"/>
      <c r="O18" s="7"/>
      <c r="P18" s="7"/>
      <c r="Q18" s="7"/>
      <c r="R18" s="7"/>
      <c r="S18" s="7"/>
      <c r="T18" s="7"/>
      <c r="U18" s="7"/>
      <c r="V18" s="7"/>
      <c r="W18" s="7"/>
      <c r="X18" s="7"/>
      <c r="Y18" s="7"/>
      <c r="Z18" s="7"/>
      <c r="AA18" s="7"/>
      <c r="AB18" s="7"/>
      <c r="AC18" s="7"/>
      <c r="AD18" s="7"/>
      <c r="AE18" s="7"/>
      <c r="AF18" s="7"/>
      <c r="AG18" s="192" t="s">
        <v>229</v>
      </c>
      <c r="AH18" s="7"/>
      <c r="AI18" s="7"/>
    </row>
    <row r="19" spans="1:35" ht="33" x14ac:dyDescent="0.3">
      <c r="A19" s="6">
        <v>10</v>
      </c>
      <c r="B19" s="7"/>
      <c r="C19" s="7"/>
      <c r="D19" s="7"/>
      <c r="E19" s="7"/>
      <c r="F19" s="71"/>
      <c r="G19" s="7"/>
      <c r="H19" s="203"/>
      <c r="I19" s="7"/>
      <c r="J19" s="213"/>
      <c r="K19" s="229"/>
      <c r="L19" s="7"/>
      <c r="M19" s="235"/>
      <c r="N19" s="7"/>
      <c r="O19" s="7"/>
      <c r="P19" s="7"/>
      <c r="Q19" s="7"/>
      <c r="R19" s="7"/>
      <c r="S19" s="7"/>
      <c r="T19" s="7"/>
      <c r="U19" s="7"/>
      <c r="V19" s="7"/>
      <c r="W19" s="7"/>
      <c r="X19" s="7"/>
      <c r="Y19" s="7"/>
      <c r="Z19" s="7"/>
      <c r="AA19" s="7"/>
      <c r="AB19" s="7"/>
      <c r="AC19" s="7"/>
      <c r="AD19" s="7"/>
      <c r="AE19" s="7"/>
      <c r="AF19" s="7"/>
      <c r="AG19" s="192" t="s">
        <v>229</v>
      </c>
      <c r="AH19" s="7"/>
      <c r="AI19" s="7"/>
    </row>
    <row r="20" spans="1:35" ht="33" x14ac:dyDescent="0.3">
      <c r="A20" s="6">
        <v>11</v>
      </c>
      <c r="B20" s="7"/>
      <c r="C20" s="7"/>
      <c r="D20" s="7"/>
      <c r="E20" s="7"/>
      <c r="F20" s="71"/>
      <c r="G20" s="7"/>
      <c r="H20" s="203"/>
      <c r="I20" s="7"/>
      <c r="J20" s="213"/>
      <c r="K20" s="229"/>
      <c r="L20" s="7"/>
      <c r="M20" s="235"/>
      <c r="N20" s="7"/>
      <c r="O20" s="7"/>
      <c r="P20" s="7"/>
      <c r="Q20" s="7"/>
      <c r="R20" s="7"/>
      <c r="S20" s="7"/>
      <c r="T20" s="7"/>
      <c r="U20" s="7"/>
      <c r="V20" s="7"/>
      <c r="W20" s="7"/>
      <c r="X20" s="7"/>
      <c r="Y20" s="7"/>
      <c r="Z20" s="7"/>
      <c r="AA20" s="7"/>
      <c r="AB20" s="7"/>
      <c r="AC20" s="7"/>
      <c r="AD20" s="7"/>
      <c r="AE20" s="7"/>
      <c r="AF20" s="7"/>
      <c r="AG20" s="192" t="s">
        <v>229</v>
      </c>
      <c r="AH20" s="7"/>
      <c r="AI20" s="7"/>
    </row>
    <row r="21" spans="1:35" ht="33" x14ac:dyDescent="0.3">
      <c r="A21" s="6">
        <v>12</v>
      </c>
      <c r="B21" s="7"/>
      <c r="C21" s="7"/>
      <c r="D21" s="7"/>
      <c r="E21" s="7"/>
      <c r="F21" s="71"/>
      <c r="G21" s="7"/>
      <c r="H21" s="203"/>
      <c r="I21" s="7"/>
      <c r="J21" s="213"/>
      <c r="K21" s="229"/>
      <c r="L21" s="7"/>
      <c r="M21" s="235"/>
      <c r="N21" s="7"/>
      <c r="O21" s="7"/>
      <c r="P21" s="7"/>
      <c r="Q21" s="7"/>
      <c r="R21" s="7"/>
      <c r="S21" s="7"/>
      <c r="T21" s="7"/>
      <c r="U21" s="7"/>
      <c r="V21" s="7"/>
      <c r="W21" s="7"/>
      <c r="X21" s="7"/>
      <c r="Y21" s="7"/>
      <c r="Z21" s="7"/>
      <c r="AA21" s="7"/>
      <c r="AB21" s="7"/>
      <c r="AC21" s="7"/>
      <c r="AD21" s="7"/>
      <c r="AE21" s="7"/>
      <c r="AF21" s="7"/>
      <c r="AG21" s="192" t="s">
        <v>229</v>
      </c>
      <c r="AH21" s="7"/>
      <c r="AI21" s="7"/>
    </row>
    <row r="22" spans="1:35" x14ac:dyDescent="0.3">
      <c r="H22" s="203"/>
      <c r="M22" s="11"/>
    </row>
    <row r="23" spans="1:35" x14ac:dyDescent="0.3">
      <c r="H23" s="203"/>
      <c r="M23" s="11"/>
    </row>
    <row r="24" spans="1:35" x14ac:dyDescent="0.3">
      <c r="H24" s="203"/>
      <c r="M24" s="11"/>
      <c r="AD24" s="1" t="s">
        <v>227</v>
      </c>
    </row>
    <row r="25" spans="1:35" x14ac:dyDescent="0.3">
      <c r="H25" s="210"/>
      <c r="M25" s="11"/>
    </row>
    <row r="26" spans="1:35" x14ac:dyDescent="0.3">
      <c r="AD26" s="1" t="s">
        <v>32</v>
      </c>
    </row>
    <row r="28" spans="1:35" ht="36" customHeight="1" x14ac:dyDescent="0.3">
      <c r="H28" s="543" t="s">
        <v>242</v>
      </c>
      <c r="I28" s="543"/>
      <c r="J28" s="216"/>
      <c r="K28" s="544" t="s">
        <v>263</v>
      </c>
      <c r="L28" s="544"/>
      <c r="M28" s="218" t="s">
        <v>267</v>
      </c>
      <c r="O28" s="242" t="s">
        <v>140</v>
      </c>
      <c r="AD28" s="1" t="s">
        <v>33</v>
      </c>
    </row>
    <row r="29" spans="1:35" x14ac:dyDescent="0.3">
      <c r="H29" s="204" t="s">
        <v>94</v>
      </c>
      <c r="I29" s="205">
        <v>0.2</v>
      </c>
      <c r="J29" s="236"/>
      <c r="K29" s="230" t="s">
        <v>174</v>
      </c>
      <c r="L29" s="205">
        <v>0.2</v>
      </c>
      <c r="M29" s="219" t="s">
        <v>103</v>
      </c>
      <c r="O29" s="240" t="s">
        <v>185</v>
      </c>
      <c r="AD29" s="1" t="s">
        <v>225</v>
      </c>
    </row>
    <row r="30" spans="1:35" ht="33" x14ac:dyDescent="0.3">
      <c r="H30" s="228" t="s">
        <v>95</v>
      </c>
      <c r="I30" s="205">
        <v>0.4</v>
      </c>
      <c r="J30" s="236"/>
      <c r="K30" s="231" t="s">
        <v>104</v>
      </c>
      <c r="L30" s="205">
        <v>0.4</v>
      </c>
      <c r="M30" s="220" t="s">
        <v>102</v>
      </c>
      <c r="O30" s="241" t="s">
        <v>186</v>
      </c>
      <c r="AD30" s="1" t="s">
        <v>226</v>
      </c>
    </row>
    <row r="31" spans="1:35" ht="33" x14ac:dyDescent="0.3">
      <c r="H31" s="206" t="s">
        <v>202</v>
      </c>
      <c r="I31" s="205">
        <v>0.6</v>
      </c>
      <c r="J31" s="236"/>
      <c r="K31" s="232" t="s">
        <v>102</v>
      </c>
      <c r="L31" s="205">
        <v>0.6</v>
      </c>
      <c r="M31" s="237" t="s">
        <v>101</v>
      </c>
      <c r="O31" s="241" t="s">
        <v>187</v>
      </c>
      <c r="AD31" s="1" t="s">
        <v>34</v>
      </c>
    </row>
    <row r="32" spans="1:35" ht="33" x14ac:dyDescent="0.3">
      <c r="H32" s="207" t="s">
        <v>7</v>
      </c>
      <c r="I32" s="205">
        <v>0.8</v>
      </c>
      <c r="J32" s="236"/>
      <c r="K32" s="233" t="s">
        <v>8</v>
      </c>
      <c r="L32" s="205">
        <v>0.8</v>
      </c>
      <c r="M32" s="222" t="s">
        <v>100</v>
      </c>
      <c r="O32" s="241" t="s">
        <v>188</v>
      </c>
    </row>
    <row r="33" spans="8:15" ht="33" x14ac:dyDescent="0.3">
      <c r="H33" s="208" t="s">
        <v>96</v>
      </c>
      <c r="I33" s="205">
        <v>1</v>
      </c>
      <c r="J33" s="236"/>
      <c r="K33" s="234" t="s">
        <v>105</v>
      </c>
      <c r="L33" s="205">
        <v>1</v>
      </c>
      <c r="M33" s="217"/>
      <c r="O33" s="241" t="s">
        <v>189</v>
      </c>
    </row>
    <row r="34" spans="8:15" ht="18" x14ac:dyDescent="0.3">
      <c r="O34" s="243" t="s">
        <v>97</v>
      </c>
    </row>
    <row r="35" spans="8:15" ht="33" x14ac:dyDescent="0.3">
      <c r="O35" s="240" t="s">
        <v>190</v>
      </c>
    </row>
    <row r="36" spans="8:15" ht="49.5" x14ac:dyDescent="0.3">
      <c r="O36" s="241" t="s">
        <v>191</v>
      </c>
    </row>
    <row r="37" spans="8:15" ht="33" x14ac:dyDescent="0.3">
      <c r="O37" s="241" t="s">
        <v>192</v>
      </c>
    </row>
    <row r="38" spans="8:15" ht="66" x14ac:dyDescent="0.3">
      <c r="O38" s="241" t="s">
        <v>193</v>
      </c>
    </row>
    <row r="39" spans="8:15" ht="49.5" x14ac:dyDescent="0.3">
      <c r="O39" s="241" t="s">
        <v>194</v>
      </c>
    </row>
  </sheetData>
  <mergeCells count="54">
    <mergeCell ref="I10:I11"/>
    <mergeCell ref="K10:K11"/>
    <mergeCell ref="L10:L11"/>
    <mergeCell ref="M10:M11"/>
    <mergeCell ref="H28:I28"/>
    <mergeCell ref="K28:L28"/>
    <mergeCell ref="J10:J11"/>
    <mergeCell ref="AH8:AH9"/>
    <mergeCell ref="AI8:AI9"/>
    <mergeCell ref="A10:A11"/>
    <mergeCell ref="B10:B11"/>
    <mergeCell ref="C10:C11"/>
    <mergeCell ref="D10:D11"/>
    <mergeCell ref="E10:E11"/>
    <mergeCell ref="F10:F11"/>
    <mergeCell ref="G10:G11"/>
    <mergeCell ref="H10:H11"/>
    <mergeCell ref="AB8:AB9"/>
    <mergeCell ref="AC8:AC9"/>
    <mergeCell ref="AD8:AD9"/>
    <mergeCell ref="AE8:AE9"/>
    <mergeCell ref="AF8:AF9"/>
    <mergeCell ref="AG8:AG9"/>
    <mergeCell ref="P8:Q8"/>
    <mergeCell ref="R8:W8"/>
    <mergeCell ref="X8:X9"/>
    <mergeCell ref="Y8:Y9"/>
    <mergeCell ref="Z8:Z9"/>
    <mergeCell ref="K8:K9"/>
    <mergeCell ref="L8:L9"/>
    <mergeCell ref="M8:M9"/>
    <mergeCell ref="N8:N9"/>
    <mergeCell ref="O8:O9"/>
    <mergeCell ref="X7:AC7"/>
    <mergeCell ref="AD7:AI7"/>
    <mergeCell ref="A8:A9"/>
    <mergeCell ref="B8:B9"/>
    <mergeCell ref="C8:C9"/>
    <mergeCell ref="D8:D9"/>
    <mergeCell ref="E8:E9"/>
    <mergeCell ref="F8:F9"/>
    <mergeCell ref="G8:G9"/>
    <mergeCell ref="H8:H9"/>
    <mergeCell ref="A7:G7"/>
    <mergeCell ref="H7:M7"/>
    <mergeCell ref="N7:W7"/>
    <mergeCell ref="J8:J9"/>
    <mergeCell ref="AA8:AA9"/>
    <mergeCell ref="I8:I9"/>
    <mergeCell ref="A4:B4"/>
    <mergeCell ref="A5:B5"/>
    <mergeCell ref="C5:N5"/>
    <mergeCell ref="A6:B6"/>
    <mergeCell ref="C6:N6"/>
  </mergeCells>
  <conditionalFormatting sqref="I10">
    <cfRule type="cellIs" dxfId="1322" priority="41" operator="equal">
      <formula>$H$10</formula>
    </cfRule>
  </conditionalFormatting>
  <dataValidations count="5">
    <dataValidation type="list" allowBlank="1" showInputMessage="1" showErrorMessage="1" sqref="AC10:AC17" xr:uid="{00000000-0002-0000-0500-000000000000}">
      <formula1>$AD$26:$AD$31</formula1>
    </dataValidation>
    <dataValidation type="list" allowBlank="1" showInputMessage="1" showErrorMessage="1" sqref="AI10:AI13" xr:uid="{00000000-0002-0000-0500-000001000000}">
      <formula1>#REF!</formula1>
    </dataValidation>
    <dataValidation type="list" allowBlank="1" showInputMessage="1" showErrorMessage="1" sqref="K10 K12:K21" xr:uid="{00000000-0002-0000-0500-000002000000}">
      <formula1>$K$29:$K$33</formula1>
    </dataValidation>
    <dataValidation type="list" allowBlank="1" showInputMessage="1" showErrorMessage="1" sqref="M10 M12:M21" xr:uid="{00000000-0002-0000-0500-000003000000}">
      <formula1>$M$29:$M$32</formula1>
    </dataValidation>
    <dataValidation type="list" allowBlank="1" showInputMessage="1" showErrorMessage="1" sqref="J10 J12:J21" xr:uid="{00000000-0002-0000-0500-000004000000}">
      <formula1>$O$28:$O$39</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63" operator="containsText" id="{20FB452A-601E-4C2C-B6FD-1E4EE35A7138}">
            <xm:f>NOT(ISERROR(SEARCH($H$29,H10)))</xm:f>
            <xm:f>$H$29</xm:f>
            <x14:dxf>
              <fill>
                <patternFill>
                  <fgColor rgb="FF92D050"/>
                  <bgColor rgb="FF92D050"/>
                </patternFill>
              </fill>
            </x14:dxf>
          </x14:cfRule>
          <x14:cfRule type="containsText" priority="64" operator="containsText" id="{DD89B938-C1ED-4A6B-9438-C27E17F7E0F0}">
            <xm:f>NOT(ISERROR(SEARCH($H$33,H10)))</xm:f>
            <xm:f>$H$33</xm:f>
            <x14:dxf>
              <fill>
                <patternFill>
                  <bgColor rgb="FFFF0000"/>
                </patternFill>
              </fill>
            </x14:dxf>
          </x14:cfRule>
          <x14:cfRule type="containsText" priority="65" operator="containsText" id="{C6EDF2E8-3724-4660-BD49-AD65A8419AEE}">
            <xm:f>NOT(ISERROR(SEARCH($H$32,H10)))</xm:f>
            <xm:f>$H$32</xm:f>
            <x14:dxf>
              <fill>
                <patternFill>
                  <fgColor rgb="FFFFFF00"/>
                  <bgColor rgb="FFFFFF00"/>
                </patternFill>
              </fill>
            </x14:dxf>
          </x14:cfRule>
          <x14:cfRule type="containsText" priority="66" operator="containsText" id="{0F90F5C7-9AFB-4122-946C-4E5B2904FA60}">
            <xm:f>NOT(ISERROR(SEARCH($H$31,H10)))</xm:f>
            <xm:f>$H$31</xm:f>
            <x14:dxf>
              <fill>
                <patternFill>
                  <fgColor rgb="FFFFC000"/>
                  <bgColor rgb="FFFFC000"/>
                </patternFill>
              </fill>
            </x14:dxf>
          </x14:cfRule>
          <x14:cfRule type="containsText" priority="67" operator="containsText" id="{18262652-3333-4566-AB87-67B1686423F0}">
            <xm:f>NOT(ISERROR(SEARCH($H$30,H10)))</xm:f>
            <xm:f>$H$30</xm:f>
            <x14:dxf>
              <fill>
                <patternFill>
                  <bgColor theme="0" tint="-0.14996795556505021"/>
                </patternFill>
              </fill>
            </x14:dxf>
          </x14:cfRule>
          <x14:cfRule type="cellIs" priority="68" operator="equal" id="{FFE37E8B-7ACB-4707-96D8-BB4564FC1698}">
            <xm:f>'Tabla probabiidad'!$B$5</xm:f>
            <x14:dxf>
              <fill>
                <patternFill>
                  <fgColor theme="6"/>
                </patternFill>
              </fill>
            </x14:dxf>
          </x14:cfRule>
          <x14:cfRule type="cellIs" priority="69" operator="equal" id="{8AB90ECF-6D51-437C-8A9F-FE322D8E9879}">
            <xm:f>'Tabla probabiidad'!$B$5</xm:f>
            <x14:dxf>
              <fill>
                <patternFill>
                  <fgColor rgb="FF92D050"/>
                  <bgColor theme="6" tint="0.59996337778862885"/>
                </patternFill>
              </fill>
            </x14:dxf>
          </x14:cfRule>
          <xm:sqref>H10</xm:sqref>
        </x14:conditionalFormatting>
        <x14:conditionalFormatting xmlns:xm="http://schemas.microsoft.com/office/excel/2006/main">
          <x14:cfRule type="containsText" priority="56" operator="containsText" id="{908467BC-603E-4EFB-8BB5-8DF23545A22E}">
            <xm:f>NOT(ISERROR(SEARCH($H$29,H12)))</xm:f>
            <xm:f>$H$29</xm:f>
            <x14:dxf>
              <fill>
                <patternFill>
                  <fgColor rgb="FF92D050"/>
                  <bgColor rgb="FF92D050"/>
                </patternFill>
              </fill>
            </x14:dxf>
          </x14:cfRule>
          <x14:cfRule type="containsText" priority="57" operator="containsText" id="{19B9C004-C29D-40F6-8D41-FD14005DABFA}">
            <xm:f>NOT(ISERROR(SEARCH($H$33,H12)))</xm:f>
            <xm:f>$H$33</xm:f>
            <x14:dxf>
              <fill>
                <patternFill>
                  <bgColor rgb="FFFF0000"/>
                </patternFill>
              </fill>
            </x14:dxf>
          </x14:cfRule>
          <x14:cfRule type="containsText" priority="58" operator="containsText" id="{FC2E09E1-10A9-43EC-884C-0B9AE0A8C788}">
            <xm:f>NOT(ISERROR(SEARCH($H$32,H12)))</xm:f>
            <xm:f>$H$32</xm:f>
            <x14:dxf>
              <fill>
                <patternFill>
                  <fgColor rgb="FFFFFF00"/>
                  <bgColor rgb="FFFFFF00"/>
                </patternFill>
              </fill>
            </x14:dxf>
          </x14:cfRule>
          <x14:cfRule type="containsText" priority="59" operator="containsText" id="{9F354B47-5E0C-405D-933A-61887FA13F64}">
            <xm:f>NOT(ISERROR(SEARCH($H$31,H12)))</xm:f>
            <xm:f>$H$31</xm:f>
            <x14:dxf>
              <fill>
                <patternFill>
                  <fgColor rgb="FFFFC000"/>
                  <bgColor rgb="FFFFC000"/>
                </patternFill>
              </fill>
            </x14:dxf>
          </x14:cfRule>
          <x14:cfRule type="containsText" priority="60" operator="containsText" id="{2F17051E-2FE8-4A2D-AC3B-A509DF68A3F8}">
            <xm:f>NOT(ISERROR(SEARCH($H$30,H12)))</xm:f>
            <xm:f>$H$30</xm:f>
            <x14:dxf>
              <fill>
                <patternFill>
                  <bgColor rgb="FF00B050"/>
                </patternFill>
              </fill>
            </x14:dxf>
          </x14:cfRule>
          <x14:cfRule type="cellIs" priority="61" operator="equal" id="{44E052E7-D504-4E20-9CB6-1EDFFF568728}">
            <xm:f>'Tabla probabiidad'!$B$5</xm:f>
            <x14:dxf>
              <fill>
                <patternFill>
                  <fgColor theme="6"/>
                </patternFill>
              </fill>
            </x14:dxf>
          </x14:cfRule>
          <x14:cfRule type="cellIs" priority="62" operator="equal" id="{4EB0429D-B6C4-4AEE-B906-51C973D72E46}">
            <xm:f>'Tabla probabiidad'!$B$5</xm:f>
            <x14:dxf>
              <fill>
                <patternFill>
                  <fgColor rgb="FF92D050"/>
                  <bgColor theme="6" tint="0.59996337778862885"/>
                </patternFill>
              </fill>
            </x14:dxf>
          </x14:cfRule>
          <xm:sqref>H12</xm:sqref>
        </x14:conditionalFormatting>
        <x14:conditionalFormatting xmlns:xm="http://schemas.microsoft.com/office/excel/2006/main">
          <x14:cfRule type="containsText" priority="49" operator="containsText" id="{C378F5E2-6A3B-44A7-980C-652806A70AC1}">
            <xm:f>NOT(ISERROR(SEARCH($H$29,H13)))</xm:f>
            <xm:f>$H$29</xm:f>
            <x14:dxf>
              <fill>
                <patternFill>
                  <fgColor rgb="FF92D050"/>
                  <bgColor rgb="FF92D050"/>
                </patternFill>
              </fill>
            </x14:dxf>
          </x14:cfRule>
          <x14:cfRule type="containsText" priority="50" operator="containsText" id="{7B9C2DBB-A0D0-4783-82E9-E997D704E8B6}">
            <xm:f>NOT(ISERROR(SEARCH($H$33,H13)))</xm:f>
            <xm:f>$H$33</xm:f>
            <x14:dxf>
              <fill>
                <patternFill>
                  <bgColor rgb="FFFF0000"/>
                </patternFill>
              </fill>
            </x14:dxf>
          </x14:cfRule>
          <x14:cfRule type="containsText" priority="51" operator="containsText" id="{14C2BF87-7BD5-43A9-9A88-2525819CD5A0}">
            <xm:f>NOT(ISERROR(SEARCH($H$32,H13)))</xm:f>
            <xm:f>$H$32</xm:f>
            <x14:dxf>
              <fill>
                <patternFill>
                  <fgColor rgb="FFFFFF00"/>
                  <bgColor rgb="FFFFFF00"/>
                </patternFill>
              </fill>
            </x14:dxf>
          </x14:cfRule>
          <x14:cfRule type="containsText" priority="52" operator="containsText" id="{EC05F4DE-1FD1-4420-9488-5FD5064E0F07}">
            <xm:f>NOT(ISERROR(SEARCH($H$31,H13)))</xm:f>
            <xm:f>$H$31</xm:f>
            <x14:dxf>
              <fill>
                <patternFill>
                  <fgColor rgb="FFFFC000"/>
                  <bgColor rgb="FFFFC000"/>
                </patternFill>
              </fill>
            </x14:dxf>
          </x14:cfRule>
          <x14:cfRule type="containsText" priority="53" operator="containsText" id="{51038586-E41E-464D-93E0-9BAABAA94332}">
            <xm:f>NOT(ISERROR(SEARCH($H$30,H13)))</xm:f>
            <xm:f>$H$30</xm:f>
            <x14:dxf>
              <fill>
                <patternFill>
                  <bgColor theme="0" tint="-0.14996795556505021"/>
                </patternFill>
              </fill>
            </x14:dxf>
          </x14:cfRule>
          <x14:cfRule type="cellIs" priority="54" operator="equal" id="{BF80FDDD-9BD1-4551-9612-5B4B55B76267}">
            <xm:f>'Tabla probabiidad'!$B$5</xm:f>
            <x14:dxf>
              <fill>
                <patternFill>
                  <fgColor theme="6"/>
                </patternFill>
              </fill>
            </x14:dxf>
          </x14:cfRule>
          <x14:cfRule type="cellIs" priority="55" operator="equal" id="{C6F39675-A088-48D0-8321-C516565F4B4D}">
            <xm:f>'Tabla probabiidad'!$B$5</xm:f>
            <x14:dxf>
              <fill>
                <patternFill>
                  <fgColor rgb="FF92D050"/>
                  <bgColor theme="6" tint="0.59996337778862885"/>
                </patternFill>
              </fill>
            </x14:dxf>
          </x14:cfRule>
          <xm:sqref>H13</xm:sqref>
        </x14:conditionalFormatting>
        <x14:conditionalFormatting xmlns:xm="http://schemas.microsoft.com/office/excel/2006/main">
          <x14:cfRule type="containsText" priority="42" operator="containsText" id="{E8DD611D-F308-4597-B44C-1ECB8AB1BF7F}">
            <xm:f>NOT(ISERROR(SEARCH($H$29,H14)))</xm:f>
            <xm:f>$H$29</xm:f>
            <x14:dxf>
              <fill>
                <patternFill>
                  <fgColor rgb="FF92D050"/>
                  <bgColor rgb="FF92D050"/>
                </patternFill>
              </fill>
            </x14:dxf>
          </x14:cfRule>
          <x14:cfRule type="containsText" priority="43" operator="containsText" id="{4E84ADB8-0E4F-4180-8382-F54B5E54D217}">
            <xm:f>NOT(ISERROR(SEARCH($H$33,H14)))</xm:f>
            <xm:f>$H$33</xm:f>
            <x14:dxf>
              <fill>
                <patternFill>
                  <bgColor rgb="FFFF0000"/>
                </patternFill>
              </fill>
            </x14:dxf>
          </x14:cfRule>
          <x14:cfRule type="containsText" priority="44" operator="containsText" id="{A0C2ADD0-2138-4FFF-A8E6-635B57206253}">
            <xm:f>NOT(ISERROR(SEARCH($H$32,H14)))</xm:f>
            <xm:f>$H$32</xm:f>
            <x14:dxf>
              <fill>
                <patternFill>
                  <fgColor rgb="FFFFFF00"/>
                  <bgColor rgb="FFFFFF00"/>
                </patternFill>
              </fill>
            </x14:dxf>
          </x14:cfRule>
          <x14:cfRule type="containsText" priority="45" operator="containsText" id="{5AC35C33-CA40-45BD-B2FA-BA5B68D7B550}">
            <xm:f>NOT(ISERROR(SEARCH($H$31,H14)))</xm:f>
            <xm:f>$H$31</xm:f>
            <x14:dxf>
              <fill>
                <patternFill>
                  <fgColor rgb="FFFFC000"/>
                  <bgColor rgb="FFFFC000"/>
                </patternFill>
              </fill>
            </x14:dxf>
          </x14:cfRule>
          <x14:cfRule type="containsText" priority="46" operator="containsText" id="{A297ABD5-0347-4237-B458-79A2EE3F779D}">
            <xm:f>NOT(ISERROR(SEARCH($H$30,H14)))</xm:f>
            <xm:f>$H$30</xm:f>
            <x14:dxf>
              <fill>
                <patternFill>
                  <bgColor theme="0" tint="-0.14996795556505021"/>
                </patternFill>
              </fill>
            </x14:dxf>
          </x14:cfRule>
          <x14:cfRule type="cellIs" priority="47" operator="equal" id="{F5879FAD-4A54-4E0A-81C1-36C4CBCA0071}">
            <xm:f>'Tabla probabiidad'!$B$5</xm:f>
            <x14:dxf>
              <fill>
                <patternFill>
                  <fgColor theme="6"/>
                </patternFill>
              </fill>
            </x14:dxf>
          </x14:cfRule>
          <x14:cfRule type="cellIs" priority="48" operator="equal" id="{5AD1F01B-5915-4E41-B78E-AE0368A18602}">
            <xm:f>'Tabla probabiidad'!$B$5</xm:f>
            <x14:dxf>
              <fill>
                <patternFill>
                  <fgColor rgb="FF92D050"/>
                  <bgColor theme="6" tint="0.59996337778862885"/>
                </patternFill>
              </fill>
            </x14:dxf>
          </x14:cfRule>
          <xm:sqref>H14:H25</xm:sqref>
        </x14:conditionalFormatting>
        <x14:conditionalFormatting xmlns:xm="http://schemas.microsoft.com/office/excel/2006/main">
          <x14:cfRule type="containsText" priority="31" operator="containsText" id="{D2EC6093-5939-40D9-A82A-988E51155892}">
            <xm:f>NOT(ISERROR(SEARCH($K$33,K10)))</xm:f>
            <xm:f>$K$33</xm:f>
            <x14:dxf>
              <fill>
                <patternFill>
                  <bgColor rgb="FFFF0000"/>
                </patternFill>
              </fill>
            </x14:dxf>
          </x14:cfRule>
          <x14:cfRule type="containsText" priority="32" operator="containsText" id="{E27A8E34-0616-499E-98B2-D81C0B4A53A6}">
            <xm:f>NOT(ISERROR(SEARCH($K$32,K10)))</xm:f>
            <xm:f>$K$32</xm:f>
            <x14:dxf>
              <fill>
                <patternFill>
                  <bgColor rgb="FFFFC000"/>
                </patternFill>
              </fill>
            </x14:dxf>
          </x14:cfRule>
          <x14:cfRule type="containsText" priority="33" operator="containsText" id="{A693CD64-BC3A-40F2-8EA3-16EB550D5407}">
            <xm:f>NOT(ISERROR(SEARCH($K$31,K10)))</xm:f>
            <xm:f>$K$31</xm:f>
            <x14:dxf>
              <fill>
                <patternFill>
                  <bgColor rgb="FFFFFF00"/>
                </patternFill>
              </fill>
            </x14:dxf>
          </x14:cfRule>
          <x14:cfRule type="containsText" priority="34" operator="containsText" id="{3F829F62-BB45-481E-8A5A-88F983A6C0F1}">
            <xm:f>NOT(ISERROR(SEARCH($K$30,K10)))</xm:f>
            <xm:f>$K$30</xm:f>
            <x14:dxf>
              <fill>
                <patternFill>
                  <bgColor rgb="FF00B050"/>
                </patternFill>
              </fill>
            </x14:dxf>
          </x14:cfRule>
          <x14:cfRule type="containsText" priority="35" operator="containsText" id="{AF2D58FA-E051-4629-BF64-A3630973A4AC}">
            <xm:f>NOT(ISERROR(SEARCH($K$29,K10)))</xm:f>
            <xm:f>$K$29</xm:f>
            <x14:dxf>
              <fill>
                <patternFill>
                  <bgColor rgb="FF92D050"/>
                </patternFill>
              </fill>
            </x14:dxf>
          </x14:cfRule>
          <xm:sqref>K10</xm:sqref>
        </x14:conditionalFormatting>
        <x14:conditionalFormatting xmlns:xm="http://schemas.microsoft.com/office/excel/2006/main">
          <x14:cfRule type="containsText" priority="26" operator="containsText" id="{7D0A8C64-7145-4372-9EAE-301114D70EBF}">
            <xm:f>NOT(ISERROR(SEARCH($K$33,K12)))</xm:f>
            <xm:f>$K$33</xm:f>
            <x14:dxf>
              <fill>
                <patternFill>
                  <bgColor rgb="FFFF0000"/>
                </patternFill>
              </fill>
            </x14:dxf>
          </x14:cfRule>
          <x14:cfRule type="containsText" priority="27" operator="containsText" id="{FE05AB64-7E99-45C7-8D75-E8C0CC38007C}">
            <xm:f>NOT(ISERROR(SEARCH($K$32,K12)))</xm:f>
            <xm:f>$K$32</xm:f>
            <x14:dxf>
              <fill>
                <patternFill>
                  <bgColor rgb="FFFFC000"/>
                </patternFill>
              </fill>
            </x14:dxf>
          </x14:cfRule>
          <x14:cfRule type="containsText" priority="28" operator="containsText" id="{73CBC578-AC5F-44FD-855A-450699654518}">
            <xm:f>NOT(ISERROR(SEARCH($K$31,K12)))</xm:f>
            <xm:f>$K$31</xm:f>
            <x14:dxf>
              <fill>
                <patternFill>
                  <bgColor rgb="FFFFFF00"/>
                </patternFill>
              </fill>
            </x14:dxf>
          </x14:cfRule>
          <x14:cfRule type="containsText" priority="29" operator="containsText" id="{17FC2B03-494F-43FC-A710-0881FDD37081}">
            <xm:f>NOT(ISERROR(SEARCH($K$30,K12)))</xm:f>
            <xm:f>$K$30</xm:f>
            <x14:dxf>
              <fill>
                <patternFill>
                  <bgColor rgb="FF00B050"/>
                </patternFill>
              </fill>
            </x14:dxf>
          </x14:cfRule>
          <x14:cfRule type="containsText" priority="30" operator="containsText" id="{62B9F651-BCBB-4926-A81B-E0F9958144C2}">
            <xm:f>NOT(ISERROR(SEARCH($K$29,K12)))</xm:f>
            <xm:f>$K$29</xm:f>
            <x14:dxf>
              <fill>
                <patternFill>
                  <bgColor rgb="FF92D050"/>
                </patternFill>
              </fill>
            </x14:dxf>
          </x14:cfRule>
          <xm:sqref>K12:K13</xm:sqref>
        </x14:conditionalFormatting>
        <x14:conditionalFormatting xmlns:xm="http://schemas.microsoft.com/office/excel/2006/main">
          <x14:cfRule type="containsText" priority="21" operator="containsText" id="{52BC01AC-CE79-4BB2-85FA-AD0A2B7DE654}">
            <xm:f>NOT(ISERROR(SEARCH($K$33,K14)))</xm:f>
            <xm:f>$K$33</xm:f>
            <x14:dxf>
              <fill>
                <patternFill>
                  <bgColor rgb="FFFF0000"/>
                </patternFill>
              </fill>
            </x14:dxf>
          </x14:cfRule>
          <x14:cfRule type="containsText" priority="22" operator="containsText" id="{F6615BB2-6C34-4EFA-AFC6-5754F3939F49}">
            <xm:f>NOT(ISERROR(SEARCH($K$32,K14)))</xm:f>
            <xm:f>$K$32</xm:f>
            <x14:dxf>
              <fill>
                <patternFill>
                  <bgColor rgb="FFFFC000"/>
                </patternFill>
              </fill>
            </x14:dxf>
          </x14:cfRule>
          <x14:cfRule type="containsText" priority="23" operator="containsText" id="{75009B0F-0957-4405-9C14-DFC4DDC10F4A}">
            <xm:f>NOT(ISERROR(SEARCH($K$31,K14)))</xm:f>
            <xm:f>$K$31</xm:f>
            <x14:dxf>
              <fill>
                <patternFill>
                  <bgColor rgb="FFFFFF00"/>
                </patternFill>
              </fill>
            </x14:dxf>
          </x14:cfRule>
          <x14:cfRule type="containsText" priority="24" operator="containsText" id="{CD65F568-42A7-4DFE-9B92-B1197E2A1C49}">
            <xm:f>NOT(ISERROR(SEARCH($K$30,K14)))</xm:f>
            <xm:f>$K$30</xm:f>
            <x14:dxf>
              <fill>
                <patternFill>
                  <bgColor rgb="FF00B050"/>
                </patternFill>
              </fill>
            </x14:dxf>
          </x14:cfRule>
          <x14:cfRule type="containsText" priority="25" operator="containsText" id="{8955CE7B-742C-48B4-8D33-D3378DBC7C0B}">
            <xm:f>NOT(ISERROR(SEARCH($K$29,K14)))</xm:f>
            <xm:f>$K$29</xm:f>
            <x14:dxf>
              <fill>
                <patternFill>
                  <bgColor rgb="FF92D050"/>
                </patternFill>
              </fill>
            </x14:dxf>
          </x14:cfRule>
          <xm:sqref>K14:K21</xm:sqref>
        </x14:conditionalFormatting>
        <x14:conditionalFormatting xmlns:xm="http://schemas.microsoft.com/office/excel/2006/main">
          <x14:cfRule type="containsText" priority="17" operator="containsText" id="{2FE0AB57-9641-4445-8C6D-9C45CAB3FFEB}">
            <xm:f>NOT(ISERROR(SEARCH($M$32,M10)))</xm:f>
            <xm:f>$M$32</xm:f>
            <x14:dxf>
              <fill>
                <patternFill>
                  <bgColor rgb="FFFF0000"/>
                </patternFill>
              </fill>
            </x14:dxf>
          </x14:cfRule>
          <x14:cfRule type="containsText" priority="18" operator="containsText" id="{01B835FB-023F-48D7-A1F1-A50C0E63A67E}">
            <xm:f>NOT(ISERROR(SEARCH($M$31,M10)))</xm:f>
            <xm:f>$M$31</xm:f>
            <x14:dxf>
              <fill>
                <patternFill>
                  <bgColor rgb="FFC00000"/>
                </patternFill>
              </fill>
            </x14:dxf>
          </x14:cfRule>
          <x14:cfRule type="containsText" priority="19" operator="containsText" id="{61792140-CEF5-4A24-AE48-4086BD7EADB1}">
            <xm:f>NOT(ISERROR(SEARCH($M$30,M10)))</xm:f>
            <xm:f>$M$30</xm:f>
            <x14:dxf>
              <fill>
                <patternFill>
                  <bgColor rgb="FFFFFF00"/>
                </patternFill>
              </fill>
            </x14:dxf>
          </x14:cfRule>
          <x14:cfRule type="containsText" priority="20" operator="containsText" id="{DE45FAC9-8588-4BED-8F94-3B0C4F30FE60}">
            <xm:f>NOT(ISERROR(SEARCH($M$29,M10)))</xm:f>
            <xm:f>$M$29</xm:f>
            <x14:dxf>
              <fill>
                <patternFill>
                  <bgColor rgb="FF92D050"/>
                </patternFill>
              </fill>
            </x14:dxf>
          </x14:cfRule>
          <xm:sqref>M10</xm:sqref>
        </x14:conditionalFormatting>
        <x14:conditionalFormatting xmlns:xm="http://schemas.microsoft.com/office/excel/2006/main">
          <x14:cfRule type="containsText" priority="5" operator="containsText" id="{9C3561A3-73A6-4616-AD14-D48A1B7F24A7}">
            <xm:f>NOT(ISERROR(SEARCH($M$32,M12)))</xm:f>
            <xm:f>$M$32</xm:f>
            <x14:dxf>
              <fill>
                <patternFill>
                  <bgColor rgb="FFFF0000"/>
                </patternFill>
              </fill>
            </x14:dxf>
          </x14:cfRule>
          <x14:cfRule type="containsText" priority="6" operator="containsText" id="{8B6AEABB-6E80-4066-B816-3290935C8250}">
            <xm:f>NOT(ISERROR(SEARCH($M$31,M12)))</xm:f>
            <xm:f>$M$31</xm:f>
            <x14:dxf>
              <fill>
                <patternFill>
                  <bgColor rgb="FFC00000"/>
                </patternFill>
              </fill>
            </x14:dxf>
          </x14:cfRule>
          <x14:cfRule type="containsText" priority="7" operator="containsText" id="{EC3DFAEF-BEC8-404E-AE58-9DA1B9C46626}">
            <xm:f>NOT(ISERROR(SEARCH($M$30,M12)))</xm:f>
            <xm:f>$M$30</xm:f>
            <x14:dxf>
              <fill>
                <patternFill>
                  <bgColor rgb="FFFFFF00"/>
                </patternFill>
              </fill>
            </x14:dxf>
          </x14:cfRule>
          <x14:cfRule type="containsText" priority="8" operator="containsText" id="{E438D143-182F-4E15-A812-D8FCA7CA3E6A}">
            <xm:f>NOT(ISERROR(SEARCH($M$29,M12)))</xm:f>
            <xm:f>$M$29</xm:f>
            <x14:dxf>
              <fill>
                <patternFill>
                  <bgColor rgb="FF92D050"/>
                </patternFill>
              </fill>
            </x14:dxf>
          </x14:cfRule>
          <xm:sqref>M12:M21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5000000}">
          <x14:formula1>
            <xm:f>'Tabla probabiidad'!$B$5:$B$9</xm:f>
          </x14:formula1>
          <xm:sqref>H10 H12:H25</xm:sqref>
        </x14:dataValidation>
        <x14:dataValidation type="list" allowBlank="1" showInputMessage="1" showErrorMessage="1" xr:uid="{00000000-0002-0000-0500-000006000000}">
          <x14:formula1>
            <xm:f>'Atributos controles'!$D$4:$D$6</xm:f>
          </x14:formula1>
          <xm:sqref>R10:R14</xm:sqref>
        </x14:dataValidation>
        <x14:dataValidation type="list" allowBlank="1" showInputMessage="1" showErrorMessage="1" xr:uid="{00000000-0002-0000-0500-000007000000}">
          <x14:formula1>
            <xm:f>'Atributos controles'!$D$7:$D$8</xm:f>
          </x14:formula1>
          <xm:sqref>S10:S14</xm:sqref>
        </x14:dataValidation>
        <x14:dataValidation type="list" allowBlank="1" showInputMessage="1" showErrorMessage="1" xr:uid="{00000000-0002-0000-0500-000008000000}">
          <x14:formula1>
            <xm:f>'Atributos controles'!$D$9:$D$10</xm:f>
          </x14:formula1>
          <xm:sqref>U10:U14</xm:sqref>
        </x14:dataValidation>
        <x14:dataValidation type="list" allowBlank="1" showInputMessage="1" showErrorMessage="1" xr:uid="{00000000-0002-0000-0500-000009000000}">
          <x14:formula1>
            <xm:f>'Atributos controles'!$D$11:$D$12</xm:f>
          </x14:formula1>
          <xm:sqref>V10:V14</xm:sqref>
        </x14:dataValidation>
        <x14:dataValidation type="list" allowBlank="1" showInputMessage="1" showErrorMessage="1" xr:uid="{00000000-0002-0000-0500-00000A000000}">
          <x14:formula1>
            <xm:f>'Atributos controles'!$D$13:$D$15</xm:f>
          </x14:formula1>
          <xm:sqref>W10:W14</xm:sqref>
        </x14:dataValidation>
        <x14:dataValidation type="list" allowBlank="1" showInputMessage="1" showErrorMessage="1" xr:uid="{00000000-0002-0000-0500-00000B000000}">
          <x14:formula1>
            <xm:f>'Clasificacion riesgo'!$B$3:$B$9</xm:f>
          </x14:formula1>
          <xm:sqref>F10 F12:F21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8D4D-D783-4167-940F-DEF9828082EA}">
  <sheetPr>
    <tabColor rgb="FF0070C0"/>
  </sheetPr>
  <dimension ref="A1:AP59"/>
  <sheetViews>
    <sheetView zoomScaleNormal="100" workbookViewId="0"/>
  </sheetViews>
  <sheetFormatPr baseColWidth="10" defaultColWidth="11.42578125" defaultRowHeight="16.5" x14ac:dyDescent="0.3"/>
  <cols>
    <col min="1" max="1" width="4" style="2" bestFit="1" customWidth="1"/>
    <col min="2" max="2" width="18.42578125" style="2" customWidth="1"/>
    <col min="3" max="3" width="20.42578125" style="2" customWidth="1"/>
    <col min="4" max="4" width="17.85546875" style="2" customWidth="1"/>
    <col min="5" max="5" width="22.5703125" style="1" customWidth="1"/>
    <col min="6" max="6" width="18.42578125" style="5" customWidth="1"/>
    <col min="7" max="7" width="13.42578125" style="1" customWidth="1"/>
    <col min="8" max="8" width="9" style="1" customWidth="1"/>
    <col min="9" max="9" width="13.42578125" style="1" customWidth="1"/>
    <col min="10" max="10" width="7" style="1" customWidth="1"/>
    <col min="11" max="11" width="14.85546875" style="1" customWidth="1"/>
    <col min="12" max="12" width="7.85546875" style="1" customWidth="1"/>
    <col min="13" max="13" width="45.42578125" style="1" customWidth="1"/>
    <col min="14" max="14" width="7.140625" style="1" bestFit="1" customWidth="1"/>
    <col min="15" max="15" width="7.42578125" style="1" customWidth="1"/>
    <col min="16" max="16" width="6.85546875" style="1" customWidth="1"/>
    <col min="17" max="18" width="5" style="1" customWidth="1"/>
    <col min="19" max="19" width="7.140625" style="1" customWidth="1"/>
    <col min="20" max="20" width="6.5703125" style="1" customWidth="1"/>
    <col min="21" max="21" width="6.42578125" style="1" customWidth="1"/>
    <col min="22" max="22" width="8.85546875" style="1" customWidth="1"/>
    <col min="23" max="23" width="6.42578125" style="1" customWidth="1"/>
    <col min="24" max="24" width="8.85546875" style="1" customWidth="1"/>
    <col min="25" max="25" width="6.85546875" style="1" customWidth="1"/>
    <col min="26" max="26" width="9.5703125" style="1" customWidth="1"/>
    <col min="27" max="27" width="7.42578125" style="1" customWidth="1"/>
    <col min="28" max="28" width="43.85546875" style="1" customWidth="1"/>
    <col min="29" max="29" width="48" style="1" customWidth="1"/>
    <col min="30" max="30" width="18.85546875" style="1" customWidth="1"/>
    <col min="31" max="31" width="19.42578125" style="1" customWidth="1"/>
    <col min="32" max="32" width="18.42578125" style="5" customWidth="1"/>
    <col min="33" max="33" width="18.42578125" style="1" customWidth="1"/>
    <col min="34" max="34" width="21" style="1" customWidth="1"/>
    <col min="35" max="42" width="11.42578125" style="77"/>
    <col min="43" max="16384" width="11.42578125" style="1"/>
  </cols>
  <sheetData>
    <row r="1" spans="1:42" ht="18" x14ac:dyDescent="0.3">
      <c r="B1" s="75" t="s">
        <v>715</v>
      </c>
    </row>
    <row r="2" spans="1:42" x14ac:dyDescent="0.3">
      <c r="B2" s="10"/>
    </row>
    <row r="3" spans="1:42" x14ac:dyDescent="0.3">
      <c r="B3" s="10"/>
    </row>
    <row r="4" spans="1:42" x14ac:dyDescent="0.3">
      <c r="A4" s="486" t="s">
        <v>45</v>
      </c>
      <c r="B4" s="487"/>
      <c r="C4" s="121" t="s">
        <v>716</v>
      </c>
      <c r="D4" s="12"/>
      <c r="E4" s="12"/>
      <c r="F4" s="13"/>
      <c r="G4" s="13"/>
      <c r="H4" s="13"/>
      <c r="I4" s="13"/>
      <c r="J4" s="13"/>
      <c r="K4" s="13"/>
      <c r="L4" s="15"/>
      <c r="M4" s="11"/>
      <c r="N4" s="11"/>
      <c r="O4" s="11"/>
      <c r="P4" s="11"/>
      <c r="Q4" s="11"/>
      <c r="R4" s="11"/>
      <c r="S4" s="11"/>
      <c r="T4" s="11"/>
      <c r="U4" s="11"/>
      <c r="V4" s="11"/>
      <c r="W4" s="11"/>
      <c r="X4" s="11"/>
      <c r="Y4" s="11"/>
      <c r="Z4" s="11"/>
      <c r="AA4" s="11"/>
      <c r="AB4" s="11"/>
      <c r="AC4" s="11"/>
      <c r="AD4" s="11"/>
      <c r="AE4" s="11"/>
      <c r="AF4" s="467"/>
      <c r="AG4" s="11"/>
      <c r="AH4" s="11"/>
    </row>
    <row r="5" spans="1:42" ht="29.1" customHeight="1" x14ac:dyDescent="0.3">
      <c r="A5" s="486" t="s">
        <v>47</v>
      </c>
      <c r="B5" s="487"/>
      <c r="C5" s="523" t="s">
        <v>717</v>
      </c>
      <c r="D5" s="524"/>
      <c r="E5" s="524"/>
      <c r="F5" s="524"/>
      <c r="G5" s="524"/>
      <c r="H5" s="524"/>
      <c r="I5" s="524"/>
      <c r="J5" s="524"/>
      <c r="K5" s="524"/>
      <c r="L5" s="525"/>
      <c r="M5" s="11"/>
      <c r="N5" s="11"/>
      <c r="O5" s="11"/>
      <c r="P5" s="11"/>
      <c r="Q5" s="11"/>
      <c r="R5" s="11"/>
      <c r="S5" s="11"/>
      <c r="T5" s="11"/>
      <c r="U5" s="11"/>
      <c r="V5" s="11"/>
      <c r="W5" s="11"/>
      <c r="X5" s="11"/>
      <c r="Y5" s="11"/>
      <c r="Z5" s="11"/>
      <c r="AA5" s="11"/>
      <c r="AB5" s="11"/>
      <c r="AC5" s="11"/>
      <c r="AD5" s="11"/>
      <c r="AE5" s="11"/>
      <c r="AF5" s="467"/>
      <c r="AG5" s="11"/>
      <c r="AH5" s="11"/>
    </row>
    <row r="6" spans="1:42" ht="32.25" customHeight="1" x14ac:dyDescent="0.3">
      <c r="A6" s="486" t="s">
        <v>46</v>
      </c>
      <c r="B6" s="487"/>
      <c r="C6" s="523" t="s">
        <v>718</v>
      </c>
      <c r="D6" s="524"/>
      <c r="E6" s="524"/>
      <c r="F6" s="524"/>
      <c r="G6" s="524"/>
      <c r="H6" s="524"/>
      <c r="I6" s="524"/>
      <c r="J6" s="524"/>
      <c r="K6" s="524"/>
      <c r="L6" s="525"/>
      <c r="M6" s="11"/>
      <c r="N6" s="11"/>
      <c r="O6" s="11"/>
      <c r="P6" s="11"/>
      <c r="Q6" s="11"/>
      <c r="R6" s="11"/>
      <c r="S6" s="11"/>
      <c r="T6" s="11"/>
      <c r="U6" s="11"/>
      <c r="V6" s="11"/>
      <c r="W6" s="11"/>
      <c r="X6" s="11"/>
      <c r="Y6" s="11"/>
      <c r="Z6" s="11"/>
      <c r="AA6" s="11"/>
      <c r="AB6" s="11"/>
      <c r="AC6" s="11"/>
      <c r="AD6" s="11"/>
      <c r="AE6" s="11"/>
      <c r="AF6" s="467"/>
      <c r="AG6" s="11"/>
      <c r="AH6" s="11"/>
    </row>
    <row r="7" spans="1:42" ht="16.5" customHeight="1" x14ac:dyDescent="0.3">
      <c r="A7" s="526" t="s">
        <v>0</v>
      </c>
      <c r="B7" s="528" t="s">
        <v>153</v>
      </c>
      <c r="C7" s="529" t="s">
        <v>719</v>
      </c>
      <c r="D7" s="529" t="s">
        <v>14</v>
      </c>
      <c r="E7" s="530" t="s">
        <v>720</v>
      </c>
      <c r="F7" s="531" t="s">
        <v>721</v>
      </c>
      <c r="G7" s="532" t="s">
        <v>35</v>
      </c>
      <c r="H7" s="521" t="s">
        <v>5</v>
      </c>
      <c r="I7" s="536" t="s">
        <v>48</v>
      </c>
      <c r="J7" s="521" t="s">
        <v>5</v>
      </c>
      <c r="K7" s="529" t="s">
        <v>50</v>
      </c>
      <c r="L7" s="534" t="s">
        <v>12</v>
      </c>
      <c r="M7" s="496" t="s">
        <v>722</v>
      </c>
      <c r="N7" s="496" t="s">
        <v>13</v>
      </c>
      <c r="O7" s="496"/>
      <c r="P7" s="488" t="s">
        <v>9</v>
      </c>
      <c r="Q7" s="537"/>
      <c r="R7" s="537"/>
      <c r="S7" s="537"/>
      <c r="T7" s="537"/>
      <c r="U7" s="489"/>
      <c r="V7" s="497" t="s">
        <v>723</v>
      </c>
      <c r="W7" s="573"/>
      <c r="X7" s="497" t="s">
        <v>724</v>
      </c>
      <c r="Y7" s="573"/>
      <c r="Z7" s="533" t="s">
        <v>201</v>
      </c>
      <c r="AA7" s="534" t="s">
        <v>31</v>
      </c>
      <c r="AB7" s="496" t="s">
        <v>725</v>
      </c>
      <c r="AC7" s="496" t="s">
        <v>36</v>
      </c>
      <c r="AD7" s="496" t="s">
        <v>37</v>
      </c>
      <c r="AE7" s="496" t="s">
        <v>38</v>
      </c>
      <c r="AF7" s="496" t="s">
        <v>40</v>
      </c>
      <c r="AG7" s="496" t="s">
        <v>39</v>
      </c>
      <c r="AH7" s="496" t="s">
        <v>41</v>
      </c>
    </row>
    <row r="8" spans="1:42" s="4" customFormat="1" ht="78.75" customHeight="1" x14ac:dyDescent="0.25">
      <c r="A8" s="527"/>
      <c r="B8" s="528"/>
      <c r="C8" s="496"/>
      <c r="D8" s="496"/>
      <c r="E8" s="528"/>
      <c r="F8" s="529"/>
      <c r="G8" s="529"/>
      <c r="H8" s="484"/>
      <c r="I8" s="484"/>
      <c r="J8" s="484"/>
      <c r="K8" s="496"/>
      <c r="L8" s="535"/>
      <c r="M8" s="496"/>
      <c r="N8" s="465" t="s">
        <v>4</v>
      </c>
      <c r="O8" s="465" t="s">
        <v>2</v>
      </c>
      <c r="P8" s="9" t="s">
        <v>14</v>
      </c>
      <c r="Q8" s="9" t="s">
        <v>18</v>
      </c>
      <c r="R8" s="9" t="s">
        <v>30</v>
      </c>
      <c r="S8" s="9" t="s">
        <v>19</v>
      </c>
      <c r="T8" s="9" t="s">
        <v>22</v>
      </c>
      <c r="U8" s="9" t="s">
        <v>25</v>
      </c>
      <c r="V8" s="498"/>
      <c r="W8" s="574"/>
      <c r="X8" s="498"/>
      <c r="Y8" s="574"/>
      <c r="Z8" s="533"/>
      <c r="AA8" s="535"/>
      <c r="AB8" s="496"/>
      <c r="AC8" s="496"/>
      <c r="AD8" s="496"/>
      <c r="AE8" s="496"/>
      <c r="AF8" s="496"/>
      <c r="AG8" s="496"/>
      <c r="AH8" s="496"/>
      <c r="AI8" s="78"/>
      <c r="AJ8" s="78"/>
      <c r="AK8" s="78"/>
      <c r="AL8" s="78"/>
      <c r="AM8" s="78"/>
      <c r="AN8" s="78"/>
      <c r="AO8" s="78"/>
      <c r="AP8" s="78"/>
    </row>
    <row r="9" spans="1:42" s="3" customFormat="1" ht="117.6" customHeight="1" x14ac:dyDescent="0.25">
      <c r="A9" s="547">
        <v>1</v>
      </c>
      <c r="B9" s="511" t="s">
        <v>726</v>
      </c>
      <c r="C9" s="592" t="s">
        <v>727</v>
      </c>
      <c r="D9" s="493" t="s">
        <v>728</v>
      </c>
      <c r="E9" s="493" t="s">
        <v>729</v>
      </c>
      <c r="F9" s="71" t="s">
        <v>730</v>
      </c>
      <c r="G9" s="569" t="s">
        <v>94</v>
      </c>
      <c r="H9" s="503">
        <f t="shared" ref="H9" si="0">IF(G9="MUY BAJA",20%,IF(G9="BAJA",40%,IF(G9="MEDIA",60%,IF(G9="ALTA",80%,IF(G9="MUY ALTA",100%,IF(G9="",""))))))</f>
        <v>0.2</v>
      </c>
      <c r="I9" s="585" t="s">
        <v>8</v>
      </c>
      <c r="J9" s="503">
        <f>IF(I9="LEVE",20%,IF(I9="MENOR",40%,IF(I9="MODERADO",60%,IF(I9="MAYOR",80%,IF(I9="CATASTROFICO",100%,IF(G9="",""))))))</f>
        <v>0.8</v>
      </c>
      <c r="K9" s="586" t="s">
        <v>101</v>
      </c>
      <c r="L9" s="6" t="s">
        <v>731</v>
      </c>
      <c r="M9" s="71" t="s">
        <v>698</v>
      </c>
      <c r="N9" s="71" t="s">
        <v>29</v>
      </c>
      <c r="O9" s="6" t="s">
        <v>29</v>
      </c>
      <c r="P9" s="19" t="s">
        <v>15</v>
      </c>
      <c r="Q9" s="19" t="s">
        <v>11</v>
      </c>
      <c r="R9" s="265">
        <f>[14]ValoraciónControles!F14</f>
        <v>0.5</v>
      </c>
      <c r="S9" s="19" t="s">
        <v>21</v>
      </c>
      <c r="T9" s="19" t="s">
        <v>23</v>
      </c>
      <c r="U9" s="19" t="s">
        <v>27</v>
      </c>
      <c r="V9" s="589" t="s">
        <v>94</v>
      </c>
      <c r="W9" s="174">
        <v>0.1</v>
      </c>
      <c r="X9" s="575" t="s">
        <v>8</v>
      </c>
      <c r="Y9" s="174">
        <f>IF(X9="LEVE",20%,IF(X9="MENOR",40%,IF(X9="MODERADO",60%,IF(X9="MAYOR",80%,IF(X9="CATASTROFICO",100%,IF(X9="",""))))))</f>
        <v>0.8</v>
      </c>
      <c r="Z9" s="578" t="s">
        <v>101</v>
      </c>
      <c r="AA9" s="191" t="s">
        <v>32</v>
      </c>
      <c r="AB9" s="16" t="s">
        <v>732</v>
      </c>
      <c r="AC9" s="16" t="s">
        <v>733</v>
      </c>
      <c r="AD9" s="71" t="s">
        <v>609</v>
      </c>
      <c r="AE9" s="468">
        <v>44774</v>
      </c>
      <c r="AF9" s="469" t="s">
        <v>734</v>
      </c>
      <c r="AG9" s="7"/>
      <c r="AH9" s="6"/>
      <c r="AI9" s="79"/>
      <c r="AJ9" s="79"/>
      <c r="AK9" s="79"/>
      <c r="AL9" s="79"/>
      <c r="AM9" s="79"/>
      <c r="AN9" s="79"/>
      <c r="AO9" s="79"/>
      <c r="AP9" s="79"/>
    </row>
    <row r="10" spans="1:42" ht="114.75" x14ac:dyDescent="0.3">
      <c r="A10" s="584"/>
      <c r="B10" s="550"/>
      <c r="C10" s="593"/>
      <c r="D10" s="494"/>
      <c r="E10" s="494"/>
      <c r="F10" s="493" t="s">
        <v>735</v>
      </c>
      <c r="G10" s="570"/>
      <c r="H10" s="572"/>
      <c r="I10" s="582"/>
      <c r="J10" s="572"/>
      <c r="K10" s="587"/>
      <c r="L10" s="6" t="s">
        <v>736</v>
      </c>
      <c r="M10" s="434" t="s">
        <v>737</v>
      </c>
      <c r="N10" s="6" t="s">
        <v>29</v>
      </c>
      <c r="O10" s="6" t="s">
        <v>29</v>
      </c>
      <c r="P10" s="19" t="s">
        <v>15</v>
      </c>
      <c r="Q10" s="19" t="s">
        <v>10</v>
      </c>
      <c r="R10" s="265">
        <f>[14]ValoraciónControles!F29</f>
        <v>0.4</v>
      </c>
      <c r="S10" s="19" t="s">
        <v>20</v>
      </c>
      <c r="T10" s="19" t="s">
        <v>23</v>
      </c>
      <c r="U10" s="19" t="s">
        <v>26</v>
      </c>
      <c r="V10" s="590"/>
      <c r="W10" s="174">
        <v>0.04</v>
      </c>
      <c r="X10" s="576"/>
      <c r="Y10" s="174">
        <v>0.8</v>
      </c>
      <c r="Z10" s="579"/>
      <c r="AA10" s="191" t="s">
        <v>32</v>
      </c>
      <c r="AB10" s="16" t="s">
        <v>738</v>
      </c>
      <c r="AC10" s="16" t="s">
        <v>739</v>
      </c>
      <c r="AD10" s="470" t="s">
        <v>740</v>
      </c>
      <c r="AE10" s="468">
        <v>44774</v>
      </c>
      <c r="AF10" s="469" t="s">
        <v>734</v>
      </c>
      <c r="AG10" s="6"/>
      <c r="AH10" s="6"/>
    </row>
    <row r="11" spans="1:42" ht="104.45" customHeight="1" x14ac:dyDescent="0.3">
      <c r="A11" s="584"/>
      <c r="B11" s="550"/>
      <c r="C11" s="593"/>
      <c r="D11" s="494"/>
      <c r="E11" s="494"/>
      <c r="F11" s="495"/>
      <c r="G11" s="570"/>
      <c r="H11" s="572"/>
      <c r="I11" s="582"/>
      <c r="J11" s="572"/>
      <c r="K11" s="587"/>
      <c r="L11" s="6" t="s">
        <v>741</v>
      </c>
      <c r="M11" s="434" t="s">
        <v>742</v>
      </c>
      <c r="N11" s="6" t="s">
        <v>29</v>
      </c>
      <c r="O11" s="6" t="s">
        <v>29</v>
      </c>
      <c r="P11" s="19" t="s">
        <v>15</v>
      </c>
      <c r="Q11" s="19" t="s">
        <v>10</v>
      </c>
      <c r="R11" s="265">
        <v>0.4</v>
      </c>
      <c r="S11" s="19" t="s">
        <v>21</v>
      </c>
      <c r="T11" s="19" t="s">
        <v>23</v>
      </c>
      <c r="U11" s="19" t="s">
        <v>28</v>
      </c>
      <c r="V11" s="590"/>
      <c r="W11" s="174">
        <v>1.6E-2</v>
      </c>
      <c r="X11" s="576"/>
      <c r="Y11" s="174">
        <v>0.8</v>
      </c>
      <c r="Z11" s="579"/>
      <c r="AA11" s="191" t="s">
        <v>32</v>
      </c>
      <c r="AB11" s="16" t="s">
        <v>743</v>
      </c>
      <c r="AC11" s="16" t="s">
        <v>744</v>
      </c>
      <c r="AD11" s="71" t="s">
        <v>609</v>
      </c>
      <c r="AE11" s="468">
        <v>44774</v>
      </c>
      <c r="AF11" s="71" t="s">
        <v>745</v>
      </c>
      <c r="AG11" s="6"/>
      <c r="AH11" s="6"/>
    </row>
    <row r="12" spans="1:42" ht="127.5" x14ac:dyDescent="0.3">
      <c r="A12" s="584"/>
      <c r="B12" s="550"/>
      <c r="C12" s="593"/>
      <c r="D12" s="494"/>
      <c r="E12" s="494"/>
      <c r="F12" s="71" t="s">
        <v>746</v>
      </c>
      <c r="G12" s="570"/>
      <c r="H12" s="572"/>
      <c r="I12" s="582"/>
      <c r="J12" s="572"/>
      <c r="K12" s="587"/>
      <c r="L12" s="6" t="s">
        <v>747</v>
      </c>
      <c r="M12" s="434" t="s">
        <v>701</v>
      </c>
      <c r="N12" s="6" t="s">
        <v>29</v>
      </c>
      <c r="O12" s="6" t="s">
        <v>29</v>
      </c>
      <c r="P12" s="19" t="s">
        <v>15</v>
      </c>
      <c r="Q12" s="19" t="s">
        <v>10</v>
      </c>
      <c r="R12" s="265">
        <f>[14]ValoraciónControles!F44</f>
        <v>0.4</v>
      </c>
      <c r="S12" s="19" t="s">
        <v>20</v>
      </c>
      <c r="T12" s="19" t="s">
        <v>23</v>
      </c>
      <c r="U12" s="19" t="s">
        <v>26</v>
      </c>
      <c r="V12" s="590"/>
      <c r="W12" s="181">
        <v>8.0000000000000002E-3</v>
      </c>
      <c r="X12" s="576"/>
      <c r="Y12" s="174">
        <v>0.8</v>
      </c>
      <c r="Z12" s="579"/>
      <c r="AA12" s="191" t="s">
        <v>32</v>
      </c>
      <c r="AB12" s="16" t="s">
        <v>748</v>
      </c>
      <c r="AC12" s="16" t="s">
        <v>749</v>
      </c>
      <c r="AD12" s="71" t="s">
        <v>530</v>
      </c>
      <c r="AE12" s="468">
        <v>44774</v>
      </c>
      <c r="AF12" s="469" t="s">
        <v>745</v>
      </c>
      <c r="AG12" s="6"/>
      <c r="AH12" s="6"/>
    </row>
    <row r="13" spans="1:42" ht="140.25" x14ac:dyDescent="0.3">
      <c r="A13" s="584"/>
      <c r="B13" s="550"/>
      <c r="C13" s="593"/>
      <c r="D13" s="494"/>
      <c r="E13" s="494"/>
      <c r="F13" s="286" t="s">
        <v>750</v>
      </c>
      <c r="G13" s="570"/>
      <c r="H13" s="572"/>
      <c r="I13" s="582"/>
      <c r="J13" s="572"/>
      <c r="K13" s="587"/>
      <c r="L13" s="7" t="s">
        <v>751</v>
      </c>
      <c r="M13" s="285" t="s">
        <v>702</v>
      </c>
      <c r="N13" s="285" t="s">
        <v>29</v>
      </c>
      <c r="O13" s="7" t="s">
        <v>29</v>
      </c>
      <c r="P13" s="19" t="s">
        <v>15</v>
      </c>
      <c r="Q13" s="19" t="s">
        <v>10</v>
      </c>
      <c r="R13" s="265">
        <f>[14]ValoraciónControles!F59</f>
        <v>0.4</v>
      </c>
      <c r="S13" s="19" t="s">
        <v>20</v>
      </c>
      <c r="T13" s="19" t="s">
        <v>23</v>
      </c>
      <c r="U13" s="19" t="s">
        <v>27</v>
      </c>
      <c r="V13" s="590"/>
      <c r="W13" s="174">
        <v>4.0000000000000001E-3</v>
      </c>
      <c r="X13" s="576"/>
      <c r="Y13" s="174">
        <v>0.8</v>
      </c>
      <c r="Z13" s="579"/>
      <c r="AA13" s="191" t="s">
        <v>32</v>
      </c>
      <c r="AB13" s="16" t="s">
        <v>752</v>
      </c>
      <c r="AC13" s="16" t="s">
        <v>753</v>
      </c>
      <c r="AD13" s="71" t="s">
        <v>754</v>
      </c>
      <c r="AE13" s="468">
        <v>44774</v>
      </c>
      <c r="AF13" s="469" t="s">
        <v>745</v>
      </c>
      <c r="AG13" s="7"/>
      <c r="AH13" s="7"/>
    </row>
    <row r="14" spans="1:42" ht="76.5" x14ac:dyDescent="0.3">
      <c r="A14" s="548"/>
      <c r="B14" s="512"/>
      <c r="C14" s="594"/>
      <c r="D14" s="495"/>
      <c r="E14" s="495"/>
      <c r="F14" s="286" t="s">
        <v>755</v>
      </c>
      <c r="G14" s="571"/>
      <c r="H14" s="504"/>
      <c r="I14" s="583"/>
      <c r="J14" s="504"/>
      <c r="K14" s="588"/>
      <c r="L14" s="7" t="s">
        <v>756</v>
      </c>
      <c r="M14" s="285" t="s">
        <v>703</v>
      </c>
      <c r="N14" s="7" t="s">
        <v>29</v>
      </c>
      <c r="O14" s="7" t="s">
        <v>29</v>
      </c>
      <c r="P14" s="19" t="s">
        <v>15</v>
      </c>
      <c r="Q14" s="19" t="s">
        <v>10</v>
      </c>
      <c r="R14" s="452">
        <v>0.4</v>
      </c>
      <c r="S14" s="19" t="s">
        <v>20</v>
      </c>
      <c r="T14" s="19" t="s">
        <v>23</v>
      </c>
      <c r="U14" s="19" t="s">
        <v>27</v>
      </c>
      <c r="V14" s="591"/>
      <c r="W14" s="174">
        <v>0</v>
      </c>
      <c r="X14" s="577"/>
      <c r="Y14" s="174">
        <v>0.8</v>
      </c>
      <c r="Z14" s="580"/>
      <c r="AA14" s="191" t="s">
        <v>32</v>
      </c>
      <c r="AB14" s="16" t="s">
        <v>757</v>
      </c>
      <c r="AC14" s="16" t="s">
        <v>758</v>
      </c>
      <c r="AD14" s="470" t="s">
        <v>408</v>
      </c>
      <c r="AE14" s="468">
        <v>44774</v>
      </c>
      <c r="AF14" s="71" t="s">
        <v>734</v>
      </c>
      <c r="AG14" s="7"/>
      <c r="AH14" s="7"/>
    </row>
    <row r="15" spans="1:42" ht="114.75" x14ac:dyDescent="0.3">
      <c r="A15" s="547">
        <v>2</v>
      </c>
      <c r="B15" s="511" t="s">
        <v>759</v>
      </c>
      <c r="C15" s="511" t="s">
        <v>760</v>
      </c>
      <c r="D15" s="493" t="s">
        <v>728</v>
      </c>
      <c r="E15" s="493" t="s">
        <v>761</v>
      </c>
      <c r="F15" s="286" t="s">
        <v>762</v>
      </c>
      <c r="G15" s="581" t="s">
        <v>95</v>
      </c>
      <c r="H15" s="503">
        <f t="shared" ref="H15" si="1">IF(G15="MUY BAJA",20%,IF(G15="BAJA",40%,IF(G15="MEDIA",60%,IF(G15="ALTA",80%,IF(G15="MUY ALTA",100%,IF(G15="",""))))))</f>
        <v>0.4</v>
      </c>
      <c r="I15" s="595" t="s">
        <v>102</v>
      </c>
      <c r="J15" s="503">
        <f t="shared" ref="J15" si="2">IF(I15="LEVE",20%,IF(I15="MENOR",40%,IF(I15="MODERADO",60%,IF(I15="MAYOR",80%,IF(I15="CATASTROFICO",100%,IF(G15="",""))))))</f>
        <v>0.6</v>
      </c>
      <c r="K15" s="598" t="s">
        <v>102</v>
      </c>
      <c r="L15" s="6" t="s">
        <v>736</v>
      </c>
      <c r="M15" s="434" t="s">
        <v>763</v>
      </c>
      <c r="N15" s="7" t="s">
        <v>29</v>
      </c>
      <c r="O15" s="7" t="s">
        <v>29</v>
      </c>
      <c r="P15" s="19" t="s">
        <v>15</v>
      </c>
      <c r="Q15" s="19" t="s">
        <v>11</v>
      </c>
      <c r="R15" s="8">
        <v>0.5</v>
      </c>
      <c r="S15" s="19" t="s">
        <v>20</v>
      </c>
      <c r="T15" s="19" t="s">
        <v>23</v>
      </c>
      <c r="U15" s="19" t="s">
        <v>27</v>
      </c>
      <c r="V15" s="581" t="s">
        <v>94</v>
      </c>
      <c r="W15" s="294">
        <v>0.2</v>
      </c>
      <c r="X15" s="581" t="s">
        <v>102</v>
      </c>
      <c r="Y15" s="174">
        <f t="shared" ref="Y15" si="3">IF(X15="LEVE",20%,IF(X15="MENOR",40%,IF(X15="MODERADO",60%,IF(X15="MAYOR",80%,IF(X15="CATASTROFICO",100%,IF(X15="",""))))))</f>
        <v>0.6</v>
      </c>
      <c r="Z15" s="578" t="s">
        <v>102</v>
      </c>
      <c r="AA15" s="191" t="s">
        <v>32</v>
      </c>
      <c r="AB15" s="16" t="s">
        <v>738</v>
      </c>
      <c r="AC15" s="16" t="s">
        <v>739</v>
      </c>
      <c r="AD15" s="470" t="s">
        <v>740</v>
      </c>
      <c r="AE15" s="468">
        <v>44774</v>
      </c>
      <c r="AF15" s="71" t="s">
        <v>764</v>
      </c>
      <c r="AG15" s="7"/>
      <c r="AH15" s="7"/>
    </row>
    <row r="16" spans="1:42" ht="140.25" x14ac:dyDescent="0.3">
      <c r="A16" s="584"/>
      <c r="B16" s="550"/>
      <c r="C16" s="550"/>
      <c r="D16" s="494"/>
      <c r="E16" s="494"/>
      <c r="F16" s="71" t="s">
        <v>765</v>
      </c>
      <c r="G16" s="582"/>
      <c r="H16" s="572"/>
      <c r="I16" s="596"/>
      <c r="J16" s="572"/>
      <c r="K16" s="599"/>
      <c r="L16" s="2" t="s">
        <v>766</v>
      </c>
      <c r="M16" s="7" t="s">
        <v>767</v>
      </c>
      <c r="N16" s="7" t="s">
        <v>29</v>
      </c>
      <c r="O16" s="7" t="s">
        <v>29</v>
      </c>
      <c r="P16" s="19" t="s">
        <v>15</v>
      </c>
      <c r="Q16" s="19" t="s">
        <v>10</v>
      </c>
      <c r="R16" s="452">
        <v>0.4</v>
      </c>
      <c r="S16" s="19" t="s">
        <v>21</v>
      </c>
      <c r="T16" s="19" t="s">
        <v>23</v>
      </c>
      <c r="U16" s="19" t="s">
        <v>26</v>
      </c>
      <c r="V16" s="582"/>
      <c r="W16" s="294">
        <v>0.2</v>
      </c>
      <c r="X16" s="582"/>
      <c r="Y16" s="174">
        <v>0.6</v>
      </c>
      <c r="Z16" s="579"/>
      <c r="AA16" s="191" t="s">
        <v>32</v>
      </c>
      <c r="AB16" s="16" t="s">
        <v>768</v>
      </c>
      <c r="AC16" s="16" t="s">
        <v>769</v>
      </c>
      <c r="AD16" s="71" t="s">
        <v>609</v>
      </c>
      <c r="AE16" s="468">
        <v>44774</v>
      </c>
      <c r="AF16" s="71" t="s">
        <v>770</v>
      </c>
      <c r="AG16" s="7"/>
      <c r="AH16" s="7"/>
    </row>
    <row r="17" spans="1:34" ht="48.95" customHeight="1" x14ac:dyDescent="0.3">
      <c r="A17" s="584"/>
      <c r="B17" s="550"/>
      <c r="C17" s="550"/>
      <c r="D17" s="494"/>
      <c r="E17" s="494"/>
      <c r="F17" s="71" t="s">
        <v>771</v>
      </c>
      <c r="G17" s="582"/>
      <c r="H17" s="572"/>
      <c r="I17" s="596"/>
      <c r="J17" s="572"/>
      <c r="K17" s="599"/>
      <c r="L17" s="7" t="s">
        <v>736</v>
      </c>
      <c r="M17" s="7" t="s">
        <v>772</v>
      </c>
      <c r="N17" s="7" t="s">
        <v>29</v>
      </c>
      <c r="O17" s="7" t="s">
        <v>29</v>
      </c>
      <c r="P17" s="19" t="s">
        <v>15</v>
      </c>
      <c r="Q17" s="19" t="s">
        <v>10</v>
      </c>
      <c r="R17" s="8">
        <v>0.4</v>
      </c>
      <c r="S17" s="19" t="s">
        <v>20</v>
      </c>
      <c r="T17" s="19" t="s">
        <v>23</v>
      </c>
      <c r="U17" s="19" t="s">
        <v>26</v>
      </c>
      <c r="V17" s="582"/>
      <c r="W17" s="294">
        <v>0.12</v>
      </c>
      <c r="X17" s="582"/>
      <c r="Y17" s="174">
        <v>0.6</v>
      </c>
      <c r="Z17" s="579"/>
      <c r="AA17" s="191" t="s">
        <v>32</v>
      </c>
      <c r="AB17" s="16" t="s">
        <v>773</v>
      </c>
      <c r="AC17" s="16" t="s">
        <v>774</v>
      </c>
      <c r="AD17" s="470" t="s">
        <v>775</v>
      </c>
      <c r="AE17" s="468">
        <v>44774</v>
      </c>
      <c r="AF17" s="470" t="s">
        <v>776</v>
      </c>
      <c r="AG17" s="7"/>
      <c r="AH17" s="7"/>
    </row>
    <row r="18" spans="1:34" ht="86.25" x14ac:dyDescent="0.3">
      <c r="A18" s="584"/>
      <c r="B18" s="550"/>
      <c r="C18" s="550"/>
      <c r="D18" s="494"/>
      <c r="E18" s="494"/>
      <c r="F18" s="71" t="s">
        <v>777</v>
      </c>
      <c r="G18" s="582"/>
      <c r="H18" s="572"/>
      <c r="I18" s="596"/>
      <c r="J18" s="572"/>
      <c r="K18" s="599"/>
      <c r="L18" s="7" t="s">
        <v>766</v>
      </c>
      <c r="M18" s="7" t="s">
        <v>767</v>
      </c>
      <c r="N18" s="7" t="s">
        <v>29</v>
      </c>
      <c r="O18" s="7" t="s">
        <v>29</v>
      </c>
      <c r="P18" s="19" t="s">
        <v>15</v>
      </c>
      <c r="Q18" s="19" t="s">
        <v>10</v>
      </c>
      <c r="R18" s="8">
        <v>0.4</v>
      </c>
      <c r="S18" s="19" t="s">
        <v>21</v>
      </c>
      <c r="T18" s="19" t="s">
        <v>23</v>
      </c>
      <c r="U18" s="19" t="s">
        <v>26</v>
      </c>
      <c r="V18" s="582"/>
      <c r="W18" s="294">
        <v>7.1999999999999995E-2</v>
      </c>
      <c r="X18" s="582"/>
      <c r="Y18" s="174">
        <v>0.6</v>
      </c>
      <c r="Z18" s="579"/>
      <c r="AA18" s="191" t="s">
        <v>32</v>
      </c>
      <c r="AB18" s="16" t="s">
        <v>778</v>
      </c>
      <c r="AC18" s="16" t="s">
        <v>779</v>
      </c>
      <c r="AD18" s="470" t="s">
        <v>780</v>
      </c>
      <c r="AE18" s="468">
        <v>44774</v>
      </c>
      <c r="AF18" s="71" t="s">
        <v>734</v>
      </c>
      <c r="AG18" s="7"/>
      <c r="AH18" s="7"/>
    </row>
    <row r="19" spans="1:34" ht="51.95" customHeight="1" x14ac:dyDescent="0.3">
      <c r="A19" s="584"/>
      <c r="B19" s="550"/>
      <c r="C19" s="550"/>
      <c r="D19" s="494"/>
      <c r="E19" s="494"/>
      <c r="F19" s="464" t="s">
        <v>781</v>
      </c>
      <c r="G19" s="582"/>
      <c r="H19" s="572"/>
      <c r="I19" s="596"/>
      <c r="J19" s="572"/>
      <c r="K19" s="599"/>
      <c r="L19" s="7" t="s">
        <v>731</v>
      </c>
      <c r="M19" s="471" t="s">
        <v>782</v>
      </c>
      <c r="N19" s="7" t="s">
        <v>29</v>
      </c>
      <c r="O19" s="7" t="s">
        <v>29</v>
      </c>
      <c r="P19" s="19" t="s">
        <v>15</v>
      </c>
      <c r="Q19" s="19" t="s">
        <v>11</v>
      </c>
      <c r="R19" s="8">
        <v>0.5</v>
      </c>
      <c r="S19" s="19" t="s">
        <v>21</v>
      </c>
      <c r="T19" s="19" t="s">
        <v>23</v>
      </c>
      <c r="U19" s="19" t="s">
        <v>26</v>
      </c>
      <c r="V19" s="582"/>
      <c r="W19" s="472">
        <v>7.1639999999999996E-4</v>
      </c>
      <c r="X19" s="582"/>
      <c r="Y19" s="174">
        <v>0.6</v>
      </c>
      <c r="Z19" s="579"/>
      <c r="AA19" s="191" t="s">
        <v>32</v>
      </c>
      <c r="AB19" s="16" t="s">
        <v>783</v>
      </c>
      <c r="AC19" s="16" t="s">
        <v>784</v>
      </c>
      <c r="AD19" s="71" t="s">
        <v>609</v>
      </c>
      <c r="AE19" s="468">
        <v>44774</v>
      </c>
      <c r="AF19" s="71" t="s">
        <v>745</v>
      </c>
      <c r="AG19" s="7"/>
      <c r="AH19" s="7"/>
    </row>
    <row r="20" spans="1:34" ht="86.25" x14ac:dyDescent="0.3">
      <c r="A20" s="584"/>
      <c r="B20" s="550"/>
      <c r="C20" s="550"/>
      <c r="D20" s="494"/>
      <c r="E20" s="494"/>
      <c r="F20" s="493" t="s">
        <v>785</v>
      </c>
      <c r="G20" s="582"/>
      <c r="H20" s="572"/>
      <c r="I20" s="596"/>
      <c r="J20" s="572"/>
      <c r="K20" s="599"/>
      <c r="L20" s="7" t="s">
        <v>786</v>
      </c>
      <c r="M20" s="7" t="s">
        <v>787</v>
      </c>
      <c r="N20" s="7" t="s">
        <v>29</v>
      </c>
      <c r="O20" s="7" t="s">
        <v>29</v>
      </c>
      <c r="P20" s="19" t="s">
        <v>15</v>
      </c>
      <c r="Q20" s="19" t="s">
        <v>11</v>
      </c>
      <c r="R20" s="8">
        <v>0.5</v>
      </c>
      <c r="S20" s="19" t="s">
        <v>21</v>
      </c>
      <c r="T20" s="19" t="s">
        <v>23</v>
      </c>
      <c r="U20" s="19" t="s">
        <v>26</v>
      </c>
      <c r="V20" s="582"/>
      <c r="W20" s="294">
        <v>0</v>
      </c>
      <c r="X20" s="582"/>
      <c r="Y20" s="174">
        <v>0.6</v>
      </c>
      <c r="Z20" s="579"/>
      <c r="AA20" s="191" t="s">
        <v>32</v>
      </c>
      <c r="AB20" s="16" t="s">
        <v>788</v>
      </c>
      <c r="AC20" s="16" t="s">
        <v>789</v>
      </c>
      <c r="AD20" s="71" t="s">
        <v>790</v>
      </c>
      <c r="AE20" s="468">
        <v>44774</v>
      </c>
      <c r="AF20" s="71" t="s">
        <v>734</v>
      </c>
      <c r="AG20" s="7"/>
      <c r="AH20" s="7"/>
    </row>
    <row r="21" spans="1:34" ht="114.75" x14ac:dyDescent="0.3">
      <c r="A21" s="548"/>
      <c r="B21" s="512"/>
      <c r="C21" s="512"/>
      <c r="D21" s="495"/>
      <c r="E21" s="495"/>
      <c r="F21" s="495"/>
      <c r="G21" s="583"/>
      <c r="H21" s="504"/>
      <c r="I21" s="597"/>
      <c r="J21" s="504"/>
      <c r="K21" s="600"/>
      <c r="L21" s="7" t="s">
        <v>756</v>
      </c>
      <c r="M21" s="7" t="s">
        <v>703</v>
      </c>
      <c r="N21" s="7" t="s">
        <v>29</v>
      </c>
      <c r="O21" s="7" t="s">
        <v>29</v>
      </c>
      <c r="P21" s="19" t="s">
        <v>15</v>
      </c>
      <c r="Q21" s="19" t="s">
        <v>10</v>
      </c>
      <c r="R21" s="8">
        <v>0.4</v>
      </c>
      <c r="S21" s="19" t="s">
        <v>21</v>
      </c>
      <c r="T21" s="19" t="s">
        <v>23</v>
      </c>
      <c r="U21" s="19" t="s">
        <v>26</v>
      </c>
      <c r="V21" s="583"/>
      <c r="W21" s="294">
        <v>0</v>
      </c>
      <c r="X21" s="583"/>
      <c r="Y21" s="174">
        <v>0.6</v>
      </c>
      <c r="Z21" s="580"/>
      <c r="AA21" s="191" t="s">
        <v>32</v>
      </c>
      <c r="AB21" s="16" t="s">
        <v>791</v>
      </c>
      <c r="AC21" s="16" t="s">
        <v>792</v>
      </c>
      <c r="AD21" s="470" t="s">
        <v>408</v>
      </c>
      <c r="AE21" s="468">
        <v>44774</v>
      </c>
      <c r="AF21" s="71" t="s">
        <v>734</v>
      </c>
      <c r="AG21" s="7"/>
      <c r="AH21" s="7"/>
    </row>
    <row r="22" spans="1:34" ht="114.75" x14ac:dyDescent="0.3">
      <c r="A22" s="547">
        <v>3</v>
      </c>
      <c r="B22" s="511" t="s">
        <v>759</v>
      </c>
      <c r="C22" s="511" t="s">
        <v>793</v>
      </c>
      <c r="D22" s="493" t="s">
        <v>728</v>
      </c>
      <c r="E22" s="493" t="s">
        <v>794</v>
      </c>
      <c r="F22" s="286" t="s">
        <v>762</v>
      </c>
      <c r="G22" s="581" t="s">
        <v>95</v>
      </c>
      <c r="H22" s="503">
        <f t="shared" ref="H22" si="4">IF(G22="MUY BAJA",20%,IF(G22="BAJA",40%,IF(G22="MEDIA",60%,IF(G22="ALTA",80%,IF(G22="MUY ALTA",100%,IF(G22="",""))))))</f>
        <v>0.4</v>
      </c>
      <c r="I22" s="595" t="s">
        <v>102</v>
      </c>
      <c r="J22" s="503">
        <f t="shared" ref="J22" si="5">IF(I22="LEVE",20%,IF(I22="MENOR",40%,IF(I22="MODERADO",60%,IF(I22="MAYOR",80%,IF(I22="CATASTROFICO",100%,IF(G22="",""))))))</f>
        <v>0.6</v>
      </c>
      <c r="K22" s="598" t="s">
        <v>102</v>
      </c>
      <c r="L22" s="6" t="s">
        <v>736</v>
      </c>
      <c r="M22" s="434" t="s">
        <v>763</v>
      </c>
      <c r="N22" s="7" t="s">
        <v>29</v>
      </c>
      <c r="O22" s="7" t="s">
        <v>29</v>
      </c>
      <c r="P22" s="19" t="s">
        <v>15</v>
      </c>
      <c r="Q22" s="19" t="s">
        <v>11</v>
      </c>
      <c r="R22" s="452">
        <v>0.5</v>
      </c>
      <c r="S22" s="19" t="s">
        <v>21</v>
      </c>
      <c r="T22" s="19" t="s">
        <v>23</v>
      </c>
      <c r="U22" s="19" t="s">
        <v>26</v>
      </c>
      <c r="V22" s="581" t="s">
        <v>94</v>
      </c>
      <c r="W22" s="294">
        <v>0.2</v>
      </c>
      <c r="X22" s="581" t="s">
        <v>102</v>
      </c>
      <c r="Y22" s="174">
        <f t="shared" ref="Y22" si="6">IF(X22="LEVE",20%,IF(X22="MENOR",40%,IF(X22="MODERADO",60%,IF(X22="MAYOR",80%,IF(X22="CATASTROFICO",100%,IF(X22="",""))))))</f>
        <v>0.6</v>
      </c>
      <c r="Z22" s="578" t="s">
        <v>102</v>
      </c>
      <c r="AA22" s="191" t="s">
        <v>32</v>
      </c>
      <c r="AB22" s="16" t="s">
        <v>738</v>
      </c>
      <c r="AC22" s="16" t="s">
        <v>739</v>
      </c>
      <c r="AD22" s="470" t="s">
        <v>740</v>
      </c>
      <c r="AE22" s="468">
        <v>44774</v>
      </c>
      <c r="AF22" s="71" t="s">
        <v>734</v>
      </c>
      <c r="AG22" s="7"/>
      <c r="AH22" s="7"/>
    </row>
    <row r="23" spans="1:34" ht="140.25" x14ac:dyDescent="0.3">
      <c r="A23" s="584"/>
      <c r="B23" s="550"/>
      <c r="C23" s="550"/>
      <c r="D23" s="494"/>
      <c r="E23" s="494"/>
      <c r="F23" s="71" t="s">
        <v>765</v>
      </c>
      <c r="G23" s="582"/>
      <c r="H23" s="572"/>
      <c r="I23" s="596"/>
      <c r="J23" s="572"/>
      <c r="K23" s="599"/>
      <c r="L23" s="2" t="s">
        <v>766</v>
      </c>
      <c r="M23" s="7" t="s">
        <v>767</v>
      </c>
      <c r="N23" s="7" t="s">
        <v>29</v>
      </c>
      <c r="O23" s="7" t="s">
        <v>29</v>
      </c>
      <c r="P23" s="19" t="s">
        <v>15</v>
      </c>
      <c r="Q23" s="19" t="s">
        <v>11</v>
      </c>
      <c r="R23" s="8">
        <v>0.5</v>
      </c>
      <c r="S23" s="19" t="s">
        <v>21</v>
      </c>
      <c r="T23" s="19" t="s">
        <v>23</v>
      </c>
      <c r="U23" s="19" t="s">
        <v>26</v>
      </c>
      <c r="V23" s="582"/>
      <c r="W23" s="294">
        <v>0.2</v>
      </c>
      <c r="X23" s="582"/>
      <c r="Y23" s="174">
        <v>0.6</v>
      </c>
      <c r="Z23" s="579"/>
      <c r="AA23" s="191" t="s">
        <v>32</v>
      </c>
      <c r="AB23" s="16" t="s">
        <v>768</v>
      </c>
      <c r="AC23" s="16" t="s">
        <v>769</v>
      </c>
      <c r="AD23" s="71" t="s">
        <v>609</v>
      </c>
      <c r="AE23" s="468">
        <v>44774</v>
      </c>
      <c r="AF23" s="71" t="s">
        <v>770</v>
      </c>
      <c r="AG23" s="7"/>
      <c r="AH23" s="7"/>
    </row>
    <row r="24" spans="1:34" ht="86.25" x14ac:dyDescent="0.3">
      <c r="A24" s="584"/>
      <c r="B24" s="550"/>
      <c r="C24" s="550"/>
      <c r="D24" s="494"/>
      <c r="E24" s="494"/>
      <c r="F24" s="71" t="s">
        <v>771</v>
      </c>
      <c r="G24" s="582"/>
      <c r="H24" s="572"/>
      <c r="I24" s="596"/>
      <c r="J24" s="572"/>
      <c r="K24" s="599"/>
      <c r="L24" s="7" t="s">
        <v>736</v>
      </c>
      <c r="M24" s="7" t="s">
        <v>772</v>
      </c>
      <c r="N24" s="7" t="s">
        <v>29</v>
      </c>
      <c r="O24" s="7" t="s">
        <v>29</v>
      </c>
      <c r="P24" s="19" t="s">
        <v>15</v>
      </c>
      <c r="Q24" s="19" t="s">
        <v>10</v>
      </c>
      <c r="R24" s="8">
        <v>0.4</v>
      </c>
      <c r="S24" s="19" t="s">
        <v>21</v>
      </c>
      <c r="T24" s="19" t="s">
        <v>23</v>
      </c>
      <c r="U24" s="19" t="s">
        <v>26</v>
      </c>
      <c r="V24" s="582"/>
      <c r="W24" s="294">
        <v>0.12</v>
      </c>
      <c r="X24" s="582"/>
      <c r="Y24" s="174">
        <v>0.6</v>
      </c>
      <c r="Z24" s="579"/>
      <c r="AA24" s="191" t="s">
        <v>32</v>
      </c>
      <c r="AB24" s="16" t="s">
        <v>773</v>
      </c>
      <c r="AC24" s="16" t="s">
        <v>774</v>
      </c>
      <c r="AD24" s="470" t="s">
        <v>775</v>
      </c>
      <c r="AE24" s="468">
        <v>44774</v>
      </c>
      <c r="AF24" s="470" t="s">
        <v>776</v>
      </c>
      <c r="AG24" s="7"/>
      <c r="AH24" s="7"/>
    </row>
    <row r="25" spans="1:34" ht="86.25" x14ac:dyDescent="0.3">
      <c r="A25" s="584"/>
      <c r="B25" s="550"/>
      <c r="C25" s="550"/>
      <c r="D25" s="494"/>
      <c r="E25" s="494"/>
      <c r="F25" s="71" t="s">
        <v>777</v>
      </c>
      <c r="G25" s="582"/>
      <c r="H25" s="572"/>
      <c r="I25" s="596"/>
      <c r="J25" s="572"/>
      <c r="K25" s="599"/>
      <c r="L25" s="7" t="s">
        <v>766</v>
      </c>
      <c r="M25" s="7" t="s">
        <v>767</v>
      </c>
      <c r="N25" s="7" t="s">
        <v>29</v>
      </c>
      <c r="O25" s="7" t="s">
        <v>29</v>
      </c>
      <c r="P25" s="19" t="s">
        <v>15</v>
      </c>
      <c r="Q25" s="19" t="s">
        <v>10</v>
      </c>
      <c r="R25" s="8">
        <v>0.4</v>
      </c>
      <c r="S25" s="19" t="s">
        <v>21</v>
      </c>
      <c r="T25" s="19" t="s">
        <v>23</v>
      </c>
      <c r="U25" s="19" t="s">
        <v>26</v>
      </c>
      <c r="V25" s="582"/>
      <c r="W25" s="473">
        <v>7.1999999999999995E-2</v>
      </c>
      <c r="X25" s="582"/>
      <c r="Y25" s="174">
        <v>0.6</v>
      </c>
      <c r="Z25" s="579"/>
      <c r="AA25" s="191" t="s">
        <v>32</v>
      </c>
      <c r="AB25" s="16" t="s">
        <v>778</v>
      </c>
      <c r="AC25" s="16" t="s">
        <v>779</v>
      </c>
      <c r="AD25" s="470" t="s">
        <v>780</v>
      </c>
      <c r="AE25" s="468">
        <v>44774</v>
      </c>
      <c r="AF25" s="71" t="s">
        <v>734</v>
      </c>
      <c r="AG25" s="7"/>
      <c r="AH25" s="7"/>
    </row>
    <row r="26" spans="1:34" ht="86.25" x14ac:dyDescent="0.3">
      <c r="A26" s="584"/>
      <c r="B26" s="550"/>
      <c r="C26" s="550"/>
      <c r="D26" s="494"/>
      <c r="E26" s="494"/>
      <c r="F26" s="464" t="s">
        <v>781</v>
      </c>
      <c r="G26" s="582"/>
      <c r="H26" s="572"/>
      <c r="I26" s="596"/>
      <c r="J26" s="572"/>
      <c r="K26" s="599"/>
      <c r="L26" s="7" t="s">
        <v>731</v>
      </c>
      <c r="M26" s="471" t="s">
        <v>782</v>
      </c>
      <c r="N26" s="7" t="s">
        <v>29</v>
      </c>
      <c r="O26" s="7" t="s">
        <v>29</v>
      </c>
      <c r="P26" s="19" t="s">
        <v>15</v>
      </c>
      <c r="Q26" s="19" t="s">
        <v>10</v>
      </c>
      <c r="R26" s="8">
        <v>0.4</v>
      </c>
      <c r="S26" s="19" t="s">
        <v>21</v>
      </c>
      <c r="T26" s="19" t="s">
        <v>23</v>
      </c>
      <c r="U26" s="19" t="s">
        <v>26</v>
      </c>
      <c r="V26" s="582"/>
      <c r="W26" s="294">
        <v>7.1710000000000003E-4</v>
      </c>
      <c r="X26" s="582"/>
      <c r="Y26" s="174">
        <v>0.6</v>
      </c>
      <c r="Z26" s="579"/>
      <c r="AA26" s="191" t="s">
        <v>32</v>
      </c>
      <c r="AB26" s="16" t="s">
        <v>783</v>
      </c>
      <c r="AC26" s="16" t="s">
        <v>784</v>
      </c>
      <c r="AD26" s="71" t="s">
        <v>609</v>
      </c>
      <c r="AE26" s="468">
        <v>44774</v>
      </c>
      <c r="AF26" s="71" t="s">
        <v>745</v>
      </c>
      <c r="AG26" s="7"/>
      <c r="AH26" s="7"/>
    </row>
    <row r="27" spans="1:34" ht="86.25" x14ac:dyDescent="0.3">
      <c r="A27" s="584"/>
      <c r="B27" s="550"/>
      <c r="C27" s="550"/>
      <c r="D27" s="494"/>
      <c r="E27" s="494"/>
      <c r="F27" s="493" t="s">
        <v>785</v>
      </c>
      <c r="G27" s="582"/>
      <c r="H27" s="572"/>
      <c r="I27" s="596"/>
      <c r="J27" s="572"/>
      <c r="K27" s="599"/>
      <c r="L27" s="7" t="s">
        <v>795</v>
      </c>
      <c r="M27" s="7" t="s">
        <v>787</v>
      </c>
      <c r="N27" s="7" t="s">
        <v>29</v>
      </c>
      <c r="O27" s="7" t="s">
        <v>29</v>
      </c>
      <c r="P27" s="19" t="s">
        <v>15</v>
      </c>
      <c r="Q27" s="19" t="s">
        <v>11</v>
      </c>
      <c r="R27" s="8">
        <v>0.5</v>
      </c>
      <c r="S27" s="19" t="s">
        <v>21</v>
      </c>
      <c r="T27" s="19" t="s">
        <v>23</v>
      </c>
      <c r="U27" s="19" t="s">
        <v>26</v>
      </c>
      <c r="V27" s="582"/>
      <c r="W27" s="294">
        <v>0</v>
      </c>
      <c r="X27" s="582"/>
      <c r="Y27" s="174">
        <v>0.6</v>
      </c>
      <c r="Z27" s="579"/>
      <c r="AA27" s="191" t="s">
        <v>32</v>
      </c>
      <c r="AB27" s="16" t="s">
        <v>796</v>
      </c>
      <c r="AC27" s="16" t="s">
        <v>789</v>
      </c>
      <c r="AD27" s="71" t="s">
        <v>790</v>
      </c>
      <c r="AE27" s="468">
        <v>44774</v>
      </c>
      <c r="AF27" s="71" t="s">
        <v>734</v>
      </c>
      <c r="AG27" s="7"/>
      <c r="AH27" s="7"/>
    </row>
    <row r="28" spans="1:34" ht="114.75" x14ac:dyDescent="0.3">
      <c r="A28" s="548"/>
      <c r="B28" s="512"/>
      <c r="C28" s="512"/>
      <c r="D28" s="495"/>
      <c r="E28" s="495"/>
      <c r="F28" s="495"/>
      <c r="G28" s="583"/>
      <c r="H28" s="504"/>
      <c r="I28" s="597"/>
      <c r="J28" s="504"/>
      <c r="K28" s="600"/>
      <c r="L28" s="7" t="s">
        <v>797</v>
      </c>
      <c r="M28" s="7" t="s">
        <v>703</v>
      </c>
      <c r="N28" s="7" t="s">
        <v>29</v>
      </c>
      <c r="O28" s="7" t="s">
        <v>29</v>
      </c>
      <c r="P28" s="19" t="s">
        <v>15</v>
      </c>
      <c r="Q28" s="19" t="s">
        <v>10</v>
      </c>
      <c r="R28" s="8">
        <v>0.4</v>
      </c>
      <c r="S28" s="19" t="s">
        <v>21</v>
      </c>
      <c r="T28" s="19" t="s">
        <v>23</v>
      </c>
      <c r="U28" s="19" t="s">
        <v>26</v>
      </c>
      <c r="V28" s="583"/>
      <c r="W28" s="294">
        <v>0</v>
      </c>
      <c r="X28" s="583"/>
      <c r="Y28" s="174">
        <v>0.6</v>
      </c>
      <c r="Z28" s="580"/>
      <c r="AA28" s="191" t="s">
        <v>32</v>
      </c>
      <c r="AB28" s="16" t="s">
        <v>798</v>
      </c>
      <c r="AC28" s="16" t="s">
        <v>792</v>
      </c>
      <c r="AD28" s="470" t="s">
        <v>408</v>
      </c>
      <c r="AE28" s="468">
        <v>44774</v>
      </c>
      <c r="AF28" s="71" t="s">
        <v>734</v>
      </c>
      <c r="AG28" s="7"/>
      <c r="AH28" s="7"/>
    </row>
    <row r="29" spans="1:34" ht="127.5" x14ac:dyDescent="0.3">
      <c r="A29" s="547">
        <v>4</v>
      </c>
      <c r="B29" s="511" t="s">
        <v>759</v>
      </c>
      <c r="C29" s="511" t="s">
        <v>799</v>
      </c>
      <c r="D29" s="493" t="s">
        <v>728</v>
      </c>
      <c r="E29" s="493" t="s">
        <v>800</v>
      </c>
      <c r="F29" s="286" t="s">
        <v>746</v>
      </c>
      <c r="G29" s="581" t="s">
        <v>202</v>
      </c>
      <c r="H29" s="503">
        <f t="shared" ref="H29" si="7">IF(G29="MUY BAJA",20%,IF(G29="BAJA",40%,IF(G29="MEDIA",60%,IF(G29="ALTA",80%,IF(G29="MUY ALTA",100%,IF(G29="",""))))))</f>
        <v>0.6</v>
      </c>
      <c r="I29" s="601" t="s">
        <v>104</v>
      </c>
      <c r="J29" s="503">
        <f t="shared" ref="J29" si="8">IF(I29="LEVE",20%,IF(I29="MENOR",40%,IF(I29="MODERADO",60%,IF(I29="MAYOR",80%,IF(I29="CATASTROFICO",100%,IF(G29="",""))))))</f>
        <v>0.4</v>
      </c>
      <c r="K29" s="598" t="s">
        <v>102</v>
      </c>
      <c r="L29" s="7" t="s">
        <v>747</v>
      </c>
      <c r="M29" s="7" t="s">
        <v>701</v>
      </c>
      <c r="N29" s="7" t="s">
        <v>29</v>
      </c>
      <c r="O29" s="7" t="s">
        <v>29</v>
      </c>
      <c r="P29" s="19" t="s">
        <v>15</v>
      </c>
      <c r="Q29" s="19" t="s">
        <v>11</v>
      </c>
      <c r="R29" s="452">
        <v>0.5</v>
      </c>
      <c r="S29" s="19" t="s">
        <v>21</v>
      </c>
      <c r="T29" s="19" t="s">
        <v>23</v>
      </c>
      <c r="U29" s="19" t="s">
        <v>26</v>
      </c>
      <c r="V29" s="581" t="s">
        <v>95</v>
      </c>
      <c r="W29" s="294">
        <v>0.6</v>
      </c>
      <c r="X29" s="315" t="s">
        <v>104</v>
      </c>
      <c r="Y29" s="174">
        <f t="shared" ref="Y29:Y33" si="9">IF(X29="LEVE",20%,IF(X29="MENOR",40%,IF(X29="MODERADO",60%,IF(X29="MAYOR",80%,IF(X29="CATASTROFICO",100%,IF(X29="",""))))))</f>
        <v>0.4</v>
      </c>
      <c r="Z29" s="578" t="s">
        <v>102</v>
      </c>
      <c r="AA29" s="191" t="s">
        <v>32</v>
      </c>
      <c r="AB29" s="16" t="s">
        <v>801</v>
      </c>
      <c r="AC29" s="16" t="s">
        <v>749</v>
      </c>
      <c r="AD29" s="71" t="s">
        <v>530</v>
      </c>
      <c r="AE29" s="468">
        <v>44774</v>
      </c>
      <c r="AF29" s="469" t="s">
        <v>745</v>
      </c>
      <c r="AG29" s="7"/>
      <c r="AH29" s="7"/>
    </row>
    <row r="30" spans="1:34" ht="102" x14ac:dyDescent="0.3">
      <c r="A30" s="584"/>
      <c r="B30" s="550"/>
      <c r="C30" s="550"/>
      <c r="D30" s="494"/>
      <c r="E30" s="494"/>
      <c r="F30" s="71" t="s">
        <v>802</v>
      </c>
      <c r="G30" s="582"/>
      <c r="H30" s="572"/>
      <c r="I30" s="602"/>
      <c r="J30" s="572"/>
      <c r="K30" s="599"/>
      <c r="L30" s="2" t="s">
        <v>741</v>
      </c>
      <c r="M30" s="7" t="s">
        <v>742</v>
      </c>
      <c r="N30" s="7" t="s">
        <v>29</v>
      </c>
      <c r="O30" s="7" t="s">
        <v>29</v>
      </c>
      <c r="P30" s="19" t="s">
        <v>15</v>
      </c>
      <c r="Q30" s="19" t="s">
        <v>10</v>
      </c>
      <c r="R30" s="452">
        <v>0.4</v>
      </c>
      <c r="S30" s="19" t="s">
        <v>21</v>
      </c>
      <c r="T30" s="19" t="s">
        <v>23</v>
      </c>
      <c r="U30" s="19" t="s">
        <v>26</v>
      </c>
      <c r="V30" s="582"/>
      <c r="W30" s="294">
        <v>0.3</v>
      </c>
      <c r="X30" s="315" t="s">
        <v>104</v>
      </c>
      <c r="Y30" s="174">
        <f t="shared" si="9"/>
        <v>0.4</v>
      </c>
      <c r="Z30" s="579"/>
      <c r="AA30" s="191" t="s">
        <v>32</v>
      </c>
      <c r="AB30" s="16" t="s">
        <v>803</v>
      </c>
      <c r="AC30" s="474" t="s">
        <v>744</v>
      </c>
      <c r="AD30" s="71" t="s">
        <v>609</v>
      </c>
      <c r="AE30" s="468">
        <v>44774</v>
      </c>
      <c r="AF30" s="71" t="s">
        <v>745</v>
      </c>
      <c r="AG30" s="7"/>
      <c r="AH30" s="7"/>
    </row>
    <row r="31" spans="1:34" ht="127.5" x14ac:dyDescent="0.3">
      <c r="A31" s="584"/>
      <c r="B31" s="550"/>
      <c r="C31" s="550"/>
      <c r="D31" s="494"/>
      <c r="E31" s="494"/>
      <c r="F31" s="71" t="s">
        <v>804</v>
      </c>
      <c r="G31" s="582"/>
      <c r="H31" s="572"/>
      <c r="I31" s="602"/>
      <c r="J31" s="572"/>
      <c r="K31" s="599"/>
      <c r="L31" s="7" t="s">
        <v>747</v>
      </c>
      <c r="M31" s="7" t="s">
        <v>701</v>
      </c>
      <c r="N31" s="7" t="s">
        <v>29</v>
      </c>
      <c r="O31" s="7" t="s">
        <v>29</v>
      </c>
      <c r="P31" s="19" t="s">
        <v>15</v>
      </c>
      <c r="Q31" s="19" t="s">
        <v>10</v>
      </c>
      <c r="R31" s="8">
        <v>0.4</v>
      </c>
      <c r="S31" s="19" t="s">
        <v>21</v>
      </c>
      <c r="T31" s="19" t="s">
        <v>23</v>
      </c>
      <c r="U31" s="19" t="s">
        <v>26</v>
      </c>
      <c r="V31" s="582"/>
      <c r="W31" s="294">
        <v>0.18</v>
      </c>
      <c r="X31" s="315" t="s">
        <v>104</v>
      </c>
      <c r="Y31" s="174">
        <f t="shared" si="9"/>
        <v>0.4</v>
      </c>
      <c r="Z31" s="579"/>
      <c r="AA31" s="191" t="s">
        <v>32</v>
      </c>
      <c r="AB31" s="16" t="s">
        <v>801</v>
      </c>
      <c r="AC31" s="16" t="s">
        <v>749</v>
      </c>
      <c r="AD31" s="71" t="s">
        <v>530</v>
      </c>
      <c r="AE31" s="468">
        <v>44774</v>
      </c>
      <c r="AF31" s="469" t="s">
        <v>745</v>
      </c>
      <c r="AG31" s="7"/>
      <c r="AH31" s="7"/>
    </row>
    <row r="32" spans="1:34" ht="102" x14ac:dyDescent="0.3">
      <c r="A32" s="584"/>
      <c r="B32" s="550"/>
      <c r="C32" s="550"/>
      <c r="D32" s="494"/>
      <c r="E32" s="494"/>
      <c r="F32" s="71" t="s">
        <v>805</v>
      </c>
      <c r="G32" s="582"/>
      <c r="H32" s="572"/>
      <c r="I32" s="602"/>
      <c r="J32" s="572"/>
      <c r="K32" s="599"/>
      <c r="L32" s="2" t="s">
        <v>741</v>
      </c>
      <c r="M32" s="7" t="s">
        <v>742</v>
      </c>
      <c r="N32" s="7" t="s">
        <v>29</v>
      </c>
      <c r="O32" s="7" t="s">
        <v>29</v>
      </c>
      <c r="P32" s="19" t="s">
        <v>15</v>
      </c>
      <c r="Q32" s="19" t="s">
        <v>11</v>
      </c>
      <c r="R32" s="8">
        <v>0.5</v>
      </c>
      <c r="S32" s="19" t="s">
        <v>21</v>
      </c>
      <c r="T32" s="19" t="s">
        <v>23</v>
      </c>
      <c r="U32" s="19" t="s">
        <v>26</v>
      </c>
      <c r="V32" s="583"/>
      <c r="W32" s="294">
        <v>0.09</v>
      </c>
      <c r="X32" s="315" t="s">
        <v>104</v>
      </c>
      <c r="Y32" s="174">
        <f t="shared" si="9"/>
        <v>0.4</v>
      </c>
      <c r="Z32" s="580"/>
      <c r="AA32" s="191" t="s">
        <v>32</v>
      </c>
      <c r="AB32" s="16" t="s">
        <v>803</v>
      </c>
      <c r="AC32" s="16" t="s">
        <v>744</v>
      </c>
      <c r="AD32" s="71" t="s">
        <v>609</v>
      </c>
      <c r="AE32" s="468">
        <v>44774</v>
      </c>
      <c r="AF32" s="71" t="s">
        <v>745</v>
      </c>
      <c r="AG32" s="7"/>
      <c r="AH32" s="7"/>
    </row>
    <row r="33" spans="1:34" ht="86.25" x14ac:dyDescent="0.3">
      <c r="A33" s="547">
        <v>5</v>
      </c>
      <c r="B33" s="511" t="s">
        <v>759</v>
      </c>
      <c r="C33" s="511" t="s">
        <v>806</v>
      </c>
      <c r="D33" s="493" t="s">
        <v>728</v>
      </c>
      <c r="E33" s="493" t="s">
        <v>807</v>
      </c>
      <c r="F33" s="286" t="s">
        <v>808</v>
      </c>
      <c r="G33" s="581" t="s">
        <v>202</v>
      </c>
      <c r="H33" s="503">
        <f t="shared" ref="H33" si="10">IF(G33="MUY BAJA",20%,IF(G33="BAJA",40%,IF(G33="MEDIA",60%,IF(G33="ALTA",80%,IF(G33="MUY ALTA",100%,IF(G33="",""))))))</f>
        <v>0.6</v>
      </c>
      <c r="I33" s="601" t="s">
        <v>102</v>
      </c>
      <c r="J33" s="503">
        <f t="shared" ref="J33" si="11">IF(I33="LEVE",20%,IF(I33="MENOR",40%,IF(I33="MODERADO",60%,IF(I33="MAYOR",80%,IF(I33="CATASTROFICO",100%,IF(G33="",""))))))</f>
        <v>0.6</v>
      </c>
      <c r="K33" s="598" t="s">
        <v>102</v>
      </c>
      <c r="L33" s="7" t="s">
        <v>809</v>
      </c>
      <c r="M33" s="7" t="s">
        <v>810</v>
      </c>
      <c r="N33" s="7" t="s">
        <v>29</v>
      </c>
      <c r="O33" s="7" t="s">
        <v>29</v>
      </c>
      <c r="P33" s="19" t="s">
        <v>15</v>
      </c>
      <c r="Q33" s="19" t="s">
        <v>11</v>
      </c>
      <c r="R33" s="452">
        <v>0.5</v>
      </c>
      <c r="S33" s="19" t="s">
        <v>21</v>
      </c>
      <c r="T33" s="19" t="s">
        <v>23</v>
      </c>
      <c r="U33" s="19" t="s">
        <v>26</v>
      </c>
      <c r="V33" s="581" t="s">
        <v>95</v>
      </c>
      <c r="W33" s="294">
        <v>0.6</v>
      </c>
      <c r="X33" s="581" t="s">
        <v>102</v>
      </c>
      <c r="Y33" s="174">
        <f t="shared" si="9"/>
        <v>0.6</v>
      </c>
      <c r="Z33" s="578" t="s">
        <v>102</v>
      </c>
      <c r="AA33" s="191" t="s">
        <v>32</v>
      </c>
      <c r="AB33" s="474" t="s">
        <v>811</v>
      </c>
      <c r="AC33" s="16" t="s">
        <v>812</v>
      </c>
      <c r="AD33" s="71" t="s">
        <v>609</v>
      </c>
      <c r="AE33" s="468">
        <v>44774</v>
      </c>
      <c r="AF33" s="71" t="s">
        <v>745</v>
      </c>
      <c r="AG33" s="7"/>
      <c r="AH33" s="7"/>
    </row>
    <row r="34" spans="1:34" ht="102" x14ac:dyDescent="0.3">
      <c r="A34" s="584"/>
      <c r="B34" s="550"/>
      <c r="C34" s="550"/>
      <c r="D34" s="494"/>
      <c r="E34" s="494"/>
      <c r="F34" s="71" t="s">
        <v>802</v>
      </c>
      <c r="G34" s="582"/>
      <c r="H34" s="572"/>
      <c r="I34" s="602"/>
      <c r="J34" s="572"/>
      <c r="K34" s="599"/>
      <c r="L34" s="2" t="s">
        <v>813</v>
      </c>
      <c r="M34" s="7" t="s">
        <v>814</v>
      </c>
      <c r="N34" s="7" t="s">
        <v>29</v>
      </c>
      <c r="O34" s="7" t="s">
        <v>29</v>
      </c>
      <c r="P34" s="19" t="s">
        <v>15</v>
      </c>
      <c r="Q34" s="19" t="s">
        <v>10</v>
      </c>
      <c r="R34" s="452">
        <v>0.4</v>
      </c>
      <c r="S34" s="19" t="s">
        <v>20</v>
      </c>
      <c r="T34" s="19" t="s">
        <v>23</v>
      </c>
      <c r="U34" s="19" t="s">
        <v>26</v>
      </c>
      <c r="V34" s="582"/>
      <c r="W34" s="294">
        <v>0.3</v>
      </c>
      <c r="X34" s="582"/>
      <c r="Y34" s="174">
        <v>0.6</v>
      </c>
      <c r="Z34" s="579"/>
      <c r="AA34" s="191" t="s">
        <v>32</v>
      </c>
      <c r="AB34" s="16" t="s">
        <v>803</v>
      </c>
      <c r="AC34" s="16" t="s">
        <v>744</v>
      </c>
      <c r="AD34" s="71" t="s">
        <v>609</v>
      </c>
      <c r="AE34" s="468">
        <v>44774</v>
      </c>
      <c r="AF34" s="71" t="s">
        <v>745</v>
      </c>
      <c r="AG34" s="7"/>
      <c r="AH34" s="7"/>
    </row>
    <row r="35" spans="1:34" ht="86.25" x14ac:dyDescent="0.3">
      <c r="A35" s="584"/>
      <c r="B35" s="550"/>
      <c r="C35" s="550"/>
      <c r="D35" s="494"/>
      <c r="E35" s="494"/>
      <c r="F35" s="71" t="s">
        <v>815</v>
      </c>
      <c r="G35" s="582"/>
      <c r="H35" s="572"/>
      <c r="I35" s="602"/>
      <c r="J35" s="572"/>
      <c r="K35" s="599"/>
      <c r="L35" s="7" t="s">
        <v>816</v>
      </c>
      <c r="M35" s="7" t="s">
        <v>817</v>
      </c>
      <c r="N35" s="7" t="s">
        <v>29</v>
      </c>
      <c r="O35" s="7" t="s">
        <v>29</v>
      </c>
      <c r="P35" s="19" t="s">
        <v>15</v>
      </c>
      <c r="Q35" s="19" t="s">
        <v>11</v>
      </c>
      <c r="R35" s="8">
        <v>0.5</v>
      </c>
      <c r="S35" s="19" t="s">
        <v>20</v>
      </c>
      <c r="T35" s="19" t="s">
        <v>23</v>
      </c>
      <c r="U35" s="19" t="s">
        <v>26</v>
      </c>
      <c r="V35" s="582"/>
      <c r="W35" s="294">
        <v>0.15</v>
      </c>
      <c r="X35" s="582"/>
      <c r="Y35" s="174">
        <v>0.6</v>
      </c>
      <c r="Z35" s="579"/>
      <c r="AA35" s="191" t="s">
        <v>32</v>
      </c>
      <c r="AB35" s="16" t="s">
        <v>818</v>
      </c>
      <c r="AC35" s="16" t="s">
        <v>819</v>
      </c>
      <c r="AD35" s="470" t="s">
        <v>820</v>
      </c>
      <c r="AE35" s="468">
        <v>44774</v>
      </c>
      <c r="AF35" s="71"/>
      <c r="AG35" s="7"/>
      <c r="AH35" s="7"/>
    </row>
    <row r="36" spans="1:34" ht="57" customHeight="1" x14ac:dyDescent="0.3">
      <c r="A36" s="584"/>
      <c r="B36" s="550"/>
      <c r="C36" s="550"/>
      <c r="D36" s="494"/>
      <c r="E36" s="494"/>
      <c r="F36" s="71" t="s">
        <v>805</v>
      </c>
      <c r="G36" s="582"/>
      <c r="H36" s="572"/>
      <c r="I36" s="602"/>
      <c r="J36" s="572"/>
      <c r="K36" s="599"/>
      <c r="L36" s="2" t="s">
        <v>821</v>
      </c>
      <c r="M36" s="7" t="s">
        <v>822</v>
      </c>
      <c r="N36" s="7" t="s">
        <v>29</v>
      </c>
      <c r="O36" s="7" t="s">
        <v>29</v>
      </c>
      <c r="P36" s="19" t="s">
        <v>15</v>
      </c>
      <c r="Q36" s="19" t="s">
        <v>11</v>
      </c>
      <c r="R36" s="8">
        <v>0.5</v>
      </c>
      <c r="S36" s="19" t="s">
        <v>21</v>
      </c>
      <c r="T36" s="19" t="s">
        <v>23</v>
      </c>
      <c r="U36" s="19" t="s">
        <v>26</v>
      </c>
      <c r="V36" s="583"/>
      <c r="W36" s="294">
        <v>7.4999999999999997E-2</v>
      </c>
      <c r="X36" s="583"/>
      <c r="Y36" s="174">
        <v>0.6</v>
      </c>
      <c r="Z36" s="580"/>
      <c r="AA36" s="191" t="s">
        <v>32</v>
      </c>
      <c r="AB36" s="16" t="s">
        <v>823</v>
      </c>
      <c r="AC36" s="16" t="s">
        <v>824</v>
      </c>
      <c r="AD36" s="71" t="s">
        <v>609</v>
      </c>
      <c r="AE36" s="468">
        <v>44774</v>
      </c>
      <c r="AF36" s="71" t="s">
        <v>734</v>
      </c>
      <c r="AG36" s="7"/>
      <c r="AH36" s="7"/>
    </row>
    <row r="37" spans="1:34" x14ac:dyDescent="0.3">
      <c r="W37" s="475"/>
    </row>
    <row r="38" spans="1:34" x14ac:dyDescent="0.3">
      <c r="W38" s="475"/>
    </row>
    <row r="39" spans="1:34" x14ac:dyDescent="0.3">
      <c r="W39" s="475"/>
    </row>
    <row r="40" spans="1:34" x14ac:dyDescent="0.3">
      <c r="W40" s="475"/>
    </row>
    <row r="41" spans="1:34" x14ac:dyDescent="0.3">
      <c r="W41" s="475"/>
    </row>
    <row r="42" spans="1:34" x14ac:dyDescent="0.3">
      <c r="W42" s="475"/>
    </row>
    <row r="43" spans="1:34" x14ac:dyDescent="0.3">
      <c r="W43" s="475"/>
    </row>
    <row r="54" spans="7:26" ht="33" x14ac:dyDescent="0.3">
      <c r="G54" s="543" t="s">
        <v>242</v>
      </c>
      <c r="H54" s="543"/>
      <c r="I54" s="544" t="s">
        <v>263</v>
      </c>
      <c r="J54" s="544"/>
      <c r="K54" s="218" t="s">
        <v>625</v>
      </c>
      <c r="M54" s="466" t="s">
        <v>825</v>
      </c>
      <c r="V54" s="11"/>
      <c r="W54" s="475"/>
      <c r="X54" s="315"/>
      <c r="Z54" s="123"/>
    </row>
    <row r="55" spans="7:26" x14ac:dyDescent="0.3">
      <c r="G55" s="204" t="s">
        <v>94</v>
      </c>
      <c r="H55" s="205">
        <v>0.2</v>
      </c>
      <c r="I55" s="189" t="s">
        <v>174</v>
      </c>
      <c r="J55" s="205">
        <v>0.2</v>
      </c>
      <c r="K55" s="219" t="s">
        <v>103</v>
      </c>
      <c r="M55" s="217" t="s">
        <v>32</v>
      </c>
      <c r="W55" s="475"/>
    </row>
    <row r="56" spans="7:26" x14ac:dyDescent="0.3">
      <c r="G56" s="228" t="s">
        <v>95</v>
      </c>
      <c r="H56" s="205">
        <v>0.4</v>
      </c>
      <c r="I56" s="223" t="s">
        <v>104</v>
      </c>
      <c r="J56" s="205">
        <v>0.4</v>
      </c>
      <c r="K56" s="220" t="s">
        <v>102</v>
      </c>
      <c r="M56" s="217" t="s">
        <v>33</v>
      </c>
      <c r="W56" s="475"/>
    </row>
    <row r="57" spans="7:26" x14ac:dyDescent="0.3">
      <c r="G57" s="206" t="s">
        <v>202</v>
      </c>
      <c r="H57" s="205">
        <v>0.6</v>
      </c>
      <c r="I57" s="224" t="s">
        <v>102</v>
      </c>
      <c r="J57" s="205">
        <v>0.6</v>
      </c>
      <c r="K57" s="221" t="s">
        <v>101</v>
      </c>
      <c r="M57" s="217" t="s">
        <v>34</v>
      </c>
      <c r="W57" s="475"/>
    </row>
    <row r="58" spans="7:26" x14ac:dyDescent="0.3">
      <c r="G58" s="207" t="s">
        <v>7</v>
      </c>
      <c r="H58" s="205">
        <v>0.8</v>
      </c>
      <c r="I58" s="194" t="s">
        <v>8</v>
      </c>
      <c r="J58" s="205">
        <v>0.8</v>
      </c>
      <c r="K58" s="222" t="s">
        <v>100</v>
      </c>
      <c r="W58" s="475"/>
    </row>
    <row r="59" spans="7:26" x14ac:dyDescent="0.3">
      <c r="G59" s="208" t="s">
        <v>96</v>
      </c>
      <c r="H59" s="205">
        <v>1</v>
      </c>
      <c r="I59" s="225" t="s">
        <v>105</v>
      </c>
      <c r="J59" s="205">
        <v>1</v>
      </c>
      <c r="K59" s="217"/>
      <c r="W59" s="475"/>
    </row>
  </sheetData>
  <mergeCells count="100">
    <mergeCell ref="K33:K36"/>
    <mergeCell ref="V33:V36"/>
    <mergeCell ref="X33:X36"/>
    <mergeCell ref="Z33:Z36"/>
    <mergeCell ref="G54:H54"/>
    <mergeCell ref="I54:J54"/>
    <mergeCell ref="Z29:Z32"/>
    <mergeCell ref="A33:A36"/>
    <mergeCell ref="B33:B36"/>
    <mergeCell ref="C33:C36"/>
    <mergeCell ref="D33:D36"/>
    <mergeCell ref="E33:E36"/>
    <mergeCell ref="G33:G36"/>
    <mergeCell ref="H33:H36"/>
    <mergeCell ref="I33:I36"/>
    <mergeCell ref="J33:J36"/>
    <mergeCell ref="G29:G32"/>
    <mergeCell ref="H29:H32"/>
    <mergeCell ref="I29:I32"/>
    <mergeCell ref="J29:J32"/>
    <mergeCell ref="K29:K32"/>
    <mergeCell ref="V29:V32"/>
    <mergeCell ref="F27:F28"/>
    <mergeCell ref="A29:A32"/>
    <mergeCell ref="B29:B32"/>
    <mergeCell ref="C29:C32"/>
    <mergeCell ref="D29:D32"/>
    <mergeCell ref="E29:E32"/>
    <mergeCell ref="I22:I28"/>
    <mergeCell ref="J22:J28"/>
    <mergeCell ref="K22:K28"/>
    <mergeCell ref="V22:V28"/>
    <mergeCell ref="X22:X28"/>
    <mergeCell ref="Z22:Z28"/>
    <mergeCell ref="X15:X21"/>
    <mergeCell ref="Z15:Z21"/>
    <mergeCell ref="F20:F21"/>
    <mergeCell ref="A22:A28"/>
    <mergeCell ref="B22:B28"/>
    <mergeCell ref="C22:C28"/>
    <mergeCell ref="D22:D28"/>
    <mergeCell ref="E22:E28"/>
    <mergeCell ref="G22:G28"/>
    <mergeCell ref="H22:H28"/>
    <mergeCell ref="G15:G21"/>
    <mergeCell ref="H15:H21"/>
    <mergeCell ref="I15:I21"/>
    <mergeCell ref="J15:J21"/>
    <mergeCell ref="K15:K21"/>
    <mergeCell ref="V15:V21"/>
    <mergeCell ref="F10:F11"/>
    <mergeCell ref="A15:A21"/>
    <mergeCell ref="B15:B21"/>
    <mergeCell ref="C15:C21"/>
    <mergeCell ref="D15:D21"/>
    <mergeCell ref="E15:E21"/>
    <mergeCell ref="I9:I14"/>
    <mergeCell ref="J9:J14"/>
    <mergeCell ref="K9:K14"/>
    <mergeCell ref="V9:V14"/>
    <mergeCell ref="A9:A14"/>
    <mergeCell ref="B9:B14"/>
    <mergeCell ref="C9:C14"/>
    <mergeCell ref="D9:D14"/>
    <mergeCell ref="E9:E14"/>
    <mergeCell ref="AF7:AF8"/>
    <mergeCell ref="AG7:AG8"/>
    <mergeCell ref="AH7:AH8"/>
    <mergeCell ref="AC7:AC8"/>
    <mergeCell ref="AD7:AD8"/>
    <mergeCell ref="AE7:AE8"/>
    <mergeCell ref="G9:G14"/>
    <mergeCell ref="H9:H14"/>
    <mergeCell ref="Z7:Z8"/>
    <mergeCell ref="AA7:AA8"/>
    <mergeCell ref="AB7:AB8"/>
    <mergeCell ref="L7:L8"/>
    <mergeCell ref="M7:M8"/>
    <mergeCell ref="N7:O7"/>
    <mergeCell ref="P7:U7"/>
    <mergeCell ref="V7:W8"/>
    <mergeCell ref="X7:Y8"/>
    <mergeCell ref="K7:K8"/>
    <mergeCell ref="X9:X14"/>
    <mergeCell ref="Z9:Z14"/>
    <mergeCell ref="F7:F8"/>
    <mergeCell ref="G7:G8"/>
    <mergeCell ref="H7:H8"/>
    <mergeCell ref="I7:I8"/>
    <mergeCell ref="J7:J8"/>
    <mergeCell ref="A4:B4"/>
    <mergeCell ref="A5:B5"/>
    <mergeCell ref="C5:L5"/>
    <mergeCell ref="A6:B6"/>
    <mergeCell ref="C6:L6"/>
    <mergeCell ref="A7:A8"/>
    <mergeCell ref="B7:B8"/>
    <mergeCell ref="C7:C8"/>
    <mergeCell ref="D7:D8"/>
    <mergeCell ref="E7:E8"/>
  </mergeCells>
  <dataValidations count="5">
    <dataValidation type="list" allowBlank="1" showInputMessage="1" showErrorMessage="1" sqref="P9:Q36 S9:U36" xr:uid="{2609B5D9-9D14-4FBC-B2AD-CE1D074396E1}">
      <formula1>#REF!</formula1>
    </dataValidation>
    <dataValidation type="list" allowBlank="1" showInputMessage="1" showErrorMessage="1" sqref="AA9:AA36" xr:uid="{BA648349-D0D3-4965-8130-7C9D44CC6911}">
      <formula1>$M$55:$M$57</formula1>
    </dataValidation>
    <dataValidation type="list" allowBlank="1" showInputMessage="1" showErrorMessage="1" sqref="G9:G15 G29 G22 G33 V9 V15 V22 V29 V33" xr:uid="{700F31D8-4FE0-4076-A405-FD1720E2C7A6}">
      <formula1>$G$55:$G$59</formula1>
    </dataValidation>
    <dataValidation type="list" allowBlank="1" showInputMessage="1" showErrorMessage="1" sqref="Z54 K9 Z33 Z22 Z29 Z9 Z15" xr:uid="{62FEFCBF-DFA8-44E5-A8EA-5714E9CD826D}">
      <formula1>$K$55:$K$58</formula1>
    </dataValidation>
    <dataValidation type="list" allowBlank="1" showInputMessage="1" showErrorMessage="1" sqref="X54 I15:I36 I9 X9 X15 X22 X29:X33" xr:uid="{2A776F70-996A-4D8F-BB8D-5FF6683C5E1F}">
      <formula1>$I$55:$I$59</formula1>
    </dataValidation>
  </dataValidations>
  <pageMargins left="0.70866141732283472" right="0.70866141732283472" top="0.74803149606299213" bottom="0.74803149606299213" header="0.31496062992125984" footer="0.31496062992125984"/>
  <pageSetup paperSize="9" orientation="portrait" r:id="rId1"/>
  <headerFooter>
    <oddFooter xml:space="preserve">&amp;CCarrera 10ª No 15-22 PBX: 60+1 3275252 – Fax: 6013275248 Línea gratuita:018000122020
www.uaeos.gov.co  - atencionalciudadano@uaeos.gov.co
Bogotá D.C, Colombia
</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6E3B5EF5-D206-4DD2-9E27-266C8E2DED29}">
            <xm:f>NOT(ISERROR(SEARCH($I$58,I9)))</xm:f>
            <xm:f>$I$58</xm:f>
            <x14:dxf>
              <fill>
                <patternFill>
                  <bgColor rgb="FFFF0000"/>
                </patternFill>
              </fill>
            </x14:dxf>
          </x14:cfRule>
          <x14:cfRule type="containsText" priority="2" operator="containsText" id="{D10C0643-9E0E-4EBB-9CC8-42D41E6FF15C}">
            <xm:f>NOT(ISERROR(SEARCH($I$57,I9)))</xm:f>
            <xm:f>$I$57</xm:f>
            <x14:dxf>
              <fill>
                <patternFill>
                  <bgColor rgb="FFFFC000"/>
                </patternFill>
              </fill>
            </x14:dxf>
          </x14:cfRule>
          <x14:cfRule type="containsText" priority="3" operator="containsText" id="{58D71FAA-732B-400E-96AD-BDF38E09AF3D}">
            <xm:f>NOT(ISERROR(SEARCH($I$56,I9)))</xm:f>
            <xm:f>$I$56</xm:f>
            <x14:dxf>
              <fill>
                <patternFill>
                  <bgColor rgb="FFFFFF00"/>
                </patternFill>
              </fill>
            </x14:dxf>
          </x14:cfRule>
          <x14:cfRule type="containsText" priority="4" operator="containsText" id="{685622A3-8A7A-4ED0-AA53-9D572DAA94FA}">
            <xm:f>NOT(ISERROR(SEARCH($I$55,I9)))</xm:f>
            <xm:f>$I$55</xm:f>
            <x14:dxf>
              <fill>
                <patternFill>
                  <bgColor rgb="FF92D050"/>
                </patternFill>
              </fill>
            </x14:dxf>
          </x14:cfRule>
          <xm:sqref>X54 I15 X9 I22 I29 I33 X15 X22 X29:X33</xm:sqref>
        </x14:conditionalFormatting>
        <x14:conditionalFormatting xmlns:xm="http://schemas.microsoft.com/office/excel/2006/main">
          <x14:cfRule type="containsText" priority="5" operator="containsText" id="{2BFD8621-F94A-42F6-9607-E503908B8D7C}">
            <xm:f>NOT(ISERROR(SEARCH($K$58,K9)))</xm:f>
            <xm:f>$K$58</xm:f>
            <x14:dxf>
              <fill>
                <patternFill>
                  <bgColor rgb="FFFF0000"/>
                </patternFill>
              </fill>
            </x14:dxf>
          </x14:cfRule>
          <x14:cfRule type="containsText" priority="6" operator="containsText" id="{D2DD27A7-82F6-4476-B65F-B81131650199}">
            <xm:f>NOT(ISERROR(SEARCH($K$57,K9)))</xm:f>
            <xm:f>$K$57</xm:f>
            <x14:dxf>
              <fill>
                <patternFill>
                  <bgColor rgb="FFFFC000"/>
                </patternFill>
              </fill>
            </x14:dxf>
          </x14:cfRule>
          <x14:cfRule type="containsText" priority="7" operator="containsText" id="{8AC06EEC-5D14-496C-A2FE-82E167F204C5}">
            <xm:f>NOT(ISERROR(SEARCH($K$56,K9)))</xm:f>
            <xm:f>$K$56</xm:f>
            <x14:dxf>
              <fill>
                <patternFill>
                  <bgColor rgb="FFFFFF00"/>
                </patternFill>
              </fill>
            </x14:dxf>
          </x14:cfRule>
          <x14:cfRule type="containsText" priority="8" operator="containsText" id="{43CFDD6E-C473-4582-ADB0-3DD783ADA601}">
            <xm:f>NOT(ISERROR(SEARCH($K$55,K9)))</xm:f>
            <xm:f>$K$55</xm:f>
            <x14:dxf>
              <fill>
                <patternFill>
                  <bgColor rgb="FF92D050"/>
                </patternFill>
              </fill>
            </x14:dxf>
          </x14:cfRule>
          <xm:sqref>Z54 K9 Z9 Z22 Z29 Z33 Z15</xm:sqref>
        </x14:conditionalFormatting>
        <x14:conditionalFormatting xmlns:xm="http://schemas.microsoft.com/office/excel/2006/main">
          <x14:cfRule type="containsText" priority="9" operator="containsText" id="{50DD1D89-161D-445A-A7AC-E16300EB31CC}">
            <xm:f>NOT(ISERROR(SEARCH($I$59,I9)))</xm:f>
            <xm:f>$I$59</xm:f>
            <x14:dxf>
              <fill>
                <patternFill>
                  <bgColor rgb="FFFF0000"/>
                </patternFill>
              </fill>
            </x14:dxf>
          </x14:cfRule>
          <x14:cfRule type="containsText" priority="10" operator="containsText" id="{0EEA6BFB-0202-4A5F-BB28-FC4842D8AF30}">
            <xm:f>NOT(ISERROR(SEARCH($I$58,I9)))</xm:f>
            <xm:f>$I$58</xm:f>
            <x14:dxf>
              <fill>
                <patternFill>
                  <bgColor rgb="FFFFC000"/>
                </patternFill>
              </fill>
            </x14:dxf>
          </x14:cfRule>
          <x14:cfRule type="containsText" priority="11" operator="containsText" id="{B1532E6C-CE7A-4063-9106-D9A91BF41CC8}">
            <xm:f>NOT(ISERROR(SEARCH($I$57,I9)))</xm:f>
            <xm:f>$I$57</xm:f>
            <x14:dxf>
              <fill>
                <patternFill>
                  <bgColor rgb="FFFFFF00"/>
                </patternFill>
              </fill>
            </x14:dxf>
          </x14:cfRule>
          <x14:cfRule type="containsText" priority="12" operator="containsText" id="{1D6F6C96-8B83-4100-B66C-95AABEB8869A}">
            <xm:f>NOT(ISERROR(SEARCH($I$56,I9)))</xm:f>
            <xm:f>$I$56</xm:f>
            <x14:dxf>
              <fill>
                <patternFill>
                  <bgColor rgb="FF00B050"/>
                </patternFill>
              </fill>
            </x14:dxf>
          </x14:cfRule>
          <x14:cfRule type="containsText" priority="13" operator="containsText" id="{195945DA-1AC5-44BC-8C13-D790B5F2B810}">
            <xm:f>NOT(ISERROR(SEARCH($I$55,I9)))</xm:f>
            <xm:f>$I$55</xm:f>
            <x14:dxf>
              <fill>
                <patternFill>
                  <bgColor rgb="FF92D050"/>
                </patternFill>
              </fill>
            </x14:dxf>
          </x14:cfRule>
          <xm:sqref>I9</xm:sqref>
        </x14:conditionalFormatting>
        <x14:conditionalFormatting xmlns:xm="http://schemas.microsoft.com/office/excel/2006/main">
          <x14:cfRule type="containsText" priority="14" operator="containsText" id="{D53BB745-A424-4414-8631-57CE48CBD54A}">
            <xm:f>NOT(ISERROR(SEARCH($G$59,G9)))</xm:f>
            <xm:f>$G$59</xm:f>
            <x14:dxf>
              <fill>
                <patternFill>
                  <bgColor rgb="FFFF0000"/>
                </patternFill>
              </fill>
            </x14:dxf>
          </x14:cfRule>
          <x14:cfRule type="containsText" priority="15" operator="containsText" id="{C6E43BCD-FB6F-4973-8A11-2552A57E9453}">
            <xm:f>NOT(ISERROR(SEARCH($G$58,G9)))</xm:f>
            <xm:f>$G$58</xm:f>
            <x14:dxf>
              <fill>
                <patternFill>
                  <bgColor rgb="FFFFC000"/>
                </patternFill>
              </fill>
            </x14:dxf>
          </x14:cfRule>
          <x14:cfRule type="containsText" priority="16" operator="containsText" id="{C124245F-C214-4163-976C-FA4D08F75F23}">
            <xm:f>NOT(ISERROR(SEARCH($G$57,G9)))</xm:f>
            <xm:f>$G$57</xm:f>
            <x14:dxf>
              <fill>
                <patternFill>
                  <bgColor rgb="FFFFFF00"/>
                </patternFill>
              </fill>
            </x14:dxf>
          </x14:cfRule>
          <x14:cfRule type="containsText" priority="17" operator="containsText" id="{E32CCE2B-56E1-4A09-BF5F-4ABA1CD30DEA}">
            <xm:f>NOT(ISERROR(SEARCH($G$56,G9)))</xm:f>
            <xm:f>$G$56</xm:f>
            <x14:dxf>
              <fill>
                <patternFill>
                  <bgColor rgb="FF00B050"/>
                </patternFill>
              </fill>
            </x14:dxf>
          </x14:cfRule>
          <x14:cfRule type="containsText" priority="18" operator="containsText" id="{5CD81931-A2E8-4576-96F9-E39436E0F633}">
            <xm:f>NOT(ISERROR(SEARCH($G$55,G9)))</xm:f>
            <xm:f>$G$55</xm:f>
            <x14:dxf>
              <fill>
                <patternFill>
                  <bgColor rgb="FFADDB7B"/>
                </patternFill>
              </fill>
            </x14:dxf>
          </x14:cfRule>
          <xm:sqref>G9 V9 V15 V22 V29 V33</xm:sqref>
        </x14:conditionalFormatting>
        <x14:conditionalFormatting xmlns:xm="http://schemas.microsoft.com/office/excel/2006/main">
          <x14:cfRule type="containsText" priority="19" operator="containsText" id="{FFBFFC42-48C2-4547-8ABE-810141963001}">
            <xm:f>NOT(ISERROR(SEARCH($G$59,G15)))</xm:f>
            <xm:f>$G$59</xm:f>
            <x14:dxf>
              <fill>
                <patternFill>
                  <bgColor rgb="FFFF0000"/>
                </patternFill>
              </fill>
            </x14:dxf>
          </x14:cfRule>
          <x14:cfRule type="containsText" priority="20" operator="containsText" id="{5A6B0441-54A4-4768-8FA1-C18DE9F4D03D}">
            <xm:f>NOT(ISERROR(SEARCH($G$58,G15)))</xm:f>
            <xm:f>$G$58</xm:f>
            <x14:dxf>
              <fill>
                <patternFill>
                  <bgColor rgb="FFFFC000"/>
                </patternFill>
              </fill>
            </x14:dxf>
          </x14:cfRule>
          <x14:cfRule type="containsText" priority="21" operator="containsText" id="{B0B25E8B-A0B9-4BD3-8C29-CB163190C59F}">
            <xm:f>NOT(ISERROR(SEARCH($G$57,G15)))</xm:f>
            <xm:f>$G$57</xm:f>
            <x14:dxf>
              <fill>
                <patternFill>
                  <bgColor rgb="FFFFFF00"/>
                </patternFill>
              </fill>
            </x14:dxf>
          </x14:cfRule>
          <x14:cfRule type="containsText" priority="22" operator="containsText" id="{F50D6F44-E387-4182-83FA-FB719693D2D0}">
            <xm:f>NOT(ISERROR(SEARCH($G$56,G15)))</xm:f>
            <xm:f>$G$56</xm:f>
            <x14:dxf>
              <fill>
                <patternFill>
                  <bgColor rgb="FF00B050"/>
                </patternFill>
              </fill>
            </x14:dxf>
          </x14:cfRule>
          <x14:cfRule type="containsText" priority="23" operator="containsText" id="{9B8FE6F3-3F1D-48D1-B284-F1E223453EDB}">
            <xm:f>NOT(ISERROR(SEARCH($G$55,G15)))</xm:f>
            <xm:f>$G$55</xm:f>
            <x14:dxf>
              <fill>
                <patternFill>
                  <bgColor rgb="FF92D050"/>
                </patternFill>
              </fill>
            </x14:dxf>
          </x14:cfRule>
          <xm:sqref>G15 G22 G29 G33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AD9C2-A009-4F2D-B66D-8577BFFF5D4C}">
  <sheetPr>
    <tabColor rgb="FF00B050"/>
  </sheetPr>
  <dimension ref="A1:AQ77"/>
  <sheetViews>
    <sheetView topLeftCell="A7" zoomScale="90" zoomScaleNormal="90" workbookViewId="0">
      <pane xSplit="3" ySplit="3" topLeftCell="F47" activePane="bottomRight" state="frozen"/>
      <selection activeCell="A7" sqref="A7"/>
      <selection pane="topRight" activeCell="D7" sqref="D7"/>
      <selection pane="bottomLeft" activeCell="A10" sqref="A10"/>
      <selection pane="bottomRight" activeCell="F47" sqref="F47:F52"/>
    </sheetView>
  </sheetViews>
  <sheetFormatPr baseColWidth="10" defaultRowHeight="16.5" x14ac:dyDescent="0.3"/>
  <cols>
    <col min="1" max="1" width="5" style="2" bestFit="1" customWidth="1"/>
    <col min="2" max="2" width="7.85546875" style="2" customWidth="1"/>
    <col min="3" max="3" width="18.42578125" style="2" customWidth="1"/>
    <col min="4" max="4" width="27.85546875" style="2" customWidth="1"/>
    <col min="5" max="5" width="31.7109375" style="2" customWidth="1"/>
    <col min="6" max="6" width="46.5703125" style="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7" style="1" customWidth="1"/>
    <col min="26" max="26" width="13.42578125" style="1" customWidth="1"/>
    <col min="27" max="27" width="7.140625" style="1" customWidth="1"/>
    <col min="28" max="28" width="9" style="1" customWidth="1"/>
    <col min="29" max="29" width="7.28515625" style="1" customWidth="1"/>
    <col min="30" max="30" width="40.42578125" style="1" customWidth="1"/>
    <col min="31" max="31" width="30.5703125" style="1" customWidth="1"/>
    <col min="32" max="32" width="19.28515625" style="1" customWidth="1"/>
    <col min="33" max="33" width="18.5703125" style="1" customWidth="1"/>
    <col min="34" max="34" width="13.5703125" style="1" customWidth="1"/>
    <col min="35" max="35" width="13.85546875" style="1" customWidth="1"/>
    <col min="36" max="43" width="11.42578125" style="77"/>
    <col min="44" max="16384" width="11.42578125" style="1"/>
  </cols>
  <sheetData>
    <row r="1" spans="1:43" ht="29.25" customHeight="1" x14ac:dyDescent="0.3"/>
    <row r="2" spans="1:43" ht="39" customHeight="1" x14ac:dyDescent="0.3">
      <c r="C2" s="10"/>
    </row>
    <row r="3" spans="1:43" ht="39" customHeight="1" x14ac:dyDescent="0.3">
      <c r="C3" s="75" t="s">
        <v>619</v>
      </c>
    </row>
    <row r="4" spans="1:43" x14ac:dyDescent="0.3">
      <c r="A4" s="486" t="s">
        <v>45</v>
      </c>
      <c r="B4" s="522"/>
      <c r="C4" s="487"/>
      <c r="D4" s="121" t="s">
        <v>610</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486" t="s">
        <v>47</v>
      </c>
      <c r="B5" s="522"/>
      <c r="C5" s="487"/>
      <c r="D5" s="523" t="s">
        <v>612</v>
      </c>
      <c r="E5" s="524"/>
      <c r="F5" s="524"/>
      <c r="G5" s="524"/>
      <c r="H5" s="524"/>
      <c r="I5" s="524"/>
      <c r="J5" s="524"/>
      <c r="K5" s="524"/>
      <c r="L5" s="524"/>
      <c r="M5" s="524"/>
      <c r="N5" s="525"/>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486" t="s">
        <v>46</v>
      </c>
      <c r="B6" s="522"/>
      <c r="C6" s="487"/>
      <c r="D6" s="523" t="s">
        <v>611</v>
      </c>
      <c r="E6" s="524"/>
      <c r="F6" s="524"/>
      <c r="G6" s="524"/>
      <c r="H6" s="524"/>
      <c r="I6" s="524"/>
      <c r="J6" s="524"/>
      <c r="K6" s="524"/>
      <c r="L6" s="524"/>
      <c r="M6" s="524"/>
      <c r="N6" s="525"/>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545" t="s">
        <v>236</v>
      </c>
      <c r="B7" s="546"/>
      <c r="C7" s="546"/>
      <c r="D7" s="546"/>
      <c r="E7" s="546"/>
      <c r="F7" s="546"/>
      <c r="G7" s="546"/>
      <c r="H7" s="546"/>
      <c r="I7" s="545" t="s">
        <v>237</v>
      </c>
      <c r="J7" s="546"/>
      <c r="K7" s="546"/>
      <c r="L7" s="546"/>
      <c r="M7" s="546"/>
      <c r="N7" s="484" t="s">
        <v>238</v>
      </c>
      <c r="O7" s="520"/>
      <c r="P7" s="520"/>
      <c r="Q7" s="520"/>
      <c r="R7" s="520"/>
      <c r="S7" s="520"/>
      <c r="T7" s="520"/>
      <c r="U7" s="520"/>
      <c r="V7" s="520"/>
      <c r="W7" s="485"/>
      <c r="X7" s="484" t="s">
        <v>239</v>
      </c>
      <c r="Y7" s="520"/>
      <c r="Z7" s="520"/>
      <c r="AA7" s="520"/>
      <c r="AB7" s="520"/>
      <c r="AC7" s="520"/>
      <c r="AD7" s="520" t="s">
        <v>36</v>
      </c>
      <c r="AE7" s="520"/>
      <c r="AF7" s="520"/>
      <c r="AG7" s="520"/>
      <c r="AH7" s="520"/>
      <c r="AI7" s="520"/>
    </row>
    <row r="8" spans="1:43" ht="16.5" customHeight="1" x14ac:dyDescent="0.3">
      <c r="A8" s="526" t="s">
        <v>0</v>
      </c>
      <c r="B8" s="441"/>
      <c r="C8" s="528" t="s">
        <v>2</v>
      </c>
      <c r="D8" s="529" t="s">
        <v>3</v>
      </c>
      <c r="E8" s="529" t="s">
        <v>44</v>
      </c>
      <c r="F8" s="530" t="s">
        <v>1</v>
      </c>
      <c r="G8" s="531" t="s">
        <v>132</v>
      </c>
      <c r="H8" s="529" t="s">
        <v>149</v>
      </c>
      <c r="I8" s="532" t="s">
        <v>35</v>
      </c>
      <c r="J8" s="521" t="s">
        <v>5</v>
      </c>
      <c r="K8" s="536" t="s">
        <v>48</v>
      </c>
      <c r="L8" s="521" t="s">
        <v>5</v>
      </c>
      <c r="M8" s="529" t="s">
        <v>50</v>
      </c>
      <c r="N8" s="534" t="s">
        <v>12</v>
      </c>
      <c r="O8" s="496" t="s">
        <v>147</v>
      </c>
      <c r="P8" s="496" t="s">
        <v>13</v>
      </c>
      <c r="Q8" s="496"/>
      <c r="R8" s="488" t="s">
        <v>9</v>
      </c>
      <c r="S8" s="537"/>
      <c r="T8" s="537"/>
      <c r="U8" s="537"/>
      <c r="V8" s="537"/>
      <c r="W8" s="489"/>
      <c r="X8" s="497" t="s">
        <v>241</v>
      </c>
      <c r="Y8" s="499" t="s">
        <v>5</v>
      </c>
      <c r="Z8" s="497" t="s">
        <v>240</v>
      </c>
      <c r="AA8" s="499" t="s">
        <v>5</v>
      </c>
      <c r="AB8" s="533" t="s">
        <v>201</v>
      </c>
      <c r="AC8" s="534" t="s">
        <v>31</v>
      </c>
      <c r="AD8" s="496" t="s">
        <v>36</v>
      </c>
      <c r="AE8" s="496" t="s">
        <v>37</v>
      </c>
      <c r="AF8" s="496" t="s">
        <v>38</v>
      </c>
      <c r="AG8" s="496" t="s">
        <v>40</v>
      </c>
      <c r="AH8" s="496" t="s">
        <v>39</v>
      </c>
      <c r="AI8" s="496" t="s">
        <v>41</v>
      </c>
    </row>
    <row r="9" spans="1:43" s="4" customFormat="1" ht="63" customHeight="1" x14ac:dyDescent="0.25">
      <c r="A9" s="527"/>
      <c r="B9" s="442" t="s">
        <v>283</v>
      </c>
      <c r="C9" s="528"/>
      <c r="D9" s="496"/>
      <c r="E9" s="496"/>
      <c r="F9" s="528"/>
      <c r="G9" s="529"/>
      <c r="H9" s="496"/>
      <c r="I9" s="529"/>
      <c r="J9" s="484"/>
      <c r="K9" s="484"/>
      <c r="L9" s="484"/>
      <c r="M9" s="496"/>
      <c r="N9" s="535"/>
      <c r="O9" s="496"/>
      <c r="P9" s="443" t="s">
        <v>4</v>
      </c>
      <c r="Q9" s="443" t="s">
        <v>2</v>
      </c>
      <c r="R9" s="9" t="s">
        <v>14</v>
      </c>
      <c r="S9" s="9" t="s">
        <v>18</v>
      </c>
      <c r="T9" s="9" t="s">
        <v>30</v>
      </c>
      <c r="U9" s="9" t="s">
        <v>19</v>
      </c>
      <c r="V9" s="9" t="s">
        <v>22</v>
      </c>
      <c r="W9" s="9" t="s">
        <v>25</v>
      </c>
      <c r="X9" s="498"/>
      <c r="Y9" s="500"/>
      <c r="Z9" s="498"/>
      <c r="AA9" s="500"/>
      <c r="AB9" s="533"/>
      <c r="AC9" s="535"/>
      <c r="AD9" s="496"/>
      <c r="AE9" s="496"/>
      <c r="AF9" s="496"/>
      <c r="AG9" s="496"/>
      <c r="AH9" s="496"/>
      <c r="AI9" s="496"/>
      <c r="AJ9" s="78"/>
      <c r="AK9" s="78"/>
      <c r="AL9" s="78"/>
      <c r="AM9" s="78"/>
      <c r="AN9" s="78"/>
      <c r="AO9" s="78"/>
      <c r="AP9" s="78"/>
      <c r="AQ9" s="78"/>
    </row>
    <row r="10" spans="1:43" s="3" customFormat="1" ht="132.75" hidden="1" customHeight="1" x14ac:dyDescent="0.25">
      <c r="A10" s="446">
        <v>1</v>
      </c>
      <c r="B10" s="446" t="s">
        <v>284</v>
      </c>
      <c r="C10" s="438" t="s">
        <v>152</v>
      </c>
      <c r="D10" s="438" t="s">
        <v>581</v>
      </c>
      <c r="E10" s="438" t="s">
        <v>582</v>
      </c>
      <c r="F10" s="438" t="s">
        <v>468</v>
      </c>
      <c r="G10" s="435" t="s">
        <v>81</v>
      </c>
      <c r="H10" s="439">
        <v>1</v>
      </c>
      <c r="I10" s="203" t="s">
        <v>94</v>
      </c>
      <c r="J10" s="174">
        <f>IF(I10="MUY BAJA",20%,IF(I10="BAJA",40%,IF(I10="MEDIA",60%,IF(I10="ALTA",80%,IF(I10="MUY ALTA",100%,IF(I10="",""))))))</f>
        <v>0.2</v>
      </c>
      <c r="K10" s="260" t="s">
        <v>105</v>
      </c>
      <c r="L10" s="174">
        <f>IF(K10="LEVE",20%,IF(K10="MENOR",40%,IF(K10="MODERADO",60%,IF(K10="MAYOR",80%,IF(K10="CATASTRÓFICO",100%,IF(I10="",""))))))</f>
        <v>1</v>
      </c>
      <c r="M10" s="437" t="s">
        <v>100</v>
      </c>
      <c r="N10" s="6">
        <v>1</v>
      </c>
      <c r="O10" s="16" t="s">
        <v>469</v>
      </c>
      <c r="P10" s="173" t="s">
        <v>29</v>
      </c>
      <c r="Q10" s="173" t="s">
        <v>29</v>
      </c>
      <c r="R10" s="19" t="s">
        <v>15</v>
      </c>
      <c r="S10" s="19" t="s">
        <v>10</v>
      </c>
      <c r="T10" s="174">
        <v>0.4</v>
      </c>
      <c r="U10" s="19" t="s">
        <v>20</v>
      </c>
      <c r="V10" s="19" t="s">
        <v>23</v>
      </c>
      <c r="W10" s="19" t="s">
        <v>27</v>
      </c>
      <c r="X10" s="203" t="s">
        <v>94</v>
      </c>
      <c r="Y10" s="200">
        <f>'Calculos Controles'!C6</f>
        <v>0.12</v>
      </c>
      <c r="Z10" s="260" t="s">
        <v>105</v>
      </c>
      <c r="AA10" s="176">
        <v>1</v>
      </c>
      <c r="AB10" s="252" t="s">
        <v>100</v>
      </c>
      <c r="AC10" s="191" t="s">
        <v>32</v>
      </c>
      <c r="AD10" s="126" t="s">
        <v>279</v>
      </c>
      <c r="AE10" s="126" t="s">
        <v>278</v>
      </c>
      <c r="AF10" s="71" t="s">
        <v>587</v>
      </c>
      <c r="AG10" s="250" t="s">
        <v>229</v>
      </c>
      <c r="AH10" s="7"/>
      <c r="AI10" s="6"/>
      <c r="AJ10" s="79"/>
      <c r="AK10" s="79"/>
      <c r="AL10" s="79"/>
      <c r="AM10" s="195"/>
      <c r="AN10" s="79"/>
      <c r="AO10" s="79"/>
      <c r="AP10" s="79"/>
      <c r="AQ10" s="79"/>
    </row>
    <row r="11" spans="1:43" ht="117.75" hidden="1" customHeight="1" x14ac:dyDescent="0.3">
      <c r="A11" s="6">
        <v>2</v>
      </c>
      <c r="B11" s="446" t="s">
        <v>284</v>
      </c>
      <c r="C11" s="16" t="s">
        <v>152</v>
      </c>
      <c r="D11" s="16" t="s">
        <v>281</v>
      </c>
      <c r="E11" s="16" t="s">
        <v>280</v>
      </c>
      <c r="F11" s="16" t="s">
        <v>470</v>
      </c>
      <c r="G11" s="71" t="s">
        <v>81</v>
      </c>
      <c r="H11" s="7">
        <v>12</v>
      </c>
      <c r="I11" s="203" t="s">
        <v>95</v>
      </c>
      <c r="J11" s="174">
        <f>IF(I11="MUY BAJA",20%,IF(I11="BAJA",40%,IF(I11="MEDIA",60%,IF(I11="ALTA",80%,IF(I11="MUY ALTA",100%,IF(I11="",""))))))</f>
        <v>0.4</v>
      </c>
      <c r="K11" s="260" t="s">
        <v>102</v>
      </c>
      <c r="L11" s="174">
        <f t="shared" ref="L11:L37" si="0">IF(K11="LEVE",20%,IF(K11="MENOR",40%,IF(K11="MODERADO",60%,IF(K11="MAYOR",80%,IF(K11="CATASTRÓFICO",100%,IF(I11="",""))))))</f>
        <v>0.6</v>
      </c>
      <c r="M11" s="437" t="s">
        <v>102</v>
      </c>
      <c r="N11" s="6">
        <v>2</v>
      </c>
      <c r="O11" s="126" t="s">
        <v>282</v>
      </c>
      <c r="P11" s="6" t="s">
        <v>29</v>
      </c>
      <c r="Q11" s="6" t="s">
        <v>29</v>
      </c>
      <c r="R11" s="19" t="s">
        <v>16</v>
      </c>
      <c r="S11" s="19" t="s">
        <v>10</v>
      </c>
      <c r="T11" s="174">
        <v>0.3</v>
      </c>
      <c r="U11" s="19" t="s">
        <v>20</v>
      </c>
      <c r="V11" s="19" t="s">
        <v>23</v>
      </c>
      <c r="W11" s="19" t="s">
        <v>27</v>
      </c>
      <c r="X11" s="203" t="s">
        <v>94</v>
      </c>
      <c r="Y11" s="174">
        <f>'Calculos Controles'!C15</f>
        <v>0.14000000000000001</v>
      </c>
      <c r="Z11" s="260" t="s">
        <v>102</v>
      </c>
      <c r="AA11" s="182">
        <v>0.6</v>
      </c>
      <c r="AB11" s="123" t="s">
        <v>102</v>
      </c>
      <c r="AC11" s="450" t="s">
        <v>32</v>
      </c>
      <c r="AD11" s="126" t="s">
        <v>471</v>
      </c>
      <c r="AE11" s="434" t="s">
        <v>693</v>
      </c>
      <c r="AF11" s="71" t="s">
        <v>587</v>
      </c>
      <c r="AG11" s="250" t="s">
        <v>229</v>
      </c>
      <c r="AH11" s="6"/>
      <c r="AI11" s="6"/>
    </row>
    <row r="12" spans="1:43" ht="73.5" hidden="1" customHeight="1" x14ac:dyDescent="0.3">
      <c r="A12" s="6">
        <v>3</v>
      </c>
      <c r="B12" s="274" t="s">
        <v>615</v>
      </c>
      <c r="C12" s="275" t="s">
        <v>346</v>
      </c>
      <c r="D12" s="275" t="s">
        <v>347</v>
      </c>
      <c r="E12" s="276" t="s">
        <v>348</v>
      </c>
      <c r="F12" s="277" t="s">
        <v>584</v>
      </c>
      <c r="G12" s="278" t="s">
        <v>81</v>
      </c>
      <c r="H12" s="279">
        <v>369</v>
      </c>
      <c r="I12" s="203" t="s">
        <v>202</v>
      </c>
      <c r="J12" s="280">
        <f>IF(I12="MUY BAJA",20%,IF(I12="BAJA",40%,IF(I12="MEDIA",60%,IF(I12="ALTA",80%,IF(I12="MUY ALTA",100%,IF(I12="",""))))))</f>
        <v>0.6</v>
      </c>
      <c r="K12" s="260" t="s">
        <v>8</v>
      </c>
      <c r="L12" s="174">
        <f t="shared" si="0"/>
        <v>0.8</v>
      </c>
      <c r="M12" s="437" t="s">
        <v>101</v>
      </c>
      <c r="N12" s="6">
        <v>1</v>
      </c>
      <c r="O12" s="281" t="s">
        <v>472</v>
      </c>
      <c r="P12" s="71" t="s">
        <v>29</v>
      </c>
      <c r="Q12" s="6" t="s">
        <v>29</v>
      </c>
      <c r="R12" s="19" t="s">
        <v>15</v>
      </c>
      <c r="S12" s="19" t="s">
        <v>10</v>
      </c>
      <c r="T12" s="265">
        <v>0.4</v>
      </c>
      <c r="U12" s="19" t="s">
        <v>20</v>
      </c>
      <c r="V12" s="19" t="s">
        <v>23</v>
      </c>
      <c r="W12" s="19" t="s">
        <v>26</v>
      </c>
      <c r="X12" s="203" t="s">
        <v>94</v>
      </c>
      <c r="Y12" s="174">
        <v>0.36</v>
      </c>
      <c r="Z12" s="260" t="s">
        <v>102</v>
      </c>
      <c r="AA12" s="174">
        <f>IF(Z12="LEVE",20%,IF(Z12="MENOR",40%,IF(Z12="MODERADO",60%,IF(Z12="MAYOR",80%,IF(Z12="CATASTROFICO",100%,IF(Z12="",""))))))</f>
        <v>0.6</v>
      </c>
      <c r="AB12" s="437" t="s">
        <v>101</v>
      </c>
      <c r="AC12" s="450" t="s">
        <v>32</v>
      </c>
      <c r="AD12" s="16" t="s">
        <v>569</v>
      </c>
      <c r="AE12" s="7" t="s">
        <v>349</v>
      </c>
      <c r="AF12" s="71" t="s">
        <v>587</v>
      </c>
      <c r="AG12" s="192" t="s">
        <v>229</v>
      </c>
      <c r="AH12" s="6"/>
      <c r="AI12" s="6"/>
    </row>
    <row r="13" spans="1:43" ht="115.5" hidden="1" customHeight="1" x14ac:dyDescent="0.3">
      <c r="A13" s="6">
        <v>4</v>
      </c>
      <c r="B13" s="274" t="s">
        <v>616</v>
      </c>
      <c r="C13" s="275" t="s">
        <v>475</v>
      </c>
      <c r="D13" s="318" t="s">
        <v>570</v>
      </c>
      <c r="E13" s="275" t="s">
        <v>585</v>
      </c>
      <c r="F13" s="275" t="s">
        <v>586</v>
      </c>
      <c r="G13" s="278" t="s">
        <v>81</v>
      </c>
      <c r="H13" s="279">
        <v>369</v>
      </c>
      <c r="I13" s="203" t="s">
        <v>202</v>
      </c>
      <c r="J13" s="280">
        <f>IF(I13="MUY BAJA",20%,IF(I13="BAJA",40%,IF(I13="MEDIA",60%,IF(I13="ALTA",80%,IF(I13="MUY ALTA",100%,IF(I13="",""))))))</f>
        <v>0.6</v>
      </c>
      <c r="K13" s="260" t="s">
        <v>8</v>
      </c>
      <c r="L13" s="174">
        <f t="shared" si="0"/>
        <v>0.8</v>
      </c>
      <c r="M13" s="437" t="s">
        <v>101</v>
      </c>
      <c r="N13" s="6">
        <v>2</v>
      </c>
      <c r="O13" s="282" t="s">
        <v>473</v>
      </c>
      <c r="P13" s="6" t="s">
        <v>29</v>
      </c>
      <c r="Q13" s="6" t="s">
        <v>29</v>
      </c>
      <c r="R13" s="19" t="s">
        <v>15</v>
      </c>
      <c r="S13" s="19" t="s">
        <v>10</v>
      </c>
      <c r="T13" s="265">
        <v>0.4</v>
      </c>
      <c r="U13" s="19" t="s">
        <v>20</v>
      </c>
      <c r="V13" s="19" t="s">
        <v>23</v>
      </c>
      <c r="W13" s="19" t="s">
        <v>26</v>
      </c>
      <c r="X13" s="203" t="s">
        <v>94</v>
      </c>
      <c r="Y13" s="181">
        <v>0.36</v>
      </c>
      <c r="Z13" s="260" t="s">
        <v>102</v>
      </c>
      <c r="AA13" s="174">
        <f>IF(Z13="LEVE",20%,IF(Z13="MENOR",40%,IF(Z13="MODERADO",60%,IF(Z13="MAYOR",80%,IF(Z13="CATASTROFICO",100%,IF(Z13="",""))))))</f>
        <v>0.6</v>
      </c>
      <c r="AB13" s="437" t="s">
        <v>101</v>
      </c>
      <c r="AC13" s="450" t="s">
        <v>32</v>
      </c>
      <c r="AD13" s="177" t="s">
        <v>474</v>
      </c>
      <c r="AE13" s="7" t="s">
        <v>349</v>
      </c>
      <c r="AF13" s="71" t="s">
        <v>587</v>
      </c>
      <c r="AG13" s="192" t="s">
        <v>229</v>
      </c>
      <c r="AH13" s="7"/>
      <c r="AI13" s="7"/>
    </row>
    <row r="14" spans="1:43" ht="117" hidden="1" customHeight="1" x14ac:dyDescent="0.3">
      <c r="A14" s="6">
        <v>5</v>
      </c>
      <c r="B14" s="274" t="s">
        <v>617</v>
      </c>
      <c r="C14" s="275" t="s">
        <v>475</v>
      </c>
      <c r="D14" s="275" t="s">
        <v>350</v>
      </c>
      <c r="E14" s="275" t="s">
        <v>476</v>
      </c>
      <c r="F14" s="275" t="s">
        <v>477</v>
      </c>
      <c r="G14" s="283" t="s">
        <v>277</v>
      </c>
      <c r="H14" s="284">
        <v>2</v>
      </c>
      <c r="I14" s="445" t="s">
        <v>94</v>
      </c>
      <c r="J14" s="280">
        <f>IF(I14="MUY BAJA",20%,IF(I14="BAJA",40%,IF(I14="MEDIA",60%,IF(I14="ALTA",80%,IF(I14="MUY ALTA",100%,IF(I14="",""))))))</f>
        <v>0.2</v>
      </c>
      <c r="K14" s="260" t="s">
        <v>105</v>
      </c>
      <c r="L14" s="174">
        <f t="shared" si="0"/>
        <v>1</v>
      </c>
      <c r="M14" s="437" t="s">
        <v>100</v>
      </c>
      <c r="N14" s="7">
        <v>3</v>
      </c>
      <c r="O14" s="281" t="s">
        <v>478</v>
      </c>
      <c r="P14" s="285" t="s">
        <v>351</v>
      </c>
      <c r="Q14" s="7" t="s">
        <v>351</v>
      </c>
      <c r="R14" s="19" t="s">
        <v>15</v>
      </c>
      <c r="S14" s="19" t="s">
        <v>10</v>
      </c>
      <c r="T14" s="265">
        <f>+'[1]ValoraciónControles Fomento'!G62</f>
        <v>0</v>
      </c>
      <c r="U14" s="19" t="s">
        <v>20</v>
      </c>
      <c r="V14" s="19" t="s">
        <v>23</v>
      </c>
      <c r="W14" s="19" t="s">
        <v>26</v>
      </c>
      <c r="X14" s="203" t="s">
        <v>94</v>
      </c>
      <c r="Y14" s="174">
        <v>0.36</v>
      </c>
      <c r="Z14" s="260" t="s">
        <v>105</v>
      </c>
      <c r="AA14" s="174">
        <f>IF(Z14="LEVE",20%,IF(Z14="MENOR",40%,IF(Z14="MODERADO",60%,IF(Z14="MAYOR",80%,IF(Z14="CATASTRÓFICO",100%,IF(Z14="",""))))))</f>
        <v>1</v>
      </c>
      <c r="AB14" s="252" t="s">
        <v>100</v>
      </c>
      <c r="AC14" s="450" t="s">
        <v>32</v>
      </c>
      <c r="AD14" s="177" t="s">
        <v>479</v>
      </c>
      <c r="AE14" s="7" t="s">
        <v>349</v>
      </c>
      <c r="AF14" s="71" t="s">
        <v>587</v>
      </c>
      <c r="AG14" s="192" t="s">
        <v>588</v>
      </c>
      <c r="AH14" s="7"/>
      <c r="AI14" s="7"/>
    </row>
    <row r="15" spans="1:43" ht="88.5" hidden="1" customHeight="1" x14ac:dyDescent="0.3">
      <c r="A15" s="547">
        <v>6</v>
      </c>
      <c r="B15" s="547" t="s">
        <v>618</v>
      </c>
      <c r="C15" s="538" t="s">
        <v>152</v>
      </c>
      <c r="D15" s="518" t="s">
        <v>480</v>
      </c>
      <c r="E15" s="518" t="s">
        <v>285</v>
      </c>
      <c r="F15" s="518" t="s">
        <v>286</v>
      </c>
      <c r="G15" s="493" t="s">
        <v>81</v>
      </c>
      <c r="H15" s="511">
        <v>2</v>
      </c>
      <c r="I15" s="541" t="s">
        <v>94</v>
      </c>
      <c r="J15" s="514">
        <v>0.2</v>
      </c>
      <c r="K15" s="501" t="s">
        <v>8</v>
      </c>
      <c r="L15" s="503">
        <f t="shared" si="0"/>
        <v>0.8</v>
      </c>
      <c r="M15" s="505" t="s">
        <v>101</v>
      </c>
      <c r="N15" s="6">
        <v>1</v>
      </c>
      <c r="O15" s="16" t="s">
        <v>287</v>
      </c>
      <c r="P15" s="173" t="s">
        <v>29</v>
      </c>
      <c r="Q15" s="173" t="s">
        <v>29</v>
      </c>
      <c r="R15" s="19" t="s">
        <v>15</v>
      </c>
      <c r="S15" s="19" t="s">
        <v>10</v>
      </c>
      <c r="T15" s="174">
        <v>0.4</v>
      </c>
      <c r="U15" s="19" t="s">
        <v>20</v>
      </c>
      <c r="V15" s="19" t="s">
        <v>23</v>
      </c>
      <c r="W15" s="19" t="s">
        <v>27</v>
      </c>
      <c r="X15" s="203" t="s">
        <v>94</v>
      </c>
      <c r="Y15" s="200">
        <v>0.12</v>
      </c>
      <c r="Z15" s="260" t="s">
        <v>8</v>
      </c>
      <c r="AA15" s="174">
        <f t="shared" ref="AA15:AA46" si="1">IF(Z15="LEVE",20%,IF(Z15="MENOR",40%,IF(Z15="MODERADO",60%,IF(Z15="MAYOR",80%,IF(Z15="CATASTRÓFICO",100%,IF(Z15="",""))))))</f>
        <v>0.8</v>
      </c>
      <c r="AB15" s="437" t="s">
        <v>101</v>
      </c>
      <c r="AC15" s="450" t="s">
        <v>32</v>
      </c>
      <c r="AD15" s="126" t="s">
        <v>288</v>
      </c>
      <c r="AE15" s="127" t="s">
        <v>686</v>
      </c>
      <c r="AF15" s="71" t="s">
        <v>587</v>
      </c>
      <c r="AG15" s="192" t="s">
        <v>229</v>
      </c>
      <c r="AH15" s="7"/>
      <c r="AI15" s="7"/>
    </row>
    <row r="16" spans="1:43" ht="87" hidden="1" customHeight="1" x14ac:dyDescent="0.3">
      <c r="A16" s="548"/>
      <c r="B16" s="548"/>
      <c r="C16" s="539"/>
      <c r="D16" s="540"/>
      <c r="E16" s="540"/>
      <c r="F16" s="540"/>
      <c r="G16" s="495"/>
      <c r="H16" s="512"/>
      <c r="I16" s="542"/>
      <c r="J16" s="515"/>
      <c r="K16" s="513"/>
      <c r="L16" s="504"/>
      <c r="M16" s="506"/>
      <c r="N16" s="6">
        <v>2</v>
      </c>
      <c r="O16" s="16" t="s">
        <v>481</v>
      </c>
      <c r="P16" s="173" t="s">
        <v>29</v>
      </c>
      <c r="Q16" s="173" t="s">
        <v>29</v>
      </c>
      <c r="R16" s="19" t="s">
        <v>15</v>
      </c>
      <c r="S16" s="19" t="s">
        <v>10</v>
      </c>
      <c r="T16" s="174">
        <v>0.4</v>
      </c>
      <c r="U16" s="19" t="s">
        <v>20</v>
      </c>
      <c r="V16" s="19" t="s">
        <v>23</v>
      </c>
      <c r="W16" s="19" t="s">
        <v>27</v>
      </c>
      <c r="X16" s="203" t="s">
        <v>94</v>
      </c>
      <c r="Y16" s="200">
        <v>7.1999999999999995E-2</v>
      </c>
      <c r="Z16" s="260" t="s">
        <v>8</v>
      </c>
      <c r="AA16" s="174">
        <f t="shared" si="1"/>
        <v>0.8</v>
      </c>
      <c r="AB16" s="437" t="s">
        <v>101</v>
      </c>
      <c r="AC16" s="450" t="s">
        <v>32</v>
      </c>
      <c r="AD16" s="126" t="s">
        <v>685</v>
      </c>
      <c r="AE16" s="127" t="s">
        <v>686</v>
      </c>
      <c r="AF16" s="71" t="s">
        <v>587</v>
      </c>
      <c r="AG16" s="192" t="s">
        <v>229</v>
      </c>
      <c r="AH16" s="7"/>
      <c r="AI16" s="7"/>
    </row>
    <row r="17" spans="1:35" ht="59.25" hidden="1" customHeight="1" x14ac:dyDescent="0.3">
      <c r="A17" s="547">
        <v>7</v>
      </c>
      <c r="B17" s="547" t="s">
        <v>614</v>
      </c>
      <c r="C17" s="509" t="s">
        <v>152</v>
      </c>
      <c r="D17" s="518" t="s">
        <v>289</v>
      </c>
      <c r="E17" s="518" t="s">
        <v>571</v>
      </c>
      <c r="F17" s="518" t="s">
        <v>572</v>
      </c>
      <c r="G17" s="509" t="s">
        <v>81</v>
      </c>
      <c r="H17" s="511">
        <v>12</v>
      </c>
      <c r="I17" s="551" t="s">
        <v>95</v>
      </c>
      <c r="J17" s="514">
        <v>0.4</v>
      </c>
      <c r="K17" s="501" t="s">
        <v>102</v>
      </c>
      <c r="L17" s="503">
        <f t="shared" si="0"/>
        <v>0.6</v>
      </c>
      <c r="M17" s="505" t="s">
        <v>102</v>
      </c>
      <c r="N17" s="6">
        <v>1</v>
      </c>
      <c r="O17" s="16" t="s">
        <v>290</v>
      </c>
      <c r="P17" s="173" t="s">
        <v>29</v>
      </c>
      <c r="Q17" s="173" t="s">
        <v>29</v>
      </c>
      <c r="R17" s="19" t="s">
        <v>15</v>
      </c>
      <c r="S17" s="19" t="s">
        <v>10</v>
      </c>
      <c r="T17" s="174">
        <v>0.4</v>
      </c>
      <c r="U17" s="19" t="s">
        <v>20</v>
      </c>
      <c r="V17" s="19" t="s">
        <v>23</v>
      </c>
      <c r="W17" s="19" t="s">
        <v>27</v>
      </c>
      <c r="X17" s="203" t="s">
        <v>95</v>
      </c>
      <c r="Y17" s="200">
        <v>0.24</v>
      </c>
      <c r="Z17" s="260" t="s">
        <v>104</v>
      </c>
      <c r="AA17" s="174">
        <f t="shared" si="1"/>
        <v>0.4</v>
      </c>
      <c r="AB17" s="437" t="s">
        <v>101</v>
      </c>
      <c r="AC17" s="450" t="s">
        <v>32</v>
      </c>
      <c r="AD17" s="177" t="s">
        <v>291</v>
      </c>
      <c r="AE17" s="127" t="s">
        <v>292</v>
      </c>
      <c r="AF17" s="71" t="s">
        <v>587</v>
      </c>
      <c r="AG17" s="192" t="s">
        <v>229</v>
      </c>
      <c r="AH17" s="7"/>
      <c r="AI17" s="7"/>
    </row>
    <row r="18" spans="1:35" ht="72.75" hidden="1" customHeight="1" x14ac:dyDescent="0.3">
      <c r="A18" s="548"/>
      <c r="B18" s="548"/>
      <c r="C18" s="549"/>
      <c r="D18" s="519"/>
      <c r="E18" s="519"/>
      <c r="F18" s="519"/>
      <c r="G18" s="549"/>
      <c r="H18" s="550"/>
      <c r="I18" s="551"/>
      <c r="J18" s="552"/>
      <c r="K18" s="502"/>
      <c r="L18" s="504"/>
      <c r="M18" s="506"/>
      <c r="N18" s="6">
        <v>2</v>
      </c>
      <c r="O18" s="126" t="s">
        <v>293</v>
      </c>
      <c r="P18" s="173" t="s">
        <v>29</v>
      </c>
      <c r="Q18" s="173" t="s">
        <v>29</v>
      </c>
      <c r="R18" s="19" t="s">
        <v>16</v>
      </c>
      <c r="S18" s="19" t="s">
        <v>10</v>
      </c>
      <c r="T18" s="174">
        <v>0.3</v>
      </c>
      <c r="U18" s="19" t="s">
        <v>20</v>
      </c>
      <c r="V18" s="19" t="s">
        <v>23</v>
      </c>
      <c r="W18" s="19" t="s">
        <v>27</v>
      </c>
      <c r="X18" s="203" t="s">
        <v>94</v>
      </c>
      <c r="Y18" s="200">
        <v>0.16800000000000001</v>
      </c>
      <c r="Z18" s="260" t="s">
        <v>104</v>
      </c>
      <c r="AA18" s="174">
        <f t="shared" si="1"/>
        <v>0.4</v>
      </c>
      <c r="AB18" s="437" t="s">
        <v>103</v>
      </c>
      <c r="AC18" s="450" t="s">
        <v>32</v>
      </c>
      <c r="AD18" s="177" t="s">
        <v>294</v>
      </c>
      <c r="AE18" s="127" t="s">
        <v>292</v>
      </c>
      <c r="AF18" s="71" t="s">
        <v>587</v>
      </c>
      <c r="AG18" s="192" t="s">
        <v>229</v>
      </c>
      <c r="AH18" s="7"/>
      <c r="AI18" s="7"/>
    </row>
    <row r="19" spans="1:35" ht="115.5" hidden="1" x14ac:dyDescent="0.3">
      <c r="A19" s="6">
        <v>8</v>
      </c>
      <c r="B19" s="6" t="s">
        <v>613</v>
      </c>
      <c r="C19" s="177" t="s">
        <v>573</v>
      </c>
      <c r="D19" s="263" t="s">
        <v>295</v>
      </c>
      <c r="E19" s="264" t="s">
        <v>574</v>
      </c>
      <c r="F19" s="263" t="s">
        <v>575</v>
      </c>
      <c r="G19" s="71" t="s">
        <v>277</v>
      </c>
      <c r="H19" s="7">
        <v>120</v>
      </c>
      <c r="I19" s="203" t="s">
        <v>202</v>
      </c>
      <c r="J19" s="8">
        <v>0.6</v>
      </c>
      <c r="K19" s="260" t="s">
        <v>8</v>
      </c>
      <c r="L19" s="174">
        <f t="shared" si="0"/>
        <v>0.8</v>
      </c>
      <c r="M19" s="437" t="s">
        <v>101</v>
      </c>
      <c r="N19" s="6">
        <v>3</v>
      </c>
      <c r="O19" s="126" t="s">
        <v>296</v>
      </c>
      <c r="P19" s="6" t="s">
        <v>29</v>
      </c>
      <c r="Q19" s="6" t="s">
        <v>29</v>
      </c>
      <c r="R19" s="19" t="s">
        <v>16</v>
      </c>
      <c r="S19" s="19" t="s">
        <v>10</v>
      </c>
      <c r="T19" s="174">
        <v>0.3</v>
      </c>
      <c r="U19" s="19" t="s">
        <v>20</v>
      </c>
      <c r="V19" s="19" t="s">
        <v>23</v>
      </c>
      <c r="W19" s="19" t="s">
        <v>26</v>
      </c>
      <c r="X19" s="203" t="s">
        <v>202</v>
      </c>
      <c r="Y19" s="183">
        <v>0.42</v>
      </c>
      <c r="Z19" s="260" t="s">
        <v>174</v>
      </c>
      <c r="AA19" s="174">
        <f t="shared" si="1"/>
        <v>0.2</v>
      </c>
      <c r="AB19" s="437" t="s">
        <v>103</v>
      </c>
      <c r="AC19" s="450" t="s">
        <v>32</v>
      </c>
      <c r="AD19" s="127" t="s">
        <v>687</v>
      </c>
      <c r="AE19" s="7" t="s">
        <v>297</v>
      </c>
      <c r="AF19" s="71" t="s">
        <v>587</v>
      </c>
      <c r="AG19" s="192" t="s">
        <v>229</v>
      </c>
      <c r="AH19" s="7"/>
      <c r="AI19" s="7"/>
    </row>
    <row r="20" spans="1:35" ht="75.75" hidden="1" x14ac:dyDescent="0.3">
      <c r="A20" s="6">
        <v>9</v>
      </c>
      <c r="B20" s="274" t="s">
        <v>665</v>
      </c>
      <c r="C20" s="177" t="s">
        <v>340</v>
      </c>
      <c r="D20" s="177" t="s">
        <v>341</v>
      </c>
      <c r="E20" s="177" t="s">
        <v>583</v>
      </c>
      <c r="F20" s="177" t="s">
        <v>342</v>
      </c>
      <c r="G20" s="177" t="s">
        <v>81</v>
      </c>
      <c r="H20" s="7">
        <v>2</v>
      </c>
      <c r="I20" s="203" t="s">
        <v>94</v>
      </c>
      <c r="J20" s="174">
        <f>IF(I20="MUY BAJA",20%,IF(I20="BAJA",40%,IF(I20="MEDIA",60%,IF(I20="ALTA",80%,IF(I20="MUY ALTA",100%,IF(I20="",""))))))</f>
        <v>0.2</v>
      </c>
      <c r="K20" s="260" t="s">
        <v>8</v>
      </c>
      <c r="L20" s="174">
        <f t="shared" si="0"/>
        <v>0.8</v>
      </c>
      <c r="M20" s="437" t="s">
        <v>101</v>
      </c>
      <c r="N20" s="6">
        <v>1</v>
      </c>
      <c r="O20" s="16" t="s">
        <v>576</v>
      </c>
      <c r="P20" s="71" t="s">
        <v>29</v>
      </c>
      <c r="Q20" s="6" t="s">
        <v>29</v>
      </c>
      <c r="R20" s="19" t="s">
        <v>15</v>
      </c>
      <c r="S20" s="19" t="s">
        <v>10</v>
      </c>
      <c r="T20" s="265">
        <f>[2]ValoraciónControles!G26</f>
        <v>0</v>
      </c>
      <c r="U20" s="19" t="s">
        <v>20</v>
      </c>
      <c r="V20" s="19" t="s">
        <v>23</v>
      </c>
      <c r="W20" s="19" t="s">
        <v>27</v>
      </c>
      <c r="X20" s="203" t="s">
        <v>95</v>
      </c>
      <c r="Y20" s="174">
        <v>0.36</v>
      </c>
      <c r="Z20" s="260" t="s">
        <v>8</v>
      </c>
      <c r="AA20" s="174">
        <f t="shared" si="1"/>
        <v>0.8</v>
      </c>
      <c r="AB20" s="437" t="s">
        <v>101</v>
      </c>
      <c r="AC20" s="450" t="s">
        <v>32</v>
      </c>
      <c r="AD20" s="16" t="s">
        <v>577</v>
      </c>
      <c r="AE20" s="7" t="s">
        <v>299</v>
      </c>
      <c r="AF20" s="71" t="s">
        <v>587</v>
      </c>
      <c r="AG20" s="192" t="s">
        <v>229</v>
      </c>
      <c r="AH20" s="7"/>
      <c r="AI20" s="7"/>
    </row>
    <row r="21" spans="1:35" ht="75.75" hidden="1" x14ac:dyDescent="0.3">
      <c r="A21" s="6">
        <v>10</v>
      </c>
      <c r="B21" s="274" t="s">
        <v>664</v>
      </c>
      <c r="C21" s="177" t="s">
        <v>300</v>
      </c>
      <c r="D21" s="177" t="s">
        <v>343</v>
      </c>
      <c r="E21" s="177" t="s">
        <v>344</v>
      </c>
      <c r="F21" s="177" t="s">
        <v>345</v>
      </c>
      <c r="G21" s="177" t="s">
        <v>277</v>
      </c>
      <c r="H21" s="7">
        <v>700</v>
      </c>
      <c r="I21" s="203" t="s">
        <v>7</v>
      </c>
      <c r="J21" s="174">
        <f>IF(I21="MUY BAJA",20%,IF(I21="BAJA",40%,IF(I21="MEDIA",60%,IF(I21="ALTA",80%,IF(I21="MUY ALTA",100%,IF(I21="",""))))))</f>
        <v>0.8</v>
      </c>
      <c r="K21" s="260" t="s">
        <v>8</v>
      </c>
      <c r="L21" s="174">
        <f t="shared" si="0"/>
        <v>0.8</v>
      </c>
      <c r="M21" s="437" t="s">
        <v>101</v>
      </c>
      <c r="N21" s="6">
        <v>2</v>
      </c>
      <c r="O21" s="126" t="s">
        <v>578</v>
      </c>
      <c r="P21" s="6" t="s">
        <v>29</v>
      </c>
      <c r="Q21" s="6" t="s">
        <v>29</v>
      </c>
      <c r="R21" s="19" t="s">
        <v>15</v>
      </c>
      <c r="S21" s="19" t="s">
        <v>10</v>
      </c>
      <c r="T21" s="265">
        <f>[2]ValoraciónControles!G41</f>
        <v>0</v>
      </c>
      <c r="U21" s="19" t="s">
        <v>20</v>
      </c>
      <c r="V21" s="19" t="s">
        <v>23</v>
      </c>
      <c r="W21" s="19" t="s">
        <v>27</v>
      </c>
      <c r="X21" s="203" t="s">
        <v>95</v>
      </c>
      <c r="Y21" s="174">
        <v>0.24</v>
      </c>
      <c r="Z21" s="260" t="s">
        <v>8</v>
      </c>
      <c r="AA21" s="174">
        <f t="shared" si="1"/>
        <v>0.8</v>
      </c>
      <c r="AB21" s="437" t="s">
        <v>101</v>
      </c>
      <c r="AC21" s="450" t="s">
        <v>32</v>
      </c>
      <c r="AD21" s="16" t="s">
        <v>579</v>
      </c>
      <c r="AE21" s="7" t="s">
        <v>299</v>
      </c>
      <c r="AF21" s="71" t="s">
        <v>587</v>
      </c>
      <c r="AG21" s="192" t="s">
        <v>588</v>
      </c>
      <c r="AH21" s="7"/>
      <c r="AI21" s="7"/>
    </row>
    <row r="22" spans="1:35" ht="99" hidden="1" x14ac:dyDescent="0.3">
      <c r="A22" s="6">
        <v>11</v>
      </c>
      <c r="B22" s="274" t="s">
        <v>396</v>
      </c>
      <c r="C22" s="267" t="s">
        <v>298</v>
      </c>
      <c r="D22" s="267" t="s">
        <v>301</v>
      </c>
      <c r="E22" s="267" t="s">
        <v>482</v>
      </c>
      <c r="F22" s="177" t="s">
        <v>483</v>
      </c>
      <c r="G22" s="7" t="s">
        <v>81</v>
      </c>
      <c r="H22" s="7">
        <v>1000</v>
      </c>
      <c r="I22" s="203" t="s">
        <v>7</v>
      </c>
      <c r="J22" s="174">
        <f>IF(I22="MUY BAJA",20%,IF(I22="BAJA",40%,IF(I22="MEDIA",60%,IF(I22="ALTA",80%,IF(I22="MUY ALTA",100%,IF(I22="",""))))))</f>
        <v>0.8</v>
      </c>
      <c r="K22" s="260" t="s">
        <v>8</v>
      </c>
      <c r="L22" s="174">
        <f t="shared" si="0"/>
        <v>0.8</v>
      </c>
      <c r="M22" s="437" t="s">
        <v>101</v>
      </c>
      <c r="N22" s="6">
        <v>1</v>
      </c>
      <c r="O22" s="16" t="s">
        <v>302</v>
      </c>
      <c r="P22" s="71" t="s">
        <v>29</v>
      </c>
      <c r="Q22" s="6" t="s">
        <v>29</v>
      </c>
      <c r="R22" s="19" t="s">
        <v>15</v>
      </c>
      <c r="S22" s="19" t="s">
        <v>10</v>
      </c>
      <c r="T22" s="265">
        <f>[2]ValoraciónControles!G58</f>
        <v>0</v>
      </c>
      <c r="U22" s="19" t="s">
        <v>20</v>
      </c>
      <c r="V22" s="19" t="s">
        <v>23</v>
      </c>
      <c r="W22" s="19" t="s">
        <v>27</v>
      </c>
      <c r="X22" s="203" t="s">
        <v>7</v>
      </c>
      <c r="Y22" s="174">
        <v>0.36</v>
      </c>
      <c r="Z22" s="260" t="s">
        <v>102</v>
      </c>
      <c r="AA22" s="174">
        <f t="shared" si="1"/>
        <v>0.6</v>
      </c>
      <c r="AB22" s="437" t="s">
        <v>101</v>
      </c>
      <c r="AC22" s="450" t="s">
        <v>32</v>
      </c>
      <c r="AD22" s="16" t="s">
        <v>303</v>
      </c>
      <c r="AE22" s="7" t="s">
        <v>304</v>
      </c>
      <c r="AF22" s="71" t="s">
        <v>587</v>
      </c>
      <c r="AG22" s="192" t="s">
        <v>229</v>
      </c>
      <c r="AH22" s="7"/>
      <c r="AI22" s="7"/>
    </row>
    <row r="23" spans="1:35" ht="75.75" hidden="1" x14ac:dyDescent="0.3">
      <c r="A23" s="6">
        <v>12</v>
      </c>
      <c r="B23" s="274" t="s">
        <v>397</v>
      </c>
      <c r="C23" s="267" t="s">
        <v>300</v>
      </c>
      <c r="D23" s="177" t="s">
        <v>334</v>
      </c>
      <c r="E23" s="267" t="s">
        <v>335</v>
      </c>
      <c r="F23" s="177" t="s">
        <v>336</v>
      </c>
      <c r="G23" s="7" t="s">
        <v>86</v>
      </c>
      <c r="H23" s="7">
        <v>120</v>
      </c>
      <c r="I23" s="203" t="s">
        <v>202</v>
      </c>
      <c r="J23" s="174">
        <f>IF(I23="MUY BAJA",20%,IF(I23="BAJA",40%,IF(I23="MEDIA",60%,IF(I23="ALTA",80%,IF(I23="MUY ALTA",100%,IF(I23="",""))))))</f>
        <v>0.6</v>
      </c>
      <c r="K23" s="260" t="s">
        <v>8</v>
      </c>
      <c r="L23" s="174">
        <f t="shared" si="0"/>
        <v>0.8</v>
      </c>
      <c r="M23" s="437" t="s">
        <v>101</v>
      </c>
      <c r="N23" s="6">
        <v>2</v>
      </c>
      <c r="O23" s="126" t="s">
        <v>484</v>
      </c>
      <c r="P23" s="6" t="s">
        <v>29</v>
      </c>
      <c r="Q23" s="6" t="s">
        <v>29</v>
      </c>
      <c r="R23" s="19" t="s">
        <v>16</v>
      </c>
      <c r="S23" s="19" t="s">
        <v>10</v>
      </c>
      <c r="T23" s="265">
        <f>[2]ValoraciónControles!G73</f>
        <v>0</v>
      </c>
      <c r="U23" s="19" t="s">
        <v>20</v>
      </c>
      <c r="V23" s="19" t="s">
        <v>23</v>
      </c>
      <c r="W23" s="19" t="s">
        <v>27</v>
      </c>
      <c r="X23" s="203" t="s">
        <v>202</v>
      </c>
      <c r="Y23" s="174">
        <v>0.36</v>
      </c>
      <c r="Z23" s="260" t="s">
        <v>8</v>
      </c>
      <c r="AA23" s="174">
        <f t="shared" si="1"/>
        <v>0.8</v>
      </c>
      <c r="AB23" s="437" t="s">
        <v>101</v>
      </c>
      <c r="AC23" s="450" t="s">
        <v>32</v>
      </c>
      <c r="AD23" s="16" t="s">
        <v>485</v>
      </c>
      <c r="AE23" s="7" t="s">
        <v>486</v>
      </c>
      <c r="AF23" s="71" t="s">
        <v>587</v>
      </c>
      <c r="AG23" s="192" t="s">
        <v>229</v>
      </c>
      <c r="AH23" s="7"/>
      <c r="AI23" s="7"/>
    </row>
    <row r="24" spans="1:35" ht="148.5" hidden="1" x14ac:dyDescent="0.3">
      <c r="A24" s="6">
        <v>13</v>
      </c>
      <c r="B24" s="274" t="s">
        <v>398</v>
      </c>
      <c r="C24" s="267" t="s">
        <v>300</v>
      </c>
      <c r="D24" s="177" t="s">
        <v>337</v>
      </c>
      <c r="E24" s="267" t="s">
        <v>338</v>
      </c>
      <c r="F24" s="177" t="s">
        <v>339</v>
      </c>
      <c r="G24" s="7" t="s">
        <v>277</v>
      </c>
      <c r="H24" s="7">
        <v>120</v>
      </c>
      <c r="I24" s="203" t="s">
        <v>202</v>
      </c>
      <c r="J24" s="174">
        <f>IF(I24="MUY BAJA",20%,IF(I24="BAJA",40%,IF(I24="MEDIA",60%,IF(I24="ALTA",80%,IF(I24="MUY ALTA",100%,IF(I24="",""))))))</f>
        <v>0.6</v>
      </c>
      <c r="K24" s="260" t="s">
        <v>8</v>
      </c>
      <c r="L24" s="174">
        <f t="shared" si="0"/>
        <v>0.8</v>
      </c>
      <c r="M24" s="437" t="s">
        <v>101</v>
      </c>
      <c r="N24" s="6">
        <v>3</v>
      </c>
      <c r="O24" s="126" t="s">
        <v>305</v>
      </c>
      <c r="P24" s="6" t="s">
        <v>29</v>
      </c>
      <c r="Q24" s="6" t="s">
        <v>29</v>
      </c>
      <c r="R24" s="19" t="s">
        <v>15</v>
      </c>
      <c r="S24" s="19" t="s">
        <v>10</v>
      </c>
      <c r="T24" s="265">
        <f>[2]ValoraciónControles!G88</f>
        <v>0</v>
      </c>
      <c r="U24" s="19" t="s">
        <v>20</v>
      </c>
      <c r="V24" s="19" t="s">
        <v>23</v>
      </c>
      <c r="W24" s="19" t="s">
        <v>27</v>
      </c>
      <c r="X24" s="203" t="s">
        <v>7</v>
      </c>
      <c r="Y24" s="174">
        <v>0.36</v>
      </c>
      <c r="Z24" s="260" t="s">
        <v>102</v>
      </c>
      <c r="AA24" s="174">
        <f t="shared" si="1"/>
        <v>0.6</v>
      </c>
      <c r="AB24" s="437" t="s">
        <v>101</v>
      </c>
      <c r="AC24" s="450" t="s">
        <v>32</v>
      </c>
      <c r="AD24" s="177" t="s">
        <v>580</v>
      </c>
      <c r="AE24" s="7" t="s">
        <v>299</v>
      </c>
      <c r="AF24" s="71" t="s">
        <v>587</v>
      </c>
      <c r="AG24" s="192" t="s">
        <v>588</v>
      </c>
      <c r="AH24" s="7"/>
      <c r="AI24" s="7"/>
    </row>
    <row r="25" spans="1:35" ht="76.5" hidden="1" x14ac:dyDescent="0.3">
      <c r="A25" s="6">
        <v>14</v>
      </c>
      <c r="B25" s="6" t="s">
        <v>391</v>
      </c>
      <c r="C25" s="177" t="s">
        <v>152</v>
      </c>
      <c r="D25" s="16" t="s">
        <v>306</v>
      </c>
      <c r="E25" s="16" t="s">
        <v>307</v>
      </c>
      <c r="F25" s="16" t="s">
        <v>488</v>
      </c>
      <c r="G25" s="71" t="s">
        <v>308</v>
      </c>
      <c r="H25" s="7">
        <v>72</v>
      </c>
      <c r="I25" s="203" t="s">
        <v>202</v>
      </c>
      <c r="J25" s="8">
        <v>0.6</v>
      </c>
      <c r="K25" s="260" t="s">
        <v>102</v>
      </c>
      <c r="L25" s="174">
        <f t="shared" si="0"/>
        <v>0.6</v>
      </c>
      <c r="M25" s="437" t="s">
        <v>102</v>
      </c>
      <c r="N25" s="6">
        <v>1</v>
      </c>
      <c r="O25" s="16" t="s">
        <v>309</v>
      </c>
      <c r="P25" s="173" t="s">
        <v>29</v>
      </c>
      <c r="Q25" s="173" t="s">
        <v>29</v>
      </c>
      <c r="R25" s="19" t="s">
        <v>15</v>
      </c>
      <c r="S25" s="19" t="s">
        <v>10</v>
      </c>
      <c r="T25" s="174">
        <v>0.4</v>
      </c>
      <c r="U25" s="19" t="s">
        <v>20</v>
      </c>
      <c r="V25" s="19" t="s">
        <v>23</v>
      </c>
      <c r="W25" s="19" t="s">
        <v>27</v>
      </c>
      <c r="X25" s="203" t="s">
        <v>94</v>
      </c>
      <c r="Y25" s="174">
        <v>0.36</v>
      </c>
      <c r="Z25" s="260" t="s">
        <v>102</v>
      </c>
      <c r="AA25" s="174">
        <f t="shared" si="1"/>
        <v>0.6</v>
      </c>
      <c r="AB25" s="437" t="s">
        <v>102</v>
      </c>
      <c r="AC25" s="450" t="s">
        <v>32</v>
      </c>
      <c r="AD25" s="177" t="s">
        <v>310</v>
      </c>
      <c r="AE25" s="6"/>
      <c r="AF25" s="71" t="s">
        <v>587</v>
      </c>
      <c r="AG25" s="250" t="s">
        <v>229</v>
      </c>
      <c r="AH25" s="7"/>
      <c r="AI25" s="7"/>
    </row>
    <row r="26" spans="1:35" ht="82.5" hidden="1" x14ac:dyDescent="0.3">
      <c r="A26" s="6">
        <v>15</v>
      </c>
      <c r="B26" s="6" t="s">
        <v>392</v>
      </c>
      <c r="C26" s="177" t="s">
        <v>487</v>
      </c>
      <c r="D26" s="16" t="s">
        <v>311</v>
      </c>
      <c r="E26" s="16" t="s">
        <v>489</v>
      </c>
      <c r="F26" s="16" t="s">
        <v>490</v>
      </c>
      <c r="G26" s="71" t="s">
        <v>88</v>
      </c>
      <c r="H26" s="7">
        <v>12</v>
      </c>
      <c r="I26" s="448" t="s">
        <v>95</v>
      </c>
      <c r="J26" s="8">
        <v>0.4</v>
      </c>
      <c r="K26" s="260" t="s">
        <v>8</v>
      </c>
      <c r="L26" s="174">
        <f t="shared" si="0"/>
        <v>0.8</v>
      </c>
      <c r="M26" s="437" t="s">
        <v>101</v>
      </c>
      <c r="N26" s="6">
        <v>2</v>
      </c>
      <c r="O26" s="126" t="s">
        <v>491</v>
      </c>
      <c r="P26" s="6" t="s">
        <v>29</v>
      </c>
      <c r="Q26" s="6" t="s">
        <v>29</v>
      </c>
      <c r="R26" s="19" t="s">
        <v>15</v>
      </c>
      <c r="S26" s="19" t="s">
        <v>10</v>
      </c>
      <c r="T26" s="181">
        <v>0.4</v>
      </c>
      <c r="U26" s="19" t="s">
        <v>20</v>
      </c>
      <c r="V26" s="19" t="s">
        <v>23</v>
      </c>
      <c r="W26" s="19" t="s">
        <v>27</v>
      </c>
      <c r="X26" s="203" t="s">
        <v>94</v>
      </c>
      <c r="Y26" s="174">
        <v>0.24</v>
      </c>
      <c r="Z26" s="260" t="s">
        <v>8</v>
      </c>
      <c r="AA26" s="174">
        <f t="shared" si="1"/>
        <v>0.8</v>
      </c>
      <c r="AB26" s="437" t="s">
        <v>101</v>
      </c>
      <c r="AC26" s="450" t="s">
        <v>32</v>
      </c>
      <c r="AD26" s="7" t="s">
        <v>312</v>
      </c>
      <c r="AE26" s="7" t="s">
        <v>313</v>
      </c>
      <c r="AF26" s="71" t="s">
        <v>587</v>
      </c>
      <c r="AG26" s="250" t="s">
        <v>229</v>
      </c>
      <c r="AH26" s="7"/>
      <c r="AI26" s="7"/>
    </row>
    <row r="27" spans="1:35" ht="75.75" hidden="1" x14ac:dyDescent="0.3">
      <c r="A27" s="6">
        <v>16</v>
      </c>
      <c r="B27" s="6" t="s">
        <v>393</v>
      </c>
      <c r="C27" s="177" t="s">
        <v>492</v>
      </c>
      <c r="D27" s="126" t="s">
        <v>314</v>
      </c>
      <c r="E27" s="16" t="s">
        <v>493</v>
      </c>
      <c r="F27" s="16" t="s">
        <v>494</v>
      </c>
      <c r="G27" s="71" t="s">
        <v>88</v>
      </c>
      <c r="H27" s="7">
        <v>36</v>
      </c>
      <c r="I27" s="448" t="s">
        <v>95</v>
      </c>
      <c r="J27" s="8">
        <v>0.6</v>
      </c>
      <c r="K27" s="260" t="s">
        <v>105</v>
      </c>
      <c r="L27" s="174">
        <f t="shared" si="0"/>
        <v>1</v>
      </c>
      <c r="M27" s="437" t="s">
        <v>100</v>
      </c>
      <c r="N27" s="6">
        <v>3</v>
      </c>
      <c r="O27" s="126" t="s">
        <v>203</v>
      </c>
      <c r="P27" s="6" t="s">
        <v>29</v>
      </c>
      <c r="Q27" s="6" t="s">
        <v>29</v>
      </c>
      <c r="R27" s="19" t="s">
        <v>15</v>
      </c>
      <c r="S27" s="19" t="s">
        <v>10</v>
      </c>
      <c r="T27" s="181">
        <v>0.3</v>
      </c>
      <c r="U27" s="19" t="s">
        <v>20</v>
      </c>
      <c r="V27" s="19" t="s">
        <v>23</v>
      </c>
      <c r="W27" s="19" t="s">
        <v>27</v>
      </c>
      <c r="X27" s="203" t="s">
        <v>95</v>
      </c>
      <c r="Y27" s="183">
        <v>0.42</v>
      </c>
      <c r="Z27" s="260" t="s">
        <v>105</v>
      </c>
      <c r="AA27" s="174">
        <f t="shared" si="1"/>
        <v>1</v>
      </c>
      <c r="AB27" s="437" t="s">
        <v>100</v>
      </c>
      <c r="AC27" s="450" t="s">
        <v>32</v>
      </c>
      <c r="AD27" s="177" t="s">
        <v>315</v>
      </c>
      <c r="AE27" s="7" t="s">
        <v>316</v>
      </c>
      <c r="AF27" s="71" t="s">
        <v>587</v>
      </c>
      <c r="AG27" s="250" t="s">
        <v>229</v>
      </c>
      <c r="AH27" s="7"/>
      <c r="AI27" s="7"/>
    </row>
    <row r="28" spans="1:35" ht="89.25" hidden="1" x14ac:dyDescent="0.3">
      <c r="A28" s="6">
        <v>17</v>
      </c>
      <c r="B28" s="6" t="s">
        <v>394</v>
      </c>
      <c r="C28" s="177" t="s">
        <v>317</v>
      </c>
      <c r="D28" s="126" t="s">
        <v>318</v>
      </c>
      <c r="E28" s="268" t="s">
        <v>319</v>
      </c>
      <c r="F28" s="16" t="s">
        <v>495</v>
      </c>
      <c r="G28" s="71" t="s">
        <v>81</v>
      </c>
      <c r="H28" s="7">
        <v>650</v>
      </c>
      <c r="I28" s="448" t="s">
        <v>7</v>
      </c>
      <c r="J28" s="8">
        <v>0.8</v>
      </c>
      <c r="K28" s="260" t="s">
        <v>104</v>
      </c>
      <c r="L28" s="174">
        <f t="shared" si="0"/>
        <v>0.4</v>
      </c>
      <c r="M28" s="437" t="s">
        <v>102</v>
      </c>
      <c r="N28" s="7">
        <v>4</v>
      </c>
      <c r="O28" s="127" t="s">
        <v>320</v>
      </c>
      <c r="P28" s="7" t="s">
        <v>29</v>
      </c>
      <c r="Q28" s="7" t="s">
        <v>29</v>
      </c>
      <c r="R28" s="19" t="s">
        <v>15</v>
      </c>
      <c r="S28" s="19" t="s">
        <v>10</v>
      </c>
      <c r="T28" s="181">
        <v>0.4</v>
      </c>
      <c r="U28" s="19" t="s">
        <v>20</v>
      </c>
      <c r="V28" s="19" t="s">
        <v>23</v>
      </c>
      <c r="W28" s="19" t="s">
        <v>27</v>
      </c>
      <c r="X28" s="203" t="s">
        <v>95</v>
      </c>
      <c r="Y28" s="174">
        <v>0.48</v>
      </c>
      <c r="Z28" s="260" t="s">
        <v>104</v>
      </c>
      <c r="AA28" s="174">
        <f t="shared" si="1"/>
        <v>0.4</v>
      </c>
      <c r="AB28" s="437" t="s">
        <v>102</v>
      </c>
      <c r="AC28" s="450" t="s">
        <v>32</v>
      </c>
      <c r="AD28" s="177" t="s">
        <v>496</v>
      </c>
      <c r="AE28" s="7" t="s">
        <v>321</v>
      </c>
      <c r="AF28" s="71" t="s">
        <v>587</v>
      </c>
      <c r="AG28" s="250" t="s">
        <v>229</v>
      </c>
      <c r="AH28" s="7"/>
      <c r="AI28" s="7"/>
    </row>
    <row r="29" spans="1:35" ht="75.75" hidden="1" x14ac:dyDescent="0.3">
      <c r="A29" s="6">
        <v>18</v>
      </c>
      <c r="B29" s="6" t="s">
        <v>395</v>
      </c>
      <c r="C29" s="177" t="s">
        <v>331</v>
      </c>
      <c r="D29" s="83" t="s">
        <v>322</v>
      </c>
      <c r="E29" s="83" t="s">
        <v>323</v>
      </c>
      <c r="F29" s="83" t="s">
        <v>497</v>
      </c>
      <c r="G29" s="71" t="s">
        <v>81</v>
      </c>
      <c r="H29" s="7">
        <v>100</v>
      </c>
      <c r="I29" s="203" t="s">
        <v>202</v>
      </c>
      <c r="J29" s="8">
        <v>0.6</v>
      </c>
      <c r="K29" s="260" t="s">
        <v>174</v>
      </c>
      <c r="L29" s="174">
        <f t="shared" si="0"/>
        <v>0.2</v>
      </c>
      <c r="M29" s="437" t="s">
        <v>102</v>
      </c>
      <c r="N29" s="7">
        <v>5</v>
      </c>
      <c r="O29" s="127" t="s">
        <v>498</v>
      </c>
      <c r="P29" s="7" t="s">
        <v>29</v>
      </c>
      <c r="Q29" s="7" t="s">
        <v>29</v>
      </c>
      <c r="R29" s="19" t="s">
        <v>15</v>
      </c>
      <c r="S29" s="19" t="s">
        <v>10</v>
      </c>
      <c r="T29" s="294">
        <v>0.4</v>
      </c>
      <c r="U29" s="19" t="s">
        <v>20</v>
      </c>
      <c r="V29" s="19" t="s">
        <v>23</v>
      </c>
      <c r="W29" s="19" t="s">
        <v>27</v>
      </c>
      <c r="X29" s="203" t="s">
        <v>94</v>
      </c>
      <c r="Y29" s="174">
        <v>0.36</v>
      </c>
      <c r="Z29" s="260" t="s">
        <v>174</v>
      </c>
      <c r="AA29" s="174">
        <f t="shared" si="1"/>
        <v>0.2</v>
      </c>
      <c r="AB29" s="437" t="s">
        <v>103</v>
      </c>
      <c r="AC29" s="450" t="s">
        <v>32</v>
      </c>
      <c r="AD29" s="177" t="s">
        <v>324</v>
      </c>
      <c r="AE29" s="177" t="s">
        <v>325</v>
      </c>
      <c r="AF29" s="71" t="s">
        <v>587</v>
      </c>
      <c r="AG29" s="250" t="s">
        <v>229</v>
      </c>
      <c r="AH29" s="7"/>
      <c r="AI29" s="7"/>
    </row>
    <row r="30" spans="1:35" ht="75.75" hidden="1" x14ac:dyDescent="0.3">
      <c r="A30" s="6">
        <v>19</v>
      </c>
      <c r="B30" s="6" t="s">
        <v>399</v>
      </c>
      <c r="C30" s="438" t="s">
        <v>298</v>
      </c>
      <c r="D30" s="438" t="s">
        <v>499</v>
      </c>
      <c r="E30" s="438" t="s">
        <v>326</v>
      </c>
      <c r="F30" s="438" t="s">
        <v>327</v>
      </c>
      <c r="G30" s="435" t="s">
        <v>81</v>
      </c>
      <c r="H30" s="439">
        <v>1500</v>
      </c>
      <c r="I30" s="448" t="s">
        <v>7</v>
      </c>
      <c r="J30" s="174">
        <f t="shared" ref="J30:J38" si="2">IF(I30="MUY BAJA",20%,IF(I30="BAJA",40%,IF(I30="MEDIA",60%,IF(I30="ALTA",80%,IF(I30="MUY ALTA",100%,IF(I30="",""))))))</f>
        <v>0.8</v>
      </c>
      <c r="K30" s="260" t="s">
        <v>174</v>
      </c>
      <c r="L30" s="174">
        <f t="shared" si="0"/>
        <v>0.2</v>
      </c>
      <c r="M30" s="437" t="s">
        <v>103</v>
      </c>
      <c r="N30" s="6">
        <v>1</v>
      </c>
      <c r="O30" s="16" t="s">
        <v>328</v>
      </c>
      <c r="P30" s="173" t="s">
        <v>29</v>
      </c>
      <c r="Q30" s="173" t="s">
        <v>29</v>
      </c>
      <c r="R30" s="19" t="s">
        <v>16</v>
      </c>
      <c r="S30" s="19" t="s">
        <v>10</v>
      </c>
      <c r="T30" s="174">
        <v>0.3</v>
      </c>
      <c r="U30" s="19" t="s">
        <v>20</v>
      </c>
      <c r="V30" s="19" t="s">
        <v>23</v>
      </c>
      <c r="W30" s="19" t="s">
        <v>27</v>
      </c>
      <c r="X30" s="203" t="s">
        <v>95</v>
      </c>
      <c r="Y30" s="269">
        <v>0.56000000000000005</v>
      </c>
      <c r="Z30" s="260" t="s">
        <v>174</v>
      </c>
      <c r="AA30" s="174">
        <f t="shared" si="1"/>
        <v>0.2</v>
      </c>
      <c r="AB30" s="437" t="s">
        <v>103</v>
      </c>
      <c r="AC30" s="450" t="s">
        <v>32</v>
      </c>
      <c r="AD30" s="16" t="s">
        <v>329</v>
      </c>
      <c r="AE30" s="126" t="s">
        <v>330</v>
      </c>
      <c r="AF30" s="71" t="s">
        <v>587</v>
      </c>
      <c r="AG30" s="250" t="s">
        <v>229</v>
      </c>
      <c r="AH30" s="7"/>
      <c r="AI30" s="7"/>
    </row>
    <row r="31" spans="1:35" ht="75.75" hidden="1" x14ac:dyDescent="0.3">
      <c r="A31" s="6">
        <v>20</v>
      </c>
      <c r="B31" s="6" t="s">
        <v>400</v>
      </c>
      <c r="C31" s="16" t="s">
        <v>331</v>
      </c>
      <c r="D31" s="16" t="s">
        <v>332</v>
      </c>
      <c r="E31" s="16" t="s">
        <v>500</v>
      </c>
      <c r="F31" s="16" t="s">
        <v>501</v>
      </c>
      <c r="G31" s="71" t="s">
        <v>81</v>
      </c>
      <c r="H31" s="7">
        <v>2000</v>
      </c>
      <c r="I31" s="448" t="s">
        <v>7</v>
      </c>
      <c r="J31" s="174">
        <f t="shared" si="2"/>
        <v>0.8</v>
      </c>
      <c r="K31" s="260" t="s">
        <v>174</v>
      </c>
      <c r="L31" s="174">
        <f t="shared" si="0"/>
        <v>0.2</v>
      </c>
      <c r="M31" s="437" t="s">
        <v>103</v>
      </c>
      <c r="N31" s="6">
        <v>2</v>
      </c>
      <c r="O31" s="126" t="s">
        <v>502</v>
      </c>
      <c r="P31" s="6" t="s">
        <v>29</v>
      </c>
      <c r="Q31" s="6" t="s">
        <v>29</v>
      </c>
      <c r="R31" s="19" t="s">
        <v>17</v>
      </c>
      <c r="S31" s="19" t="s">
        <v>10</v>
      </c>
      <c r="T31" s="174">
        <v>0.4</v>
      </c>
      <c r="U31" s="19" t="s">
        <v>20</v>
      </c>
      <c r="V31" s="19" t="s">
        <v>23</v>
      </c>
      <c r="W31" s="19" t="s">
        <v>27</v>
      </c>
      <c r="X31" s="203" t="s">
        <v>95</v>
      </c>
      <c r="Y31" s="270">
        <v>0.48</v>
      </c>
      <c r="Z31" s="260" t="s">
        <v>174</v>
      </c>
      <c r="AA31" s="174">
        <f t="shared" si="1"/>
        <v>0.2</v>
      </c>
      <c r="AB31" s="437" t="s">
        <v>103</v>
      </c>
      <c r="AC31" s="450" t="s">
        <v>32</v>
      </c>
      <c r="AD31" s="16" t="s">
        <v>333</v>
      </c>
      <c r="AE31" s="71" t="s">
        <v>330</v>
      </c>
      <c r="AF31" s="71" t="s">
        <v>587</v>
      </c>
      <c r="AG31" s="250" t="s">
        <v>229</v>
      </c>
      <c r="AH31" s="7"/>
      <c r="AI31" s="7"/>
    </row>
    <row r="32" spans="1:35" ht="89.25" hidden="1" x14ac:dyDescent="0.3">
      <c r="A32" s="6">
        <v>21</v>
      </c>
      <c r="B32" s="6" t="s">
        <v>371</v>
      </c>
      <c r="C32" s="7" t="s">
        <v>352</v>
      </c>
      <c r="D32" s="126" t="s">
        <v>353</v>
      </c>
      <c r="E32" s="16" t="s">
        <v>354</v>
      </c>
      <c r="F32" s="16" t="s">
        <v>503</v>
      </c>
      <c r="G32" s="71" t="s">
        <v>81</v>
      </c>
      <c r="H32" s="7">
        <f>(3*12)+2+5+12</f>
        <v>55</v>
      </c>
      <c r="I32" s="203" t="s">
        <v>202</v>
      </c>
      <c r="J32" s="174">
        <f t="shared" si="2"/>
        <v>0.6</v>
      </c>
      <c r="K32" s="260" t="s">
        <v>174</v>
      </c>
      <c r="L32" s="174">
        <f t="shared" si="0"/>
        <v>0.2</v>
      </c>
      <c r="M32" s="437" t="s">
        <v>103</v>
      </c>
      <c r="N32" s="6">
        <v>1</v>
      </c>
      <c r="O32" s="83" t="s">
        <v>355</v>
      </c>
      <c r="P32" s="71" t="s">
        <v>29</v>
      </c>
      <c r="Q32" s="6" t="s">
        <v>29</v>
      </c>
      <c r="R32" s="19" t="s">
        <v>15</v>
      </c>
      <c r="S32" s="19" t="s">
        <v>10</v>
      </c>
      <c r="T32" s="265">
        <v>0.4</v>
      </c>
      <c r="U32" s="19" t="s">
        <v>20</v>
      </c>
      <c r="V32" s="19" t="s">
        <v>23</v>
      </c>
      <c r="W32" s="19" t="s">
        <v>27</v>
      </c>
      <c r="X32" s="203" t="s">
        <v>94</v>
      </c>
      <c r="Y32" s="174">
        <v>0.36</v>
      </c>
      <c r="Z32" s="260" t="s">
        <v>174</v>
      </c>
      <c r="AA32" s="174">
        <f t="shared" si="1"/>
        <v>0.2</v>
      </c>
      <c r="AB32" s="437" t="s">
        <v>103</v>
      </c>
      <c r="AC32" s="450" t="s">
        <v>32</v>
      </c>
      <c r="AD32" s="16" t="s">
        <v>504</v>
      </c>
      <c r="AE32" s="7" t="s">
        <v>356</v>
      </c>
      <c r="AF32" s="71" t="s">
        <v>587</v>
      </c>
      <c r="AG32" s="250" t="s">
        <v>229</v>
      </c>
      <c r="AH32" s="7"/>
      <c r="AI32" s="7"/>
    </row>
    <row r="33" spans="1:35" ht="86.25" hidden="1" x14ac:dyDescent="0.3">
      <c r="A33" s="6">
        <v>22</v>
      </c>
      <c r="B33" s="6" t="s">
        <v>372</v>
      </c>
      <c r="C33" s="16" t="s">
        <v>487</v>
      </c>
      <c r="D33" s="16" t="s">
        <v>357</v>
      </c>
      <c r="E33" s="16" t="s">
        <v>358</v>
      </c>
      <c r="F33" s="16" t="s">
        <v>505</v>
      </c>
      <c r="G33" s="71" t="s">
        <v>277</v>
      </c>
      <c r="H33" s="7">
        <v>15</v>
      </c>
      <c r="I33" s="203" t="s">
        <v>95</v>
      </c>
      <c r="J33" s="174">
        <f t="shared" si="2"/>
        <v>0.4</v>
      </c>
      <c r="K33" s="260" t="s">
        <v>8</v>
      </c>
      <c r="L33" s="174">
        <f t="shared" si="0"/>
        <v>0.8</v>
      </c>
      <c r="M33" s="437" t="s">
        <v>101</v>
      </c>
      <c r="N33" s="6">
        <v>2</v>
      </c>
      <c r="O33" s="126" t="s">
        <v>359</v>
      </c>
      <c r="P33" s="6" t="s">
        <v>29</v>
      </c>
      <c r="Q33" s="6" t="s">
        <v>29</v>
      </c>
      <c r="R33" s="19" t="s">
        <v>15</v>
      </c>
      <c r="S33" s="19" t="s">
        <v>10</v>
      </c>
      <c r="T33" s="265">
        <v>0.4</v>
      </c>
      <c r="U33" s="19" t="s">
        <v>20</v>
      </c>
      <c r="V33" s="19" t="s">
        <v>23</v>
      </c>
      <c r="W33" s="19" t="s">
        <v>26</v>
      </c>
      <c r="X33" s="203" t="s">
        <v>94</v>
      </c>
      <c r="Y33" s="174">
        <v>0.24</v>
      </c>
      <c r="Z33" s="260" t="s">
        <v>8</v>
      </c>
      <c r="AA33" s="174">
        <f t="shared" si="1"/>
        <v>0.8</v>
      </c>
      <c r="AB33" s="437" t="s">
        <v>101</v>
      </c>
      <c r="AC33" s="450" t="s">
        <v>32</v>
      </c>
      <c r="AD33" s="16" t="s">
        <v>360</v>
      </c>
      <c r="AE33" s="7" t="s">
        <v>356</v>
      </c>
      <c r="AF33" s="71" t="s">
        <v>587</v>
      </c>
      <c r="AG33" s="192" t="s">
        <v>588</v>
      </c>
      <c r="AH33" s="7"/>
      <c r="AI33" s="7"/>
    </row>
    <row r="34" spans="1:35" ht="86.25" hidden="1" x14ac:dyDescent="0.3">
      <c r="A34" s="6">
        <v>23</v>
      </c>
      <c r="B34" s="6" t="s">
        <v>373</v>
      </c>
      <c r="C34" s="16" t="s">
        <v>475</v>
      </c>
      <c r="D34" s="16" t="s">
        <v>361</v>
      </c>
      <c r="E34" s="16" t="s">
        <v>362</v>
      </c>
      <c r="F34" s="16" t="s">
        <v>363</v>
      </c>
      <c r="G34" s="71" t="s">
        <v>81</v>
      </c>
      <c r="H34" s="7">
        <f>2+1+12+1</f>
        <v>16</v>
      </c>
      <c r="I34" s="203" t="s">
        <v>95</v>
      </c>
      <c r="J34" s="174">
        <f t="shared" si="2"/>
        <v>0.4</v>
      </c>
      <c r="K34" s="260" t="s">
        <v>104</v>
      </c>
      <c r="L34" s="174">
        <f t="shared" si="0"/>
        <v>0.4</v>
      </c>
      <c r="M34" s="437" t="s">
        <v>103</v>
      </c>
      <c r="N34" s="6">
        <v>3</v>
      </c>
      <c r="O34" s="126" t="s">
        <v>364</v>
      </c>
      <c r="P34" s="6" t="s">
        <v>29</v>
      </c>
      <c r="Q34" s="6" t="s">
        <v>29</v>
      </c>
      <c r="R34" s="19" t="s">
        <v>15</v>
      </c>
      <c r="S34" s="19" t="s">
        <v>10</v>
      </c>
      <c r="T34" s="265">
        <v>0.4</v>
      </c>
      <c r="U34" s="19" t="s">
        <v>20</v>
      </c>
      <c r="V34" s="19" t="s">
        <v>23</v>
      </c>
      <c r="W34" s="19" t="s">
        <v>26</v>
      </c>
      <c r="X34" s="203" t="s">
        <v>94</v>
      </c>
      <c r="Y34" s="181">
        <v>0.36</v>
      </c>
      <c r="Z34" s="260" t="s">
        <v>104</v>
      </c>
      <c r="AA34" s="174">
        <f t="shared" si="1"/>
        <v>0.4</v>
      </c>
      <c r="AB34" s="437" t="s">
        <v>103</v>
      </c>
      <c r="AC34" s="450" t="s">
        <v>32</v>
      </c>
      <c r="AD34" s="177" t="s">
        <v>365</v>
      </c>
      <c r="AE34" s="7" t="s">
        <v>366</v>
      </c>
      <c r="AF34" s="71" t="s">
        <v>587</v>
      </c>
      <c r="AG34" s="250" t="s">
        <v>229</v>
      </c>
      <c r="AH34" s="7"/>
      <c r="AI34" s="7"/>
    </row>
    <row r="35" spans="1:35" ht="75.75" hidden="1" x14ac:dyDescent="0.3">
      <c r="A35" s="6">
        <v>24</v>
      </c>
      <c r="B35" s="6" t="s">
        <v>374</v>
      </c>
      <c r="C35" s="16" t="s">
        <v>487</v>
      </c>
      <c r="D35" s="16" t="s">
        <v>367</v>
      </c>
      <c r="E35" s="16" t="s">
        <v>368</v>
      </c>
      <c r="F35" s="16" t="s">
        <v>506</v>
      </c>
      <c r="G35" s="286" t="s">
        <v>277</v>
      </c>
      <c r="H35" s="123">
        <f>(365-52)*5</f>
        <v>1565</v>
      </c>
      <c r="I35" s="203" t="s">
        <v>7</v>
      </c>
      <c r="J35" s="174">
        <f t="shared" si="2"/>
        <v>0.8</v>
      </c>
      <c r="K35" s="260" t="s">
        <v>8</v>
      </c>
      <c r="L35" s="174">
        <f t="shared" si="0"/>
        <v>0.8</v>
      </c>
      <c r="M35" s="437" t="s">
        <v>101</v>
      </c>
      <c r="N35" s="7">
        <v>4</v>
      </c>
      <c r="O35" s="127" t="s">
        <v>369</v>
      </c>
      <c r="P35" s="285" t="s">
        <v>29</v>
      </c>
      <c r="Q35" s="7" t="s">
        <v>29</v>
      </c>
      <c r="R35" s="19" t="s">
        <v>15</v>
      </c>
      <c r="S35" s="19" t="s">
        <v>10</v>
      </c>
      <c r="T35" s="265">
        <v>0.4</v>
      </c>
      <c r="U35" s="19" t="s">
        <v>20</v>
      </c>
      <c r="V35" s="19" t="s">
        <v>23</v>
      </c>
      <c r="W35" s="19" t="s">
        <v>27</v>
      </c>
      <c r="X35" s="203" t="s">
        <v>94</v>
      </c>
      <c r="Y35" s="174">
        <v>0.36</v>
      </c>
      <c r="Z35" s="260" t="s">
        <v>8</v>
      </c>
      <c r="AA35" s="174">
        <f t="shared" si="1"/>
        <v>0.8</v>
      </c>
      <c r="AB35" s="437" t="s">
        <v>101</v>
      </c>
      <c r="AC35" s="450" t="s">
        <v>32</v>
      </c>
      <c r="AD35" s="177" t="s">
        <v>507</v>
      </c>
      <c r="AE35" s="7" t="s">
        <v>370</v>
      </c>
      <c r="AF35" s="71" t="s">
        <v>587</v>
      </c>
      <c r="AG35" s="192" t="s">
        <v>588</v>
      </c>
      <c r="AH35" s="7"/>
      <c r="AI35" s="7"/>
    </row>
    <row r="36" spans="1:35" ht="75.75" hidden="1" x14ac:dyDescent="0.3">
      <c r="A36" s="6">
        <v>25</v>
      </c>
      <c r="B36" s="6" t="s">
        <v>384</v>
      </c>
      <c r="C36" s="16" t="s">
        <v>375</v>
      </c>
      <c r="D36" s="126" t="s">
        <v>508</v>
      </c>
      <c r="E36" s="16" t="s">
        <v>376</v>
      </c>
      <c r="F36" s="16" t="s">
        <v>377</v>
      </c>
      <c r="G36" s="71" t="s">
        <v>81</v>
      </c>
      <c r="H36" s="7">
        <v>16</v>
      </c>
      <c r="I36" s="203" t="s">
        <v>95</v>
      </c>
      <c r="J36" s="174">
        <f t="shared" si="2"/>
        <v>0.4</v>
      </c>
      <c r="K36" s="260" t="s">
        <v>174</v>
      </c>
      <c r="L36" s="174">
        <f t="shared" si="0"/>
        <v>0.2</v>
      </c>
      <c r="M36" s="437" t="s">
        <v>103</v>
      </c>
      <c r="N36" s="6">
        <v>1</v>
      </c>
      <c r="O36" s="16" t="s">
        <v>378</v>
      </c>
      <c r="P36" s="71" t="s">
        <v>29</v>
      </c>
      <c r="Q36" s="6" t="s">
        <v>29</v>
      </c>
      <c r="R36" s="19" t="s">
        <v>15</v>
      </c>
      <c r="S36" s="19" t="s">
        <v>10</v>
      </c>
      <c r="T36" s="265">
        <v>0.4</v>
      </c>
      <c r="U36" s="19" t="s">
        <v>21</v>
      </c>
      <c r="V36" s="19" t="s">
        <v>24</v>
      </c>
      <c r="W36" s="19" t="s">
        <v>27</v>
      </c>
      <c r="X36" s="203" t="s">
        <v>94</v>
      </c>
      <c r="Y36" s="174">
        <v>0.24</v>
      </c>
      <c r="Z36" s="260" t="s">
        <v>174</v>
      </c>
      <c r="AA36" s="174">
        <f t="shared" si="1"/>
        <v>0.2</v>
      </c>
      <c r="AB36" s="437" t="s">
        <v>103</v>
      </c>
      <c r="AC36" s="450" t="s">
        <v>32</v>
      </c>
      <c r="AD36" s="16" t="s">
        <v>379</v>
      </c>
      <c r="AE36" s="7" t="s">
        <v>509</v>
      </c>
      <c r="AF36" s="71" t="s">
        <v>587</v>
      </c>
      <c r="AG36" s="250" t="s">
        <v>229</v>
      </c>
      <c r="AH36" s="7"/>
      <c r="AI36" s="7"/>
    </row>
    <row r="37" spans="1:35" ht="86.25" hidden="1" x14ac:dyDescent="0.3">
      <c r="A37" s="6">
        <v>26</v>
      </c>
      <c r="B37" s="6" t="s">
        <v>385</v>
      </c>
      <c r="C37" s="16" t="s">
        <v>510</v>
      </c>
      <c r="D37" s="16" t="s">
        <v>511</v>
      </c>
      <c r="E37" s="16" t="s">
        <v>380</v>
      </c>
      <c r="F37" s="16" t="s">
        <v>381</v>
      </c>
      <c r="G37" s="71" t="s">
        <v>277</v>
      </c>
      <c r="H37" s="7">
        <v>60</v>
      </c>
      <c r="I37" s="203" t="s">
        <v>202</v>
      </c>
      <c r="J37" s="174">
        <f t="shared" si="2"/>
        <v>0.6</v>
      </c>
      <c r="K37" s="260" t="s">
        <v>8</v>
      </c>
      <c r="L37" s="174">
        <f t="shared" si="0"/>
        <v>0.8</v>
      </c>
      <c r="M37" s="437" t="s">
        <v>101</v>
      </c>
      <c r="N37" s="6">
        <v>3</v>
      </c>
      <c r="O37" s="126" t="s">
        <v>382</v>
      </c>
      <c r="P37" s="6" t="s">
        <v>29</v>
      </c>
      <c r="Q37" s="6" t="s">
        <v>29</v>
      </c>
      <c r="R37" s="19" t="s">
        <v>15</v>
      </c>
      <c r="S37" s="19" t="s">
        <v>10</v>
      </c>
      <c r="T37" s="265">
        <v>0.4</v>
      </c>
      <c r="U37" s="19" t="s">
        <v>20</v>
      </c>
      <c r="V37" s="19" t="s">
        <v>23</v>
      </c>
      <c r="W37" s="19" t="s">
        <v>26</v>
      </c>
      <c r="X37" s="203" t="s">
        <v>94</v>
      </c>
      <c r="Y37" s="181">
        <v>0.36</v>
      </c>
      <c r="Z37" s="260" t="s">
        <v>8</v>
      </c>
      <c r="AA37" s="174">
        <f t="shared" si="1"/>
        <v>0.8</v>
      </c>
      <c r="AB37" s="437" t="s">
        <v>101</v>
      </c>
      <c r="AC37" s="450" t="s">
        <v>32</v>
      </c>
      <c r="AD37" s="177" t="s">
        <v>383</v>
      </c>
      <c r="AE37" s="7" t="s">
        <v>366</v>
      </c>
      <c r="AF37" s="71" t="s">
        <v>587</v>
      </c>
      <c r="AG37" s="192" t="s">
        <v>588</v>
      </c>
      <c r="AH37" s="7"/>
      <c r="AI37" s="7"/>
    </row>
    <row r="38" spans="1:35" ht="65.25" hidden="1" customHeight="1" x14ac:dyDescent="0.3">
      <c r="A38" s="547">
        <v>27</v>
      </c>
      <c r="B38" s="547" t="s">
        <v>386</v>
      </c>
      <c r="C38" s="509" t="s">
        <v>375</v>
      </c>
      <c r="D38" s="509" t="s">
        <v>387</v>
      </c>
      <c r="E38" s="509" t="s">
        <v>388</v>
      </c>
      <c r="F38" s="509" t="s">
        <v>512</v>
      </c>
      <c r="G38" s="493" t="s">
        <v>81</v>
      </c>
      <c r="H38" s="511">
        <v>600</v>
      </c>
      <c r="I38" s="507" t="s">
        <v>7</v>
      </c>
      <c r="J38" s="503">
        <f t="shared" si="2"/>
        <v>0.8</v>
      </c>
      <c r="K38" s="501" t="s">
        <v>102</v>
      </c>
      <c r="L38" s="503">
        <f>IF(K38="LEVE",20%,IF(K38="MENOR",40%,IF(K38="MODERADO",60%,IF(K38="MAYOR",80%,IF(K38="CATASTROFICO",100%,IF(I38="",""))))))</f>
        <v>0.6</v>
      </c>
      <c r="M38" s="505" t="s">
        <v>101</v>
      </c>
      <c r="N38" s="6">
        <v>1</v>
      </c>
      <c r="O38" s="126" t="s">
        <v>389</v>
      </c>
      <c r="P38" s="6" t="s">
        <v>29</v>
      </c>
      <c r="Q38" s="6" t="s">
        <v>29</v>
      </c>
      <c r="R38" s="19" t="s">
        <v>15</v>
      </c>
      <c r="S38" s="19" t="s">
        <v>10</v>
      </c>
      <c r="T38" s="265">
        <v>0.4</v>
      </c>
      <c r="U38" s="19" t="s">
        <v>20</v>
      </c>
      <c r="V38" s="19" t="s">
        <v>23</v>
      </c>
      <c r="W38" s="19" t="s">
        <v>26</v>
      </c>
      <c r="X38" s="507" t="s">
        <v>95</v>
      </c>
      <c r="Y38" s="174">
        <v>0.48</v>
      </c>
      <c r="Z38" s="501" t="s">
        <v>102</v>
      </c>
      <c r="AA38" s="503">
        <f t="shared" si="1"/>
        <v>0.6</v>
      </c>
      <c r="AB38" s="505" t="s">
        <v>101</v>
      </c>
      <c r="AC38" s="450" t="s">
        <v>32</v>
      </c>
      <c r="AD38" s="126" t="s">
        <v>390</v>
      </c>
      <c r="AE38" s="126" t="s">
        <v>513</v>
      </c>
      <c r="AF38" s="71" t="s">
        <v>587</v>
      </c>
      <c r="AG38" s="250" t="s">
        <v>229</v>
      </c>
      <c r="AH38" s="7"/>
      <c r="AI38" s="7"/>
    </row>
    <row r="39" spans="1:35" ht="81" hidden="1" customHeight="1" x14ac:dyDescent="0.3">
      <c r="A39" s="548"/>
      <c r="B39" s="548"/>
      <c r="C39" s="510"/>
      <c r="D39" s="510"/>
      <c r="E39" s="510"/>
      <c r="F39" s="510"/>
      <c r="G39" s="495"/>
      <c r="H39" s="512"/>
      <c r="I39" s="508"/>
      <c r="J39" s="504"/>
      <c r="K39" s="502"/>
      <c r="L39" s="504"/>
      <c r="M39" s="506"/>
      <c r="N39" s="6">
        <v>2</v>
      </c>
      <c r="O39" s="126" t="s">
        <v>514</v>
      </c>
      <c r="P39" s="6" t="s">
        <v>29</v>
      </c>
      <c r="Q39" s="6" t="s">
        <v>29</v>
      </c>
      <c r="R39" s="19" t="s">
        <v>15</v>
      </c>
      <c r="S39" s="19" t="s">
        <v>10</v>
      </c>
      <c r="T39" s="265">
        <v>0.3</v>
      </c>
      <c r="U39" s="19" t="s">
        <v>20</v>
      </c>
      <c r="V39" s="19" t="s">
        <v>23</v>
      </c>
      <c r="W39" s="19" t="s">
        <v>26</v>
      </c>
      <c r="X39" s="508"/>
      <c r="Y39" s="174">
        <v>0.48</v>
      </c>
      <c r="Z39" s="502"/>
      <c r="AA39" s="504"/>
      <c r="AB39" s="506"/>
      <c r="AC39" s="450" t="s">
        <v>32</v>
      </c>
      <c r="AD39" s="126" t="s">
        <v>515</v>
      </c>
      <c r="AE39" s="126" t="s">
        <v>516</v>
      </c>
      <c r="AF39" s="71" t="s">
        <v>587</v>
      </c>
      <c r="AG39" s="250" t="s">
        <v>229</v>
      </c>
      <c r="AH39" s="7"/>
      <c r="AI39" s="7"/>
    </row>
    <row r="40" spans="1:35" ht="81" hidden="1" customHeight="1" x14ac:dyDescent="0.3">
      <c r="A40" s="447">
        <v>28</v>
      </c>
      <c r="B40" s="447" t="s">
        <v>589</v>
      </c>
      <c r="C40" s="16" t="s">
        <v>375</v>
      </c>
      <c r="D40" s="16" t="s">
        <v>592</v>
      </c>
      <c r="E40" s="16" t="s">
        <v>593</v>
      </c>
      <c r="F40" s="16" t="s">
        <v>594</v>
      </c>
      <c r="G40" s="286" t="s">
        <v>81</v>
      </c>
      <c r="H40" s="123">
        <v>12</v>
      </c>
      <c r="I40" s="203" t="s">
        <v>95</v>
      </c>
      <c r="J40" s="174">
        <f t="shared" ref="J40" si="3">IF(I40="MUY BAJA",20%,IF(I40="BAJA",40%,IF(I40="MEDIA",60%,IF(I40="ALTA",80%,IF(I40="MUY ALTA",100%,IF(I40="",""))))))</f>
        <v>0.4</v>
      </c>
      <c r="K40" s="260" t="s">
        <v>104</v>
      </c>
      <c r="L40" s="174">
        <f t="shared" ref="L40:L42" si="4">IF(K40="LEVE",20%,IF(K40="MENOR",40%,IF(K40="MODERADO",60%,IF(K40="MAYOR",80%,IF(K40="CATASTROFICO",100%,IF(I40="",""))))))</f>
        <v>0.4</v>
      </c>
      <c r="M40" s="437" t="s">
        <v>103</v>
      </c>
      <c r="N40" s="6">
        <v>3</v>
      </c>
      <c r="O40" s="127" t="s">
        <v>595</v>
      </c>
      <c r="P40" s="285" t="s">
        <v>29</v>
      </c>
      <c r="Q40" s="7" t="s">
        <v>29</v>
      </c>
      <c r="R40" s="19" t="s">
        <v>16</v>
      </c>
      <c r="S40" s="19" t="s">
        <v>10</v>
      </c>
      <c r="T40" s="265">
        <v>0.3</v>
      </c>
      <c r="U40" s="19" t="s">
        <v>20</v>
      </c>
      <c r="V40" s="19" t="s">
        <v>23</v>
      </c>
      <c r="W40" s="19" t="s">
        <v>27</v>
      </c>
      <c r="X40" s="203" t="s">
        <v>94</v>
      </c>
      <c r="Y40" s="174">
        <v>0.48</v>
      </c>
      <c r="Z40" s="260" t="s">
        <v>104</v>
      </c>
      <c r="AA40" s="174">
        <f t="shared" ref="AA40:AA42" si="5">IF(Z40="LEVE",20%,IF(Z40="MENOR",40%,IF(Z40="MODERADO",60%,IF(Z40="MAYOR",80%,IF(Z40="CATASTROFICO",100%,IF(Z40="",""))))))</f>
        <v>0.4</v>
      </c>
      <c r="AB40" s="437" t="s">
        <v>103</v>
      </c>
      <c r="AC40" s="450" t="s">
        <v>32</v>
      </c>
      <c r="AD40" s="16" t="s">
        <v>596</v>
      </c>
      <c r="AE40" s="126" t="s">
        <v>597</v>
      </c>
      <c r="AF40" s="71" t="s">
        <v>587</v>
      </c>
      <c r="AG40" s="250" t="s">
        <v>229</v>
      </c>
      <c r="AH40" s="7"/>
      <c r="AI40" s="7"/>
    </row>
    <row r="41" spans="1:35" ht="81" hidden="1" customHeight="1" x14ac:dyDescent="0.3">
      <c r="A41" s="447">
        <v>29</v>
      </c>
      <c r="B41" s="447" t="s">
        <v>590</v>
      </c>
      <c r="C41" s="16" t="s">
        <v>375</v>
      </c>
      <c r="D41" s="83" t="s">
        <v>598</v>
      </c>
      <c r="E41" s="83" t="s">
        <v>599</v>
      </c>
      <c r="F41" s="83" t="s">
        <v>600</v>
      </c>
      <c r="G41" s="286" t="s">
        <v>81</v>
      </c>
      <c r="H41" s="123">
        <v>2</v>
      </c>
      <c r="I41" s="203" t="s">
        <v>94</v>
      </c>
      <c r="J41" s="174">
        <f>IF(I41="MUY BAJA",20%,IF(I41="BAJA",40%,IF(I41="MEDIA",60%,IF(I41="ALTA",80%,IF(I41="MUY ALTA",100%,IF(I41="",""))))))</f>
        <v>0.2</v>
      </c>
      <c r="K41" s="260" t="s">
        <v>104</v>
      </c>
      <c r="L41" s="174">
        <f t="shared" si="4"/>
        <v>0.4</v>
      </c>
      <c r="M41" s="437" t="s">
        <v>103</v>
      </c>
      <c r="N41" s="6">
        <v>4</v>
      </c>
      <c r="O41" s="127" t="s">
        <v>601</v>
      </c>
      <c r="P41" s="7" t="s">
        <v>29</v>
      </c>
      <c r="Q41" s="7" t="s">
        <v>29</v>
      </c>
      <c r="R41" s="19" t="s">
        <v>15</v>
      </c>
      <c r="S41" s="19" t="s">
        <v>10</v>
      </c>
      <c r="T41" s="265">
        <v>0.4</v>
      </c>
      <c r="U41" s="19" t="s">
        <v>20</v>
      </c>
      <c r="V41" s="19" t="s">
        <v>23</v>
      </c>
      <c r="W41" s="19" t="s">
        <v>26</v>
      </c>
      <c r="X41" s="203" t="s">
        <v>94</v>
      </c>
      <c r="Y41" s="174">
        <v>0.28000000000000003</v>
      </c>
      <c r="Z41" s="260" t="s">
        <v>104</v>
      </c>
      <c r="AA41" s="174">
        <f t="shared" si="5"/>
        <v>0.4</v>
      </c>
      <c r="AB41" s="437" t="s">
        <v>103</v>
      </c>
      <c r="AC41" s="450" t="s">
        <v>32</v>
      </c>
      <c r="AD41" s="16" t="s">
        <v>602</v>
      </c>
      <c r="AE41" s="126" t="s">
        <v>603</v>
      </c>
      <c r="AF41" s="71" t="s">
        <v>587</v>
      </c>
      <c r="AG41" s="250" t="s">
        <v>229</v>
      </c>
      <c r="AH41" s="7"/>
      <c r="AI41" s="7"/>
    </row>
    <row r="42" spans="1:35" ht="81" hidden="1" customHeight="1" x14ac:dyDescent="0.3">
      <c r="A42" s="447">
        <v>30</v>
      </c>
      <c r="B42" s="447" t="s">
        <v>591</v>
      </c>
      <c r="C42" s="16" t="s">
        <v>298</v>
      </c>
      <c r="D42" s="83" t="s">
        <v>604</v>
      </c>
      <c r="E42" s="16" t="s">
        <v>605</v>
      </c>
      <c r="F42" s="122" t="s">
        <v>606</v>
      </c>
      <c r="G42" s="286" t="s">
        <v>81</v>
      </c>
      <c r="H42" s="123">
        <f>2*12</f>
        <v>24</v>
      </c>
      <c r="I42" s="203" t="s">
        <v>95</v>
      </c>
      <c r="J42" s="174">
        <f t="shared" ref="J42:J46" si="6">IF(I42="MUY BAJA",20%,IF(I42="BAJA",40%,IF(I42="MEDIA",60%,IF(I42="ALTA",80%,IF(I42="MUY ALTA",100%,IF(I42="",""))))))</f>
        <v>0.4</v>
      </c>
      <c r="K42" s="260" t="s">
        <v>174</v>
      </c>
      <c r="L42" s="174">
        <f t="shared" si="4"/>
        <v>0.2</v>
      </c>
      <c r="M42" s="437" t="s">
        <v>103</v>
      </c>
      <c r="N42" s="6">
        <v>5</v>
      </c>
      <c r="O42" s="127" t="s">
        <v>607</v>
      </c>
      <c r="P42" s="7" t="s">
        <v>29</v>
      </c>
      <c r="Q42" s="7" t="s">
        <v>29</v>
      </c>
      <c r="R42" s="19" t="s">
        <v>16</v>
      </c>
      <c r="S42" s="19" t="s">
        <v>10</v>
      </c>
      <c r="T42" s="323">
        <v>0.3</v>
      </c>
      <c r="U42" s="19" t="s">
        <v>20</v>
      </c>
      <c r="V42" s="19" t="s">
        <v>23</v>
      </c>
      <c r="W42" s="19" t="s">
        <v>26</v>
      </c>
      <c r="X42" s="203" t="s">
        <v>94</v>
      </c>
      <c r="Y42" s="294">
        <v>0.12</v>
      </c>
      <c r="Z42" s="260" t="s">
        <v>174</v>
      </c>
      <c r="AA42" s="174">
        <f t="shared" si="5"/>
        <v>0.2</v>
      </c>
      <c r="AB42" s="437" t="s">
        <v>103</v>
      </c>
      <c r="AC42" s="450" t="s">
        <v>32</v>
      </c>
      <c r="AD42" s="7" t="s">
        <v>608</v>
      </c>
      <c r="AE42" s="126" t="s">
        <v>609</v>
      </c>
      <c r="AF42" s="71" t="s">
        <v>587</v>
      </c>
      <c r="AG42" s="250" t="s">
        <v>229</v>
      </c>
      <c r="AH42" s="7"/>
      <c r="AI42" s="7"/>
    </row>
    <row r="43" spans="1:35" ht="75.75" x14ac:dyDescent="0.3">
      <c r="A43" s="6">
        <v>31</v>
      </c>
      <c r="B43" s="6" t="s">
        <v>401</v>
      </c>
      <c r="C43" s="444" t="s">
        <v>517</v>
      </c>
      <c r="D43" s="440" t="s">
        <v>405</v>
      </c>
      <c r="E43" s="297" t="s">
        <v>518</v>
      </c>
      <c r="F43" s="440" t="s">
        <v>519</v>
      </c>
      <c r="G43" s="435" t="s">
        <v>81</v>
      </c>
      <c r="H43" s="439">
        <v>8</v>
      </c>
      <c r="I43" s="203" t="s">
        <v>95</v>
      </c>
      <c r="J43" s="436">
        <f t="shared" si="6"/>
        <v>0.4</v>
      </c>
      <c r="K43" s="260" t="s">
        <v>8</v>
      </c>
      <c r="L43" s="174">
        <f t="shared" ref="L43:L46" si="7">IF(K43="LEVE",20%,IF(K43="MENOR",40%,IF(K43="MODERADO",60%,IF(K43="MAYOR",80%,IF(K43="CATASTRÓFICO",100%,IF(I43="",""))))))</f>
        <v>0.8</v>
      </c>
      <c r="M43" s="437" t="s">
        <v>101</v>
      </c>
      <c r="N43" s="6">
        <v>1</v>
      </c>
      <c r="O43" s="16" t="s">
        <v>406</v>
      </c>
      <c r="P43" s="173" t="s">
        <v>29</v>
      </c>
      <c r="Q43" s="173" t="s">
        <v>29</v>
      </c>
      <c r="R43" s="19" t="s">
        <v>15</v>
      </c>
      <c r="S43" s="19" t="s">
        <v>10</v>
      </c>
      <c r="T43" s="174">
        <v>0.4</v>
      </c>
      <c r="U43" s="19" t="s">
        <v>20</v>
      </c>
      <c r="V43" s="19" t="s">
        <v>23</v>
      </c>
      <c r="W43" s="19" t="s">
        <v>27</v>
      </c>
      <c r="X43" s="203" t="s">
        <v>95</v>
      </c>
      <c r="Y43" s="174">
        <v>0.28000000000000003</v>
      </c>
      <c r="Z43" s="260" t="s">
        <v>8</v>
      </c>
      <c r="AA43" s="174">
        <f t="shared" si="1"/>
        <v>0.8</v>
      </c>
      <c r="AB43" s="437" t="s">
        <v>101</v>
      </c>
      <c r="AC43" s="450" t="s">
        <v>32</v>
      </c>
      <c r="AD43" s="177" t="s">
        <v>520</v>
      </c>
      <c r="AE43" s="127" t="s">
        <v>521</v>
      </c>
      <c r="AF43" s="71" t="s">
        <v>587</v>
      </c>
      <c r="AG43" s="192" t="s">
        <v>229</v>
      </c>
      <c r="AH43" s="7"/>
      <c r="AI43" s="7"/>
    </row>
    <row r="44" spans="1:35" ht="114.75" x14ac:dyDescent="0.3">
      <c r="A44" s="6">
        <v>32</v>
      </c>
      <c r="B44" s="6" t="s">
        <v>402</v>
      </c>
      <c r="C44" s="444" t="s">
        <v>517</v>
      </c>
      <c r="D44" s="263" t="s">
        <v>522</v>
      </c>
      <c r="E44" s="263" t="s">
        <v>523</v>
      </c>
      <c r="F44" s="263" t="s">
        <v>524</v>
      </c>
      <c r="G44" s="71" t="s">
        <v>81</v>
      </c>
      <c r="H44" s="7">
        <f>5*12</f>
        <v>60</v>
      </c>
      <c r="I44" s="203" t="s">
        <v>202</v>
      </c>
      <c r="J44" s="436">
        <f t="shared" si="6"/>
        <v>0.6</v>
      </c>
      <c r="K44" s="260" t="s">
        <v>174</v>
      </c>
      <c r="L44" s="174">
        <f t="shared" si="7"/>
        <v>0.2</v>
      </c>
      <c r="M44" s="437" t="s">
        <v>103</v>
      </c>
      <c r="N44" s="6">
        <v>2</v>
      </c>
      <c r="O44" s="126" t="s">
        <v>407</v>
      </c>
      <c r="P44" s="6" t="s">
        <v>29</v>
      </c>
      <c r="Q44" s="6" t="s">
        <v>29</v>
      </c>
      <c r="R44" s="19" t="s">
        <v>17</v>
      </c>
      <c r="S44" s="19" t="s">
        <v>10</v>
      </c>
      <c r="T44" s="174">
        <v>0.3</v>
      </c>
      <c r="U44" s="19" t="s">
        <v>20</v>
      </c>
      <c r="V44" s="19" t="s">
        <v>23</v>
      </c>
      <c r="W44" s="19" t="s">
        <v>27</v>
      </c>
      <c r="X44" s="203" t="s">
        <v>202</v>
      </c>
      <c r="Y44" s="174">
        <v>0.36</v>
      </c>
      <c r="Z44" s="260" t="s">
        <v>174</v>
      </c>
      <c r="AA44" s="174">
        <f t="shared" si="1"/>
        <v>0.2</v>
      </c>
      <c r="AB44" s="437" t="s">
        <v>103</v>
      </c>
      <c r="AC44" s="450" t="s">
        <v>32</v>
      </c>
      <c r="AD44" s="177" t="s">
        <v>525</v>
      </c>
      <c r="AE44" s="7" t="s">
        <v>408</v>
      </c>
      <c r="AF44" s="71" t="s">
        <v>587</v>
      </c>
      <c r="AG44" s="192" t="s">
        <v>229</v>
      </c>
      <c r="AH44" s="7"/>
      <c r="AI44" s="7"/>
    </row>
    <row r="45" spans="1:35" ht="86.25" x14ac:dyDescent="0.3">
      <c r="A45" s="446">
        <v>33</v>
      </c>
      <c r="B45" s="6" t="s">
        <v>403</v>
      </c>
      <c r="C45" s="177" t="s">
        <v>409</v>
      </c>
      <c r="D45" s="263" t="s">
        <v>526</v>
      </c>
      <c r="E45" s="263" t="s">
        <v>527</v>
      </c>
      <c r="F45" s="263" t="s">
        <v>528</v>
      </c>
      <c r="G45" s="71" t="s">
        <v>81</v>
      </c>
      <c r="H45" s="7">
        <v>32</v>
      </c>
      <c r="I45" s="203" t="s">
        <v>202</v>
      </c>
      <c r="J45" s="436">
        <f t="shared" si="6"/>
        <v>0.6</v>
      </c>
      <c r="K45" s="260" t="s">
        <v>8</v>
      </c>
      <c r="L45" s="174">
        <f t="shared" si="7"/>
        <v>0.8</v>
      </c>
      <c r="M45" s="437" t="s">
        <v>101</v>
      </c>
      <c r="N45" s="6">
        <v>3</v>
      </c>
      <c r="O45" s="126" t="s">
        <v>410</v>
      </c>
      <c r="P45" s="6" t="s">
        <v>29</v>
      </c>
      <c r="Q45" s="6" t="s">
        <v>29</v>
      </c>
      <c r="R45" s="19" t="s">
        <v>16</v>
      </c>
      <c r="S45" s="19" t="s">
        <v>10</v>
      </c>
      <c r="T45" s="298">
        <v>0.4</v>
      </c>
      <c r="U45" s="19" t="s">
        <v>20</v>
      </c>
      <c r="V45" s="19" t="s">
        <v>23</v>
      </c>
      <c r="W45" s="19" t="s">
        <v>26</v>
      </c>
      <c r="X45" s="203" t="s">
        <v>95</v>
      </c>
      <c r="Y45" s="183">
        <v>0.36</v>
      </c>
      <c r="Z45" s="260" t="s">
        <v>8</v>
      </c>
      <c r="AA45" s="174">
        <f t="shared" si="1"/>
        <v>0.8</v>
      </c>
      <c r="AB45" s="437" t="s">
        <v>101</v>
      </c>
      <c r="AC45" s="450" t="s">
        <v>32</v>
      </c>
      <c r="AD45" s="126" t="s">
        <v>411</v>
      </c>
      <c r="AE45" s="7" t="s">
        <v>529</v>
      </c>
      <c r="AF45" s="71" t="s">
        <v>587</v>
      </c>
      <c r="AG45" s="192" t="s">
        <v>229</v>
      </c>
      <c r="AH45" s="7"/>
      <c r="AI45" s="7"/>
    </row>
    <row r="46" spans="1:35" ht="82.5" x14ac:dyDescent="0.3">
      <c r="A46" s="447">
        <v>34</v>
      </c>
      <c r="B46" s="6" t="s">
        <v>404</v>
      </c>
      <c r="C46" s="177" t="s">
        <v>409</v>
      </c>
      <c r="D46" s="16" t="s">
        <v>412</v>
      </c>
      <c r="E46" s="16" t="s">
        <v>413</v>
      </c>
      <c r="F46" s="16" t="s">
        <v>414</v>
      </c>
      <c r="G46" s="71" t="s">
        <v>415</v>
      </c>
      <c r="H46" s="7">
        <f>816</f>
        <v>816</v>
      </c>
      <c r="I46" s="203" t="s">
        <v>7</v>
      </c>
      <c r="J46" s="436">
        <f t="shared" si="6"/>
        <v>0.8</v>
      </c>
      <c r="K46" s="260" t="s">
        <v>8</v>
      </c>
      <c r="L46" s="174">
        <f t="shared" si="7"/>
        <v>0.8</v>
      </c>
      <c r="M46" s="437" t="s">
        <v>101</v>
      </c>
      <c r="N46" s="7">
        <v>4</v>
      </c>
      <c r="O46" s="127" t="s">
        <v>416</v>
      </c>
      <c r="P46" s="7" t="s">
        <v>29</v>
      </c>
      <c r="Q46" s="7" t="s">
        <v>29</v>
      </c>
      <c r="R46" s="19" t="s">
        <v>15</v>
      </c>
      <c r="S46" s="19" t="s">
        <v>11</v>
      </c>
      <c r="T46" s="181">
        <v>0.5</v>
      </c>
      <c r="U46" s="19" t="s">
        <v>20</v>
      </c>
      <c r="V46" s="19" t="s">
        <v>23</v>
      </c>
      <c r="W46" s="19" t="s">
        <v>27</v>
      </c>
      <c r="X46" s="203" t="s">
        <v>95</v>
      </c>
      <c r="Y46" s="174">
        <v>0.4</v>
      </c>
      <c r="Z46" s="260" t="s">
        <v>8</v>
      </c>
      <c r="AA46" s="174">
        <f t="shared" si="1"/>
        <v>0.8</v>
      </c>
      <c r="AB46" s="437" t="s">
        <v>101</v>
      </c>
      <c r="AC46" s="450" t="s">
        <v>32</v>
      </c>
      <c r="AD46" s="177" t="s">
        <v>417</v>
      </c>
      <c r="AE46" s="7" t="s">
        <v>530</v>
      </c>
      <c r="AF46" s="71" t="s">
        <v>587</v>
      </c>
      <c r="AG46" s="192" t="s">
        <v>588</v>
      </c>
      <c r="AH46" s="7"/>
      <c r="AI46" s="7"/>
    </row>
    <row r="47" spans="1:35" s="77" customFormat="1" ht="41.25" customHeight="1" x14ac:dyDescent="0.3">
      <c r="A47" s="547">
        <v>35</v>
      </c>
      <c r="B47" s="547" t="s">
        <v>695</v>
      </c>
      <c r="C47" s="538" t="s">
        <v>152</v>
      </c>
      <c r="D47" s="509" t="s">
        <v>696</v>
      </c>
      <c r="E47" s="608" t="s">
        <v>694</v>
      </c>
      <c r="F47" s="509" t="s">
        <v>697</v>
      </c>
      <c r="G47" s="493" t="s">
        <v>277</v>
      </c>
      <c r="H47" s="511">
        <v>100</v>
      </c>
      <c r="I47" s="507" t="s">
        <v>202</v>
      </c>
      <c r="J47" s="503">
        <f>IF(I47="MUY BAJA",20%,IF(I47="BAJA",40%,IF(I47="MEDIA",60%,IF(I47="ALTA",80%,IF(I47="MUY ALTA",100%,IF(I47="",""))))))</f>
        <v>0.6</v>
      </c>
      <c r="K47" s="501" t="s">
        <v>105</v>
      </c>
      <c r="L47" s="503">
        <f>IF(K47="LEVE",20%,IF(K47="MENOR",40%,IF(K47="MODERADO",60%,IF(K47="MAYOR",80%,IF(K47="CATASTRÓFICO",100%,IF(I47="",""))))))</f>
        <v>1</v>
      </c>
      <c r="M47" s="505" t="s">
        <v>100</v>
      </c>
      <c r="N47" s="6">
        <v>1</v>
      </c>
      <c r="O47" s="459" t="s">
        <v>698</v>
      </c>
      <c r="P47" s="71" t="s">
        <v>29</v>
      </c>
      <c r="Q47" s="6" t="s">
        <v>29</v>
      </c>
      <c r="R47" s="19" t="s">
        <v>15</v>
      </c>
      <c r="S47" s="19" t="s">
        <v>11</v>
      </c>
      <c r="T47" s="265">
        <f>[15]ValoraciónControles!H52</f>
        <v>0</v>
      </c>
      <c r="U47" s="19" t="s">
        <v>21</v>
      </c>
      <c r="V47" s="19" t="s">
        <v>23</v>
      </c>
      <c r="W47" s="19" t="s">
        <v>27</v>
      </c>
      <c r="X47" s="507" t="s">
        <v>202</v>
      </c>
      <c r="Y47" s="200">
        <v>0.1</v>
      </c>
      <c r="Z47" s="561" t="s">
        <v>105</v>
      </c>
      <c r="AA47" s="453">
        <v>0.8</v>
      </c>
      <c r="AB47" s="505" t="s">
        <v>100</v>
      </c>
      <c r="AC47" s="456" t="s">
        <v>32</v>
      </c>
      <c r="AD47" s="451"/>
      <c r="AE47" s="301" t="s">
        <v>420</v>
      </c>
      <c r="AF47" s="71" t="s">
        <v>704</v>
      </c>
      <c r="AG47" s="553" t="s">
        <v>588</v>
      </c>
      <c r="AH47" s="7"/>
      <c r="AI47" s="7"/>
    </row>
    <row r="48" spans="1:35" s="77" customFormat="1" ht="41.25" customHeight="1" x14ac:dyDescent="0.3">
      <c r="A48" s="584"/>
      <c r="B48" s="584"/>
      <c r="C48" s="607"/>
      <c r="D48" s="549"/>
      <c r="E48" s="609"/>
      <c r="F48" s="549"/>
      <c r="G48" s="494"/>
      <c r="H48" s="550"/>
      <c r="I48" s="551"/>
      <c r="J48" s="572"/>
      <c r="K48" s="606"/>
      <c r="L48" s="572"/>
      <c r="M48" s="604"/>
      <c r="N48" s="6">
        <v>2</v>
      </c>
      <c r="O48" s="459" t="s">
        <v>699</v>
      </c>
      <c r="P48" s="6" t="s">
        <v>29</v>
      </c>
      <c r="Q48" s="6" t="s">
        <v>29</v>
      </c>
      <c r="R48" s="19" t="s">
        <v>15</v>
      </c>
      <c r="S48" s="19" t="s">
        <v>10</v>
      </c>
      <c r="T48" s="265">
        <f>[15]ValoraciónControles!H67</f>
        <v>0</v>
      </c>
      <c r="U48" s="19" t="s">
        <v>20</v>
      </c>
      <c r="V48" s="19" t="s">
        <v>23</v>
      </c>
      <c r="W48" s="19" t="s">
        <v>27</v>
      </c>
      <c r="X48" s="551"/>
      <c r="Y48" s="200">
        <v>0.04</v>
      </c>
      <c r="Z48" s="603"/>
      <c r="AA48" s="454">
        <v>0.8</v>
      </c>
      <c r="AB48" s="604"/>
      <c r="AC48" s="457" t="s">
        <v>32</v>
      </c>
      <c r="AD48" s="451"/>
      <c r="AE48" s="301" t="s">
        <v>530</v>
      </c>
      <c r="AF48" s="71" t="s">
        <v>704</v>
      </c>
      <c r="AG48" s="605"/>
      <c r="AH48" s="7"/>
      <c r="AI48" s="7"/>
    </row>
    <row r="49" spans="1:35" s="77" customFormat="1" ht="41.25" customHeight="1" x14ac:dyDescent="0.3">
      <c r="A49" s="584"/>
      <c r="B49" s="584"/>
      <c r="C49" s="607"/>
      <c r="D49" s="549"/>
      <c r="E49" s="609"/>
      <c r="F49" s="549"/>
      <c r="G49" s="494"/>
      <c r="H49" s="550"/>
      <c r="I49" s="551"/>
      <c r="J49" s="572"/>
      <c r="K49" s="606"/>
      <c r="L49" s="572"/>
      <c r="M49" s="604"/>
      <c r="N49" s="6">
        <v>3</v>
      </c>
      <c r="O49" s="459" t="s">
        <v>700</v>
      </c>
      <c r="P49" s="6" t="s">
        <v>29</v>
      </c>
      <c r="Q49" s="6" t="s">
        <v>29</v>
      </c>
      <c r="R49" s="19" t="s">
        <v>15</v>
      </c>
      <c r="S49" s="19" t="s">
        <v>10</v>
      </c>
      <c r="T49" s="265">
        <v>0.4</v>
      </c>
      <c r="U49" s="19" t="s">
        <v>21</v>
      </c>
      <c r="V49" s="19" t="s">
        <v>23</v>
      </c>
      <c r="W49" s="19" t="s">
        <v>27</v>
      </c>
      <c r="X49" s="551"/>
      <c r="Y49" s="200">
        <v>1.6E-2</v>
      </c>
      <c r="Z49" s="603"/>
      <c r="AA49" s="454">
        <v>0.8</v>
      </c>
      <c r="AB49" s="604"/>
      <c r="AC49" s="457" t="s">
        <v>32</v>
      </c>
      <c r="AD49" s="451"/>
      <c r="AE49" s="301" t="s">
        <v>530</v>
      </c>
      <c r="AF49" s="71" t="s">
        <v>704</v>
      </c>
      <c r="AG49" s="605"/>
      <c r="AH49" s="7"/>
      <c r="AI49" s="7"/>
    </row>
    <row r="50" spans="1:35" s="77" customFormat="1" ht="41.25" customHeight="1" x14ac:dyDescent="0.3">
      <c r="A50" s="584"/>
      <c r="B50" s="584"/>
      <c r="C50" s="607"/>
      <c r="D50" s="549"/>
      <c r="E50" s="609"/>
      <c r="F50" s="549"/>
      <c r="G50" s="494"/>
      <c r="H50" s="550"/>
      <c r="I50" s="551"/>
      <c r="J50" s="572"/>
      <c r="K50" s="606"/>
      <c r="L50" s="572"/>
      <c r="M50" s="604"/>
      <c r="N50" s="6">
        <v>4</v>
      </c>
      <c r="O50" s="459" t="s">
        <v>701</v>
      </c>
      <c r="P50" s="6" t="s">
        <v>29</v>
      </c>
      <c r="Q50" s="6" t="s">
        <v>29</v>
      </c>
      <c r="R50" s="19" t="s">
        <v>15</v>
      </c>
      <c r="S50" s="19" t="s">
        <v>10</v>
      </c>
      <c r="T50" s="265">
        <f>[15]ValoraciónControles!H82</f>
        <v>0</v>
      </c>
      <c r="U50" s="19" t="s">
        <v>20</v>
      </c>
      <c r="V50" s="19" t="s">
        <v>23</v>
      </c>
      <c r="W50" s="19" t="s">
        <v>27</v>
      </c>
      <c r="X50" s="551"/>
      <c r="Y50" s="200">
        <v>8.0000000000000002E-3</v>
      </c>
      <c r="Z50" s="603"/>
      <c r="AA50" s="454">
        <v>0.8</v>
      </c>
      <c r="AB50" s="604"/>
      <c r="AC50" s="457" t="s">
        <v>32</v>
      </c>
      <c r="AD50" s="451"/>
      <c r="AE50" s="301" t="s">
        <v>530</v>
      </c>
      <c r="AF50" s="71" t="s">
        <v>704</v>
      </c>
      <c r="AG50" s="605"/>
      <c r="AH50" s="7"/>
      <c r="AI50" s="7"/>
    </row>
    <row r="51" spans="1:35" s="77" customFormat="1" ht="41.25" customHeight="1" x14ac:dyDescent="0.3">
      <c r="A51" s="584"/>
      <c r="B51" s="584"/>
      <c r="C51" s="607"/>
      <c r="D51" s="549"/>
      <c r="E51" s="609"/>
      <c r="F51" s="549"/>
      <c r="G51" s="494"/>
      <c r="H51" s="550"/>
      <c r="I51" s="551"/>
      <c r="J51" s="572"/>
      <c r="K51" s="606"/>
      <c r="L51" s="572"/>
      <c r="M51" s="604"/>
      <c r="N51" s="6">
        <v>5</v>
      </c>
      <c r="O51" s="459" t="s">
        <v>702</v>
      </c>
      <c r="P51" s="285" t="s">
        <v>29</v>
      </c>
      <c r="Q51" s="7" t="s">
        <v>29</v>
      </c>
      <c r="R51" s="19" t="s">
        <v>15</v>
      </c>
      <c r="S51" s="19" t="s">
        <v>10</v>
      </c>
      <c r="T51" s="265">
        <f>[15]ValoraciónControles!H97</f>
        <v>0</v>
      </c>
      <c r="U51" s="19" t="s">
        <v>20</v>
      </c>
      <c r="V51" s="19" t="s">
        <v>23</v>
      </c>
      <c r="W51" s="19" t="s">
        <v>27</v>
      </c>
      <c r="X51" s="551"/>
      <c r="Y51" s="200">
        <v>4.0000000000000001E-3</v>
      </c>
      <c r="Z51" s="603"/>
      <c r="AA51" s="454">
        <v>0.8</v>
      </c>
      <c r="AB51" s="604"/>
      <c r="AC51" s="457" t="s">
        <v>32</v>
      </c>
      <c r="AD51" s="451"/>
      <c r="AE51" s="301" t="s">
        <v>530</v>
      </c>
      <c r="AF51" s="71" t="s">
        <v>704</v>
      </c>
      <c r="AG51" s="605"/>
      <c r="AH51" s="7"/>
      <c r="AI51" s="7"/>
    </row>
    <row r="52" spans="1:35" s="77" customFormat="1" ht="41.25" customHeight="1" x14ac:dyDescent="0.3">
      <c r="A52" s="548"/>
      <c r="B52" s="548"/>
      <c r="C52" s="539"/>
      <c r="D52" s="510"/>
      <c r="E52" s="610"/>
      <c r="F52" s="510"/>
      <c r="G52" s="495"/>
      <c r="H52" s="512"/>
      <c r="I52" s="508"/>
      <c r="J52" s="504"/>
      <c r="K52" s="513"/>
      <c r="L52" s="504"/>
      <c r="M52" s="506"/>
      <c r="N52" s="6">
        <v>6</v>
      </c>
      <c r="O52" s="459" t="s">
        <v>703</v>
      </c>
      <c r="P52" s="7" t="s">
        <v>29</v>
      </c>
      <c r="Q52" s="7" t="s">
        <v>29</v>
      </c>
      <c r="R52" s="19" t="s">
        <v>15</v>
      </c>
      <c r="S52" s="19" t="s">
        <v>10</v>
      </c>
      <c r="T52" s="452">
        <v>0.4</v>
      </c>
      <c r="U52" s="19" t="s">
        <v>20</v>
      </c>
      <c r="V52" s="19" t="s">
        <v>23</v>
      </c>
      <c r="W52" s="19" t="s">
        <v>27</v>
      </c>
      <c r="X52" s="508"/>
      <c r="Y52" s="200">
        <v>0</v>
      </c>
      <c r="Z52" s="562"/>
      <c r="AA52" s="455">
        <v>0.8</v>
      </c>
      <c r="AB52" s="506"/>
      <c r="AC52" s="458" t="s">
        <v>32</v>
      </c>
      <c r="AD52" s="451"/>
      <c r="AE52" s="301" t="s">
        <v>530</v>
      </c>
      <c r="AF52" s="71" t="s">
        <v>704</v>
      </c>
      <c r="AG52" s="554"/>
      <c r="AH52" s="7"/>
      <c r="AI52" s="7"/>
    </row>
    <row r="53" spans="1:35" s="77" customFormat="1" ht="41.25" customHeight="1" x14ac:dyDescent="0.3">
      <c r="A53" s="446">
        <v>36</v>
      </c>
      <c r="B53" s="6"/>
      <c r="C53" s="16"/>
      <c r="D53" s="16"/>
      <c r="E53" s="16"/>
      <c r="F53" s="16"/>
      <c r="G53" s="71"/>
      <c r="H53" s="7">
        <v>24</v>
      </c>
      <c r="I53" s="203" t="s">
        <v>95</v>
      </c>
      <c r="J53" s="436">
        <f>IF(I53="MUY BAJA",20%,IF(I53="BAJA",40%,IF(I53="MEDIA",60%,IF(I53="ALTA",80%,IF(I53="MUY ALTA",100%,IF(I53="",""))))))</f>
        <v>0.4</v>
      </c>
      <c r="K53" s="260" t="s">
        <v>105</v>
      </c>
      <c r="L53" s="174">
        <f>IF(K53="LEVE",20%,IF(K53="MENOR",40%,IF(K53="MODERADO",60%,IF(K53="MAYOR",80%,IF(K53="CATASTRÓFICO",100%,IF(I53="",""))))))</f>
        <v>1</v>
      </c>
      <c r="M53" s="437" t="s">
        <v>100</v>
      </c>
      <c r="N53" s="6">
        <v>3</v>
      </c>
      <c r="O53" s="126" t="s">
        <v>424</v>
      </c>
      <c r="P53" s="6" t="s">
        <v>29</v>
      </c>
      <c r="Q53" s="6" t="s">
        <v>29</v>
      </c>
      <c r="R53" s="19" t="s">
        <v>17</v>
      </c>
      <c r="S53" s="19" t="s">
        <v>10</v>
      </c>
      <c r="T53" s="174">
        <v>0.4</v>
      </c>
      <c r="U53" s="19" t="s">
        <v>20</v>
      </c>
      <c r="V53" s="19" t="s">
        <v>23</v>
      </c>
      <c r="W53" s="19" t="s">
        <v>27</v>
      </c>
      <c r="X53" s="203" t="s">
        <v>95</v>
      </c>
      <c r="Y53" s="174">
        <v>0.36</v>
      </c>
      <c r="Z53" s="449" t="s">
        <v>105</v>
      </c>
      <c r="AA53" s="174">
        <f>IF(Z53="LEVE",20%,IF(Z53="MENOR",40%,IF(Z53="MODERADO",60%,IF(Z53="MAYOR",80%,IF(Z53="CATASTRÓFICO",100%,IF(X53="",""))))))</f>
        <v>1</v>
      </c>
      <c r="AB53" s="437" t="s">
        <v>100</v>
      </c>
      <c r="AC53" s="450" t="s">
        <v>32</v>
      </c>
      <c r="AD53" s="177" t="s">
        <v>425</v>
      </c>
      <c r="AE53" s="301" t="s">
        <v>426</v>
      </c>
      <c r="AF53" s="71" t="s">
        <v>587</v>
      </c>
      <c r="AG53" s="192" t="s">
        <v>588</v>
      </c>
      <c r="AH53" s="7"/>
      <c r="AI53" s="7"/>
    </row>
    <row r="54" spans="1:35" s="77" customFormat="1" ht="99" customHeight="1" x14ac:dyDescent="0.3">
      <c r="A54" s="547">
        <v>37</v>
      </c>
      <c r="B54" s="547"/>
      <c r="C54" s="509"/>
      <c r="D54" s="509"/>
      <c r="E54" s="509"/>
      <c r="F54" s="509"/>
      <c r="G54" s="493"/>
      <c r="H54" s="511">
        <v>100</v>
      </c>
      <c r="I54" s="507" t="s">
        <v>202</v>
      </c>
      <c r="J54" s="503">
        <f>IF(I54="MUY BAJA",20%,IF(I54="BAJA",40%,IF(I54="MEDIA",60%,IF(I54="ALTA",80%,IF(I54="MUY ALTA",100%,IF(I54="",""))))))</f>
        <v>0.6</v>
      </c>
      <c r="K54" s="501" t="s">
        <v>105</v>
      </c>
      <c r="L54" s="503">
        <f>IF(K54="LEVE",20%,IF(K54="MENOR",40%,IF(K54="MODERADO",60%,IF(K54="MAYOR",80%,IF(K54="CATASTRÓFICO",100%,IF(I54="",""))))))</f>
        <v>1</v>
      </c>
      <c r="M54" s="505" t="s">
        <v>100</v>
      </c>
      <c r="N54" s="6">
        <v>4</v>
      </c>
      <c r="O54" s="126" t="s">
        <v>427</v>
      </c>
      <c r="P54" s="6" t="s">
        <v>29</v>
      </c>
      <c r="Q54" s="6" t="s">
        <v>29</v>
      </c>
      <c r="R54" s="19" t="s">
        <v>16</v>
      </c>
      <c r="S54" s="19" t="s">
        <v>10</v>
      </c>
      <c r="T54" s="174">
        <v>0.4</v>
      </c>
      <c r="U54" s="19" t="s">
        <v>20</v>
      </c>
      <c r="V54" s="19" t="s">
        <v>23</v>
      </c>
      <c r="W54" s="19" t="s">
        <v>26</v>
      </c>
      <c r="X54" s="507" t="s">
        <v>202</v>
      </c>
      <c r="Y54" s="174">
        <v>0.24</v>
      </c>
      <c r="Z54" s="563" t="s">
        <v>105</v>
      </c>
      <c r="AA54" s="559">
        <f>IF(Z54="LEVE",20%,IF(Z54="MENOR",40%,IF(Z54="MODERADO",60%,IF(Z54="MAYOR",80%,IF(Z54="CATASTRÓFICO",100%,IF(X54="",""))))))</f>
        <v>1</v>
      </c>
      <c r="AB54" s="505" t="s">
        <v>100</v>
      </c>
      <c r="AC54" s="557" t="s">
        <v>225</v>
      </c>
      <c r="AD54" s="304" t="s">
        <v>539</v>
      </c>
      <c r="AE54" s="305" t="s">
        <v>428</v>
      </c>
      <c r="AF54" s="71" t="s">
        <v>587</v>
      </c>
      <c r="AG54" s="553" t="s">
        <v>229</v>
      </c>
      <c r="AH54" s="7"/>
      <c r="AI54" s="7"/>
    </row>
    <row r="55" spans="1:35" s="77" customFormat="1" ht="55.5" customHeight="1" x14ac:dyDescent="0.3">
      <c r="A55" s="548"/>
      <c r="B55" s="548"/>
      <c r="C55" s="510"/>
      <c r="D55" s="510"/>
      <c r="E55" s="510"/>
      <c r="F55" s="510"/>
      <c r="G55" s="495"/>
      <c r="H55" s="512"/>
      <c r="I55" s="508"/>
      <c r="J55" s="504"/>
      <c r="K55" s="513"/>
      <c r="L55" s="504"/>
      <c r="M55" s="506"/>
      <c r="N55" s="6">
        <v>5</v>
      </c>
      <c r="O55" s="126" t="s">
        <v>540</v>
      </c>
      <c r="P55" s="6" t="s">
        <v>29</v>
      </c>
      <c r="Q55" s="6" t="s">
        <v>29</v>
      </c>
      <c r="R55" s="19" t="s">
        <v>16</v>
      </c>
      <c r="S55" s="19" t="s">
        <v>10</v>
      </c>
      <c r="T55" s="174">
        <v>0.3</v>
      </c>
      <c r="U55" s="19" t="s">
        <v>20</v>
      </c>
      <c r="V55" s="19" t="s">
        <v>23</v>
      </c>
      <c r="W55" s="19" t="s">
        <v>26</v>
      </c>
      <c r="X55" s="508"/>
      <c r="Y55" s="303">
        <v>0.16799999999999998</v>
      </c>
      <c r="Z55" s="564"/>
      <c r="AA55" s="560"/>
      <c r="AB55" s="506"/>
      <c r="AC55" s="558"/>
      <c r="AD55" s="177" t="s">
        <v>429</v>
      </c>
      <c r="AE55" s="7" t="s">
        <v>428</v>
      </c>
      <c r="AF55" s="71" t="s">
        <v>587</v>
      </c>
      <c r="AG55" s="554"/>
      <c r="AH55" s="7"/>
      <c r="AI55" s="7"/>
    </row>
    <row r="56" spans="1:35" s="77" customFormat="1" ht="75.75" x14ac:dyDescent="0.3">
      <c r="A56" s="446">
        <v>38</v>
      </c>
      <c r="B56" s="6"/>
      <c r="C56" s="177"/>
      <c r="D56" s="177"/>
      <c r="E56" s="177"/>
      <c r="F56" s="177"/>
      <c r="G56" s="71"/>
      <c r="H56" s="7">
        <v>19</v>
      </c>
      <c r="I56" s="203" t="s">
        <v>95</v>
      </c>
      <c r="J56" s="436">
        <f t="shared" ref="J56:J68" si="8">IF(I56="MUY BAJA",20%,IF(I56="BAJA",40%,IF(I56="MEDIA",60%,IF(I56="ALTA",80%,IF(I56="MUY ALTA",100%,IF(I56="",""))))))</f>
        <v>0.4</v>
      </c>
      <c r="K56" s="260" t="s">
        <v>105</v>
      </c>
      <c r="L56" s="174">
        <f t="shared" ref="L56:L59" si="9">IF(K56="LEVE",20%,IF(K56="MENOR",40%,IF(K56="MODERADO",60%,IF(K56="MAYOR",80%,IF(K56="CATASTRÓFICO",100%,IF(I56="",""))))))</f>
        <v>1</v>
      </c>
      <c r="M56" s="437" t="s">
        <v>100</v>
      </c>
      <c r="N56" s="7">
        <v>1</v>
      </c>
      <c r="O56" s="177" t="s">
        <v>436</v>
      </c>
      <c r="P56" s="7" t="s">
        <v>29</v>
      </c>
      <c r="Q56" s="7" t="s">
        <v>29</v>
      </c>
      <c r="R56" s="19" t="s">
        <v>15</v>
      </c>
      <c r="S56" s="19" t="s">
        <v>10</v>
      </c>
      <c r="T56" s="294">
        <v>0.4</v>
      </c>
      <c r="U56" s="19" t="s">
        <v>20</v>
      </c>
      <c r="V56" s="19" t="s">
        <v>23</v>
      </c>
      <c r="W56" s="19" t="s">
        <v>27</v>
      </c>
      <c r="X56" s="203" t="s">
        <v>94</v>
      </c>
      <c r="Y56" s="294">
        <v>0.24</v>
      </c>
      <c r="Z56" s="260" t="s">
        <v>105</v>
      </c>
      <c r="AA56" s="174">
        <f t="shared" ref="AA56:AA59" si="10">IF(Z56="LEVE",20%,IF(Z56="MENOR",40%,IF(Z56="MODERADO",60%,IF(Z56="MAYOR",80%,IF(Z56="CATASTRÓFICO",100%,IF(X56="",""))))))</f>
        <v>1</v>
      </c>
      <c r="AB56" s="437" t="s">
        <v>100</v>
      </c>
      <c r="AC56" s="450" t="s">
        <v>32</v>
      </c>
      <c r="AD56" s="177" t="s">
        <v>541</v>
      </c>
      <c r="AE56" s="7" t="s">
        <v>437</v>
      </c>
      <c r="AF56" s="71" t="s">
        <v>587</v>
      </c>
      <c r="AG56" s="192" t="s">
        <v>229</v>
      </c>
      <c r="AH56" s="7"/>
      <c r="AI56" s="7"/>
    </row>
    <row r="57" spans="1:35" s="77" customFormat="1" ht="75.75" x14ac:dyDescent="0.3">
      <c r="A57" s="446">
        <v>39</v>
      </c>
      <c r="B57" s="6"/>
      <c r="C57" s="177"/>
      <c r="D57" s="177"/>
      <c r="E57" s="177"/>
      <c r="F57" s="177"/>
      <c r="G57" s="71" t="s">
        <v>81</v>
      </c>
      <c r="H57" s="7">
        <v>19</v>
      </c>
      <c r="I57" s="203" t="s">
        <v>95</v>
      </c>
      <c r="J57" s="436">
        <f t="shared" si="8"/>
        <v>0.4</v>
      </c>
      <c r="K57" s="260" t="s">
        <v>105</v>
      </c>
      <c r="L57" s="174">
        <f t="shared" si="9"/>
        <v>1</v>
      </c>
      <c r="M57" s="437" t="s">
        <v>100</v>
      </c>
      <c r="N57" s="7">
        <v>2</v>
      </c>
      <c r="O57" s="177" t="s">
        <v>441</v>
      </c>
      <c r="P57" s="7" t="s">
        <v>29</v>
      </c>
      <c r="Q57" s="7" t="s">
        <v>29</v>
      </c>
      <c r="R57" s="19" t="s">
        <v>15</v>
      </c>
      <c r="S57" s="19" t="s">
        <v>10</v>
      </c>
      <c r="T57" s="8">
        <v>0.4</v>
      </c>
      <c r="U57" s="19" t="s">
        <v>20</v>
      </c>
      <c r="V57" s="19" t="s">
        <v>23</v>
      </c>
      <c r="W57" s="19" t="s">
        <v>27</v>
      </c>
      <c r="X57" s="203" t="s">
        <v>94</v>
      </c>
      <c r="Y57" s="294">
        <v>0.24</v>
      </c>
      <c r="Z57" s="260" t="s">
        <v>105</v>
      </c>
      <c r="AA57" s="174">
        <f t="shared" si="10"/>
        <v>1</v>
      </c>
      <c r="AB57" s="437" t="s">
        <v>100</v>
      </c>
      <c r="AC57" s="450" t="s">
        <v>32</v>
      </c>
      <c r="AD57" s="177" t="s">
        <v>442</v>
      </c>
      <c r="AE57" s="7" t="s">
        <v>437</v>
      </c>
      <c r="AF57" s="71" t="s">
        <v>587</v>
      </c>
      <c r="AG57" s="192" t="s">
        <v>229</v>
      </c>
      <c r="AH57" s="7"/>
      <c r="AI57" s="7"/>
    </row>
    <row r="58" spans="1:35" s="77" customFormat="1" ht="99" x14ac:dyDescent="0.3">
      <c r="A58" s="446">
        <v>40</v>
      </c>
      <c r="B58" s="6" t="s">
        <v>450</v>
      </c>
      <c r="C58" s="177" t="s">
        <v>152</v>
      </c>
      <c r="D58" s="177" t="s">
        <v>443</v>
      </c>
      <c r="E58" s="177" t="s">
        <v>444</v>
      </c>
      <c r="F58" s="177" t="s">
        <v>445</v>
      </c>
      <c r="G58" s="71" t="s">
        <v>81</v>
      </c>
      <c r="H58" s="7">
        <v>36</v>
      </c>
      <c r="I58" s="203" t="s">
        <v>202</v>
      </c>
      <c r="J58" s="436">
        <f t="shared" si="8"/>
        <v>0.6</v>
      </c>
      <c r="K58" s="260" t="s">
        <v>174</v>
      </c>
      <c r="L58" s="174">
        <f t="shared" si="9"/>
        <v>0.2</v>
      </c>
      <c r="M58" s="437" t="s">
        <v>103</v>
      </c>
      <c r="N58" s="7">
        <v>3</v>
      </c>
      <c r="O58" s="177" t="s">
        <v>446</v>
      </c>
      <c r="P58" s="7" t="s">
        <v>29</v>
      </c>
      <c r="Q58" s="7" t="s">
        <v>29</v>
      </c>
      <c r="R58" s="19" t="s">
        <v>15</v>
      </c>
      <c r="S58" s="19" t="s">
        <v>10</v>
      </c>
      <c r="T58" s="8">
        <v>0.4</v>
      </c>
      <c r="U58" s="19" t="s">
        <v>20</v>
      </c>
      <c r="V58" s="19" t="s">
        <v>23</v>
      </c>
      <c r="W58" s="19" t="s">
        <v>27</v>
      </c>
      <c r="X58" s="203" t="s">
        <v>202</v>
      </c>
      <c r="Y58" s="294">
        <v>0.36</v>
      </c>
      <c r="Z58" s="260" t="s">
        <v>174</v>
      </c>
      <c r="AA58" s="174">
        <f t="shared" si="10"/>
        <v>0.2</v>
      </c>
      <c r="AB58" s="437" t="s">
        <v>103</v>
      </c>
      <c r="AC58" s="450" t="s">
        <v>32</v>
      </c>
      <c r="AD58" s="7" t="s">
        <v>542</v>
      </c>
      <c r="AE58" s="7" t="s">
        <v>428</v>
      </c>
      <c r="AF58" s="71" t="s">
        <v>587</v>
      </c>
      <c r="AG58" s="192" t="s">
        <v>229</v>
      </c>
      <c r="AH58" s="7"/>
      <c r="AI58" s="7"/>
    </row>
    <row r="59" spans="1:35" s="77" customFormat="1" ht="99" x14ac:dyDescent="0.3">
      <c r="A59" s="446">
        <v>41</v>
      </c>
      <c r="B59" s="6" t="s">
        <v>451</v>
      </c>
      <c r="C59" s="177" t="s">
        <v>152</v>
      </c>
      <c r="D59" s="177" t="s">
        <v>447</v>
      </c>
      <c r="E59" s="177" t="s">
        <v>543</v>
      </c>
      <c r="F59" s="177" t="s">
        <v>544</v>
      </c>
      <c r="G59" s="7" t="s">
        <v>308</v>
      </c>
      <c r="H59" s="7">
        <v>19</v>
      </c>
      <c r="I59" s="203" t="s">
        <v>95</v>
      </c>
      <c r="J59" s="436">
        <f t="shared" si="8"/>
        <v>0.4</v>
      </c>
      <c r="K59" s="260" t="s">
        <v>105</v>
      </c>
      <c r="L59" s="174">
        <f t="shared" si="9"/>
        <v>1</v>
      </c>
      <c r="M59" s="437" t="s">
        <v>100</v>
      </c>
      <c r="N59" s="7">
        <v>4</v>
      </c>
      <c r="O59" s="177" t="s">
        <v>556</v>
      </c>
      <c r="P59" s="7" t="s">
        <v>29</v>
      </c>
      <c r="Q59" s="7" t="s">
        <v>29</v>
      </c>
      <c r="R59" s="19" t="s">
        <v>15</v>
      </c>
      <c r="S59" s="19" t="s">
        <v>10</v>
      </c>
      <c r="T59" s="8">
        <v>0.4</v>
      </c>
      <c r="U59" s="19" t="s">
        <v>20</v>
      </c>
      <c r="V59" s="19" t="s">
        <v>23</v>
      </c>
      <c r="W59" s="19" t="s">
        <v>27</v>
      </c>
      <c r="X59" s="203" t="s">
        <v>94</v>
      </c>
      <c r="Y59" s="294">
        <v>0.24</v>
      </c>
      <c r="Z59" s="260" t="s">
        <v>105</v>
      </c>
      <c r="AA59" s="174">
        <f t="shared" si="10"/>
        <v>1</v>
      </c>
      <c r="AB59" s="437" t="s">
        <v>100</v>
      </c>
      <c r="AC59" s="450" t="s">
        <v>32</v>
      </c>
      <c r="AD59" s="177" t="s">
        <v>429</v>
      </c>
      <c r="AE59" s="7" t="s">
        <v>428</v>
      </c>
      <c r="AF59" s="71" t="s">
        <v>587</v>
      </c>
      <c r="AG59" s="192" t="s">
        <v>229</v>
      </c>
      <c r="AH59" s="7"/>
      <c r="AI59" s="7"/>
    </row>
    <row r="60" spans="1:35" s="77" customFormat="1" ht="102" customHeight="1" x14ac:dyDescent="0.3">
      <c r="A60" s="547">
        <v>42</v>
      </c>
      <c r="B60" s="547" t="s">
        <v>452</v>
      </c>
      <c r="C60" s="509" t="s">
        <v>152</v>
      </c>
      <c r="D60" s="509" t="s">
        <v>545</v>
      </c>
      <c r="E60" s="509" t="s">
        <v>546</v>
      </c>
      <c r="F60" s="509" t="s">
        <v>547</v>
      </c>
      <c r="G60" s="493" t="s">
        <v>81</v>
      </c>
      <c r="H60" s="511">
        <v>12</v>
      </c>
      <c r="I60" s="507" t="s">
        <v>95</v>
      </c>
      <c r="J60" s="503">
        <f t="shared" si="8"/>
        <v>0.4</v>
      </c>
      <c r="K60" s="501" t="s">
        <v>8</v>
      </c>
      <c r="L60" s="514">
        <v>0.8</v>
      </c>
      <c r="M60" s="505" t="s">
        <v>101</v>
      </c>
      <c r="N60" s="6">
        <v>1</v>
      </c>
      <c r="O60" s="16" t="s">
        <v>548</v>
      </c>
      <c r="P60" s="173" t="s">
        <v>29</v>
      </c>
      <c r="Q60" s="173" t="s">
        <v>29</v>
      </c>
      <c r="R60" s="19" t="s">
        <v>15</v>
      </c>
      <c r="S60" s="19" t="s">
        <v>10</v>
      </c>
      <c r="T60" s="174">
        <v>0.4</v>
      </c>
      <c r="U60" s="19" t="s">
        <v>20</v>
      </c>
      <c r="V60" s="19" t="s">
        <v>23</v>
      </c>
      <c r="W60" s="19" t="s">
        <v>27</v>
      </c>
      <c r="X60" s="516" t="s">
        <v>94</v>
      </c>
      <c r="Y60" s="269">
        <v>0.24</v>
      </c>
      <c r="Z60" s="310" t="s">
        <v>258</v>
      </c>
      <c r="AA60" s="311">
        <v>0.8</v>
      </c>
      <c r="AB60" s="505" t="s">
        <v>101</v>
      </c>
      <c r="AC60" s="450" t="s">
        <v>32</v>
      </c>
      <c r="AD60" s="268" t="s">
        <v>688</v>
      </c>
      <c r="AE60" s="268" t="s">
        <v>689</v>
      </c>
      <c r="AF60" s="71" t="s">
        <v>587</v>
      </c>
      <c r="AG60" s="555" t="s">
        <v>229</v>
      </c>
      <c r="AH60" s="7"/>
      <c r="AI60" s="7"/>
    </row>
    <row r="61" spans="1:35" s="77" customFormat="1" ht="85.5" customHeight="1" x14ac:dyDescent="0.3">
      <c r="A61" s="548"/>
      <c r="B61" s="548"/>
      <c r="C61" s="510"/>
      <c r="D61" s="510"/>
      <c r="E61" s="510"/>
      <c r="F61" s="510"/>
      <c r="G61" s="495"/>
      <c r="H61" s="512"/>
      <c r="I61" s="508"/>
      <c r="J61" s="504"/>
      <c r="K61" s="513"/>
      <c r="L61" s="515"/>
      <c r="M61" s="506"/>
      <c r="N61" s="6">
        <v>2</v>
      </c>
      <c r="O61" s="16" t="s">
        <v>549</v>
      </c>
      <c r="P61" s="173" t="s">
        <v>29</v>
      </c>
      <c r="Q61" s="173" t="s">
        <v>29</v>
      </c>
      <c r="R61" s="19" t="s">
        <v>15</v>
      </c>
      <c r="S61" s="19" t="s">
        <v>10</v>
      </c>
      <c r="T61" s="174">
        <v>0.4</v>
      </c>
      <c r="U61" s="19" t="s">
        <v>20</v>
      </c>
      <c r="V61" s="19" t="s">
        <v>23</v>
      </c>
      <c r="W61" s="19" t="s">
        <v>27</v>
      </c>
      <c r="X61" s="517"/>
      <c r="Y61" s="269">
        <v>0.14399999999999999</v>
      </c>
      <c r="Z61" s="310" t="s">
        <v>258</v>
      </c>
      <c r="AA61" s="311">
        <v>0.8</v>
      </c>
      <c r="AB61" s="506"/>
      <c r="AC61" s="450" t="s">
        <v>32</v>
      </c>
      <c r="AD61" s="268" t="s">
        <v>690</v>
      </c>
      <c r="AE61" s="268" t="s">
        <v>691</v>
      </c>
      <c r="AF61" s="71" t="s">
        <v>587</v>
      </c>
      <c r="AG61" s="556"/>
      <c r="AH61" s="7"/>
      <c r="AI61" s="7"/>
    </row>
    <row r="62" spans="1:35" s="77" customFormat="1" ht="100.5" customHeight="1" x14ac:dyDescent="0.3">
      <c r="A62" s="446">
        <v>43</v>
      </c>
      <c r="B62" s="6" t="s">
        <v>453</v>
      </c>
      <c r="C62" s="16" t="s">
        <v>331</v>
      </c>
      <c r="D62" s="16" t="s">
        <v>550</v>
      </c>
      <c r="E62" s="16" t="s">
        <v>551</v>
      </c>
      <c r="F62" s="16" t="s">
        <v>552</v>
      </c>
      <c r="G62" s="71" t="s">
        <v>81</v>
      </c>
      <c r="H62" s="7">
        <v>12</v>
      </c>
      <c r="I62" s="203" t="s">
        <v>95</v>
      </c>
      <c r="J62" s="436">
        <f t="shared" si="8"/>
        <v>0.4</v>
      </c>
      <c r="K62" s="260" t="s">
        <v>174</v>
      </c>
      <c r="L62" s="8">
        <v>0.2</v>
      </c>
      <c r="M62" s="437" t="s">
        <v>103</v>
      </c>
      <c r="N62" s="6">
        <v>3</v>
      </c>
      <c r="O62" s="126" t="s">
        <v>553</v>
      </c>
      <c r="P62" s="6" t="s">
        <v>29</v>
      </c>
      <c r="Q62" s="6" t="s">
        <v>29</v>
      </c>
      <c r="R62" s="19" t="s">
        <v>17</v>
      </c>
      <c r="S62" s="19" t="s">
        <v>10</v>
      </c>
      <c r="T62" s="174">
        <v>0.3</v>
      </c>
      <c r="U62" s="19" t="s">
        <v>20</v>
      </c>
      <c r="V62" s="19" t="s">
        <v>23</v>
      </c>
      <c r="W62" s="19" t="s">
        <v>27</v>
      </c>
      <c r="X62" s="309" t="s">
        <v>94</v>
      </c>
      <c r="Y62" s="270">
        <v>0.28000000000000003</v>
      </c>
      <c r="Z62" s="309" t="s">
        <v>174</v>
      </c>
      <c r="AA62" s="312">
        <v>0.2</v>
      </c>
      <c r="AB62" s="437" t="s">
        <v>103</v>
      </c>
      <c r="AC62" s="450" t="s">
        <v>32</v>
      </c>
      <c r="AD62" s="16" t="s">
        <v>554</v>
      </c>
      <c r="AE62" s="268" t="s">
        <v>689</v>
      </c>
      <c r="AF62" s="71" t="s">
        <v>587</v>
      </c>
      <c r="AG62" s="192" t="s">
        <v>229</v>
      </c>
      <c r="AH62" s="7"/>
      <c r="AI62" s="7"/>
    </row>
    <row r="63" spans="1:35" s="77" customFormat="1" ht="127.5" customHeight="1" x14ac:dyDescent="0.3">
      <c r="A63" s="446">
        <v>44</v>
      </c>
      <c r="B63" s="6" t="s">
        <v>454</v>
      </c>
      <c r="C63" s="16" t="s">
        <v>555</v>
      </c>
      <c r="D63" s="16" t="s">
        <v>256</v>
      </c>
      <c r="E63" s="16" t="s">
        <v>557</v>
      </c>
      <c r="F63" s="16" t="s">
        <v>558</v>
      </c>
      <c r="G63" s="71" t="s">
        <v>81</v>
      </c>
      <c r="H63" s="7">
        <f>16*4</f>
        <v>64</v>
      </c>
      <c r="I63" s="203" t="s">
        <v>202</v>
      </c>
      <c r="J63" s="436">
        <f t="shared" si="8"/>
        <v>0.6</v>
      </c>
      <c r="K63" s="260" t="s">
        <v>8</v>
      </c>
      <c r="L63" s="8">
        <v>0.8</v>
      </c>
      <c r="M63" s="437" t="s">
        <v>101</v>
      </c>
      <c r="N63" s="6">
        <v>4</v>
      </c>
      <c r="O63" s="126" t="s">
        <v>559</v>
      </c>
      <c r="P63" s="6" t="s">
        <v>29</v>
      </c>
      <c r="Q63" s="6" t="s">
        <v>29</v>
      </c>
      <c r="R63" s="19" t="s">
        <v>16</v>
      </c>
      <c r="S63" s="19" t="s">
        <v>10</v>
      </c>
      <c r="T63" s="174">
        <v>0.3</v>
      </c>
      <c r="U63" s="19" t="s">
        <v>20</v>
      </c>
      <c r="V63" s="19" t="s">
        <v>23</v>
      </c>
      <c r="W63" s="19" t="s">
        <v>26</v>
      </c>
      <c r="X63" s="313" t="s">
        <v>202</v>
      </c>
      <c r="Y63" s="314">
        <v>0.42</v>
      </c>
      <c r="Z63" s="310" t="s">
        <v>258</v>
      </c>
      <c r="AA63" s="314">
        <v>0.8</v>
      </c>
      <c r="AB63" s="437" t="s">
        <v>101</v>
      </c>
      <c r="AC63" s="450" t="s">
        <v>32</v>
      </c>
      <c r="AD63" s="16" t="s">
        <v>560</v>
      </c>
      <c r="AE63" s="268" t="s">
        <v>692</v>
      </c>
      <c r="AF63" s="71" t="s">
        <v>587</v>
      </c>
      <c r="AG63" s="192" t="s">
        <v>229</v>
      </c>
      <c r="AH63" s="7"/>
      <c r="AI63" s="7"/>
    </row>
    <row r="64" spans="1:35" s="77" customFormat="1" ht="76.5" x14ac:dyDescent="0.3">
      <c r="A64" s="446">
        <v>45</v>
      </c>
      <c r="B64" s="6" t="s">
        <v>455</v>
      </c>
      <c r="C64" s="7" t="s">
        <v>298</v>
      </c>
      <c r="D64" s="126" t="s">
        <v>561</v>
      </c>
      <c r="E64" s="16" t="s">
        <v>562</v>
      </c>
      <c r="F64" s="16" t="s">
        <v>563</v>
      </c>
      <c r="G64" s="71" t="s">
        <v>277</v>
      </c>
      <c r="H64" s="7">
        <f>16+5+1+55</f>
        <v>77</v>
      </c>
      <c r="I64" s="203" t="s">
        <v>202</v>
      </c>
      <c r="J64" s="174">
        <f t="shared" si="8"/>
        <v>0.6</v>
      </c>
      <c r="K64" s="260" t="s">
        <v>8</v>
      </c>
      <c r="L64" s="174">
        <f>IF(K64="LEVE",20%,IF(K64="MENOR",40%,IF(K64="MODERADO",60%,IF(K64="MAYOR",80%,IF(K64="CATASTROFICO",100%,IF(I64="",""))))))</f>
        <v>0.8</v>
      </c>
      <c r="M64" s="437" t="s">
        <v>101</v>
      </c>
      <c r="N64" s="6">
        <v>1</v>
      </c>
      <c r="O64" s="16" t="s">
        <v>458</v>
      </c>
      <c r="P64" s="71" t="s">
        <v>29</v>
      </c>
      <c r="Q64" s="6" t="s">
        <v>29</v>
      </c>
      <c r="R64" s="19" t="s">
        <v>15</v>
      </c>
      <c r="S64" s="19" t="s">
        <v>10</v>
      </c>
      <c r="T64" s="265">
        <f>'[3]ValoraciónControles OCI'!G63</f>
        <v>0</v>
      </c>
      <c r="U64" s="19" t="s">
        <v>20</v>
      </c>
      <c r="V64" s="19" t="s">
        <v>23</v>
      </c>
      <c r="W64" s="19" t="s">
        <v>27</v>
      </c>
      <c r="X64" s="315" t="s">
        <v>95</v>
      </c>
      <c r="Y64" s="316">
        <f>'[3]Calculos OCI'!D55</f>
        <v>0</v>
      </c>
      <c r="Z64" s="315" t="s">
        <v>8</v>
      </c>
      <c r="AA64" s="174">
        <f>IF(Z64="LEVE",20%,IF(Z64="MENOR",40%,IF(Z64="MODERADO",60%,IF(Z64="MAYOR",80%,IF(Z64="CATASTROFICO",100%,IF(Z64="",""))))))</f>
        <v>0.8</v>
      </c>
      <c r="AB64" s="437" t="s">
        <v>101</v>
      </c>
      <c r="AC64" s="191" t="s">
        <v>32</v>
      </c>
      <c r="AD64" s="16" t="s">
        <v>564</v>
      </c>
      <c r="AE64" s="7" t="s">
        <v>459</v>
      </c>
      <c r="AF64" s="71" t="s">
        <v>587</v>
      </c>
      <c r="AG64" s="192" t="s">
        <v>588</v>
      </c>
      <c r="AH64" s="7"/>
      <c r="AI64" s="7"/>
    </row>
    <row r="65" spans="1:35" s="77" customFormat="1" ht="86.25" x14ac:dyDescent="0.3">
      <c r="A65" s="446">
        <v>46</v>
      </c>
      <c r="B65" s="6" t="s">
        <v>456</v>
      </c>
      <c r="C65" s="16" t="s">
        <v>565</v>
      </c>
      <c r="D65" s="16" t="s">
        <v>566</v>
      </c>
      <c r="E65" s="16" t="s">
        <v>460</v>
      </c>
      <c r="F65" s="16" t="s">
        <v>461</v>
      </c>
      <c r="G65" s="71" t="s">
        <v>81</v>
      </c>
      <c r="H65" s="7">
        <f>3*11+15*2</f>
        <v>63</v>
      </c>
      <c r="I65" s="203" t="s">
        <v>202</v>
      </c>
      <c r="J65" s="174">
        <f t="shared" si="8"/>
        <v>0.6</v>
      </c>
      <c r="K65" s="260" t="s">
        <v>104</v>
      </c>
      <c r="L65" s="174">
        <f t="shared" ref="L65:L66" si="11">IF(K65="LEVE",20%,IF(K65="MENOR",40%,IF(K65="MODERADO",60%,IF(K65="MAYOR",80%,IF(K65="CATASTROFICO",100%,IF(I65="",""))))))</f>
        <v>0.4</v>
      </c>
      <c r="M65" s="437" t="s">
        <v>102</v>
      </c>
      <c r="N65" s="6">
        <v>2</v>
      </c>
      <c r="O65" s="126" t="s">
        <v>462</v>
      </c>
      <c r="P65" s="6" t="s">
        <v>29</v>
      </c>
      <c r="Q65" s="6" t="s">
        <v>29</v>
      </c>
      <c r="R65" s="19" t="s">
        <v>15</v>
      </c>
      <c r="S65" s="19" t="s">
        <v>10</v>
      </c>
      <c r="T65" s="265">
        <f>'[3]ValoraciónControles OCI'!G78</f>
        <v>0</v>
      </c>
      <c r="U65" s="19" t="s">
        <v>20</v>
      </c>
      <c r="V65" s="19" t="s">
        <v>23</v>
      </c>
      <c r="W65" s="19" t="s">
        <v>26</v>
      </c>
      <c r="X65" s="315" t="s">
        <v>95</v>
      </c>
      <c r="Y65" s="316">
        <f>'[3]Calculos OCI'!D64</f>
        <v>0</v>
      </c>
      <c r="Z65" s="315" t="s">
        <v>104</v>
      </c>
      <c r="AA65" s="174">
        <f t="shared" ref="AA65:AA66" si="12">IF(Z65="LEVE",20%,IF(Z65="MENOR",40%,IF(Z65="MODERADO",60%,IF(Z65="MAYOR",80%,IF(Z65="CATASTROFICO",100%,IF(Z65="",""))))))</f>
        <v>0.4</v>
      </c>
      <c r="AB65" s="437" t="s">
        <v>103</v>
      </c>
      <c r="AC65" s="191" t="s">
        <v>32</v>
      </c>
      <c r="AD65" s="16" t="s">
        <v>567</v>
      </c>
      <c r="AE65" s="7" t="s">
        <v>459</v>
      </c>
      <c r="AF65" s="71" t="s">
        <v>587</v>
      </c>
      <c r="AG65" s="192" t="s">
        <v>229</v>
      </c>
      <c r="AH65" s="7"/>
      <c r="AI65" s="7"/>
    </row>
    <row r="66" spans="1:35" s="77" customFormat="1" ht="86.25" x14ac:dyDescent="0.3">
      <c r="A66" s="446">
        <v>47</v>
      </c>
      <c r="B66" s="6" t="s">
        <v>457</v>
      </c>
      <c r="C66" s="16" t="s">
        <v>475</v>
      </c>
      <c r="D66" s="16" t="s">
        <v>463</v>
      </c>
      <c r="E66" s="16" t="s">
        <v>568</v>
      </c>
      <c r="F66" s="16" t="s">
        <v>464</v>
      </c>
      <c r="G66" s="71" t="s">
        <v>81</v>
      </c>
      <c r="H66" s="7">
        <f>3*11+15*2</f>
        <v>63</v>
      </c>
      <c r="I66" s="203" t="s">
        <v>202</v>
      </c>
      <c r="J66" s="174">
        <f t="shared" si="8"/>
        <v>0.6</v>
      </c>
      <c r="K66" s="260" t="s">
        <v>104</v>
      </c>
      <c r="L66" s="174">
        <f t="shared" si="11"/>
        <v>0.4</v>
      </c>
      <c r="M66" s="437" t="s">
        <v>102</v>
      </c>
      <c r="N66" s="6">
        <v>3</v>
      </c>
      <c r="O66" s="126" t="s">
        <v>465</v>
      </c>
      <c r="P66" s="6" t="s">
        <v>29</v>
      </c>
      <c r="Q66" s="6" t="s">
        <v>29</v>
      </c>
      <c r="R66" s="19" t="s">
        <v>15</v>
      </c>
      <c r="S66" s="19" t="s">
        <v>10</v>
      </c>
      <c r="T66" s="265">
        <f>'[3]ValoraciónControles OCI'!G93</f>
        <v>0</v>
      </c>
      <c r="U66" s="19" t="s">
        <v>20</v>
      </c>
      <c r="V66" s="19" t="s">
        <v>23</v>
      </c>
      <c r="W66" s="19" t="s">
        <v>26</v>
      </c>
      <c r="X66" s="315" t="s">
        <v>95</v>
      </c>
      <c r="Y66" s="317">
        <v>0.36</v>
      </c>
      <c r="Z66" s="315" t="s">
        <v>104</v>
      </c>
      <c r="AA66" s="174">
        <f t="shared" si="12"/>
        <v>0.4</v>
      </c>
      <c r="AB66" s="437" t="s">
        <v>103</v>
      </c>
      <c r="AC66" s="191" t="s">
        <v>32</v>
      </c>
      <c r="AD66" s="177" t="s">
        <v>466</v>
      </c>
      <c r="AE66" s="7" t="s">
        <v>467</v>
      </c>
      <c r="AF66" s="71" t="s">
        <v>587</v>
      </c>
      <c r="AG66" s="192" t="s">
        <v>229</v>
      </c>
      <c r="AH66" s="7"/>
      <c r="AI66" s="7"/>
    </row>
    <row r="67" spans="1:35" s="77" customFormat="1" x14ac:dyDescent="0.3">
      <c r="A67" s="6"/>
      <c r="B67" s="6"/>
      <c r="C67" s="7"/>
      <c r="D67" s="7"/>
      <c r="E67" s="7"/>
      <c r="F67" s="7"/>
      <c r="G67" s="71"/>
      <c r="H67" s="7"/>
      <c r="I67" s="203"/>
      <c r="J67" s="174" t="str">
        <f t="shared" si="8"/>
        <v/>
      </c>
      <c r="K67" s="262"/>
      <c r="L67" s="174"/>
      <c r="M67" s="437"/>
      <c r="N67" s="7"/>
      <c r="O67" s="7"/>
      <c r="P67" s="7"/>
      <c r="Q67" s="7"/>
      <c r="R67" s="7"/>
      <c r="S67" s="7"/>
      <c r="T67" s="7"/>
      <c r="U67" s="7"/>
      <c r="V67" s="7"/>
      <c r="W67" s="7"/>
      <c r="X67" s="203"/>
      <c r="Y67" s="7"/>
      <c r="Z67" s="123"/>
      <c r="AA67" s="7"/>
      <c r="AB67" s="7"/>
      <c r="AC67" s="450"/>
      <c r="AD67" s="7"/>
      <c r="AE67" s="7"/>
      <c r="AF67" s="7"/>
      <c r="AG67" s="192"/>
      <c r="AH67" s="7"/>
      <c r="AI67" s="7"/>
    </row>
    <row r="68" spans="1:35" s="77" customFormat="1" x14ac:dyDescent="0.3">
      <c r="A68" s="6"/>
      <c r="B68" s="6"/>
      <c r="C68" s="7"/>
      <c r="D68" s="7"/>
      <c r="E68" s="7"/>
      <c r="F68" s="7"/>
      <c r="G68" s="71"/>
      <c r="H68" s="7"/>
      <c r="I68" s="203"/>
      <c r="J68" s="174" t="str">
        <f t="shared" si="8"/>
        <v/>
      </c>
      <c r="K68" s="262"/>
      <c r="L68" s="174"/>
      <c r="M68" s="437"/>
      <c r="N68" s="7"/>
      <c r="O68" s="7"/>
      <c r="P68" s="7"/>
      <c r="Q68" s="7"/>
      <c r="R68" s="7"/>
      <c r="S68" s="7"/>
      <c r="T68" s="7"/>
      <c r="U68" s="7"/>
      <c r="V68" s="7"/>
      <c r="W68" s="7"/>
      <c r="X68" s="203"/>
      <c r="Y68" s="7"/>
      <c r="Z68" s="123"/>
      <c r="AA68" s="7"/>
      <c r="AB68" s="7"/>
      <c r="AC68" s="450"/>
      <c r="AD68" s="7"/>
      <c r="AE68" s="7"/>
      <c r="AF68" s="7"/>
      <c r="AG68" s="192"/>
      <c r="AH68" s="7"/>
      <c r="AI68" s="7"/>
    </row>
    <row r="69" spans="1:35" x14ac:dyDescent="0.3">
      <c r="A69" s="6"/>
      <c r="I69" s="203"/>
    </row>
    <row r="70" spans="1:35" x14ac:dyDescent="0.3">
      <c r="A70" s="324"/>
      <c r="B70" s="325"/>
      <c r="C70" s="325"/>
      <c r="D70" s="325"/>
    </row>
    <row r="71" spans="1:35" ht="36" hidden="1" customHeight="1" x14ac:dyDescent="0.3">
      <c r="I71" s="543" t="s">
        <v>242</v>
      </c>
      <c r="J71" s="543"/>
      <c r="K71" s="544" t="s">
        <v>263</v>
      </c>
      <c r="L71" s="544"/>
      <c r="M71" s="218" t="s">
        <v>267</v>
      </c>
      <c r="AD71" s="306" t="s">
        <v>227</v>
      </c>
    </row>
    <row r="72" spans="1:35" hidden="1" x14ac:dyDescent="0.3">
      <c r="I72" s="204" t="s">
        <v>94</v>
      </c>
      <c r="J72" s="205">
        <v>0.2</v>
      </c>
      <c r="K72" s="189" t="s">
        <v>174</v>
      </c>
      <c r="L72" s="205">
        <v>0.2</v>
      </c>
      <c r="M72" s="219" t="s">
        <v>103</v>
      </c>
      <c r="AD72" s="217" t="s">
        <v>32</v>
      </c>
    </row>
    <row r="73" spans="1:35" hidden="1" x14ac:dyDescent="0.3">
      <c r="I73" s="228" t="s">
        <v>95</v>
      </c>
      <c r="J73" s="205">
        <v>0.4</v>
      </c>
      <c r="K73" s="223" t="s">
        <v>104</v>
      </c>
      <c r="L73" s="205">
        <v>0.4</v>
      </c>
      <c r="M73" s="220" t="s">
        <v>102</v>
      </c>
      <c r="AD73" s="307" t="s">
        <v>33</v>
      </c>
    </row>
    <row r="74" spans="1:35" hidden="1" x14ac:dyDescent="0.3">
      <c r="I74" s="206" t="s">
        <v>202</v>
      </c>
      <c r="J74" s="205">
        <v>0.6</v>
      </c>
      <c r="K74" s="224" t="s">
        <v>102</v>
      </c>
      <c r="L74" s="205">
        <v>0.6</v>
      </c>
      <c r="M74" s="221" t="s">
        <v>101</v>
      </c>
      <c r="AD74" s="217" t="s">
        <v>225</v>
      </c>
    </row>
    <row r="75" spans="1:35" hidden="1" x14ac:dyDescent="0.3">
      <c r="I75" s="207" t="s">
        <v>7</v>
      </c>
      <c r="J75" s="205">
        <v>0.8</v>
      </c>
      <c r="K75" s="194" t="s">
        <v>8</v>
      </c>
      <c r="L75" s="205">
        <v>0.8</v>
      </c>
      <c r="M75" s="222" t="s">
        <v>100</v>
      </c>
      <c r="AD75" s="217" t="s">
        <v>226</v>
      </c>
    </row>
    <row r="76" spans="1:35" hidden="1" x14ac:dyDescent="0.3">
      <c r="I76" s="208" t="s">
        <v>96</v>
      </c>
      <c r="J76" s="205">
        <v>1</v>
      </c>
      <c r="K76" s="225" t="s">
        <v>105</v>
      </c>
      <c r="L76" s="205">
        <v>1</v>
      </c>
      <c r="M76" s="217"/>
      <c r="AD76" s="217" t="s">
        <v>34</v>
      </c>
    </row>
    <row r="77" spans="1:35" hidden="1" x14ac:dyDescent="0.3"/>
  </sheetData>
  <mergeCells count="135">
    <mergeCell ref="A4:C4"/>
    <mergeCell ref="A5:C5"/>
    <mergeCell ref="D5:N5"/>
    <mergeCell ref="A6:C6"/>
    <mergeCell ref="D6:N6"/>
    <mergeCell ref="A7:H7"/>
    <mergeCell ref="I7:M7"/>
    <mergeCell ref="N7:W7"/>
    <mergeCell ref="L8:L9"/>
    <mergeCell ref="M8:M9"/>
    <mergeCell ref="N8:N9"/>
    <mergeCell ref="O8:O9"/>
    <mergeCell ref="X7:AC7"/>
    <mergeCell ref="AD7:AI7"/>
    <mergeCell ref="A8:A9"/>
    <mergeCell ref="C8:C9"/>
    <mergeCell ref="D8:D9"/>
    <mergeCell ref="E8:E9"/>
    <mergeCell ref="F8:F9"/>
    <mergeCell ref="G8:G9"/>
    <mergeCell ref="H8:H9"/>
    <mergeCell ref="I8:I9"/>
    <mergeCell ref="AH8:AH9"/>
    <mergeCell ref="AI8:AI9"/>
    <mergeCell ref="AC8:AC9"/>
    <mergeCell ref="AD8:AD9"/>
    <mergeCell ref="AE8:AE9"/>
    <mergeCell ref="AF8:AF9"/>
    <mergeCell ref="AG8:AG9"/>
    <mergeCell ref="A15:A16"/>
    <mergeCell ref="B15:B16"/>
    <mergeCell ref="C15:C16"/>
    <mergeCell ref="D15:D16"/>
    <mergeCell ref="E15:E16"/>
    <mergeCell ref="F15:F16"/>
    <mergeCell ref="G15:G16"/>
    <mergeCell ref="H15:H16"/>
    <mergeCell ref="AB8:AB9"/>
    <mergeCell ref="P8:Q8"/>
    <mergeCell ref="R8:W8"/>
    <mergeCell ref="X8:X9"/>
    <mergeCell ref="Y8:Y9"/>
    <mergeCell ref="Z8:Z9"/>
    <mergeCell ref="AA8:AA9"/>
    <mergeCell ref="J8:J9"/>
    <mergeCell ref="K8:K9"/>
    <mergeCell ref="I15:I16"/>
    <mergeCell ref="J15:J16"/>
    <mergeCell ref="K15:K16"/>
    <mergeCell ref="L15:L16"/>
    <mergeCell ref="M15:M16"/>
    <mergeCell ref="A17:A18"/>
    <mergeCell ref="B17:B18"/>
    <mergeCell ref="C17:C18"/>
    <mergeCell ref="D17:D18"/>
    <mergeCell ref="E17:E18"/>
    <mergeCell ref="L17:L18"/>
    <mergeCell ref="M17:M18"/>
    <mergeCell ref="A38:A39"/>
    <mergeCell ref="B38:B39"/>
    <mergeCell ref="C38:C39"/>
    <mergeCell ref="D38:D39"/>
    <mergeCell ref="E38:E39"/>
    <mergeCell ref="F38:F39"/>
    <mergeCell ref="G38:G39"/>
    <mergeCell ref="H38:H39"/>
    <mergeCell ref="F17:F18"/>
    <mergeCell ref="G17:G18"/>
    <mergeCell ref="H17:H18"/>
    <mergeCell ref="I17:I18"/>
    <mergeCell ref="J17:J18"/>
    <mergeCell ref="K17:K18"/>
    <mergeCell ref="Z38:Z39"/>
    <mergeCell ref="AA38:AA39"/>
    <mergeCell ref="AB38:AB39"/>
    <mergeCell ref="A47:A52"/>
    <mergeCell ref="B47:B52"/>
    <mergeCell ref="C47:C52"/>
    <mergeCell ref="D47:D52"/>
    <mergeCell ref="E47:E52"/>
    <mergeCell ref="F47:F52"/>
    <mergeCell ref="G47:G52"/>
    <mergeCell ref="I38:I39"/>
    <mergeCell ref="J38:J39"/>
    <mergeCell ref="K38:K39"/>
    <mergeCell ref="L38:L39"/>
    <mergeCell ref="M38:M39"/>
    <mergeCell ref="X38:X39"/>
    <mergeCell ref="AG54:AG55"/>
    <mergeCell ref="M54:M55"/>
    <mergeCell ref="X54:X55"/>
    <mergeCell ref="Z54:Z55"/>
    <mergeCell ref="AA54:AA55"/>
    <mergeCell ref="AB54:AB55"/>
    <mergeCell ref="AC54:AC55"/>
    <mergeCell ref="G54:G55"/>
    <mergeCell ref="H54:H55"/>
    <mergeCell ref="I54:I55"/>
    <mergeCell ref="J54:J55"/>
    <mergeCell ref="K54:K55"/>
    <mergeCell ref="L54:L55"/>
    <mergeCell ref="X47:X52"/>
    <mergeCell ref="Z47:Z52"/>
    <mergeCell ref="AB47:AB52"/>
    <mergeCell ref="AG47:AG52"/>
    <mergeCell ref="H47:H52"/>
    <mergeCell ref="I47:I52"/>
    <mergeCell ref="J47:J52"/>
    <mergeCell ref="K47:K52"/>
    <mergeCell ref="L47:L52"/>
    <mergeCell ref="M47:M52"/>
    <mergeCell ref="A54:A55"/>
    <mergeCell ref="B54:B55"/>
    <mergeCell ref="AG60:AG61"/>
    <mergeCell ref="I71:J71"/>
    <mergeCell ref="K71:L71"/>
    <mergeCell ref="J60:J61"/>
    <mergeCell ref="K60:K61"/>
    <mergeCell ref="L60:L61"/>
    <mergeCell ref="M60:M61"/>
    <mergeCell ref="X60:X61"/>
    <mergeCell ref="AB60:AB61"/>
    <mergeCell ref="A60:A61"/>
    <mergeCell ref="B60:B61"/>
    <mergeCell ref="C60:C61"/>
    <mergeCell ref="D60:D61"/>
    <mergeCell ref="E60:E61"/>
    <mergeCell ref="F60:F61"/>
    <mergeCell ref="G60:G61"/>
    <mergeCell ref="H60:H61"/>
    <mergeCell ref="I60:I61"/>
    <mergeCell ref="C54:C55"/>
    <mergeCell ref="D54:D55"/>
    <mergeCell ref="E54:E55"/>
    <mergeCell ref="F54:F55"/>
  </mergeCells>
  <conditionalFormatting sqref="J15">
    <cfRule type="cellIs" dxfId="1247" priority="1131" operator="equal">
      <formula>$H$10</formula>
    </cfRule>
  </conditionalFormatting>
  <conditionalFormatting sqref="J17">
    <cfRule type="cellIs" dxfId="1246" priority="1130" operator="equal">
      <formula>$H$10</formula>
    </cfRule>
  </conditionalFormatting>
  <dataValidations count="9">
    <dataValidation type="list" allowBlank="1" showInputMessage="1" showErrorMessage="1" sqref="AC64:AC66" xr:uid="{0E660922-356F-4D85-8460-B69B7A8592E4}">
      <formula1>#REF!</formula1>
    </dataValidation>
    <dataValidation type="list" allowBlank="1" showInputMessage="1" showErrorMessage="1" sqref="X64:X66" xr:uid="{91DC8187-AF16-4B73-B9AE-03D99EE09CBF}">
      <formula1>$H$21:$H$25</formula1>
    </dataValidation>
    <dataValidation type="list" allowBlank="1" showInputMessage="1" showErrorMessage="1" sqref="Z64:Z66" xr:uid="{C3FCDCA9-181B-40F7-BBB9-C0C5B76605CC}">
      <formula1>$J$21:$J$25</formula1>
    </dataValidation>
    <dataValidation type="list" allowBlank="1" showInputMessage="1" showErrorMessage="1" sqref="AC60:AC63" xr:uid="{A5957A7C-FEE9-4A4A-ABA1-12C4E3DC93A4}">
      <formula1>$AD$25:$AD$30</formula1>
    </dataValidation>
    <dataValidation type="list" allowBlank="1" showInputMessage="1" showErrorMessage="1" sqref="Z47:Z51 Z53:Z54" xr:uid="{661B3F76-E84B-4244-9292-0F6B51C6BFEE}">
      <formula1>$K$23:$K$27</formula1>
    </dataValidation>
    <dataValidation type="list" allowBlank="1" showInputMessage="1" showErrorMessage="1" sqref="AC53:AC54 AC67:AC68 AC56:AC59 AC10:AC51" xr:uid="{4F67BEB2-8F0A-441E-9018-E83C43E1044A}">
      <formula1>$AD$72:$AD$76</formula1>
    </dataValidation>
    <dataValidation type="list" allowBlank="1" showInputMessage="1" showErrorMessage="1" sqref="M10:M15 AB15:AB38 AB12:AB13 AB62:AB66 M62:M68 M56:M60 AB56:AB60 M53:M54 AB53:AB54 M19:M38 M17 M40:M51 AB40:AB51" xr:uid="{2AC18798-F8BB-4B1F-B19E-0BA5187540C2}">
      <formula1>$M$72:$M$75</formula1>
    </dataValidation>
    <dataValidation type="list" allowBlank="1" showInputMessage="1" showErrorMessage="1" sqref="K10:K15 K62:K68 K56:K60 Z56:Z59 K53:K54 Z40:Z46 Z10:Z38 K19:K38 K17 K40:K51" xr:uid="{E4A1B74B-91DC-4DA3-9414-6CC493021781}">
      <formula1>$K$72:$K$76</formula1>
    </dataValidation>
    <dataValidation type="list" allowBlank="1" showInputMessage="1" showErrorMessage="1" sqref="AI10:AI12 R47:S52 U47:V52" xr:uid="{CA9C47E1-56D7-4A17-A081-23ED79546175}">
      <formula1>#REF!</formula1>
    </dataValidation>
  </dataValidation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94" operator="containsText" id="{F9B731B1-9798-447C-8571-E651FFA2AE54}">
            <xm:f>NOT(ISERROR(SEARCH($K$76,K10)))</xm:f>
            <xm:f>$K$76</xm:f>
            <x14:dxf>
              <fill>
                <patternFill>
                  <bgColor rgb="FFFF0000"/>
                </patternFill>
              </fill>
            </x14:dxf>
          </x14:cfRule>
          <x14:cfRule type="containsText" priority="1195" operator="containsText" id="{EBF72A2A-5A3E-48BE-BC78-E8FEDEF35034}">
            <xm:f>NOT(ISERROR(SEARCH($K$75,K10)))</xm:f>
            <xm:f>$K$75</xm:f>
            <x14:dxf>
              <fill>
                <patternFill>
                  <bgColor rgb="FFFFC000"/>
                </patternFill>
              </fill>
            </x14:dxf>
          </x14:cfRule>
          <x14:cfRule type="containsText" priority="1196" operator="containsText" id="{6337FE17-A86E-44C7-9369-3F1E01C9CB82}">
            <xm:f>NOT(ISERROR(SEARCH($K$74,K10)))</xm:f>
            <xm:f>$K$74</xm:f>
            <x14:dxf>
              <fill>
                <patternFill>
                  <bgColor rgb="FFFFFF00"/>
                </patternFill>
              </fill>
            </x14:dxf>
          </x14:cfRule>
          <x14:cfRule type="containsText" priority="1197" operator="containsText" id="{641657AF-9B26-4BE2-9734-4340419C63B4}">
            <xm:f>NOT(ISERROR(SEARCH($K$73,K10)))</xm:f>
            <xm:f>$K$73</xm:f>
            <x14:dxf>
              <fill>
                <patternFill>
                  <bgColor rgb="FF00B050"/>
                </patternFill>
              </fill>
            </x14:dxf>
          </x14:cfRule>
          <x14:cfRule type="containsText" priority="1198" operator="containsText" id="{3C0331DE-80BE-42CB-BE47-8D92E4A5C57B}">
            <xm:f>NOT(ISERROR(SEARCH($K$72,K10)))</xm:f>
            <xm:f>$K$72</xm:f>
            <x14:dxf>
              <fill>
                <patternFill>
                  <bgColor rgb="FF92D050"/>
                </patternFill>
              </fill>
            </x14:dxf>
          </x14:cfRule>
          <xm:sqref>K10 K67:K68</xm:sqref>
        </x14:conditionalFormatting>
        <x14:conditionalFormatting xmlns:xm="http://schemas.microsoft.com/office/excel/2006/main">
          <x14:cfRule type="containsText" priority="1189" operator="containsText" id="{060A4FF0-534C-4B01-81FB-0D0D27143FCA}">
            <xm:f>NOT(ISERROR(SEARCH($K$76,K11)))</xm:f>
            <xm:f>$K$76</xm:f>
            <x14:dxf>
              <fill>
                <patternFill>
                  <bgColor rgb="FFFF0000"/>
                </patternFill>
              </fill>
            </x14:dxf>
          </x14:cfRule>
          <x14:cfRule type="containsText" priority="1190" operator="containsText" id="{B15AF392-3E37-4A7C-941B-2F9C66AB417F}">
            <xm:f>NOT(ISERROR(SEARCH($K$75,K11)))</xm:f>
            <xm:f>$K$75</xm:f>
            <x14:dxf>
              <fill>
                <patternFill>
                  <bgColor rgb="FFFFC000"/>
                </patternFill>
              </fill>
            </x14:dxf>
          </x14:cfRule>
          <x14:cfRule type="containsText" priority="1191" operator="containsText" id="{29F11BE0-4234-46A7-BCAE-11C7AE0E40E2}">
            <xm:f>NOT(ISERROR(SEARCH($K$74,K11)))</xm:f>
            <xm:f>$K$74</xm:f>
            <x14:dxf>
              <fill>
                <patternFill>
                  <bgColor rgb="FFFFFF00"/>
                </patternFill>
              </fill>
            </x14:dxf>
          </x14:cfRule>
          <x14:cfRule type="containsText" priority="1192" operator="containsText" id="{D9A45DAF-A06D-48F5-AEF1-D06DCF15B7F3}">
            <xm:f>NOT(ISERROR(SEARCH($K$73,K11)))</xm:f>
            <xm:f>$K$73</xm:f>
            <x14:dxf>
              <fill>
                <patternFill>
                  <bgColor rgb="FF00B050"/>
                </patternFill>
              </fill>
            </x14:dxf>
          </x14:cfRule>
          <x14:cfRule type="containsText" priority="1193" operator="containsText" id="{5F98A7CA-F2A3-4FE6-95E5-D50F8D58F249}">
            <xm:f>NOT(ISERROR(SEARCH($K$72,K11)))</xm:f>
            <xm:f>$K$72</xm:f>
            <x14:dxf>
              <fill>
                <patternFill>
                  <bgColor rgb="FF92D050"/>
                </patternFill>
              </fill>
            </x14:dxf>
          </x14:cfRule>
          <xm:sqref>K11</xm:sqref>
        </x14:conditionalFormatting>
        <x14:conditionalFormatting xmlns:xm="http://schemas.microsoft.com/office/excel/2006/main">
          <x14:cfRule type="containsText" priority="1181" operator="containsText" id="{167DCD37-42E1-48C8-B04B-C85D3897359F}">
            <xm:f>NOT(ISERROR(SEARCH($I$72,I10)))</xm:f>
            <xm:f>$I$72</xm:f>
            <x14:dxf>
              <fill>
                <patternFill>
                  <fgColor rgb="FF92D050"/>
                  <bgColor rgb="FF92D050"/>
                </patternFill>
              </fill>
            </x14:dxf>
          </x14:cfRule>
          <x14:cfRule type="containsText" priority="1182" operator="containsText" id="{D0F1FBDF-DFB0-48A4-BF7E-FA53E4522EFF}">
            <xm:f>NOT(ISERROR(SEARCH($I$73,I10)))</xm:f>
            <xm:f>$I$73</xm:f>
            <x14:dxf>
              <fill>
                <patternFill>
                  <bgColor rgb="FF00B050"/>
                </patternFill>
              </fill>
            </x14:dxf>
          </x14:cfRule>
          <x14:cfRule type="containsText" priority="1183" operator="containsText" id="{8C43BDBF-2EE1-44F6-9F85-F42F77D7ED5D}">
            <xm:f>NOT(ISERROR(SEARCH($I$76,I10)))</xm:f>
            <xm:f>$I$76</xm:f>
            <x14:dxf>
              <fill>
                <patternFill>
                  <bgColor rgb="FFFF0000"/>
                </patternFill>
              </fill>
            </x14:dxf>
          </x14:cfRule>
          <x14:cfRule type="containsText" priority="1184" operator="containsText" id="{B9BECA2B-73AB-45D9-B66E-0C2FF5524269}">
            <xm:f>NOT(ISERROR(SEARCH($I$75,I10)))</xm:f>
            <xm:f>$I$75</xm:f>
            <x14:dxf>
              <fill>
                <patternFill>
                  <fgColor rgb="FFFFC000"/>
                  <bgColor rgb="FFFFC000"/>
                </patternFill>
              </fill>
            </x14:dxf>
          </x14:cfRule>
          <x14:cfRule type="containsText" priority="1185" operator="containsText" id="{AE844029-D711-486E-8E43-9000220FBE3A}">
            <xm:f>NOT(ISERROR(SEARCH($I$74,I10)))</xm:f>
            <xm:f>$I$74</xm:f>
            <x14:dxf>
              <fill>
                <patternFill>
                  <fgColor rgb="FFFFFF00"/>
                  <bgColor rgb="FFFFFF00"/>
                </patternFill>
              </fill>
            </x14:dxf>
          </x14:cfRule>
          <x14:cfRule type="containsText" priority="1186" operator="containsText" id="{043AF1A8-29FE-4FD5-BAED-E5186347342B}">
            <xm:f>NOT(ISERROR(SEARCH($I$73,I10)))</xm:f>
            <xm:f>$I$73</xm:f>
            <x14:dxf>
              <fill>
                <patternFill>
                  <bgColor theme="0" tint="-0.14996795556505021"/>
                </patternFill>
              </fill>
            </x14:dxf>
          </x14:cfRule>
          <x14:cfRule type="cellIs" priority="1187" operator="equal" id="{3625C757-433F-4140-80CC-113E91E5848B}">
            <xm:f>'Tabla probabiidad'!$B$5</xm:f>
            <x14:dxf>
              <fill>
                <patternFill>
                  <fgColor theme="6"/>
                </patternFill>
              </fill>
            </x14:dxf>
          </x14:cfRule>
          <x14:cfRule type="cellIs" priority="1188" operator="equal" id="{224CD97F-2650-4C29-B9C3-4C9045A04BBC}">
            <xm:f>'Tabla probabiidad'!$B$5</xm:f>
            <x14:dxf>
              <fill>
                <patternFill>
                  <fgColor rgb="FF92D050"/>
                  <bgColor theme="6" tint="0.59996337778862885"/>
                </patternFill>
              </fill>
            </x14:dxf>
          </x14:cfRule>
          <xm:sqref>I10 X67:X68 I67:I68</xm:sqref>
        </x14:conditionalFormatting>
        <x14:conditionalFormatting xmlns:xm="http://schemas.microsoft.com/office/excel/2006/main">
          <x14:cfRule type="containsText" priority="1173" operator="containsText" id="{937CE368-1A57-4CC4-96D3-CFC34FEB455D}">
            <xm:f>NOT(ISERROR(SEARCH($I$72,I11)))</xm:f>
            <xm:f>$I$72</xm:f>
            <x14:dxf>
              <fill>
                <patternFill>
                  <fgColor rgb="FF92D050"/>
                  <bgColor rgb="FF92D050"/>
                </patternFill>
              </fill>
            </x14:dxf>
          </x14:cfRule>
          <x14:cfRule type="containsText" priority="1174" operator="containsText" id="{15731799-2AFA-4E1A-AA8D-45FF9DBD4CFF}">
            <xm:f>NOT(ISERROR(SEARCH($I$73,I11)))</xm:f>
            <xm:f>$I$73</xm:f>
            <x14:dxf>
              <fill>
                <patternFill>
                  <bgColor rgb="FF00B050"/>
                </patternFill>
              </fill>
            </x14:dxf>
          </x14:cfRule>
          <x14:cfRule type="containsText" priority="1175" operator="containsText" id="{088A617B-435B-44C1-9FCB-6F7C049218C6}">
            <xm:f>NOT(ISERROR(SEARCH($I$76,I11)))</xm:f>
            <xm:f>$I$76</xm:f>
            <x14:dxf>
              <fill>
                <patternFill>
                  <bgColor rgb="FFFF0000"/>
                </patternFill>
              </fill>
            </x14:dxf>
          </x14:cfRule>
          <x14:cfRule type="containsText" priority="1176" operator="containsText" id="{048E68DE-A80F-4297-8ED6-6EAEA6A12D57}">
            <xm:f>NOT(ISERROR(SEARCH($I$75,I11)))</xm:f>
            <xm:f>$I$75</xm:f>
            <x14:dxf>
              <fill>
                <patternFill>
                  <fgColor rgb="FFFFC000"/>
                  <bgColor rgb="FFFFC000"/>
                </patternFill>
              </fill>
            </x14:dxf>
          </x14:cfRule>
          <x14:cfRule type="containsText" priority="1177" operator="containsText" id="{378DE08D-47EC-4D0A-B58B-574CBFA39D08}">
            <xm:f>NOT(ISERROR(SEARCH($I$74,I11)))</xm:f>
            <xm:f>$I$74</xm:f>
            <x14:dxf>
              <fill>
                <patternFill>
                  <fgColor rgb="FFFFFF00"/>
                  <bgColor rgb="FFFFFF00"/>
                </patternFill>
              </fill>
            </x14:dxf>
          </x14:cfRule>
          <x14:cfRule type="containsText" priority="1178" operator="containsText" id="{C876B744-C135-4E47-B46C-35581AD1329E}">
            <xm:f>NOT(ISERROR(SEARCH($I$73,I11)))</xm:f>
            <xm:f>$I$73</xm:f>
            <x14:dxf>
              <fill>
                <patternFill>
                  <bgColor theme="0" tint="-0.14996795556505021"/>
                </patternFill>
              </fill>
            </x14:dxf>
          </x14:cfRule>
          <x14:cfRule type="cellIs" priority="1179" operator="equal" id="{FAD4A159-72D3-404B-A39A-C8CE46680583}">
            <xm:f>'Tabla probabiidad'!$B$5</xm:f>
            <x14:dxf>
              <fill>
                <patternFill>
                  <fgColor theme="6"/>
                </patternFill>
              </fill>
            </x14:dxf>
          </x14:cfRule>
          <x14:cfRule type="cellIs" priority="1180" operator="equal" id="{EC5CD115-D2E0-4294-9406-AA8B9B241497}">
            <xm:f>'Tabla probabiidad'!$B$5</xm:f>
            <x14:dxf>
              <fill>
                <patternFill>
                  <fgColor rgb="FF92D050"/>
                  <bgColor theme="6" tint="0.59996337778862885"/>
                </patternFill>
              </fill>
            </x14:dxf>
          </x14:cfRule>
          <xm:sqref>I11</xm:sqref>
        </x14:conditionalFormatting>
        <x14:conditionalFormatting xmlns:xm="http://schemas.microsoft.com/office/excel/2006/main">
          <x14:cfRule type="containsText" priority="1165" operator="containsText" id="{0718E677-E441-4F3D-BA44-152096615E5A}">
            <xm:f>NOT(ISERROR(SEARCH($I$72,X10)))</xm:f>
            <xm:f>$I$72</xm:f>
            <x14:dxf>
              <fill>
                <patternFill>
                  <fgColor rgb="FF92D050"/>
                  <bgColor rgb="FF92D050"/>
                </patternFill>
              </fill>
            </x14:dxf>
          </x14:cfRule>
          <x14:cfRule type="containsText" priority="1166" operator="containsText" id="{DDD37A63-202B-45AB-ABFC-A11C84A4A684}">
            <xm:f>NOT(ISERROR(SEARCH($I$73,X10)))</xm:f>
            <xm:f>$I$73</xm:f>
            <x14:dxf>
              <fill>
                <patternFill>
                  <bgColor rgb="FF00B050"/>
                </patternFill>
              </fill>
            </x14:dxf>
          </x14:cfRule>
          <x14:cfRule type="containsText" priority="1167" operator="containsText" id="{29B96559-799D-4CC5-B4BC-EFE0E1D61AD5}">
            <xm:f>NOT(ISERROR(SEARCH($I$76,X10)))</xm:f>
            <xm:f>$I$76</xm:f>
            <x14:dxf>
              <fill>
                <patternFill>
                  <bgColor rgb="FFFF0000"/>
                </patternFill>
              </fill>
            </x14:dxf>
          </x14:cfRule>
          <x14:cfRule type="containsText" priority="1168" operator="containsText" id="{EA3C74BA-AC7C-453E-BE9F-2E113DBC8A5F}">
            <xm:f>NOT(ISERROR(SEARCH($I$75,X10)))</xm:f>
            <xm:f>$I$75</xm:f>
            <x14:dxf>
              <fill>
                <patternFill>
                  <fgColor rgb="FFFFC000"/>
                  <bgColor rgb="FFFFC000"/>
                </patternFill>
              </fill>
            </x14:dxf>
          </x14:cfRule>
          <x14:cfRule type="containsText" priority="1169" operator="containsText" id="{FB5C6AD3-4227-4827-A7E8-0B4F0D8E4ED6}">
            <xm:f>NOT(ISERROR(SEARCH($I$74,X10)))</xm:f>
            <xm:f>$I$74</xm:f>
            <x14:dxf>
              <fill>
                <patternFill>
                  <fgColor rgb="FFFFFF00"/>
                  <bgColor rgb="FFFFFF00"/>
                </patternFill>
              </fill>
            </x14:dxf>
          </x14:cfRule>
          <x14:cfRule type="containsText" priority="1170" operator="containsText" id="{D3093C6F-AD82-4AC0-ABD2-71178BAEFABC}">
            <xm:f>NOT(ISERROR(SEARCH($I$73,X10)))</xm:f>
            <xm:f>$I$73</xm:f>
            <x14:dxf>
              <fill>
                <patternFill>
                  <bgColor theme="0" tint="-0.14996795556505021"/>
                </patternFill>
              </fill>
            </x14:dxf>
          </x14:cfRule>
          <x14:cfRule type="cellIs" priority="1171" operator="equal" id="{0259D842-98E0-455F-8728-09FB3FF0D688}">
            <xm:f>'Tabla probabiidad'!$B$5</xm:f>
            <x14:dxf>
              <fill>
                <patternFill>
                  <fgColor theme="6"/>
                </patternFill>
              </fill>
            </x14:dxf>
          </x14:cfRule>
          <x14:cfRule type="cellIs" priority="1172" operator="equal" id="{12DF21F5-CF7F-4ED0-BEEE-1F874A02CB14}">
            <xm:f>'Tabla probabiidad'!$B$5</xm:f>
            <x14:dxf>
              <fill>
                <patternFill>
                  <fgColor rgb="FF92D050"/>
                  <bgColor theme="6" tint="0.59996337778862885"/>
                </patternFill>
              </fill>
            </x14:dxf>
          </x14:cfRule>
          <xm:sqref>X10</xm:sqref>
        </x14:conditionalFormatting>
        <x14:conditionalFormatting xmlns:xm="http://schemas.microsoft.com/office/excel/2006/main">
          <x14:cfRule type="containsText" priority="1157" operator="containsText" id="{29DB853B-88A7-4AA2-838A-7B907485BB23}">
            <xm:f>NOT(ISERROR(SEARCH($I$72,X11)))</xm:f>
            <xm:f>$I$72</xm:f>
            <x14:dxf>
              <fill>
                <patternFill>
                  <fgColor rgb="FF92D050"/>
                  <bgColor rgb="FF92D050"/>
                </patternFill>
              </fill>
            </x14:dxf>
          </x14:cfRule>
          <x14:cfRule type="containsText" priority="1158" operator="containsText" id="{6B668766-0613-4F86-B681-CF76687A470C}">
            <xm:f>NOT(ISERROR(SEARCH($I$73,X11)))</xm:f>
            <xm:f>$I$73</xm:f>
            <x14:dxf>
              <fill>
                <patternFill>
                  <bgColor rgb="FF00B050"/>
                </patternFill>
              </fill>
            </x14:dxf>
          </x14:cfRule>
          <x14:cfRule type="containsText" priority="1159" operator="containsText" id="{93AA8A7D-DB4E-4889-B224-1141B88B8C25}">
            <xm:f>NOT(ISERROR(SEARCH($I$76,X11)))</xm:f>
            <xm:f>$I$76</xm:f>
            <x14:dxf>
              <fill>
                <patternFill>
                  <bgColor rgb="FFFF0000"/>
                </patternFill>
              </fill>
            </x14:dxf>
          </x14:cfRule>
          <x14:cfRule type="containsText" priority="1160" operator="containsText" id="{90CD0C68-A01E-4D92-89BF-FCD39D63D25E}">
            <xm:f>NOT(ISERROR(SEARCH($I$75,X11)))</xm:f>
            <xm:f>$I$75</xm:f>
            <x14:dxf>
              <fill>
                <patternFill>
                  <fgColor rgb="FFFFC000"/>
                  <bgColor rgb="FFFFC000"/>
                </patternFill>
              </fill>
            </x14:dxf>
          </x14:cfRule>
          <x14:cfRule type="containsText" priority="1161" operator="containsText" id="{4D979F6E-AF8D-4B73-86FC-2F8D26543392}">
            <xm:f>NOT(ISERROR(SEARCH($I$74,X11)))</xm:f>
            <xm:f>$I$74</xm:f>
            <x14:dxf>
              <fill>
                <patternFill>
                  <fgColor rgb="FFFFFF00"/>
                  <bgColor rgb="FFFFFF00"/>
                </patternFill>
              </fill>
            </x14:dxf>
          </x14:cfRule>
          <x14:cfRule type="containsText" priority="1162" operator="containsText" id="{73105519-364B-4457-AF2C-A30BA6E1E825}">
            <xm:f>NOT(ISERROR(SEARCH($I$73,X11)))</xm:f>
            <xm:f>$I$73</xm:f>
            <x14:dxf>
              <fill>
                <patternFill>
                  <bgColor theme="0" tint="-0.14996795556505021"/>
                </patternFill>
              </fill>
            </x14:dxf>
          </x14:cfRule>
          <x14:cfRule type="cellIs" priority="1163" operator="equal" id="{F14600E1-B7B0-4835-9173-B929227E4E40}">
            <xm:f>'Tabla probabiidad'!$B$5</xm:f>
            <x14:dxf>
              <fill>
                <patternFill>
                  <fgColor theme="6"/>
                </patternFill>
              </fill>
            </x14:dxf>
          </x14:cfRule>
          <x14:cfRule type="cellIs" priority="1164" operator="equal" id="{44B8EEAC-29E0-4F87-BB2C-619627B133D8}">
            <xm:f>'Tabla probabiidad'!$B$5</xm:f>
            <x14:dxf>
              <fill>
                <patternFill>
                  <fgColor rgb="FF92D050"/>
                  <bgColor theme="6" tint="0.59996337778862885"/>
                </patternFill>
              </fill>
            </x14:dxf>
          </x14:cfRule>
          <xm:sqref>X11</xm:sqref>
        </x14:conditionalFormatting>
        <x14:conditionalFormatting xmlns:xm="http://schemas.microsoft.com/office/excel/2006/main">
          <x14:cfRule type="containsText" priority="1152" operator="containsText" id="{ADC2439A-8287-4740-A3D9-62F000715097}">
            <xm:f>NOT(ISERROR(SEARCH($K$76,Z11)))</xm:f>
            <xm:f>$K$76</xm:f>
            <x14:dxf>
              <fill>
                <patternFill>
                  <bgColor rgb="FFFF0000"/>
                </patternFill>
              </fill>
            </x14:dxf>
          </x14:cfRule>
          <x14:cfRule type="containsText" priority="1153" operator="containsText" id="{64726ED1-BE81-4858-8C51-2ECA75EE1457}">
            <xm:f>NOT(ISERROR(SEARCH($K$75,Z11)))</xm:f>
            <xm:f>$K$75</xm:f>
            <x14:dxf>
              <fill>
                <patternFill>
                  <bgColor rgb="FFFFC000"/>
                </patternFill>
              </fill>
            </x14:dxf>
          </x14:cfRule>
          <x14:cfRule type="containsText" priority="1154" operator="containsText" id="{0B5B3938-F779-487B-AD43-3BB25D689875}">
            <xm:f>NOT(ISERROR(SEARCH($K$74,Z11)))</xm:f>
            <xm:f>$K$74</xm:f>
            <x14:dxf>
              <fill>
                <patternFill>
                  <bgColor rgb="FFFFFF00"/>
                </patternFill>
              </fill>
            </x14:dxf>
          </x14:cfRule>
          <x14:cfRule type="containsText" priority="1155" operator="containsText" id="{6A593ECE-296D-4603-83C4-5143C3F0868C}">
            <xm:f>NOT(ISERROR(SEARCH($K$73,Z11)))</xm:f>
            <xm:f>$K$73</xm:f>
            <x14:dxf>
              <fill>
                <patternFill>
                  <bgColor rgb="FF00B050"/>
                </patternFill>
              </fill>
            </x14:dxf>
          </x14:cfRule>
          <x14:cfRule type="containsText" priority="1156" operator="containsText" id="{D1A75BD6-316A-4B53-8A5F-F7BB4E820A1D}">
            <xm:f>NOT(ISERROR(SEARCH($K$72,Z11)))</xm:f>
            <xm:f>$K$72</xm:f>
            <x14:dxf>
              <fill>
                <patternFill>
                  <bgColor rgb="FF92D050"/>
                </patternFill>
              </fill>
            </x14:dxf>
          </x14:cfRule>
          <xm:sqref>Z11</xm:sqref>
        </x14:conditionalFormatting>
        <x14:conditionalFormatting xmlns:xm="http://schemas.microsoft.com/office/excel/2006/main">
          <x14:cfRule type="containsText" priority="1147" operator="containsText" id="{DAC49F86-FB9A-4C3A-8BB9-7B82FA25ACA9}">
            <xm:f>NOT(ISERROR(SEARCH($K$76,Z10)))</xm:f>
            <xm:f>$K$76</xm:f>
            <x14:dxf>
              <fill>
                <patternFill>
                  <bgColor rgb="FFFF0000"/>
                </patternFill>
              </fill>
            </x14:dxf>
          </x14:cfRule>
          <x14:cfRule type="containsText" priority="1148" operator="containsText" id="{3EA1B5C8-FB7D-4780-BF38-8BF0249BBFEC}">
            <xm:f>NOT(ISERROR(SEARCH($K$75,Z10)))</xm:f>
            <xm:f>$K$75</xm:f>
            <x14:dxf>
              <fill>
                <patternFill>
                  <bgColor rgb="FFFFC000"/>
                </patternFill>
              </fill>
            </x14:dxf>
          </x14:cfRule>
          <x14:cfRule type="containsText" priority="1149" operator="containsText" id="{996C5217-734F-4D49-B7B8-219D73663A00}">
            <xm:f>NOT(ISERROR(SEARCH($K$74,Z10)))</xm:f>
            <xm:f>$K$74</xm:f>
            <x14:dxf>
              <fill>
                <patternFill>
                  <bgColor rgb="FFFFFF00"/>
                </patternFill>
              </fill>
            </x14:dxf>
          </x14:cfRule>
          <x14:cfRule type="containsText" priority="1150" operator="containsText" id="{D3E4EF8F-7B9F-49FD-B563-479E351E4242}">
            <xm:f>NOT(ISERROR(SEARCH($K$73,Z10)))</xm:f>
            <xm:f>$K$73</xm:f>
            <x14:dxf>
              <fill>
                <patternFill>
                  <bgColor rgb="FF00B050"/>
                </patternFill>
              </fill>
            </x14:dxf>
          </x14:cfRule>
          <x14:cfRule type="containsText" priority="1151" operator="containsText" id="{92B503FD-39DB-4F23-86EC-B6D724E247E5}">
            <xm:f>NOT(ISERROR(SEARCH($K$72,Z10)))</xm:f>
            <xm:f>$K$72</xm:f>
            <x14:dxf>
              <fill>
                <patternFill>
                  <bgColor rgb="FF92D050"/>
                </patternFill>
              </fill>
            </x14:dxf>
          </x14:cfRule>
          <xm:sqref>Z10</xm:sqref>
        </x14:conditionalFormatting>
        <x14:conditionalFormatting xmlns:xm="http://schemas.microsoft.com/office/excel/2006/main">
          <x14:cfRule type="containsText" priority="1143" operator="containsText" id="{37B9B0C0-F211-4335-83F0-A3277A18DA37}">
            <xm:f>NOT(ISERROR(SEARCH($M$75,M10)))</xm:f>
            <xm:f>$M$75</xm:f>
            <x14:dxf>
              <fill>
                <patternFill>
                  <bgColor rgb="FFFF0000"/>
                </patternFill>
              </fill>
            </x14:dxf>
          </x14:cfRule>
          <x14:cfRule type="containsText" priority="1144" operator="containsText" id="{DA0B75D4-411F-4C0F-B19B-BC1BAFFE5767}">
            <xm:f>NOT(ISERROR(SEARCH($M$74,M10)))</xm:f>
            <xm:f>$M$74</xm:f>
            <x14:dxf>
              <fill>
                <patternFill>
                  <bgColor rgb="FFFFC000"/>
                </patternFill>
              </fill>
            </x14:dxf>
          </x14:cfRule>
          <x14:cfRule type="containsText" priority="1145" operator="containsText" id="{3C2CB3F2-4246-4B66-9673-9054F0AF99C1}">
            <xm:f>NOT(ISERROR(SEARCH($M$73,M10)))</xm:f>
            <xm:f>$M$73</xm:f>
            <x14:dxf>
              <fill>
                <patternFill>
                  <bgColor rgb="FFFFFF00"/>
                </patternFill>
              </fill>
            </x14:dxf>
          </x14:cfRule>
          <x14:cfRule type="containsText" priority="1146" operator="containsText" id="{95370690-15DA-4C30-8FCA-BC1F283345D6}">
            <xm:f>NOT(ISERROR(SEARCH($M$72,M10)))</xm:f>
            <xm:f>$M$72</xm:f>
            <x14:dxf>
              <fill>
                <patternFill>
                  <bgColor rgb="FF92D050"/>
                </patternFill>
              </fill>
            </x14:dxf>
          </x14:cfRule>
          <xm:sqref>M10 M67:M68</xm:sqref>
        </x14:conditionalFormatting>
        <x14:conditionalFormatting xmlns:xm="http://schemas.microsoft.com/office/excel/2006/main">
          <x14:cfRule type="containsText" priority="1139" operator="containsText" id="{C8750732-4A44-4A1A-87CA-312B09AF8271}">
            <xm:f>NOT(ISERROR(SEARCH($M$75,M11)))</xm:f>
            <xm:f>$M$75</xm:f>
            <x14:dxf>
              <fill>
                <patternFill>
                  <bgColor rgb="FFFF0000"/>
                </patternFill>
              </fill>
            </x14:dxf>
          </x14:cfRule>
          <x14:cfRule type="containsText" priority="1140" operator="containsText" id="{AA94F812-09B8-4A52-86CB-14A4575B4021}">
            <xm:f>NOT(ISERROR(SEARCH($M$74,M11)))</xm:f>
            <xm:f>$M$74</xm:f>
            <x14:dxf>
              <fill>
                <patternFill>
                  <bgColor rgb="FFFFC000"/>
                </patternFill>
              </fill>
            </x14:dxf>
          </x14:cfRule>
          <x14:cfRule type="containsText" priority="1141" operator="containsText" id="{2B837B5F-71B7-4EAB-AFFC-BBC89A896868}">
            <xm:f>NOT(ISERROR(SEARCH($M$73,M11)))</xm:f>
            <xm:f>$M$73</xm:f>
            <x14:dxf>
              <fill>
                <patternFill>
                  <bgColor rgb="FFFFFF00"/>
                </patternFill>
              </fill>
            </x14:dxf>
          </x14:cfRule>
          <x14:cfRule type="containsText" priority="1142" operator="containsText" id="{CDC4B97C-E8DB-4997-BB8C-FA0D6C8ED7F7}">
            <xm:f>NOT(ISERROR(SEARCH($M$72,M11)))</xm:f>
            <xm:f>$M$72</xm:f>
            <x14:dxf>
              <fill>
                <patternFill>
                  <bgColor rgb="FF92D050"/>
                </patternFill>
              </fill>
            </x14:dxf>
          </x14:cfRule>
          <xm:sqref>M11</xm:sqref>
        </x14:conditionalFormatting>
        <x14:conditionalFormatting xmlns:xm="http://schemas.microsoft.com/office/excel/2006/main">
          <x14:cfRule type="containsText" priority="1132" operator="containsText" id="{9818BB18-1926-431D-81C0-48C7CBBCF6BB}">
            <xm:f>NOT(ISERROR(SEARCH($H$73,I15)))</xm:f>
            <xm:f>$H$73</xm:f>
            <x14:dxf>
              <fill>
                <patternFill>
                  <fgColor rgb="FF92D050"/>
                  <bgColor rgb="FF92D050"/>
                </patternFill>
              </fill>
            </x14:dxf>
          </x14:cfRule>
          <x14:cfRule type="containsText" priority="1133" operator="containsText" id="{F034A80F-E208-4ED9-9503-349B90A1C7F0}">
            <xm:f>NOT(ISERROR(SEARCH($H$77,I15)))</xm:f>
            <xm:f>$H$77</xm:f>
            <x14:dxf>
              <fill>
                <patternFill>
                  <bgColor rgb="FFFF0000"/>
                </patternFill>
              </fill>
            </x14:dxf>
          </x14:cfRule>
          <x14:cfRule type="containsText" priority="1134" operator="containsText" id="{5F19A80A-20F8-44C0-AC59-2FF573393EB8}">
            <xm:f>NOT(ISERROR(SEARCH($H$76,I15)))</xm:f>
            <xm:f>$H$76</xm:f>
            <x14:dxf>
              <fill>
                <patternFill>
                  <fgColor rgb="FFFFFF00"/>
                  <bgColor rgb="FFFFFF00"/>
                </patternFill>
              </fill>
            </x14:dxf>
          </x14:cfRule>
          <x14:cfRule type="containsText" priority="1135" operator="containsText" id="{16473EA8-347B-40D9-BF9F-594B24A1FF49}">
            <xm:f>NOT(ISERROR(SEARCH($H$75,I15)))</xm:f>
            <xm:f>$H$75</xm:f>
            <x14:dxf>
              <fill>
                <patternFill>
                  <fgColor rgb="FFFFC000"/>
                  <bgColor rgb="FFFFC000"/>
                </patternFill>
              </fill>
            </x14:dxf>
          </x14:cfRule>
          <x14:cfRule type="containsText" priority="1136" operator="containsText" id="{24B8461D-DE6D-4B31-89CF-88B8791EFA41}">
            <xm:f>NOT(ISERROR(SEARCH($H$74,I15)))</xm:f>
            <xm:f>$H$74</xm:f>
            <x14:dxf>
              <fill>
                <patternFill>
                  <bgColor rgb="FF00B050"/>
                </patternFill>
              </fill>
            </x14:dxf>
          </x14:cfRule>
          <x14:cfRule type="cellIs" priority="1137" operator="equal" id="{19AAC9F2-7246-416F-BE5E-1FC1BD7A068A}">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138" operator="equal" id="{4AE1660C-65AB-4A36-A201-97121627141B}">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I15</xm:sqref>
        </x14:conditionalFormatting>
        <x14:conditionalFormatting xmlns:xm="http://schemas.microsoft.com/office/excel/2006/main">
          <x14:cfRule type="containsText" priority="1122" operator="containsText" id="{E1E8766D-8961-4C07-9805-BD99D9CB1BE2}">
            <xm:f>NOT(ISERROR(SEARCH($I$72,I17)))</xm:f>
            <xm:f>$I$72</xm:f>
            <x14:dxf>
              <fill>
                <patternFill>
                  <fgColor rgb="FF92D050"/>
                  <bgColor rgb="FF92D050"/>
                </patternFill>
              </fill>
            </x14:dxf>
          </x14:cfRule>
          <x14:cfRule type="containsText" priority="1123" operator="containsText" id="{4FA8DE3E-829B-48D1-9612-672AF965A8E2}">
            <xm:f>NOT(ISERROR(SEARCH($I$73,I17)))</xm:f>
            <xm:f>$I$73</xm:f>
            <x14:dxf>
              <fill>
                <patternFill>
                  <bgColor rgb="FF00B050"/>
                </patternFill>
              </fill>
            </x14:dxf>
          </x14:cfRule>
          <x14:cfRule type="containsText" priority="1124" operator="containsText" id="{CAFA2BC9-60DF-4B2A-ACF5-4728FBD2126B}">
            <xm:f>NOT(ISERROR(SEARCH($I$76,I17)))</xm:f>
            <xm:f>$I$76</xm:f>
            <x14:dxf>
              <fill>
                <patternFill>
                  <bgColor rgb="FFFF0000"/>
                </patternFill>
              </fill>
            </x14:dxf>
          </x14:cfRule>
          <x14:cfRule type="containsText" priority="1125" operator="containsText" id="{F4BC9FC6-D856-4BC2-84AD-8B7C9392217B}">
            <xm:f>NOT(ISERROR(SEARCH($I$75,I17)))</xm:f>
            <xm:f>$I$75</xm:f>
            <x14:dxf>
              <fill>
                <patternFill>
                  <fgColor rgb="FFFFC000"/>
                  <bgColor rgb="FFFFC000"/>
                </patternFill>
              </fill>
            </x14:dxf>
          </x14:cfRule>
          <x14:cfRule type="containsText" priority="1126" operator="containsText" id="{0E1E287F-B6FA-4ADA-A8EB-5D4980BB61E6}">
            <xm:f>NOT(ISERROR(SEARCH($I$74,I17)))</xm:f>
            <xm:f>$I$74</xm:f>
            <x14:dxf>
              <fill>
                <patternFill>
                  <fgColor rgb="FFFFFF00"/>
                  <bgColor rgb="FFFFFF00"/>
                </patternFill>
              </fill>
            </x14:dxf>
          </x14:cfRule>
          <x14:cfRule type="containsText" priority="1127" operator="containsText" id="{ECC17393-B5B9-4314-906C-68E69F446E08}">
            <xm:f>NOT(ISERROR(SEARCH($I$73,I17)))</xm:f>
            <xm:f>$I$73</xm:f>
            <x14:dxf>
              <fill>
                <patternFill>
                  <bgColor theme="0" tint="-0.14996795556505021"/>
                </patternFill>
              </fill>
            </x14:dxf>
          </x14:cfRule>
          <x14:cfRule type="cellIs" priority="1128" operator="equal" id="{966D3DD9-A23A-47AC-9CDD-9C4E1E2FA9C2}">
            <xm:f>'Tabla probabiidad'!$B$5</xm:f>
            <x14:dxf>
              <fill>
                <patternFill>
                  <fgColor theme="6"/>
                </patternFill>
              </fill>
            </x14:dxf>
          </x14:cfRule>
          <x14:cfRule type="cellIs" priority="1129" operator="equal" id="{93D979EB-35AE-4F96-AFC3-A50ACE7149E3}">
            <xm:f>'Tabla probabiidad'!$B$5</xm:f>
            <x14:dxf>
              <fill>
                <patternFill>
                  <fgColor rgb="FF92D050"/>
                  <bgColor theme="6" tint="0.59996337778862885"/>
                </patternFill>
              </fill>
            </x14:dxf>
          </x14:cfRule>
          <xm:sqref>I17</xm:sqref>
        </x14:conditionalFormatting>
        <x14:conditionalFormatting xmlns:xm="http://schemas.microsoft.com/office/excel/2006/main">
          <x14:cfRule type="containsText" priority="1114" operator="containsText" id="{6E3A486F-7A57-4AE3-A2E2-E368256AE500}">
            <xm:f>NOT(ISERROR(SEARCH($I$72,I19)))</xm:f>
            <xm:f>$I$72</xm:f>
            <x14:dxf>
              <fill>
                <patternFill>
                  <fgColor rgb="FF92D050"/>
                  <bgColor rgb="FF92D050"/>
                </patternFill>
              </fill>
            </x14:dxf>
          </x14:cfRule>
          <x14:cfRule type="containsText" priority="1115" operator="containsText" id="{A249A731-7CFC-4670-AA61-6578AA78256D}">
            <xm:f>NOT(ISERROR(SEARCH($I$73,I19)))</xm:f>
            <xm:f>$I$73</xm:f>
            <x14:dxf>
              <fill>
                <patternFill>
                  <bgColor rgb="FF00B050"/>
                </patternFill>
              </fill>
            </x14:dxf>
          </x14:cfRule>
          <x14:cfRule type="containsText" priority="1116" operator="containsText" id="{BF76B2E0-AA0B-4C12-955E-C43CF48BBF8E}">
            <xm:f>NOT(ISERROR(SEARCH($I$76,I19)))</xm:f>
            <xm:f>$I$76</xm:f>
            <x14:dxf>
              <fill>
                <patternFill>
                  <bgColor rgb="FFFF0000"/>
                </patternFill>
              </fill>
            </x14:dxf>
          </x14:cfRule>
          <x14:cfRule type="containsText" priority="1117" operator="containsText" id="{42CA5ACE-029D-4575-9F2E-1E73E7DFDB12}">
            <xm:f>NOT(ISERROR(SEARCH($I$75,I19)))</xm:f>
            <xm:f>$I$75</xm:f>
            <x14:dxf>
              <fill>
                <patternFill>
                  <fgColor rgb="FFFFC000"/>
                  <bgColor rgb="FFFFC000"/>
                </patternFill>
              </fill>
            </x14:dxf>
          </x14:cfRule>
          <x14:cfRule type="containsText" priority="1118" operator="containsText" id="{7B52F9E2-7A68-4EC4-A9D9-F9A8C7B20425}">
            <xm:f>NOT(ISERROR(SEARCH($I$74,I19)))</xm:f>
            <xm:f>$I$74</xm:f>
            <x14:dxf>
              <fill>
                <patternFill>
                  <fgColor rgb="FFFFFF00"/>
                  <bgColor rgb="FFFFFF00"/>
                </patternFill>
              </fill>
            </x14:dxf>
          </x14:cfRule>
          <x14:cfRule type="containsText" priority="1119" operator="containsText" id="{52FCB622-DC3A-4766-96C2-710DF98DE8A1}">
            <xm:f>NOT(ISERROR(SEARCH($I$73,I19)))</xm:f>
            <xm:f>$I$73</xm:f>
            <x14:dxf>
              <fill>
                <patternFill>
                  <bgColor theme="0" tint="-0.14996795556505021"/>
                </patternFill>
              </fill>
            </x14:dxf>
          </x14:cfRule>
          <x14:cfRule type="cellIs" priority="1120" operator="equal" id="{D4F6A7DF-63BF-4328-B36D-13DCA4157986}">
            <xm:f>'Tabla probabiidad'!$B$5</xm:f>
            <x14:dxf>
              <fill>
                <patternFill>
                  <fgColor theme="6"/>
                </patternFill>
              </fill>
            </x14:dxf>
          </x14:cfRule>
          <x14:cfRule type="cellIs" priority="1121" operator="equal" id="{ECEF8AC1-C123-46EC-906C-F53664BAB292}">
            <xm:f>'Tabla probabiidad'!$B$5</xm:f>
            <x14:dxf>
              <fill>
                <patternFill>
                  <fgColor rgb="FF92D050"/>
                  <bgColor theme="6" tint="0.59996337778862885"/>
                </patternFill>
              </fill>
            </x14:dxf>
          </x14:cfRule>
          <xm:sqref>I19</xm:sqref>
        </x14:conditionalFormatting>
        <x14:conditionalFormatting xmlns:xm="http://schemas.microsoft.com/office/excel/2006/main">
          <x14:cfRule type="containsText" priority="1109" operator="containsText" id="{0D9BF54F-63A1-40B7-B26A-4E2F59C69007}">
            <xm:f>NOT(ISERROR(SEARCH($K$76,K19)))</xm:f>
            <xm:f>$K$76</xm:f>
            <x14:dxf>
              <fill>
                <patternFill>
                  <bgColor rgb="FFFF0000"/>
                </patternFill>
              </fill>
            </x14:dxf>
          </x14:cfRule>
          <x14:cfRule type="containsText" priority="1110" operator="containsText" id="{5C3A04F4-5D1E-4948-A13C-173595510639}">
            <xm:f>NOT(ISERROR(SEARCH($K$75,K19)))</xm:f>
            <xm:f>$K$75</xm:f>
            <x14:dxf>
              <fill>
                <patternFill>
                  <bgColor rgb="FFFFC000"/>
                </patternFill>
              </fill>
            </x14:dxf>
          </x14:cfRule>
          <x14:cfRule type="containsText" priority="1111" operator="containsText" id="{F4AC72AD-B5F7-4EC4-AE09-A99935C3162D}">
            <xm:f>NOT(ISERROR(SEARCH($K$74,K19)))</xm:f>
            <xm:f>$K$74</xm:f>
            <x14:dxf>
              <fill>
                <patternFill>
                  <bgColor rgb="FFFFFF00"/>
                </patternFill>
              </fill>
            </x14:dxf>
          </x14:cfRule>
          <x14:cfRule type="containsText" priority="1112" operator="containsText" id="{31B7397E-A994-4A2D-B768-1ED0C1677927}">
            <xm:f>NOT(ISERROR(SEARCH($K$73,K19)))</xm:f>
            <xm:f>$K$73</xm:f>
            <x14:dxf>
              <fill>
                <patternFill>
                  <bgColor rgb="FF00B050"/>
                </patternFill>
              </fill>
            </x14:dxf>
          </x14:cfRule>
          <x14:cfRule type="containsText" priority="1113" operator="containsText" id="{5A7BEA63-F701-4A9A-82DA-4749D1610A3D}">
            <xm:f>NOT(ISERROR(SEARCH($K$72,K19)))</xm:f>
            <xm:f>$K$72</xm:f>
            <x14:dxf>
              <fill>
                <patternFill>
                  <bgColor rgb="FF92D050"/>
                </patternFill>
              </fill>
            </x14:dxf>
          </x14:cfRule>
          <xm:sqref>K19</xm:sqref>
        </x14:conditionalFormatting>
        <x14:conditionalFormatting xmlns:xm="http://schemas.microsoft.com/office/excel/2006/main">
          <x14:cfRule type="containsText" priority="1101" operator="containsText" id="{3ECB04D6-B55C-4F2B-8585-461867AB22A4}">
            <xm:f>NOT(ISERROR(SEARCH($I$72,I25)))</xm:f>
            <xm:f>$I$72</xm:f>
            <x14:dxf>
              <fill>
                <patternFill>
                  <fgColor rgb="FF92D050"/>
                  <bgColor rgb="FF92D050"/>
                </patternFill>
              </fill>
            </x14:dxf>
          </x14:cfRule>
          <x14:cfRule type="containsText" priority="1102" operator="containsText" id="{8ED855EE-45C3-4F46-A83E-1A42D4B00AB9}">
            <xm:f>NOT(ISERROR(SEARCH($I$73,I25)))</xm:f>
            <xm:f>$I$73</xm:f>
            <x14:dxf>
              <fill>
                <patternFill>
                  <bgColor rgb="FF00B050"/>
                </patternFill>
              </fill>
            </x14:dxf>
          </x14:cfRule>
          <x14:cfRule type="containsText" priority="1103" operator="containsText" id="{289BFF60-843C-4B7C-9EB4-92FF26A36E5D}">
            <xm:f>NOT(ISERROR(SEARCH($I$76,I25)))</xm:f>
            <xm:f>$I$76</xm:f>
            <x14:dxf>
              <fill>
                <patternFill>
                  <bgColor rgb="FFFF0000"/>
                </patternFill>
              </fill>
            </x14:dxf>
          </x14:cfRule>
          <x14:cfRule type="containsText" priority="1104" operator="containsText" id="{ED088822-79BD-4FA5-BBC2-33F82727EBBA}">
            <xm:f>NOT(ISERROR(SEARCH($I$75,I25)))</xm:f>
            <xm:f>$I$75</xm:f>
            <x14:dxf>
              <fill>
                <patternFill>
                  <fgColor rgb="FFFFC000"/>
                  <bgColor rgb="FFFFC000"/>
                </patternFill>
              </fill>
            </x14:dxf>
          </x14:cfRule>
          <x14:cfRule type="containsText" priority="1105" operator="containsText" id="{C6C9AE16-65D4-4AF1-B51D-BF0B39DA3616}">
            <xm:f>NOT(ISERROR(SEARCH($I$74,I25)))</xm:f>
            <xm:f>$I$74</xm:f>
            <x14:dxf>
              <fill>
                <patternFill>
                  <fgColor rgb="FFFFFF00"/>
                  <bgColor rgb="FFFFFF00"/>
                </patternFill>
              </fill>
            </x14:dxf>
          </x14:cfRule>
          <x14:cfRule type="containsText" priority="1106" operator="containsText" id="{30AA8D5D-1AAA-406F-8D82-73BD76A307B8}">
            <xm:f>NOT(ISERROR(SEARCH($I$73,I25)))</xm:f>
            <xm:f>$I$73</xm:f>
            <x14:dxf>
              <fill>
                <patternFill>
                  <bgColor theme="0" tint="-0.14996795556505021"/>
                </patternFill>
              </fill>
            </x14:dxf>
          </x14:cfRule>
          <x14:cfRule type="cellIs" priority="1107" operator="equal" id="{086F1F20-067C-4AD8-BCFD-8F04D3873E7F}">
            <xm:f>'Tabla probabiidad'!$B$5</xm:f>
            <x14:dxf>
              <fill>
                <patternFill>
                  <fgColor theme="6"/>
                </patternFill>
              </fill>
            </x14:dxf>
          </x14:cfRule>
          <x14:cfRule type="cellIs" priority="1108" operator="equal" id="{BCA3F784-6A84-4EAE-9C18-D4AFE293044E}">
            <xm:f>'Tabla probabiidad'!$B$5</xm:f>
            <x14:dxf>
              <fill>
                <patternFill>
                  <fgColor rgb="FF92D050"/>
                  <bgColor theme="6" tint="0.59996337778862885"/>
                </patternFill>
              </fill>
            </x14:dxf>
          </x14:cfRule>
          <xm:sqref>I25</xm:sqref>
        </x14:conditionalFormatting>
        <x14:conditionalFormatting xmlns:xm="http://schemas.microsoft.com/office/excel/2006/main">
          <x14:cfRule type="containsText" priority="1093" operator="containsText" id="{3C60BE25-2845-4CEA-8BF8-F9A69DDA7170}">
            <xm:f>NOT(ISERROR(SEARCH($I$72,I29)))</xm:f>
            <xm:f>$I$72</xm:f>
            <x14:dxf>
              <fill>
                <patternFill>
                  <fgColor rgb="FF92D050"/>
                  <bgColor rgb="FF92D050"/>
                </patternFill>
              </fill>
            </x14:dxf>
          </x14:cfRule>
          <x14:cfRule type="containsText" priority="1094" operator="containsText" id="{A4514574-0EBD-4097-9F0B-A36DADAED8CF}">
            <xm:f>NOT(ISERROR(SEARCH($I$73,I29)))</xm:f>
            <xm:f>$I$73</xm:f>
            <x14:dxf>
              <fill>
                <patternFill>
                  <bgColor rgb="FF00B050"/>
                </patternFill>
              </fill>
            </x14:dxf>
          </x14:cfRule>
          <x14:cfRule type="containsText" priority="1095" operator="containsText" id="{B56B55D6-59AF-426C-AC35-6851E61DE720}">
            <xm:f>NOT(ISERROR(SEARCH($I$76,I29)))</xm:f>
            <xm:f>$I$76</xm:f>
            <x14:dxf>
              <fill>
                <patternFill>
                  <bgColor rgb="FFFF0000"/>
                </patternFill>
              </fill>
            </x14:dxf>
          </x14:cfRule>
          <x14:cfRule type="containsText" priority="1096" operator="containsText" id="{E8E1D1CA-26E3-4754-9A04-704F47AA9BE8}">
            <xm:f>NOT(ISERROR(SEARCH($I$75,I29)))</xm:f>
            <xm:f>$I$75</xm:f>
            <x14:dxf>
              <fill>
                <patternFill>
                  <fgColor rgb="FFFFC000"/>
                  <bgColor rgb="FFFFC000"/>
                </patternFill>
              </fill>
            </x14:dxf>
          </x14:cfRule>
          <x14:cfRule type="containsText" priority="1097" operator="containsText" id="{766AA8DB-E3E0-41AA-A288-2C835618CA44}">
            <xm:f>NOT(ISERROR(SEARCH($I$74,I29)))</xm:f>
            <xm:f>$I$74</xm:f>
            <x14:dxf>
              <fill>
                <patternFill>
                  <fgColor rgb="FFFFFF00"/>
                  <bgColor rgb="FFFFFF00"/>
                </patternFill>
              </fill>
            </x14:dxf>
          </x14:cfRule>
          <x14:cfRule type="containsText" priority="1098" operator="containsText" id="{9AE67726-A72C-4E18-BA6E-5AE88DA09847}">
            <xm:f>NOT(ISERROR(SEARCH($I$73,I29)))</xm:f>
            <xm:f>$I$73</xm:f>
            <x14:dxf>
              <fill>
                <patternFill>
                  <bgColor theme="0" tint="-0.14996795556505021"/>
                </patternFill>
              </fill>
            </x14:dxf>
          </x14:cfRule>
          <x14:cfRule type="cellIs" priority="1099" operator="equal" id="{52949F41-F924-4DDD-8578-366CD6096426}">
            <xm:f>'Tabla probabiidad'!$B$5</xm:f>
            <x14:dxf>
              <fill>
                <patternFill>
                  <fgColor theme="6"/>
                </patternFill>
              </fill>
            </x14:dxf>
          </x14:cfRule>
          <x14:cfRule type="cellIs" priority="1100" operator="equal" id="{DF70A286-4888-4436-B2E9-B4C1D5FC5CCF}">
            <xm:f>'Tabla probabiidad'!$B$5</xm:f>
            <x14:dxf>
              <fill>
                <patternFill>
                  <fgColor rgb="FF92D050"/>
                  <bgColor theme="6" tint="0.59996337778862885"/>
                </patternFill>
              </fill>
            </x14:dxf>
          </x14:cfRule>
          <xm:sqref>I29</xm:sqref>
        </x14:conditionalFormatting>
        <x14:conditionalFormatting xmlns:xm="http://schemas.microsoft.com/office/excel/2006/main">
          <x14:cfRule type="containsText" priority="1085" operator="containsText" id="{FA890269-F37D-4068-9C75-0E120B4F7BDF}">
            <xm:f>NOT(ISERROR(SEARCH($I$72,I26)))</xm:f>
            <xm:f>$I$72</xm:f>
            <x14:dxf>
              <fill>
                <patternFill>
                  <fgColor rgb="FF92D050"/>
                  <bgColor rgb="FF92D050"/>
                </patternFill>
              </fill>
            </x14:dxf>
          </x14:cfRule>
          <x14:cfRule type="containsText" priority="1086" operator="containsText" id="{62C41E6A-4EA4-472C-BA12-E078ACB053D7}">
            <xm:f>NOT(ISERROR(SEARCH($I$73,I26)))</xm:f>
            <xm:f>$I$73</xm:f>
            <x14:dxf>
              <fill>
                <patternFill>
                  <bgColor rgb="FF00B050"/>
                </patternFill>
              </fill>
            </x14:dxf>
          </x14:cfRule>
          <x14:cfRule type="containsText" priority="1087" operator="containsText" id="{9DDC1369-5D66-4AA7-9972-3B0B39B90C94}">
            <xm:f>NOT(ISERROR(SEARCH($I$76,I26)))</xm:f>
            <xm:f>$I$76</xm:f>
            <x14:dxf>
              <fill>
                <patternFill>
                  <bgColor rgb="FFFF0000"/>
                </patternFill>
              </fill>
            </x14:dxf>
          </x14:cfRule>
          <x14:cfRule type="containsText" priority="1088" operator="containsText" id="{6E30C689-D7C8-4397-AA87-F21058DD9EDB}">
            <xm:f>NOT(ISERROR(SEARCH($I$75,I26)))</xm:f>
            <xm:f>$I$75</xm:f>
            <x14:dxf>
              <fill>
                <patternFill>
                  <fgColor rgb="FFFFC000"/>
                  <bgColor rgb="FFFFC000"/>
                </patternFill>
              </fill>
            </x14:dxf>
          </x14:cfRule>
          <x14:cfRule type="containsText" priority="1089" operator="containsText" id="{4AC3A2AF-C21B-42C5-8099-26007AEC040C}">
            <xm:f>NOT(ISERROR(SEARCH($I$74,I26)))</xm:f>
            <xm:f>$I$74</xm:f>
            <x14:dxf>
              <fill>
                <patternFill>
                  <fgColor rgb="FFFFFF00"/>
                  <bgColor rgb="FFFFFF00"/>
                </patternFill>
              </fill>
            </x14:dxf>
          </x14:cfRule>
          <x14:cfRule type="containsText" priority="1090" operator="containsText" id="{04062CC4-C29D-4998-9105-8FE4E0E7E63F}">
            <xm:f>NOT(ISERROR(SEARCH($I$73,I26)))</xm:f>
            <xm:f>$I$73</xm:f>
            <x14:dxf>
              <fill>
                <patternFill>
                  <bgColor theme="0" tint="-0.14996795556505021"/>
                </patternFill>
              </fill>
            </x14:dxf>
          </x14:cfRule>
          <x14:cfRule type="cellIs" priority="1091" operator="equal" id="{8659B824-E8F2-4A22-BF58-DC9FB3D13346}">
            <xm:f>'Tabla probabiidad'!$B$5</xm:f>
            <x14:dxf>
              <fill>
                <patternFill>
                  <fgColor theme="6"/>
                </patternFill>
              </fill>
            </x14:dxf>
          </x14:cfRule>
          <x14:cfRule type="cellIs" priority="1092" operator="equal" id="{0576D0F9-7C60-4021-B33A-C83E19BAD191}">
            <xm:f>'Tabla probabiidad'!$B$5</xm:f>
            <x14:dxf>
              <fill>
                <patternFill>
                  <fgColor rgb="FF92D050"/>
                  <bgColor theme="6" tint="0.59996337778862885"/>
                </patternFill>
              </fill>
            </x14:dxf>
          </x14:cfRule>
          <xm:sqref>I26</xm:sqref>
        </x14:conditionalFormatting>
        <x14:conditionalFormatting xmlns:xm="http://schemas.microsoft.com/office/excel/2006/main">
          <x14:cfRule type="containsText" priority="1077" operator="containsText" id="{0BDE430C-1F11-440D-B114-3A1648457359}">
            <xm:f>NOT(ISERROR(SEARCH($I$72,I28)))</xm:f>
            <xm:f>$I$72</xm:f>
            <x14:dxf>
              <fill>
                <patternFill>
                  <fgColor rgb="FF92D050"/>
                  <bgColor rgb="FF92D050"/>
                </patternFill>
              </fill>
            </x14:dxf>
          </x14:cfRule>
          <x14:cfRule type="containsText" priority="1078" operator="containsText" id="{8611DC52-58A8-45F1-BE9A-1AB395F4351C}">
            <xm:f>NOT(ISERROR(SEARCH($I$73,I28)))</xm:f>
            <xm:f>$I$73</xm:f>
            <x14:dxf>
              <fill>
                <patternFill>
                  <bgColor rgb="FF00B050"/>
                </patternFill>
              </fill>
            </x14:dxf>
          </x14:cfRule>
          <x14:cfRule type="containsText" priority="1079" operator="containsText" id="{F4DA0C5C-9D23-4620-8F54-8A0A693E02C7}">
            <xm:f>NOT(ISERROR(SEARCH($I$76,I28)))</xm:f>
            <xm:f>$I$76</xm:f>
            <x14:dxf>
              <fill>
                <patternFill>
                  <bgColor rgb="FFFF0000"/>
                </patternFill>
              </fill>
            </x14:dxf>
          </x14:cfRule>
          <x14:cfRule type="containsText" priority="1080" operator="containsText" id="{99986542-A237-40EA-99DF-91B87DD790E6}">
            <xm:f>NOT(ISERROR(SEARCH($I$75,I28)))</xm:f>
            <xm:f>$I$75</xm:f>
            <x14:dxf>
              <fill>
                <patternFill>
                  <fgColor rgb="FFFFC000"/>
                  <bgColor rgb="FFFFC000"/>
                </patternFill>
              </fill>
            </x14:dxf>
          </x14:cfRule>
          <x14:cfRule type="containsText" priority="1081" operator="containsText" id="{4D1670C3-E98D-41B3-A0EF-E617E2E5FF4E}">
            <xm:f>NOT(ISERROR(SEARCH($I$74,I28)))</xm:f>
            <xm:f>$I$74</xm:f>
            <x14:dxf>
              <fill>
                <patternFill>
                  <fgColor rgb="FFFFFF00"/>
                  <bgColor rgb="FFFFFF00"/>
                </patternFill>
              </fill>
            </x14:dxf>
          </x14:cfRule>
          <x14:cfRule type="containsText" priority="1082" operator="containsText" id="{01503F25-AF58-41B6-99F9-B1E06C8EBEC9}">
            <xm:f>NOT(ISERROR(SEARCH($I$73,I28)))</xm:f>
            <xm:f>$I$73</xm:f>
            <x14:dxf>
              <fill>
                <patternFill>
                  <bgColor theme="0" tint="-0.14996795556505021"/>
                </patternFill>
              </fill>
            </x14:dxf>
          </x14:cfRule>
          <x14:cfRule type="cellIs" priority="1083" operator="equal" id="{E66970DD-EE1C-492E-BBDC-E8D0B380E8CB}">
            <xm:f>'Tabla probabiidad'!$B$5</xm:f>
            <x14:dxf>
              <fill>
                <patternFill>
                  <fgColor theme="6"/>
                </patternFill>
              </fill>
            </x14:dxf>
          </x14:cfRule>
          <x14:cfRule type="cellIs" priority="1084" operator="equal" id="{4669E5F7-2843-4C0A-BB25-98574878650E}">
            <xm:f>'Tabla probabiidad'!$B$5</xm:f>
            <x14:dxf>
              <fill>
                <patternFill>
                  <fgColor rgb="FF92D050"/>
                  <bgColor theme="6" tint="0.59996337778862885"/>
                </patternFill>
              </fill>
            </x14:dxf>
          </x14:cfRule>
          <xm:sqref>I28</xm:sqref>
        </x14:conditionalFormatting>
        <x14:conditionalFormatting xmlns:xm="http://schemas.microsoft.com/office/excel/2006/main">
          <x14:cfRule type="containsText" priority="1069" operator="containsText" id="{A0A13991-A172-44B4-8987-3E66DB0B409E}">
            <xm:f>NOT(ISERROR(SEARCH($I$72,I27)))</xm:f>
            <xm:f>$I$72</xm:f>
            <x14:dxf>
              <fill>
                <patternFill>
                  <fgColor rgb="FF92D050"/>
                  <bgColor rgb="FF92D050"/>
                </patternFill>
              </fill>
            </x14:dxf>
          </x14:cfRule>
          <x14:cfRule type="containsText" priority="1070" operator="containsText" id="{35EE4C69-AC3D-4655-A4D9-53361D3284D2}">
            <xm:f>NOT(ISERROR(SEARCH($I$73,I27)))</xm:f>
            <xm:f>$I$73</xm:f>
            <x14:dxf>
              <fill>
                <patternFill>
                  <bgColor rgb="FF00B050"/>
                </patternFill>
              </fill>
            </x14:dxf>
          </x14:cfRule>
          <x14:cfRule type="containsText" priority="1071" operator="containsText" id="{C784492E-4F07-4AFE-9B51-55FA4CFC46A1}">
            <xm:f>NOT(ISERROR(SEARCH($I$76,I27)))</xm:f>
            <xm:f>$I$76</xm:f>
            <x14:dxf>
              <fill>
                <patternFill>
                  <bgColor rgb="FFFF0000"/>
                </patternFill>
              </fill>
            </x14:dxf>
          </x14:cfRule>
          <x14:cfRule type="containsText" priority="1072" operator="containsText" id="{7B4F3661-F89B-4BE3-90A5-442E1AC4A9D5}">
            <xm:f>NOT(ISERROR(SEARCH($I$75,I27)))</xm:f>
            <xm:f>$I$75</xm:f>
            <x14:dxf>
              <fill>
                <patternFill>
                  <fgColor rgb="FFFFC000"/>
                  <bgColor rgb="FFFFC000"/>
                </patternFill>
              </fill>
            </x14:dxf>
          </x14:cfRule>
          <x14:cfRule type="containsText" priority="1073" operator="containsText" id="{6D245E97-0682-4B24-B066-543A7375AC27}">
            <xm:f>NOT(ISERROR(SEARCH($I$74,I27)))</xm:f>
            <xm:f>$I$74</xm:f>
            <x14:dxf>
              <fill>
                <patternFill>
                  <fgColor rgb="FFFFFF00"/>
                  <bgColor rgb="FFFFFF00"/>
                </patternFill>
              </fill>
            </x14:dxf>
          </x14:cfRule>
          <x14:cfRule type="containsText" priority="1074" operator="containsText" id="{D608D12F-D9F7-4B56-9B7E-9C245087BDD8}">
            <xm:f>NOT(ISERROR(SEARCH($I$73,I27)))</xm:f>
            <xm:f>$I$73</xm:f>
            <x14:dxf>
              <fill>
                <patternFill>
                  <bgColor theme="0" tint="-0.14996795556505021"/>
                </patternFill>
              </fill>
            </x14:dxf>
          </x14:cfRule>
          <x14:cfRule type="cellIs" priority="1075" operator="equal" id="{1496BD93-F1A7-49E3-BBE7-A71DD4864967}">
            <xm:f>'Tabla probabiidad'!$B$5</xm:f>
            <x14:dxf>
              <fill>
                <patternFill>
                  <fgColor theme="6"/>
                </patternFill>
              </fill>
            </x14:dxf>
          </x14:cfRule>
          <x14:cfRule type="cellIs" priority="1076" operator="equal" id="{BCE55B8A-2E65-48A5-8FFD-1892C94000C4}">
            <xm:f>'Tabla probabiidad'!$B$5</xm:f>
            <x14:dxf>
              <fill>
                <patternFill>
                  <fgColor rgb="FF92D050"/>
                  <bgColor theme="6" tint="0.59996337778862885"/>
                </patternFill>
              </fill>
            </x14:dxf>
          </x14:cfRule>
          <xm:sqref>I27</xm:sqref>
        </x14:conditionalFormatting>
        <x14:conditionalFormatting xmlns:xm="http://schemas.microsoft.com/office/excel/2006/main">
          <x14:cfRule type="containsText" priority="1061" operator="containsText" id="{039527CC-979D-4104-B148-748874AC5478}">
            <xm:f>NOT(ISERROR(SEARCH($I$72,I30)))</xm:f>
            <xm:f>$I$72</xm:f>
            <x14:dxf>
              <fill>
                <patternFill>
                  <fgColor rgb="FF92D050"/>
                  <bgColor rgb="FF92D050"/>
                </patternFill>
              </fill>
            </x14:dxf>
          </x14:cfRule>
          <x14:cfRule type="containsText" priority="1062" operator="containsText" id="{7B81B4DF-BDE7-4795-9848-7AB5019E074E}">
            <xm:f>NOT(ISERROR(SEARCH($I$73,I30)))</xm:f>
            <xm:f>$I$73</xm:f>
            <x14:dxf>
              <fill>
                <patternFill>
                  <bgColor rgb="FF00B050"/>
                </patternFill>
              </fill>
            </x14:dxf>
          </x14:cfRule>
          <x14:cfRule type="containsText" priority="1063" operator="containsText" id="{DADDC156-A5A3-4DCA-A49F-8605E77C2A3E}">
            <xm:f>NOT(ISERROR(SEARCH($I$76,I30)))</xm:f>
            <xm:f>$I$76</xm:f>
            <x14:dxf>
              <fill>
                <patternFill>
                  <bgColor rgb="FFFF0000"/>
                </patternFill>
              </fill>
            </x14:dxf>
          </x14:cfRule>
          <x14:cfRule type="containsText" priority="1064" operator="containsText" id="{CDEAA9AB-DF95-464A-BB61-40408B2B4B17}">
            <xm:f>NOT(ISERROR(SEARCH($I$75,I30)))</xm:f>
            <xm:f>$I$75</xm:f>
            <x14:dxf>
              <fill>
                <patternFill>
                  <fgColor rgb="FFFFC000"/>
                  <bgColor rgb="FFFFC000"/>
                </patternFill>
              </fill>
            </x14:dxf>
          </x14:cfRule>
          <x14:cfRule type="containsText" priority="1065" operator="containsText" id="{1A63E6A5-1AD6-44BA-A400-822F580F056E}">
            <xm:f>NOT(ISERROR(SEARCH($I$74,I30)))</xm:f>
            <xm:f>$I$74</xm:f>
            <x14:dxf>
              <fill>
                <patternFill>
                  <fgColor rgb="FFFFFF00"/>
                  <bgColor rgb="FFFFFF00"/>
                </patternFill>
              </fill>
            </x14:dxf>
          </x14:cfRule>
          <x14:cfRule type="containsText" priority="1066" operator="containsText" id="{A4092148-02DD-4394-B97A-BE296DFE06F6}">
            <xm:f>NOT(ISERROR(SEARCH($I$73,I30)))</xm:f>
            <xm:f>$I$73</xm:f>
            <x14:dxf>
              <fill>
                <patternFill>
                  <bgColor theme="0" tint="-0.14996795556505021"/>
                </patternFill>
              </fill>
            </x14:dxf>
          </x14:cfRule>
          <x14:cfRule type="cellIs" priority="1067" operator="equal" id="{988F0BFE-8CC4-4134-AED2-09905383114D}">
            <xm:f>'Tabla probabiidad'!$B$5</xm:f>
            <x14:dxf>
              <fill>
                <patternFill>
                  <fgColor theme="6"/>
                </patternFill>
              </fill>
            </x14:dxf>
          </x14:cfRule>
          <x14:cfRule type="cellIs" priority="1068" operator="equal" id="{23861CFB-F71A-42FC-B95A-22A447AD45CA}">
            <xm:f>'Tabla probabiidad'!$B$5</xm:f>
            <x14:dxf>
              <fill>
                <patternFill>
                  <fgColor rgb="FF92D050"/>
                  <bgColor theme="6" tint="0.59996337778862885"/>
                </patternFill>
              </fill>
            </x14:dxf>
          </x14:cfRule>
          <xm:sqref>I30:I31</xm:sqref>
        </x14:conditionalFormatting>
        <x14:conditionalFormatting xmlns:xm="http://schemas.microsoft.com/office/excel/2006/main">
          <x14:cfRule type="containsText" priority="1054" operator="containsText" id="{E378966A-CCF2-4D89-89F2-1C068552CB62}">
            <xm:f>NOT(ISERROR(SEARCH($H$73,I14)))</xm:f>
            <xm:f>$H$73</xm:f>
            <x14:dxf>
              <fill>
                <patternFill>
                  <fgColor rgb="FF92D050"/>
                  <bgColor rgb="FF92D050"/>
                </patternFill>
              </fill>
            </x14:dxf>
          </x14:cfRule>
          <x14:cfRule type="containsText" priority="1055" operator="containsText" id="{B3183930-8975-4BBD-BE2B-EC3C0BB490CC}">
            <xm:f>NOT(ISERROR(SEARCH($H$77,I14)))</xm:f>
            <xm:f>$H$77</xm:f>
            <x14:dxf>
              <fill>
                <patternFill>
                  <bgColor rgb="FFFF0000"/>
                </patternFill>
              </fill>
            </x14:dxf>
          </x14:cfRule>
          <x14:cfRule type="containsText" priority="1056" operator="containsText" id="{5E3D946A-1F46-4667-A506-064EC6952A8E}">
            <xm:f>NOT(ISERROR(SEARCH($H$76,I14)))</xm:f>
            <xm:f>$H$76</xm:f>
            <x14:dxf>
              <fill>
                <patternFill>
                  <fgColor rgb="FFFFFF00"/>
                  <bgColor rgb="FFFFFF00"/>
                </patternFill>
              </fill>
            </x14:dxf>
          </x14:cfRule>
          <x14:cfRule type="containsText" priority="1057" operator="containsText" id="{57236787-7095-4D00-A4DB-67C92BC35D69}">
            <xm:f>NOT(ISERROR(SEARCH($H$75,I14)))</xm:f>
            <xm:f>$H$75</xm:f>
            <x14:dxf>
              <fill>
                <patternFill>
                  <fgColor rgb="FFFFC000"/>
                  <bgColor rgb="FFFFC000"/>
                </patternFill>
              </fill>
            </x14:dxf>
          </x14:cfRule>
          <x14:cfRule type="containsText" priority="1058" operator="containsText" id="{5F92E1A3-79B2-43B9-919F-64535CE5A275}">
            <xm:f>NOT(ISERROR(SEARCH($H$74,I14)))</xm:f>
            <xm:f>$H$74</xm:f>
            <x14:dxf>
              <fill>
                <patternFill>
                  <bgColor rgb="FF00B050"/>
                </patternFill>
              </fill>
            </x14:dxf>
          </x14:cfRule>
          <x14:cfRule type="cellIs" priority="1059" operator="equal" id="{4527AB6F-BEAA-4025-9821-3D092E7D5176}">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060" operator="equal" id="{C0A224AE-61B1-4F39-8024-D04C90860739}">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I14</xm:sqref>
        </x14:conditionalFormatting>
        <x14:conditionalFormatting xmlns:xm="http://schemas.microsoft.com/office/excel/2006/main">
          <x14:cfRule type="containsText" priority="1046" operator="containsText" id="{D10C9E6C-4742-424C-A30F-C7ECF9BBC4D9}">
            <xm:f>NOT(ISERROR(SEARCH($I$72,I12)))</xm:f>
            <xm:f>$I$72</xm:f>
            <x14:dxf>
              <fill>
                <patternFill>
                  <fgColor rgb="FF92D050"/>
                  <bgColor rgb="FF92D050"/>
                </patternFill>
              </fill>
            </x14:dxf>
          </x14:cfRule>
          <x14:cfRule type="containsText" priority="1047" operator="containsText" id="{7BE3851B-8697-4DB8-8554-3B5C70D47413}">
            <xm:f>NOT(ISERROR(SEARCH($I$73,I12)))</xm:f>
            <xm:f>$I$73</xm:f>
            <x14:dxf>
              <fill>
                <patternFill>
                  <bgColor rgb="FF00B050"/>
                </patternFill>
              </fill>
            </x14:dxf>
          </x14:cfRule>
          <x14:cfRule type="containsText" priority="1048" operator="containsText" id="{FDD196D9-A3AC-4D36-A898-6E4D442815C9}">
            <xm:f>NOT(ISERROR(SEARCH($I$76,I12)))</xm:f>
            <xm:f>$I$76</xm:f>
            <x14:dxf>
              <fill>
                <patternFill>
                  <bgColor rgb="FFFF0000"/>
                </patternFill>
              </fill>
            </x14:dxf>
          </x14:cfRule>
          <x14:cfRule type="containsText" priority="1049" operator="containsText" id="{14D4E9CD-D1FE-4A90-A6E6-9ABE3399D114}">
            <xm:f>NOT(ISERROR(SEARCH($I$75,I12)))</xm:f>
            <xm:f>$I$75</xm:f>
            <x14:dxf>
              <fill>
                <patternFill>
                  <fgColor rgb="FFFFC000"/>
                  <bgColor rgb="FFFFC000"/>
                </patternFill>
              </fill>
            </x14:dxf>
          </x14:cfRule>
          <x14:cfRule type="containsText" priority="1050" operator="containsText" id="{D199DC72-4D95-4604-94E5-DEC646B96AAF}">
            <xm:f>NOT(ISERROR(SEARCH($I$74,I12)))</xm:f>
            <xm:f>$I$74</xm:f>
            <x14:dxf>
              <fill>
                <patternFill>
                  <fgColor rgb="FFFFFF00"/>
                  <bgColor rgb="FFFFFF00"/>
                </patternFill>
              </fill>
            </x14:dxf>
          </x14:cfRule>
          <x14:cfRule type="containsText" priority="1051" operator="containsText" id="{0CB70348-C1B1-4551-9B20-70CEB96E8938}">
            <xm:f>NOT(ISERROR(SEARCH($I$73,I12)))</xm:f>
            <xm:f>$I$73</xm:f>
            <x14:dxf>
              <fill>
                <patternFill>
                  <bgColor theme="0" tint="-0.14996795556505021"/>
                </patternFill>
              </fill>
            </x14:dxf>
          </x14:cfRule>
          <x14:cfRule type="cellIs" priority="1052" operator="equal" id="{FDE61AF4-BA95-49CE-B2E7-3AAE1954D8A1}">
            <xm:f>'Tabla probabiidad'!$B$5</xm:f>
            <x14:dxf>
              <fill>
                <patternFill>
                  <fgColor theme="6"/>
                </patternFill>
              </fill>
            </x14:dxf>
          </x14:cfRule>
          <x14:cfRule type="cellIs" priority="1053" operator="equal" id="{40CD8EF9-7D48-4B3F-9FE8-39627D8280E8}">
            <xm:f>'Tabla probabiidad'!$B$5</xm:f>
            <x14:dxf>
              <fill>
                <patternFill>
                  <fgColor rgb="FF92D050"/>
                  <bgColor theme="6" tint="0.59996337778862885"/>
                </patternFill>
              </fill>
            </x14:dxf>
          </x14:cfRule>
          <xm:sqref>I12:I13</xm:sqref>
        </x14:conditionalFormatting>
        <x14:conditionalFormatting xmlns:xm="http://schemas.microsoft.com/office/excel/2006/main">
          <x14:cfRule type="containsText" priority="1041" operator="containsText" id="{F0CDB6DA-4302-41E7-9704-6E1300C1D40A}">
            <xm:f>NOT(ISERROR(SEARCH($K$76,K12)))</xm:f>
            <xm:f>$K$76</xm:f>
            <x14:dxf>
              <fill>
                <patternFill>
                  <bgColor rgb="FFFF0000"/>
                </patternFill>
              </fill>
            </x14:dxf>
          </x14:cfRule>
          <x14:cfRule type="containsText" priority="1042" operator="containsText" id="{BCB69CC6-906E-4883-ADE9-64EAF9CA49BA}">
            <xm:f>NOT(ISERROR(SEARCH($K$75,K12)))</xm:f>
            <xm:f>$K$75</xm:f>
            <x14:dxf>
              <fill>
                <patternFill>
                  <bgColor rgb="FFFFC000"/>
                </patternFill>
              </fill>
            </x14:dxf>
          </x14:cfRule>
          <x14:cfRule type="containsText" priority="1043" operator="containsText" id="{79E29C20-F1D2-4832-B76B-C357E69E47C9}">
            <xm:f>NOT(ISERROR(SEARCH($K$74,K12)))</xm:f>
            <xm:f>$K$74</xm:f>
            <x14:dxf>
              <fill>
                <patternFill>
                  <bgColor rgb="FFFFFF00"/>
                </patternFill>
              </fill>
            </x14:dxf>
          </x14:cfRule>
          <x14:cfRule type="containsText" priority="1044" operator="containsText" id="{D991A3DE-5D59-47F4-A614-879189B4E879}">
            <xm:f>NOT(ISERROR(SEARCH($K$73,K12)))</xm:f>
            <xm:f>$K$73</xm:f>
            <x14:dxf>
              <fill>
                <patternFill>
                  <bgColor rgb="FF00B050"/>
                </patternFill>
              </fill>
            </x14:dxf>
          </x14:cfRule>
          <x14:cfRule type="containsText" priority="1045" operator="containsText" id="{49F9AFF3-8C7A-4BC0-B16E-47595EEA0891}">
            <xm:f>NOT(ISERROR(SEARCH($K$72,K12)))</xm:f>
            <xm:f>$K$72</xm:f>
            <x14:dxf>
              <fill>
                <patternFill>
                  <bgColor rgb="FF92D050"/>
                </patternFill>
              </fill>
            </x14:dxf>
          </x14:cfRule>
          <xm:sqref>K12:K13</xm:sqref>
        </x14:conditionalFormatting>
        <x14:conditionalFormatting xmlns:xm="http://schemas.microsoft.com/office/excel/2006/main">
          <x14:cfRule type="containsText" priority="1036" operator="containsText" id="{7F8BA011-FAEB-4FF4-8075-06409B5E83A8}">
            <xm:f>NOT(ISERROR(SEARCH($K$76,K14)))</xm:f>
            <xm:f>$K$76</xm:f>
            <x14:dxf>
              <fill>
                <patternFill>
                  <bgColor rgb="FFFF0000"/>
                </patternFill>
              </fill>
            </x14:dxf>
          </x14:cfRule>
          <x14:cfRule type="containsText" priority="1037" operator="containsText" id="{4ECB3CFD-913B-410D-8F0D-79B879AD527E}">
            <xm:f>NOT(ISERROR(SEARCH($K$75,K14)))</xm:f>
            <xm:f>$K$75</xm:f>
            <x14:dxf>
              <fill>
                <patternFill>
                  <bgColor rgb="FFFFC000"/>
                </patternFill>
              </fill>
            </x14:dxf>
          </x14:cfRule>
          <x14:cfRule type="containsText" priority="1038" operator="containsText" id="{BCD8C86B-94BA-41B0-ADEF-186CA5F4E595}">
            <xm:f>NOT(ISERROR(SEARCH($K$74,K14)))</xm:f>
            <xm:f>$K$74</xm:f>
            <x14:dxf>
              <fill>
                <patternFill>
                  <bgColor rgb="FFFFFF00"/>
                </patternFill>
              </fill>
            </x14:dxf>
          </x14:cfRule>
          <x14:cfRule type="containsText" priority="1039" operator="containsText" id="{3359B5B9-13AA-4F53-A281-3E6E8A70A04B}">
            <xm:f>NOT(ISERROR(SEARCH($K$73,K14)))</xm:f>
            <xm:f>$K$73</xm:f>
            <x14:dxf>
              <fill>
                <patternFill>
                  <bgColor rgb="FF00B050"/>
                </patternFill>
              </fill>
            </x14:dxf>
          </x14:cfRule>
          <x14:cfRule type="containsText" priority="1040" operator="containsText" id="{248F23DB-C28A-4C5F-8609-DDF2CF955DCD}">
            <xm:f>NOT(ISERROR(SEARCH($K$72,K14)))</xm:f>
            <xm:f>$K$72</xm:f>
            <x14:dxf>
              <fill>
                <patternFill>
                  <bgColor rgb="FF92D050"/>
                </patternFill>
              </fill>
            </x14:dxf>
          </x14:cfRule>
          <xm:sqref>K14</xm:sqref>
        </x14:conditionalFormatting>
        <x14:conditionalFormatting xmlns:xm="http://schemas.microsoft.com/office/excel/2006/main">
          <x14:cfRule type="containsText" priority="1032" operator="containsText" id="{C9CFE188-B966-4437-8F69-B81E008596C9}">
            <xm:f>NOT(ISERROR(SEARCH($M$75,M12)))</xm:f>
            <xm:f>$M$75</xm:f>
            <x14:dxf>
              <fill>
                <patternFill>
                  <bgColor rgb="FFFF0000"/>
                </patternFill>
              </fill>
            </x14:dxf>
          </x14:cfRule>
          <x14:cfRule type="containsText" priority="1033" operator="containsText" id="{750BAFBD-F60C-4A30-B2D7-B115215D8CCB}">
            <xm:f>NOT(ISERROR(SEARCH($M$74,M12)))</xm:f>
            <xm:f>$M$74</xm:f>
            <x14:dxf>
              <fill>
                <patternFill>
                  <bgColor rgb="FFFFC000"/>
                </patternFill>
              </fill>
            </x14:dxf>
          </x14:cfRule>
          <x14:cfRule type="containsText" priority="1034" operator="containsText" id="{A0B79A62-F7FB-4A5C-9406-BFCB1E18ACDD}">
            <xm:f>NOT(ISERROR(SEARCH($M$73,M12)))</xm:f>
            <xm:f>$M$73</xm:f>
            <x14:dxf>
              <fill>
                <patternFill>
                  <bgColor rgb="FFFFFF00"/>
                </patternFill>
              </fill>
            </x14:dxf>
          </x14:cfRule>
          <x14:cfRule type="containsText" priority="1035" operator="containsText" id="{391AFAC0-2F95-44F3-AD54-8D9D897A4098}">
            <xm:f>NOT(ISERROR(SEARCH($M$72,M12)))</xm:f>
            <xm:f>$M$72</xm:f>
            <x14:dxf>
              <fill>
                <patternFill>
                  <bgColor rgb="FF92D050"/>
                </patternFill>
              </fill>
            </x14:dxf>
          </x14:cfRule>
          <xm:sqref>M12</xm:sqref>
        </x14:conditionalFormatting>
        <x14:conditionalFormatting xmlns:xm="http://schemas.microsoft.com/office/excel/2006/main">
          <x14:cfRule type="containsText" priority="1028" operator="containsText" id="{EB258140-E069-471F-9EFC-2A9DF9A7B4DE}">
            <xm:f>NOT(ISERROR(SEARCH($M$75,M13)))</xm:f>
            <xm:f>$M$75</xm:f>
            <x14:dxf>
              <fill>
                <patternFill>
                  <bgColor rgb="FFFF0000"/>
                </patternFill>
              </fill>
            </x14:dxf>
          </x14:cfRule>
          <x14:cfRule type="containsText" priority="1029" operator="containsText" id="{C3F7A5DB-D1F0-45C6-86B5-15AF8D18E796}">
            <xm:f>NOT(ISERROR(SEARCH($M$74,M13)))</xm:f>
            <xm:f>$M$74</xm:f>
            <x14:dxf>
              <fill>
                <patternFill>
                  <bgColor rgb="FFFFC000"/>
                </patternFill>
              </fill>
            </x14:dxf>
          </x14:cfRule>
          <x14:cfRule type="containsText" priority="1030" operator="containsText" id="{DA1FCF56-37E7-460B-AAC3-26D6FD0C3AB2}">
            <xm:f>NOT(ISERROR(SEARCH($M$73,M13)))</xm:f>
            <xm:f>$M$73</xm:f>
            <x14:dxf>
              <fill>
                <patternFill>
                  <bgColor rgb="FFFFFF00"/>
                </patternFill>
              </fill>
            </x14:dxf>
          </x14:cfRule>
          <x14:cfRule type="containsText" priority="1031" operator="containsText" id="{65CE724D-BD8E-415D-AA5F-061EDD07C8B3}">
            <xm:f>NOT(ISERROR(SEARCH($M$72,M13)))</xm:f>
            <xm:f>$M$72</xm:f>
            <x14:dxf>
              <fill>
                <patternFill>
                  <bgColor rgb="FF92D050"/>
                </patternFill>
              </fill>
            </x14:dxf>
          </x14:cfRule>
          <xm:sqref>M13</xm:sqref>
        </x14:conditionalFormatting>
        <x14:conditionalFormatting xmlns:xm="http://schemas.microsoft.com/office/excel/2006/main">
          <x14:cfRule type="containsText" priority="1024" operator="containsText" id="{CF877B98-0FD0-48C9-9350-E3B75136CB73}">
            <xm:f>NOT(ISERROR(SEARCH($M$75,M14)))</xm:f>
            <xm:f>$M$75</xm:f>
            <x14:dxf>
              <fill>
                <patternFill>
                  <bgColor rgb="FFFF0000"/>
                </patternFill>
              </fill>
            </x14:dxf>
          </x14:cfRule>
          <x14:cfRule type="containsText" priority="1025" operator="containsText" id="{7818C19E-5AD6-4943-AB1B-3498F35B736B}">
            <xm:f>NOT(ISERROR(SEARCH($M$74,M14)))</xm:f>
            <xm:f>$M$74</xm:f>
            <x14:dxf>
              <fill>
                <patternFill>
                  <bgColor rgb="FFFFC000"/>
                </patternFill>
              </fill>
            </x14:dxf>
          </x14:cfRule>
          <x14:cfRule type="containsText" priority="1026" operator="containsText" id="{132D05C5-ECFC-408E-B532-DE7507D55807}">
            <xm:f>NOT(ISERROR(SEARCH($M$73,M14)))</xm:f>
            <xm:f>$M$73</xm:f>
            <x14:dxf>
              <fill>
                <patternFill>
                  <bgColor rgb="FFFFFF00"/>
                </patternFill>
              </fill>
            </x14:dxf>
          </x14:cfRule>
          <x14:cfRule type="containsText" priority="1027" operator="containsText" id="{688F04D9-4A98-418B-8E97-01D6F74BEBCA}">
            <xm:f>NOT(ISERROR(SEARCH($M$72,M14)))</xm:f>
            <xm:f>$M$72</xm:f>
            <x14:dxf>
              <fill>
                <patternFill>
                  <bgColor rgb="FF92D050"/>
                </patternFill>
              </fill>
            </x14:dxf>
          </x14:cfRule>
          <xm:sqref>M14</xm:sqref>
        </x14:conditionalFormatting>
        <x14:conditionalFormatting xmlns:xm="http://schemas.microsoft.com/office/excel/2006/main">
          <x14:cfRule type="containsText" priority="1016" operator="containsText" id="{90D30C52-835A-46FD-AD3B-23B32D5744F1}">
            <xm:f>NOT(ISERROR(SEARCH($I$72,I20)))</xm:f>
            <xm:f>$I$72</xm:f>
            <x14:dxf>
              <fill>
                <patternFill>
                  <fgColor rgb="FF92D050"/>
                  <bgColor rgb="FF92D050"/>
                </patternFill>
              </fill>
            </x14:dxf>
          </x14:cfRule>
          <x14:cfRule type="containsText" priority="1017" operator="containsText" id="{CD328966-12DC-467F-88CB-C9C2BBC81725}">
            <xm:f>NOT(ISERROR(SEARCH($I$73,I20)))</xm:f>
            <xm:f>$I$73</xm:f>
            <x14:dxf>
              <fill>
                <patternFill>
                  <bgColor rgb="FF00B050"/>
                </patternFill>
              </fill>
            </x14:dxf>
          </x14:cfRule>
          <x14:cfRule type="containsText" priority="1018" operator="containsText" id="{483E9D0C-1894-4718-8B9A-0230EE8E0E84}">
            <xm:f>NOT(ISERROR(SEARCH($I$76,I20)))</xm:f>
            <xm:f>$I$76</xm:f>
            <x14:dxf>
              <fill>
                <patternFill>
                  <bgColor rgb="FFFF0000"/>
                </patternFill>
              </fill>
            </x14:dxf>
          </x14:cfRule>
          <x14:cfRule type="containsText" priority="1019" operator="containsText" id="{42D2FF54-43A9-44E1-BC86-31B5DC951313}">
            <xm:f>NOT(ISERROR(SEARCH($I$75,I20)))</xm:f>
            <xm:f>$I$75</xm:f>
            <x14:dxf>
              <fill>
                <patternFill>
                  <fgColor rgb="FFFFC000"/>
                  <bgColor rgb="FFFFC000"/>
                </patternFill>
              </fill>
            </x14:dxf>
          </x14:cfRule>
          <x14:cfRule type="containsText" priority="1020" operator="containsText" id="{2381DAE9-4B2C-4241-BB99-8FDDDC35849C}">
            <xm:f>NOT(ISERROR(SEARCH($I$74,I20)))</xm:f>
            <xm:f>$I$74</xm:f>
            <x14:dxf>
              <fill>
                <patternFill>
                  <fgColor rgb="FFFFFF00"/>
                  <bgColor rgb="FFFFFF00"/>
                </patternFill>
              </fill>
            </x14:dxf>
          </x14:cfRule>
          <x14:cfRule type="containsText" priority="1021" operator="containsText" id="{AB3F6F6F-EB0F-4398-8B66-86A65E50AF81}">
            <xm:f>NOT(ISERROR(SEARCH($I$73,I20)))</xm:f>
            <xm:f>$I$73</xm:f>
            <x14:dxf>
              <fill>
                <patternFill>
                  <bgColor theme="0" tint="-0.14996795556505021"/>
                </patternFill>
              </fill>
            </x14:dxf>
          </x14:cfRule>
          <x14:cfRule type="cellIs" priority="1022" operator="equal" id="{05577D5A-0BD9-414B-B3A9-0232ABBEED65}">
            <xm:f>'Tabla probabiidad'!$B$5</xm:f>
            <x14:dxf>
              <fill>
                <patternFill>
                  <fgColor theme="6"/>
                </patternFill>
              </fill>
            </x14:dxf>
          </x14:cfRule>
          <x14:cfRule type="cellIs" priority="1023" operator="equal" id="{05D176AC-ACEC-4627-A00D-8E0D01C39743}">
            <xm:f>'Tabla probabiidad'!$B$5</xm:f>
            <x14:dxf>
              <fill>
                <patternFill>
                  <fgColor rgb="FF92D050"/>
                  <bgColor theme="6" tint="0.59996337778862885"/>
                </patternFill>
              </fill>
            </x14:dxf>
          </x14:cfRule>
          <xm:sqref>I20</xm:sqref>
        </x14:conditionalFormatting>
        <x14:conditionalFormatting xmlns:xm="http://schemas.microsoft.com/office/excel/2006/main">
          <x14:cfRule type="containsText" priority="1008" operator="containsText" id="{5D9B5991-6879-4477-9535-A23408F52F25}">
            <xm:f>NOT(ISERROR(SEARCH($I$72,I21)))</xm:f>
            <xm:f>$I$72</xm:f>
            <x14:dxf>
              <fill>
                <patternFill>
                  <fgColor rgb="FF92D050"/>
                  <bgColor rgb="FF92D050"/>
                </patternFill>
              </fill>
            </x14:dxf>
          </x14:cfRule>
          <x14:cfRule type="containsText" priority="1009" operator="containsText" id="{A4BAF829-3DB6-4C93-98AF-BB6224452882}">
            <xm:f>NOT(ISERROR(SEARCH($I$73,I21)))</xm:f>
            <xm:f>$I$73</xm:f>
            <x14:dxf>
              <fill>
                <patternFill>
                  <bgColor rgb="FF00B050"/>
                </patternFill>
              </fill>
            </x14:dxf>
          </x14:cfRule>
          <x14:cfRule type="containsText" priority="1010" operator="containsText" id="{AC2EB038-130F-4A5A-9B08-02E6D214D1C6}">
            <xm:f>NOT(ISERROR(SEARCH($I$76,I21)))</xm:f>
            <xm:f>$I$76</xm:f>
            <x14:dxf>
              <fill>
                <patternFill>
                  <bgColor rgb="FFFF0000"/>
                </patternFill>
              </fill>
            </x14:dxf>
          </x14:cfRule>
          <x14:cfRule type="containsText" priority="1011" operator="containsText" id="{198EA042-0B87-46A5-BB2D-7D45E93B18DD}">
            <xm:f>NOT(ISERROR(SEARCH($I$75,I21)))</xm:f>
            <xm:f>$I$75</xm:f>
            <x14:dxf>
              <fill>
                <patternFill>
                  <fgColor rgb="FFFFC000"/>
                  <bgColor rgb="FFFFC000"/>
                </patternFill>
              </fill>
            </x14:dxf>
          </x14:cfRule>
          <x14:cfRule type="containsText" priority="1012" operator="containsText" id="{D7CF8150-DDC2-4E68-B23F-3E2893DEA09D}">
            <xm:f>NOT(ISERROR(SEARCH($I$74,I21)))</xm:f>
            <xm:f>$I$74</xm:f>
            <x14:dxf>
              <fill>
                <patternFill>
                  <fgColor rgb="FFFFFF00"/>
                  <bgColor rgb="FFFFFF00"/>
                </patternFill>
              </fill>
            </x14:dxf>
          </x14:cfRule>
          <x14:cfRule type="containsText" priority="1013" operator="containsText" id="{C7E44C57-33D5-4EA3-AD38-E701DBE8BA51}">
            <xm:f>NOT(ISERROR(SEARCH($I$73,I21)))</xm:f>
            <xm:f>$I$73</xm:f>
            <x14:dxf>
              <fill>
                <patternFill>
                  <bgColor theme="0" tint="-0.14996795556505021"/>
                </patternFill>
              </fill>
            </x14:dxf>
          </x14:cfRule>
          <x14:cfRule type="cellIs" priority="1014" operator="equal" id="{E7CB3D7F-F3DB-437B-8542-149BCA625A14}">
            <xm:f>'Tabla probabiidad'!$B$5</xm:f>
            <x14:dxf>
              <fill>
                <patternFill>
                  <fgColor theme="6"/>
                </patternFill>
              </fill>
            </x14:dxf>
          </x14:cfRule>
          <x14:cfRule type="cellIs" priority="1015" operator="equal" id="{3D520908-0DF0-49FC-92F4-5A6B2653F19E}">
            <xm:f>'Tabla probabiidad'!$B$5</xm:f>
            <x14:dxf>
              <fill>
                <patternFill>
                  <fgColor rgb="FF92D050"/>
                  <bgColor theme="6" tint="0.59996337778862885"/>
                </patternFill>
              </fill>
            </x14:dxf>
          </x14:cfRule>
          <xm:sqref>I21:I22</xm:sqref>
        </x14:conditionalFormatting>
        <x14:conditionalFormatting xmlns:xm="http://schemas.microsoft.com/office/excel/2006/main">
          <x14:cfRule type="containsText" priority="1000" operator="containsText" id="{86CE90C6-1194-48AD-B7F3-D466E26D2BA9}">
            <xm:f>NOT(ISERROR(SEARCH($I$72,I23)))</xm:f>
            <xm:f>$I$72</xm:f>
            <x14:dxf>
              <fill>
                <patternFill>
                  <fgColor rgb="FF92D050"/>
                  <bgColor rgb="FF92D050"/>
                </patternFill>
              </fill>
            </x14:dxf>
          </x14:cfRule>
          <x14:cfRule type="containsText" priority="1001" operator="containsText" id="{A7C17C49-29A6-468E-B473-0C9F40C82540}">
            <xm:f>NOT(ISERROR(SEARCH($I$73,I23)))</xm:f>
            <xm:f>$I$73</xm:f>
            <x14:dxf>
              <fill>
                <patternFill>
                  <bgColor rgb="FF00B050"/>
                </patternFill>
              </fill>
            </x14:dxf>
          </x14:cfRule>
          <x14:cfRule type="containsText" priority="1002" operator="containsText" id="{5AF346B9-B597-424C-80ED-7C1B30EDF74D}">
            <xm:f>NOT(ISERROR(SEARCH($I$76,I23)))</xm:f>
            <xm:f>$I$76</xm:f>
            <x14:dxf>
              <fill>
                <patternFill>
                  <bgColor rgb="FFFF0000"/>
                </patternFill>
              </fill>
            </x14:dxf>
          </x14:cfRule>
          <x14:cfRule type="containsText" priority="1003" operator="containsText" id="{95153487-8C68-41CE-9F01-02B081A7ADA6}">
            <xm:f>NOT(ISERROR(SEARCH($I$75,I23)))</xm:f>
            <xm:f>$I$75</xm:f>
            <x14:dxf>
              <fill>
                <patternFill>
                  <fgColor rgb="FFFFC000"/>
                  <bgColor rgb="FFFFC000"/>
                </patternFill>
              </fill>
            </x14:dxf>
          </x14:cfRule>
          <x14:cfRule type="containsText" priority="1004" operator="containsText" id="{F8E05B54-D293-4029-9EC4-4149887E928E}">
            <xm:f>NOT(ISERROR(SEARCH($I$74,I23)))</xm:f>
            <xm:f>$I$74</xm:f>
            <x14:dxf>
              <fill>
                <patternFill>
                  <fgColor rgb="FFFFFF00"/>
                  <bgColor rgb="FFFFFF00"/>
                </patternFill>
              </fill>
            </x14:dxf>
          </x14:cfRule>
          <x14:cfRule type="containsText" priority="1005" operator="containsText" id="{FD82D954-0850-4FC0-A86F-939472B7BEBC}">
            <xm:f>NOT(ISERROR(SEARCH($I$73,I23)))</xm:f>
            <xm:f>$I$73</xm:f>
            <x14:dxf>
              <fill>
                <patternFill>
                  <bgColor theme="0" tint="-0.14996795556505021"/>
                </patternFill>
              </fill>
            </x14:dxf>
          </x14:cfRule>
          <x14:cfRule type="cellIs" priority="1006" operator="equal" id="{A7C6EA07-D4C8-40BA-A9C4-74EF363D32D7}">
            <xm:f>'Tabla probabiidad'!$B$5</xm:f>
            <x14:dxf>
              <fill>
                <patternFill>
                  <fgColor theme="6"/>
                </patternFill>
              </fill>
            </x14:dxf>
          </x14:cfRule>
          <x14:cfRule type="cellIs" priority="1007" operator="equal" id="{0C7377B9-5463-48FE-8C25-3F74C5D4E38F}">
            <xm:f>'Tabla probabiidad'!$B$5</xm:f>
            <x14:dxf>
              <fill>
                <patternFill>
                  <fgColor rgb="FF92D050"/>
                  <bgColor theme="6" tint="0.59996337778862885"/>
                </patternFill>
              </fill>
            </x14:dxf>
          </x14:cfRule>
          <xm:sqref>I23:I24</xm:sqref>
        </x14:conditionalFormatting>
        <x14:conditionalFormatting xmlns:xm="http://schemas.microsoft.com/office/excel/2006/main">
          <x14:cfRule type="containsText" priority="995" operator="containsText" id="{F4ED6072-747B-4278-8610-EF0537B775C0}">
            <xm:f>NOT(ISERROR(SEARCH($K$76,K20)))</xm:f>
            <xm:f>$K$76</xm:f>
            <x14:dxf>
              <fill>
                <patternFill>
                  <bgColor rgb="FFFF0000"/>
                </patternFill>
              </fill>
            </x14:dxf>
          </x14:cfRule>
          <x14:cfRule type="containsText" priority="996" operator="containsText" id="{8D719D5F-BD4F-43EA-ADA9-889A1771D907}">
            <xm:f>NOT(ISERROR(SEARCH($K$75,K20)))</xm:f>
            <xm:f>$K$75</xm:f>
            <x14:dxf>
              <fill>
                <patternFill>
                  <bgColor rgb="FFFFC000"/>
                </patternFill>
              </fill>
            </x14:dxf>
          </x14:cfRule>
          <x14:cfRule type="containsText" priority="997" operator="containsText" id="{28A9237D-C074-4C7D-8088-1318275F1A8B}">
            <xm:f>NOT(ISERROR(SEARCH($K$74,K20)))</xm:f>
            <xm:f>$K$74</xm:f>
            <x14:dxf>
              <fill>
                <patternFill>
                  <bgColor rgb="FFFFFF00"/>
                </patternFill>
              </fill>
            </x14:dxf>
          </x14:cfRule>
          <x14:cfRule type="containsText" priority="998" operator="containsText" id="{37FB8C6E-4AB6-4C26-A125-0808316E108B}">
            <xm:f>NOT(ISERROR(SEARCH($K$73,K20)))</xm:f>
            <xm:f>$K$73</xm:f>
            <x14:dxf>
              <fill>
                <patternFill>
                  <bgColor rgb="FF00B050"/>
                </patternFill>
              </fill>
            </x14:dxf>
          </x14:cfRule>
          <x14:cfRule type="containsText" priority="999" operator="containsText" id="{8FC54CBC-C0FA-4D61-A0CD-4F7264028A4D}">
            <xm:f>NOT(ISERROR(SEARCH($K$72,K20)))</xm:f>
            <xm:f>$K$72</xm:f>
            <x14:dxf>
              <fill>
                <patternFill>
                  <bgColor rgb="FF92D050"/>
                </patternFill>
              </fill>
            </x14:dxf>
          </x14:cfRule>
          <xm:sqref>K20</xm:sqref>
        </x14:conditionalFormatting>
        <x14:conditionalFormatting xmlns:xm="http://schemas.microsoft.com/office/excel/2006/main">
          <x14:cfRule type="containsText" priority="991" operator="containsText" id="{F93A2A5C-4E84-4FE7-8981-4AD3C4A79A42}">
            <xm:f>NOT(ISERROR(SEARCH($M$75,M15)))</xm:f>
            <xm:f>$M$75</xm:f>
            <x14:dxf>
              <fill>
                <patternFill>
                  <bgColor rgb="FFFF0000"/>
                </patternFill>
              </fill>
            </x14:dxf>
          </x14:cfRule>
          <x14:cfRule type="containsText" priority="992" operator="containsText" id="{9BFD759C-4443-46DC-A55F-A6A06D6429AA}">
            <xm:f>NOT(ISERROR(SEARCH($M$74,M15)))</xm:f>
            <xm:f>$M$74</xm:f>
            <x14:dxf>
              <fill>
                <patternFill>
                  <bgColor rgb="FFFFC000"/>
                </patternFill>
              </fill>
            </x14:dxf>
          </x14:cfRule>
          <x14:cfRule type="containsText" priority="993" operator="containsText" id="{D8EC242D-A761-495E-A1B0-FC79A75D0275}">
            <xm:f>NOT(ISERROR(SEARCH($M$73,M15)))</xm:f>
            <xm:f>$M$73</xm:f>
            <x14:dxf>
              <fill>
                <patternFill>
                  <bgColor rgb="FFFFFF00"/>
                </patternFill>
              </fill>
            </x14:dxf>
          </x14:cfRule>
          <x14:cfRule type="containsText" priority="994" operator="containsText" id="{235D0EB2-AE07-4BDB-85B1-EF91B6A25584}">
            <xm:f>NOT(ISERROR(SEARCH($M$72,M15)))</xm:f>
            <xm:f>$M$72</xm:f>
            <x14:dxf>
              <fill>
                <patternFill>
                  <bgColor rgb="FF92D050"/>
                </patternFill>
              </fill>
            </x14:dxf>
          </x14:cfRule>
          <xm:sqref>M15</xm:sqref>
        </x14:conditionalFormatting>
        <x14:conditionalFormatting xmlns:xm="http://schemas.microsoft.com/office/excel/2006/main">
          <x14:cfRule type="containsText" priority="987" operator="containsText" id="{4F025B90-FCDB-4554-80A4-1952FDD40B17}">
            <xm:f>NOT(ISERROR(SEARCH($M$75,M17)))</xm:f>
            <xm:f>$M$75</xm:f>
            <x14:dxf>
              <fill>
                <patternFill>
                  <bgColor rgb="FFFF0000"/>
                </patternFill>
              </fill>
            </x14:dxf>
          </x14:cfRule>
          <x14:cfRule type="containsText" priority="988" operator="containsText" id="{E62DD65C-C318-4215-93B5-47145D0F9847}">
            <xm:f>NOT(ISERROR(SEARCH($M$74,M17)))</xm:f>
            <xm:f>$M$74</xm:f>
            <x14:dxf>
              <fill>
                <patternFill>
                  <bgColor rgb="FFFFC000"/>
                </patternFill>
              </fill>
            </x14:dxf>
          </x14:cfRule>
          <x14:cfRule type="containsText" priority="989" operator="containsText" id="{EF27EB89-687F-4266-AA91-ECCB6EF2F429}">
            <xm:f>NOT(ISERROR(SEARCH($M$73,M17)))</xm:f>
            <xm:f>$M$73</xm:f>
            <x14:dxf>
              <fill>
                <patternFill>
                  <bgColor rgb="FFFFFF00"/>
                </patternFill>
              </fill>
            </x14:dxf>
          </x14:cfRule>
          <x14:cfRule type="containsText" priority="990" operator="containsText" id="{61992ABB-9C74-44D3-9495-EE92CA4B80C3}">
            <xm:f>NOT(ISERROR(SEARCH($M$72,M17)))</xm:f>
            <xm:f>$M$72</xm:f>
            <x14:dxf>
              <fill>
                <patternFill>
                  <bgColor rgb="FF92D050"/>
                </patternFill>
              </fill>
            </x14:dxf>
          </x14:cfRule>
          <xm:sqref>M17</xm:sqref>
        </x14:conditionalFormatting>
        <x14:conditionalFormatting xmlns:xm="http://schemas.microsoft.com/office/excel/2006/main">
          <x14:cfRule type="containsText" priority="983" operator="containsText" id="{86B61563-4D49-438E-990E-AE1FC81AA2A9}">
            <xm:f>NOT(ISERROR(SEARCH($M$75,M19)))</xm:f>
            <xm:f>$M$75</xm:f>
            <x14:dxf>
              <fill>
                <patternFill>
                  <bgColor rgb="FFFF0000"/>
                </patternFill>
              </fill>
            </x14:dxf>
          </x14:cfRule>
          <x14:cfRule type="containsText" priority="984" operator="containsText" id="{F03069D5-0728-42EA-95CD-8B20DABB021D}">
            <xm:f>NOT(ISERROR(SEARCH($M$74,M19)))</xm:f>
            <xm:f>$M$74</xm:f>
            <x14:dxf>
              <fill>
                <patternFill>
                  <bgColor rgb="FFFFC000"/>
                </patternFill>
              </fill>
            </x14:dxf>
          </x14:cfRule>
          <x14:cfRule type="containsText" priority="985" operator="containsText" id="{4CF5FDB0-255B-46E2-BCEB-90F6157FB1E1}">
            <xm:f>NOT(ISERROR(SEARCH($M$73,M19)))</xm:f>
            <xm:f>$M$73</xm:f>
            <x14:dxf>
              <fill>
                <patternFill>
                  <bgColor rgb="FFFFFF00"/>
                </patternFill>
              </fill>
            </x14:dxf>
          </x14:cfRule>
          <x14:cfRule type="containsText" priority="986" operator="containsText" id="{B19AD795-190C-4C59-B8B6-752DEB3DDDDB}">
            <xm:f>NOT(ISERROR(SEARCH($M$72,M19)))</xm:f>
            <xm:f>$M$72</xm:f>
            <x14:dxf>
              <fill>
                <patternFill>
                  <bgColor rgb="FF92D050"/>
                </patternFill>
              </fill>
            </x14:dxf>
          </x14:cfRule>
          <xm:sqref>M19:M24</xm:sqref>
        </x14:conditionalFormatting>
        <x14:conditionalFormatting xmlns:xm="http://schemas.microsoft.com/office/excel/2006/main">
          <x14:cfRule type="containsText" priority="979" operator="containsText" id="{8910181E-36BB-4287-A1D7-60E4B40BDDD6}">
            <xm:f>NOT(ISERROR(SEARCH($M$75,M25)))</xm:f>
            <xm:f>$M$75</xm:f>
            <x14:dxf>
              <fill>
                <patternFill>
                  <bgColor rgb="FFFF0000"/>
                </patternFill>
              </fill>
            </x14:dxf>
          </x14:cfRule>
          <x14:cfRule type="containsText" priority="980" operator="containsText" id="{BF72B6FD-65CE-44A5-A03A-DBF3F48ABC64}">
            <xm:f>NOT(ISERROR(SEARCH($M$74,M25)))</xm:f>
            <xm:f>$M$74</xm:f>
            <x14:dxf>
              <fill>
                <patternFill>
                  <bgColor rgb="FFFFC000"/>
                </patternFill>
              </fill>
            </x14:dxf>
          </x14:cfRule>
          <x14:cfRule type="containsText" priority="981" operator="containsText" id="{FBF97D0F-D019-40A0-95A9-FFCEB4B1E04F}">
            <xm:f>NOT(ISERROR(SEARCH($M$73,M25)))</xm:f>
            <xm:f>$M$73</xm:f>
            <x14:dxf>
              <fill>
                <patternFill>
                  <bgColor rgb="FFFFFF00"/>
                </patternFill>
              </fill>
            </x14:dxf>
          </x14:cfRule>
          <x14:cfRule type="containsText" priority="982" operator="containsText" id="{31519E61-3BE8-4BC5-A0FC-5B698245CC7E}">
            <xm:f>NOT(ISERROR(SEARCH($M$72,M25)))</xm:f>
            <xm:f>$M$72</xm:f>
            <x14:dxf>
              <fill>
                <patternFill>
                  <bgColor rgb="FF92D050"/>
                </patternFill>
              </fill>
            </x14:dxf>
          </x14:cfRule>
          <xm:sqref>M25</xm:sqref>
        </x14:conditionalFormatting>
        <x14:conditionalFormatting xmlns:xm="http://schemas.microsoft.com/office/excel/2006/main">
          <x14:cfRule type="containsText" priority="975" operator="containsText" id="{16D44F53-6758-4646-9852-B7336C53720F}">
            <xm:f>NOT(ISERROR(SEARCH($M$75,M26)))</xm:f>
            <xm:f>$M$75</xm:f>
            <x14:dxf>
              <fill>
                <patternFill>
                  <bgColor rgb="FFFF0000"/>
                </patternFill>
              </fill>
            </x14:dxf>
          </x14:cfRule>
          <x14:cfRule type="containsText" priority="976" operator="containsText" id="{48E4C8B9-E147-4894-8B67-AD678E1B9625}">
            <xm:f>NOT(ISERROR(SEARCH($M$74,M26)))</xm:f>
            <xm:f>$M$74</xm:f>
            <x14:dxf>
              <fill>
                <patternFill>
                  <bgColor rgb="FFFFC000"/>
                </patternFill>
              </fill>
            </x14:dxf>
          </x14:cfRule>
          <x14:cfRule type="containsText" priority="977" operator="containsText" id="{D58F9954-B1C2-4435-B7BA-BBA8D545DDBC}">
            <xm:f>NOT(ISERROR(SEARCH($M$73,M26)))</xm:f>
            <xm:f>$M$73</xm:f>
            <x14:dxf>
              <fill>
                <patternFill>
                  <bgColor rgb="FFFFFF00"/>
                </patternFill>
              </fill>
            </x14:dxf>
          </x14:cfRule>
          <x14:cfRule type="containsText" priority="978" operator="containsText" id="{ECDC0652-65A0-482F-9528-B792C4D2C8E3}">
            <xm:f>NOT(ISERROR(SEARCH($M$72,M26)))</xm:f>
            <xm:f>$M$72</xm:f>
            <x14:dxf>
              <fill>
                <patternFill>
                  <bgColor rgb="FF92D050"/>
                </patternFill>
              </fill>
            </x14:dxf>
          </x14:cfRule>
          <xm:sqref>M26</xm:sqref>
        </x14:conditionalFormatting>
        <x14:conditionalFormatting xmlns:xm="http://schemas.microsoft.com/office/excel/2006/main">
          <x14:cfRule type="containsText" priority="971" operator="containsText" id="{21705EE9-D1E2-47A7-A27F-D0A47CB2F8A3}">
            <xm:f>NOT(ISERROR(SEARCH($M$75,M27)))</xm:f>
            <xm:f>$M$75</xm:f>
            <x14:dxf>
              <fill>
                <patternFill>
                  <bgColor rgb="FFFF0000"/>
                </patternFill>
              </fill>
            </x14:dxf>
          </x14:cfRule>
          <x14:cfRule type="containsText" priority="972" operator="containsText" id="{ED61FE4A-02E3-4E87-A6CA-59891D4D3B41}">
            <xm:f>NOT(ISERROR(SEARCH($M$74,M27)))</xm:f>
            <xm:f>$M$74</xm:f>
            <x14:dxf>
              <fill>
                <patternFill>
                  <bgColor rgb="FFFFC000"/>
                </patternFill>
              </fill>
            </x14:dxf>
          </x14:cfRule>
          <x14:cfRule type="containsText" priority="973" operator="containsText" id="{FF667528-AB66-4C5A-8349-1AB4F8010F29}">
            <xm:f>NOT(ISERROR(SEARCH($M$73,M27)))</xm:f>
            <xm:f>$M$73</xm:f>
            <x14:dxf>
              <fill>
                <patternFill>
                  <bgColor rgb="FFFFFF00"/>
                </patternFill>
              </fill>
            </x14:dxf>
          </x14:cfRule>
          <x14:cfRule type="containsText" priority="974" operator="containsText" id="{7744D8AA-CE94-4A24-94DD-29EB40103155}">
            <xm:f>NOT(ISERROR(SEARCH($M$72,M27)))</xm:f>
            <xm:f>$M$72</xm:f>
            <x14:dxf>
              <fill>
                <patternFill>
                  <bgColor rgb="FF92D050"/>
                </patternFill>
              </fill>
            </x14:dxf>
          </x14:cfRule>
          <xm:sqref>M27</xm:sqref>
        </x14:conditionalFormatting>
        <x14:conditionalFormatting xmlns:xm="http://schemas.microsoft.com/office/excel/2006/main">
          <x14:cfRule type="containsText" priority="967" operator="containsText" id="{264571D4-5A90-41A4-8DAA-70599CACA784}">
            <xm:f>NOT(ISERROR(SEARCH($M$75,M28)))</xm:f>
            <xm:f>$M$75</xm:f>
            <x14:dxf>
              <fill>
                <patternFill>
                  <bgColor rgb="FFFF0000"/>
                </patternFill>
              </fill>
            </x14:dxf>
          </x14:cfRule>
          <x14:cfRule type="containsText" priority="968" operator="containsText" id="{CA5763BF-9FF9-4985-ABF6-5E5BC132B88C}">
            <xm:f>NOT(ISERROR(SEARCH($M$74,M28)))</xm:f>
            <xm:f>$M$74</xm:f>
            <x14:dxf>
              <fill>
                <patternFill>
                  <bgColor rgb="FFFFC000"/>
                </patternFill>
              </fill>
            </x14:dxf>
          </x14:cfRule>
          <x14:cfRule type="containsText" priority="969" operator="containsText" id="{2147B0D9-F293-4BD3-8A9C-D09AC8262E87}">
            <xm:f>NOT(ISERROR(SEARCH($M$73,M28)))</xm:f>
            <xm:f>$M$73</xm:f>
            <x14:dxf>
              <fill>
                <patternFill>
                  <bgColor rgb="FFFFFF00"/>
                </patternFill>
              </fill>
            </x14:dxf>
          </x14:cfRule>
          <x14:cfRule type="containsText" priority="970" operator="containsText" id="{A0114269-A27E-4C77-868D-B5C2C70E8902}">
            <xm:f>NOT(ISERROR(SEARCH($M$72,M28)))</xm:f>
            <xm:f>$M$72</xm:f>
            <x14:dxf>
              <fill>
                <patternFill>
                  <bgColor rgb="FF92D050"/>
                </patternFill>
              </fill>
            </x14:dxf>
          </x14:cfRule>
          <xm:sqref>M28</xm:sqref>
        </x14:conditionalFormatting>
        <x14:conditionalFormatting xmlns:xm="http://schemas.microsoft.com/office/excel/2006/main">
          <x14:cfRule type="containsText" priority="963" operator="containsText" id="{024EE859-9DE3-4B7E-B89A-B27BCBC03355}">
            <xm:f>NOT(ISERROR(SEARCH($M$75,M29)))</xm:f>
            <xm:f>$M$75</xm:f>
            <x14:dxf>
              <fill>
                <patternFill>
                  <bgColor rgb="FFFF0000"/>
                </patternFill>
              </fill>
            </x14:dxf>
          </x14:cfRule>
          <x14:cfRule type="containsText" priority="964" operator="containsText" id="{8C9F7F99-C65F-4D61-A531-BA01577FDF43}">
            <xm:f>NOT(ISERROR(SEARCH($M$74,M29)))</xm:f>
            <xm:f>$M$74</xm:f>
            <x14:dxf>
              <fill>
                <patternFill>
                  <bgColor rgb="FFFFC000"/>
                </patternFill>
              </fill>
            </x14:dxf>
          </x14:cfRule>
          <x14:cfRule type="containsText" priority="965" operator="containsText" id="{57388541-4A7D-4AF0-AA37-6B545D5E6BC8}">
            <xm:f>NOT(ISERROR(SEARCH($M$73,M29)))</xm:f>
            <xm:f>$M$73</xm:f>
            <x14:dxf>
              <fill>
                <patternFill>
                  <bgColor rgb="FFFFFF00"/>
                </patternFill>
              </fill>
            </x14:dxf>
          </x14:cfRule>
          <x14:cfRule type="containsText" priority="966" operator="containsText" id="{BFA7D16C-C1A7-4821-8228-92B3A3C0D7C4}">
            <xm:f>NOT(ISERROR(SEARCH($M$72,M29)))</xm:f>
            <xm:f>$M$72</xm:f>
            <x14:dxf>
              <fill>
                <patternFill>
                  <bgColor rgb="FF92D050"/>
                </patternFill>
              </fill>
            </x14:dxf>
          </x14:cfRule>
          <xm:sqref>M29</xm:sqref>
        </x14:conditionalFormatting>
        <x14:conditionalFormatting xmlns:xm="http://schemas.microsoft.com/office/excel/2006/main">
          <x14:cfRule type="containsText" priority="959" operator="containsText" id="{8A95423B-89E4-4B0F-9EFC-6F79589C4F7F}">
            <xm:f>NOT(ISERROR(SEARCH($M$75,M30)))</xm:f>
            <xm:f>$M$75</xm:f>
            <x14:dxf>
              <fill>
                <patternFill>
                  <bgColor rgb="FFFF0000"/>
                </patternFill>
              </fill>
            </x14:dxf>
          </x14:cfRule>
          <x14:cfRule type="containsText" priority="960" operator="containsText" id="{E8451767-AE9C-4A12-A78D-EA1504BFF14C}">
            <xm:f>NOT(ISERROR(SEARCH($M$74,M30)))</xm:f>
            <xm:f>$M$74</xm:f>
            <x14:dxf>
              <fill>
                <patternFill>
                  <bgColor rgb="FFFFC000"/>
                </patternFill>
              </fill>
            </x14:dxf>
          </x14:cfRule>
          <x14:cfRule type="containsText" priority="961" operator="containsText" id="{38CF4017-54C2-483F-8A83-7F223AE10D07}">
            <xm:f>NOT(ISERROR(SEARCH($M$73,M30)))</xm:f>
            <xm:f>$M$73</xm:f>
            <x14:dxf>
              <fill>
                <patternFill>
                  <bgColor rgb="FFFFFF00"/>
                </patternFill>
              </fill>
            </x14:dxf>
          </x14:cfRule>
          <x14:cfRule type="containsText" priority="962" operator="containsText" id="{15ABC2D5-5961-4B3E-98F4-1E26AA47D1C0}">
            <xm:f>NOT(ISERROR(SEARCH($M$72,M30)))</xm:f>
            <xm:f>$M$72</xm:f>
            <x14:dxf>
              <fill>
                <patternFill>
                  <bgColor rgb="FF92D050"/>
                </patternFill>
              </fill>
            </x14:dxf>
          </x14:cfRule>
          <xm:sqref>M30</xm:sqref>
        </x14:conditionalFormatting>
        <x14:conditionalFormatting xmlns:xm="http://schemas.microsoft.com/office/excel/2006/main">
          <x14:cfRule type="containsText" priority="955" operator="containsText" id="{16CB4B84-9542-4157-87CD-E21FAD7B32F4}">
            <xm:f>NOT(ISERROR(SEARCH($M$75,M31)))</xm:f>
            <xm:f>$M$75</xm:f>
            <x14:dxf>
              <fill>
                <patternFill>
                  <bgColor rgb="FFFF0000"/>
                </patternFill>
              </fill>
            </x14:dxf>
          </x14:cfRule>
          <x14:cfRule type="containsText" priority="956" operator="containsText" id="{EF5C5AA8-6070-454F-B170-59D7E564B329}">
            <xm:f>NOT(ISERROR(SEARCH($M$74,M31)))</xm:f>
            <xm:f>$M$74</xm:f>
            <x14:dxf>
              <fill>
                <patternFill>
                  <bgColor rgb="FFFFC000"/>
                </patternFill>
              </fill>
            </x14:dxf>
          </x14:cfRule>
          <x14:cfRule type="containsText" priority="957" operator="containsText" id="{A1C1695B-A7A5-404C-BC98-9B156B0B5BF3}">
            <xm:f>NOT(ISERROR(SEARCH($M$73,M31)))</xm:f>
            <xm:f>$M$73</xm:f>
            <x14:dxf>
              <fill>
                <patternFill>
                  <bgColor rgb="FFFFFF00"/>
                </patternFill>
              </fill>
            </x14:dxf>
          </x14:cfRule>
          <x14:cfRule type="containsText" priority="958" operator="containsText" id="{405EF91D-6FCE-4D74-A374-175747BF27FE}">
            <xm:f>NOT(ISERROR(SEARCH($M$72,M31)))</xm:f>
            <xm:f>$M$72</xm:f>
            <x14:dxf>
              <fill>
                <patternFill>
                  <bgColor rgb="FF92D050"/>
                </patternFill>
              </fill>
            </x14:dxf>
          </x14:cfRule>
          <xm:sqref>M31</xm:sqref>
        </x14:conditionalFormatting>
        <x14:conditionalFormatting xmlns:xm="http://schemas.microsoft.com/office/excel/2006/main">
          <x14:cfRule type="containsText" priority="947" operator="containsText" id="{5EE923B0-DBCE-4FFC-A457-FD217275D405}">
            <xm:f>NOT(ISERROR(SEARCH($I$72,I32)))</xm:f>
            <xm:f>$I$72</xm:f>
            <x14:dxf>
              <fill>
                <patternFill>
                  <fgColor rgb="FF92D050"/>
                  <bgColor rgb="FF92D050"/>
                </patternFill>
              </fill>
            </x14:dxf>
          </x14:cfRule>
          <x14:cfRule type="containsText" priority="948" operator="containsText" id="{27A1A42E-A6EE-423E-981E-2E6470B5F242}">
            <xm:f>NOT(ISERROR(SEARCH($I$73,I32)))</xm:f>
            <xm:f>$I$73</xm:f>
            <x14:dxf>
              <fill>
                <patternFill>
                  <bgColor rgb="FF00B050"/>
                </patternFill>
              </fill>
            </x14:dxf>
          </x14:cfRule>
          <x14:cfRule type="containsText" priority="949" operator="containsText" id="{0A9DB4C4-711C-46A5-9ADE-937B3A600C50}">
            <xm:f>NOT(ISERROR(SEARCH($I$76,I32)))</xm:f>
            <xm:f>$I$76</xm:f>
            <x14:dxf>
              <fill>
                <patternFill>
                  <bgColor rgb="FFFF0000"/>
                </patternFill>
              </fill>
            </x14:dxf>
          </x14:cfRule>
          <x14:cfRule type="containsText" priority="950" operator="containsText" id="{48E3CBC2-A2A8-46FF-899A-0BA27F959015}">
            <xm:f>NOT(ISERROR(SEARCH($I$75,I32)))</xm:f>
            <xm:f>$I$75</xm:f>
            <x14:dxf>
              <fill>
                <patternFill>
                  <fgColor rgb="FFFFC000"/>
                  <bgColor rgb="FFFFC000"/>
                </patternFill>
              </fill>
            </x14:dxf>
          </x14:cfRule>
          <x14:cfRule type="containsText" priority="951" operator="containsText" id="{F740D58B-C51D-49D6-9C9F-DF69BAD7442F}">
            <xm:f>NOT(ISERROR(SEARCH($I$74,I32)))</xm:f>
            <xm:f>$I$74</xm:f>
            <x14:dxf>
              <fill>
                <patternFill>
                  <fgColor rgb="FFFFFF00"/>
                  <bgColor rgb="FFFFFF00"/>
                </patternFill>
              </fill>
            </x14:dxf>
          </x14:cfRule>
          <x14:cfRule type="containsText" priority="952" operator="containsText" id="{3C115083-F8CF-4BF4-AE2F-A4F15ED49EE1}">
            <xm:f>NOT(ISERROR(SEARCH($I$73,I32)))</xm:f>
            <xm:f>$I$73</xm:f>
            <x14:dxf>
              <fill>
                <patternFill>
                  <bgColor theme="0" tint="-0.14996795556505021"/>
                </patternFill>
              </fill>
            </x14:dxf>
          </x14:cfRule>
          <x14:cfRule type="cellIs" priority="953" operator="equal" id="{A26791FF-58F9-4CE3-B7CB-D0110EA2B777}">
            <xm:f>'Tabla probabiidad'!$B$5</xm:f>
            <x14:dxf>
              <fill>
                <patternFill>
                  <fgColor theme="6"/>
                </patternFill>
              </fill>
            </x14:dxf>
          </x14:cfRule>
          <x14:cfRule type="cellIs" priority="954" operator="equal" id="{E5A3B158-28A5-410E-BDF3-3A2BE738A51E}">
            <xm:f>'Tabla probabiidad'!$B$5</xm:f>
            <x14:dxf>
              <fill>
                <patternFill>
                  <fgColor rgb="FF92D050"/>
                  <bgColor theme="6" tint="0.59996337778862885"/>
                </patternFill>
              </fill>
            </x14:dxf>
          </x14:cfRule>
          <xm:sqref>I32</xm:sqref>
        </x14:conditionalFormatting>
        <x14:conditionalFormatting xmlns:xm="http://schemas.microsoft.com/office/excel/2006/main">
          <x14:cfRule type="containsText" priority="939" operator="containsText" id="{2B563515-9544-49DD-B153-3096C18AF3F3}">
            <xm:f>NOT(ISERROR(SEARCH($I$72,I33)))</xm:f>
            <xm:f>$I$72</xm:f>
            <x14:dxf>
              <fill>
                <patternFill>
                  <fgColor rgb="FF92D050"/>
                  <bgColor rgb="FF92D050"/>
                </patternFill>
              </fill>
            </x14:dxf>
          </x14:cfRule>
          <x14:cfRule type="containsText" priority="940" operator="containsText" id="{CD45008E-72C2-49C0-B6A2-AD7FF0B66D05}">
            <xm:f>NOT(ISERROR(SEARCH($I$73,I33)))</xm:f>
            <xm:f>$I$73</xm:f>
            <x14:dxf>
              <fill>
                <patternFill>
                  <bgColor rgb="FF00B050"/>
                </patternFill>
              </fill>
            </x14:dxf>
          </x14:cfRule>
          <x14:cfRule type="containsText" priority="941" operator="containsText" id="{9F6454E4-8644-4BA5-B266-36C79C35B7BE}">
            <xm:f>NOT(ISERROR(SEARCH($I$76,I33)))</xm:f>
            <xm:f>$I$76</xm:f>
            <x14:dxf>
              <fill>
                <patternFill>
                  <bgColor rgb="FFFF0000"/>
                </patternFill>
              </fill>
            </x14:dxf>
          </x14:cfRule>
          <x14:cfRule type="containsText" priority="942" operator="containsText" id="{7C9A5B2B-FC9F-43D8-B806-9A5E3E489B30}">
            <xm:f>NOT(ISERROR(SEARCH($I$75,I33)))</xm:f>
            <xm:f>$I$75</xm:f>
            <x14:dxf>
              <fill>
                <patternFill>
                  <fgColor rgb="FFFFC000"/>
                  <bgColor rgb="FFFFC000"/>
                </patternFill>
              </fill>
            </x14:dxf>
          </x14:cfRule>
          <x14:cfRule type="containsText" priority="943" operator="containsText" id="{51130642-E483-432E-B928-6C3DCFF98988}">
            <xm:f>NOT(ISERROR(SEARCH($I$74,I33)))</xm:f>
            <xm:f>$I$74</xm:f>
            <x14:dxf>
              <fill>
                <patternFill>
                  <fgColor rgb="FFFFFF00"/>
                  <bgColor rgb="FFFFFF00"/>
                </patternFill>
              </fill>
            </x14:dxf>
          </x14:cfRule>
          <x14:cfRule type="containsText" priority="944" operator="containsText" id="{3304E6A6-C416-411D-9BA5-EF4AF914A5E0}">
            <xm:f>NOT(ISERROR(SEARCH($I$73,I33)))</xm:f>
            <xm:f>$I$73</xm:f>
            <x14:dxf>
              <fill>
                <patternFill>
                  <bgColor theme="0" tint="-0.14996795556505021"/>
                </patternFill>
              </fill>
            </x14:dxf>
          </x14:cfRule>
          <x14:cfRule type="cellIs" priority="945" operator="equal" id="{E4969D93-4083-4EFC-849D-8F14871236F1}">
            <xm:f>'Tabla probabiidad'!$B$5</xm:f>
            <x14:dxf>
              <fill>
                <patternFill>
                  <fgColor theme="6"/>
                </patternFill>
              </fill>
            </x14:dxf>
          </x14:cfRule>
          <x14:cfRule type="cellIs" priority="946" operator="equal" id="{E7C9E7A8-1190-4B7F-8469-46C194F13267}">
            <xm:f>'Tabla probabiidad'!$B$5</xm:f>
            <x14:dxf>
              <fill>
                <patternFill>
                  <fgColor rgb="FF92D050"/>
                  <bgColor theme="6" tint="0.59996337778862885"/>
                </patternFill>
              </fill>
            </x14:dxf>
          </x14:cfRule>
          <xm:sqref>I33:I34</xm:sqref>
        </x14:conditionalFormatting>
        <x14:conditionalFormatting xmlns:xm="http://schemas.microsoft.com/office/excel/2006/main">
          <x14:cfRule type="containsText" priority="931" operator="containsText" id="{EC0C147F-34A7-49B9-997D-200D2A4D6D13}">
            <xm:f>NOT(ISERROR(SEARCH($I$72,I35)))</xm:f>
            <xm:f>$I$72</xm:f>
            <x14:dxf>
              <fill>
                <patternFill>
                  <fgColor rgb="FF92D050"/>
                  <bgColor rgb="FF92D050"/>
                </patternFill>
              </fill>
            </x14:dxf>
          </x14:cfRule>
          <x14:cfRule type="containsText" priority="932" operator="containsText" id="{4A10693B-82E5-4C30-9041-DE4EC215B46A}">
            <xm:f>NOT(ISERROR(SEARCH($I$73,I35)))</xm:f>
            <xm:f>$I$73</xm:f>
            <x14:dxf>
              <fill>
                <patternFill>
                  <bgColor rgb="FF00B050"/>
                </patternFill>
              </fill>
            </x14:dxf>
          </x14:cfRule>
          <x14:cfRule type="containsText" priority="933" operator="containsText" id="{EC215E8E-9688-4CA0-BA4C-E767456FB483}">
            <xm:f>NOT(ISERROR(SEARCH($I$76,I35)))</xm:f>
            <xm:f>$I$76</xm:f>
            <x14:dxf>
              <fill>
                <patternFill>
                  <bgColor rgb="FFFF0000"/>
                </patternFill>
              </fill>
            </x14:dxf>
          </x14:cfRule>
          <x14:cfRule type="containsText" priority="934" operator="containsText" id="{64CBBAC5-9E83-44A9-8325-96EDE5B91457}">
            <xm:f>NOT(ISERROR(SEARCH($I$75,I35)))</xm:f>
            <xm:f>$I$75</xm:f>
            <x14:dxf>
              <fill>
                <patternFill>
                  <fgColor rgb="FFFFC000"/>
                  <bgColor rgb="FFFFC000"/>
                </patternFill>
              </fill>
            </x14:dxf>
          </x14:cfRule>
          <x14:cfRule type="containsText" priority="935" operator="containsText" id="{9EDE879A-2592-4689-AEBE-052F555A1D22}">
            <xm:f>NOT(ISERROR(SEARCH($I$74,I35)))</xm:f>
            <xm:f>$I$74</xm:f>
            <x14:dxf>
              <fill>
                <patternFill>
                  <fgColor rgb="FFFFFF00"/>
                  <bgColor rgb="FFFFFF00"/>
                </patternFill>
              </fill>
            </x14:dxf>
          </x14:cfRule>
          <x14:cfRule type="containsText" priority="936" operator="containsText" id="{947B9DDF-48A8-408A-814F-D3DA463BF13F}">
            <xm:f>NOT(ISERROR(SEARCH($I$73,I35)))</xm:f>
            <xm:f>$I$73</xm:f>
            <x14:dxf>
              <fill>
                <patternFill>
                  <bgColor theme="0" tint="-0.14996795556505021"/>
                </patternFill>
              </fill>
            </x14:dxf>
          </x14:cfRule>
          <x14:cfRule type="cellIs" priority="937" operator="equal" id="{80B62A74-A84C-4877-8B01-64A5911E6800}">
            <xm:f>'Tabla probabiidad'!$B$5</xm:f>
            <x14:dxf>
              <fill>
                <patternFill>
                  <fgColor theme="6"/>
                </patternFill>
              </fill>
            </x14:dxf>
          </x14:cfRule>
          <x14:cfRule type="cellIs" priority="938" operator="equal" id="{371153DF-4C39-4450-B5C7-26D79B0F722C}">
            <xm:f>'Tabla probabiidad'!$B$5</xm:f>
            <x14:dxf>
              <fill>
                <patternFill>
                  <fgColor rgb="FF92D050"/>
                  <bgColor theme="6" tint="0.59996337778862885"/>
                </patternFill>
              </fill>
            </x14:dxf>
          </x14:cfRule>
          <xm:sqref>I35</xm:sqref>
        </x14:conditionalFormatting>
        <x14:conditionalFormatting xmlns:xm="http://schemas.microsoft.com/office/excel/2006/main">
          <x14:cfRule type="containsText" priority="927" operator="containsText" id="{AB867E45-A873-4D46-9505-E0A9D1A02129}">
            <xm:f>NOT(ISERROR(SEARCH($M$75,M32)))</xm:f>
            <xm:f>$M$75</xm:f>
            <x14:dxf>
              <fill>
                <patternFill>
                  <bgColor rgb="FFFF0000"/>
                </patternFill>
              </fill>
            </x14:dxf>
          </x14:cfRule>
          <x14:cfRule type="containsText" priority="928" operator="containsText" id="{F17C63E1-9713-4328-B045-321AAF5A652B}">
            <xm:f>NOT(ISERROR(SEARCH($M$74,M32)))</xm:f>
            <xm:f>$M$74</xm:f>
            <x14:dxf>
              <fill>
                <patternFill>
                  <bgColor rgb="FFFFC000"/>
                </patternFill>
              </fill>
            </x14:dxf>
          </x14:cfRule>
          <x14:cfRule type="containsText" priority="929" operator="containsText" id="{543A2587-1FB7-4067-839C-4D3367B4E772}">
            <xm:f>NOT(ISERROR(SEARCH($M$73,M32)))</xm:f>
            <xm:f>$M$73</xm:f>
            <x14:dxf>
              <fill>
                <patternFill>
                  <bgColor rgb="FFFFFF00"/>
                </patternFill>
              </fill>
            </x14:dxf>
          </x14:cfRule>
          <x14:cfRule type="containsText" priority="930" operator="containsText" id="{E32AE56D-ABAA-4B23-86F1-7C89ED88C433}">
            <xm:f>NOT(ISERROR(SEARCH($M$72,M32)))</xm:f>
            <xm:f>$M$72</xm:f>
            <x14:dxf>
              <fill>
                <patternFill>
                  <bgColor rgb="FF92D050"/>
                </patternFill>
              </fill>
            </x14:dxf>
          </x14:cfRule>
          <xm:sqref>M32</xm:sqref>
        </x14:conditionalFormatting>
        <x14:conditionalFormatting xmlns:xm="http://schemas.microsoft.com/office/excel/2006/main">
          <x14:cfRule type="containsText" priority="923" operator="containsText" id="{ED5064BF-86F1-4E01-8265-954CD549B400}">
            <xm:f>NOT(ISERROR(SEARCH($M$75,M34)))</xm:f>
            <xm:f>$M$75</xm:f>
            <x14:dxf>
              <fill>
                <patternFill>
                  <bgColor rgb="FFFF0000"/>
                </patternFill>
              </fill>
            </x14:dxf>
          </x14:cfRule>
          <x14:cfRule type="containsText" priority="924" operator="containsText" id="{7F816141-5F60-433A-A86B-E6CFCB4148BE}">
            <xm:f>NOT(ISERROR(SEARCH($M$74,M34)))</xm:f>
            <xm:f>$M$74</xm:f>
            <x14:dxf>
              <fill>
                <patternFill>
                  <bgColor rgb="FFFFC000"/>
                </patternFill>
              </fill>
            </x14:dxf>
          </x14:cfRule>
          <x14:cfRule type="containsText" priority="925" operator="containsText" id="{907AB42F-9657-4445-B4B1-793628BC2310}">
            <xm:f>NOT(ISERROR(SEARCH($M$73,M34)))</xm:f>
            <xm:f>$M$73</xm:f>
            <x14:dxf>
              <fill>
                <patternFill>
                  <bgColor rgb="FFFFFF00"/>
                </patternFill>
              </fill>
            </x14:dxf>
          </x14:cfRule>
          <x14:cfRule type="containsText" priority="926" operator="containsText" id="{5959C908-8EA8-4559-9B01-A1A20E669501}">
            <xm:f>NOT(ISERROR(SEARCH($M$72,M34)))</xm:f>
            <xm:f>$M$72</xm:f>
            <x14:dxf>
              <fill>
                <patternFill>
                  <bgColor rgb="FF92D050"/>
                </patternFill>
              </fill>
            </x14:dxf>
          </x14:cfRule>
          <xm:sqref>M34</xm:sqref>
        </x14:conditionalFormatting>
        <x14:conditionalFormatting xmlns:xm="http://schemas.microsoft.com/office/excel/2006/main">
          <x14:cfRule type="containsText" priority="919" operator="containsText" id="{19B81093-7A10-4454-9FE3-4CA8FDFD44C7}">
            <xm:f>NOT(ISERROR(SEARCH($M$75,M35)))</xm:f>
            <xm:f>$M$75</xm:f>
            <x14:dxf>
              <fill>
                <patternFill>
                  <bgColor rgb="FFFF0000"/>
                </patternFill>
              </fill>
            </x14:dxf>
          </x14:cfRule>
          <x14:cfRule type="containsText" priority="920" operator="containsText" id="{6C186346-00F3-4611-B66E-43BF6C1423E5}">
            <xm:f>NOT(ISERROR(SEARCH($M$74,M35)))</xm:f>
            <xm:f>$M$74</xm:f>
            <x14:dxf>
              <fill>
                <patternFill>
                  <bgColor rgb="FFFFC000"/>
                </patternFill>
              </fill>
            </x14:dxf>
          </x14:cfRule>
          <x14:cfRule type="containsText" priority="921" operator="containsText" id="{B16A1109-7691-443D-9A31-2ED7035A2721}">
            <xm:f>NOT(ISERROR(SEARCH($M$73,M35)))</xm:f>
            <xm:f>$M$73</xm:f>
            <x14:dxf>
              <fill>
                <patternFill>
                  <bgColor rgb="FFFFFF00"/>
                </patternFill>
              </fill>
            </x14:dxf>
          </x14:cfRule>
          <x14:cfRule type="containsText" priority="922" operator="containsText" id="{F6095EAB-7BAF-4D82-8A1E-C0069C4D6013}">
            <xm:f>NOT(ISERROR(SEARCH($M$72,M35)))</xm:f>
            <xm:f>$M$72</xm:f>
            <x14:dxf>
              <fill>
                <patternFill>
                  <bgColor rgb="FF92D050"/>
                </patternFill>
              </fill>
            </x14:dxf>
          </x14:cfRule>
          <xm:sqref>M35</xm:sqref>
        </x14:conditionalFormatting>
        <x14:conditionalFormatting xmlns:xm="http://schemas.microsoft.com/office/excel/2006/main">
          <x14:cfRule type="containsText" priority="915" operator="containsText" id="{DBA85291-4947-499C-821E-A0B8A6CBC81F}">
            <xm:f>NOT(ISERROR(SEARCH($M$75,M33)))</xm:f>
            <xm:f>$M$75</xm:f>
            <x14:dxf>
              <fill>
                <patternFill>
                  <bgColor rgb="FFFF0000"/>
                </patternFill>
              </fill>
            </x14:dxf>
          </x14:cfRule>
          <x14:cfRule type="containsText" priority="916" operator="containsText" id="{760FC768-C6F6-49EB-AC53-744D79452503}">
            <xm:f>NOT(ISERROR(SEARCH($M$74,M33)))</xm:f>
            <xm:f>$M$74</xm:f>
            <x14:dxf>
              <fill>
                <patternFill>
                  <bgColor rgb="FFFFC000"/>
                </patternFill>
              </fill>
            </x14:dxf>
          </x14:cfRule>
          <x14:cfRule type="containsText" priority="917" operator="containsText" id="{CBD5C8E1-D26D-47C0-B834-2486DA7E6946}">
            <xm:f>NOT(ISERROR(SEARCH($M$73,M33)))</xm:f>
            <xm:f>$M$73</xm:f>
            <x14:dxf>
              <fill>
                <patternFill>
                  <bgColor rgb="FFFFFF00"/>
                </patternFill>
              </fill>
            </x14:dxf>
          </x14:cfRule>
          <x14:cfRule type="containsText" priority="918" operator="containsText" id="{1F6185A6-BAAA-42F8-8391-9F4ED4AC977B}">
            <xm:f>NOT(ISERROR(SEARCH($M$72,M33)))</xm:f>
            <xm:f>$M$72</xm:f>
            <x14:dxf>
              <fill>
                <patternFill>
                  <bgColor rgb="FF92D050"/>
                </patternFill>
              </fill>
            </x14:dxf>
          </x14:cfRule>
          <xm:sqref>M33</xm:sqref>
        </x14:conditionalFormatting>
        <x14:conditionalFormatting xmlns:xm="http://schemas.microsoft.com/office/excel/2006/main">
          <x14:cfRule type="containsText" priority="907" operator="containsText" id="{4DBD53F6-68A0-473D-93B8-D2429471A7D6}">
            <xm:f>NOT(ISERROR(SEARCH($I$72,X12)))</xm:f>
            <xm:f>$I$72</xm:f>
            <x14:dxf>
              <fill>
                <patternFill>
                  <fgColor rgb="FF92D050"/>
                  <bgColor rgb="FF92D050"/>
                </patternFill>
              </fill>
            </x14:dxf>
          </x14:cfRule>
          <x14:cfRule type="containsText" priority="908" operator="containsText" id="{A47554E9-6B7C-4281-BF13-EF1D39925A5E}">
            <xm:f>NOT(ISERROR(SEARCH($I$73,X12)))</xm:f>
            <xm:f>$I$73</xm:f>
            <x14:dxf>
              <fill>
                <patternFill>
                  <bgColor rgb="FF00B050"/>
                </patternFill>
              </fill>
            </x14:dxf>
          </x14:cfRule>
          <x14:cfRule type="containsText" priority="909" operator="containsText" id="{3D2E3B1C-7BD8-46FB-AAE9-BA64E61FB556}">
            <xm:f>NOT(ISERROR(SEARCH($I$76,X12)))</xm:f>
            <xm:f>$I$76</xm:f>
            <x14:dxf>
              <fill>
                <patternFill>
                  <bgColor rgb="FFFF0000"/>
                </patternFill>
              </fill>
            </x14:dxf>
          </x14:cfRule>
          <x14:cfRule type="containsText" priority="910" operator="containsText" id="{C8085722-2C61-4ADD-AB2C-319971016D0C}">
            <xm:f>NOT(ISERROR(SEARCH($I$75,X12)))</xm:f>
            <xm:f>$I$75</xm:f>
            <x14:dxf>
              <fill>
                <patternFill>
                  <fgColor rgb="FFFFC000"/>
                  <bgColor rgb="FFFFC000"/>
                </patternFill>
              </fill>
            </x14:dxf>
          </x14:cfRule>
          <x14:cfRule type="containsText" priority="911" operator="containsText" id="{DBF94200-3F21-4576-B3F3-DA8CBF24D671}">
            <xm:f>NOT(ISERROR(SEARCH($I$74,X12)))</xm:f>
            <xm:f>$I$74</xm:f>
            <x14:dxf>
              <fill>
                <patternFill>
                  <fgColor rgb="FFFFFF00"/>
                  <bgColor rgb="FFFFFF00"/>
                </patternFill>
              </fill>
            </x14:dxf>
          </x14:cfRule>
          <x14:cfRule type="containsText" priority="912" operator="containsText" id="{506FD027-2050-45B0-BA2C-661319EBEBDD}">
            <xm:f>NOT(ISERROR(SEARCH($I$73,X12)))</xm:f>
            <xm:f>$I$73</xm:f>
            <x14:dxf>
              <fill>
                <patternFill>
                  <bgColor theme="0" tint="-0.14996795556505021"/>
                </patternFill>
              </fill>
            </x14:dxf>
          </x14:cfRule>
          <x14:cfRule type="cellIs" priority="913" operator="equal" id="{39CE47B0-65E9-4FAC-9061-9FA91A008996}">
            <xm:f>'Tabla probabiidad'!$B$5</xm:f>
            <x14:dxf>
              <fill>
                <patternFill>
                  <fgColor theme="6"/>
                </patternFill>
              </fill>
            </x14:dxf>
          </x14:cfRule>
          <x14:cfRule type="cellIs" priority="914" operator="equal" id="{58DD74EC-94A2-4D7A-9A49-89167265C89F}">
            <xm:f>'Tabla probabiidad'!$B$5</xm:f>
            <x14:dxf>
              <fill>
                <patternFill>
                  <fgColor rgb="FF92D050"/>
                  <bgColor theme="6" tint="0.59996337778862885"/>
                </patternFill>
              </fill>
            </x14:dxf>
          </x14:cfRule>
          <xm:sqref>X12</xm:sqref>
        </x14:conditionalFormatting>
        <x14:conditionalFormatting xmlns:xm="http://schemas.microsoft.com/office/excel/2006/main">
          <x14:cfRule type="containsText" priority="899" operator="containsText" id="{4A2B9154-5C45-4098-88CF-C8B10838ABFF}">
            <xm:f>NOT(ISERROR(SEARCH($I$72,X13)))</xm:f>
            <xm:f>$I$72</xm:f>
            <x14:dxf>
              <fill>
                <patternFill>
                  <fgColor rgb="FF92D050"/>
                  <bgColor rgb="FF92D050"/>
                </patternFill>
              </fill>
            </x14:dxf>
          </x14:cfRule>
          <x14:cfRule type="containsText" priority="900" operator="containsText" id="{2B0E1495-040B-4EE2-8A45-E8C95E8E58EC}">
            <xm:f>NOT(ISERROR(SEARCH($I$73,X13)))</xm:f>
            <xm:f>$I$73</xm:f>
            <x14:dxf>
              <fill>
                <patternFill>
                  <bgColor rgb="FF00B050"/>
                </patternFill>
              </fill>
            </x14:dxf>
          </x14:cfRule>
          <x14:cfRule type="containsText" priority="901" operator="containsText" id="{D0B52327-C37F-4617-8C3B-EDB9D1740441}">
            <xm:f>NOT(ISERROR(SEARCH($I$76,X13)))</xm:f>
            <xm:f>$I$76</xm:f>
            <x14:dxf>
              <fill>
                <patternFill>
                  <bgColor rgb="FFFF0000"/>
                </patternFill>
              </fill>
            </x14:dxf>
          </x14:cfRule>
          <x14:cfRule type="containsText" priority="902" operator="containsText" id="{2067F357-30ED-4D5F-B520-953571EDC2EF}">
            <xm:f>NOT(ISERROR(SEARCH($I$75,X13)))</xm:f>
            <xm:f>$I$75</xm:f>
            <x14:dxf>
              <fill>
                <patternFill>
                  <fgColor rgb="FFFFC000"/>
                  <bgColor rgb="FFFFC000"/>
                </patternFill>
              </fill>
            </x14:dxf>
          </x14:cfRule>
          <x14:cfRule type="containsText" priority="903" operator="containsText" id="{159B0A92-2D59-49EA-946C-B7E321D4E907}">
            <xm:f>NOT(ISERROR(SEARCH($I$74,X13)))</xm:f>
            <xm:f>$I$74</xm:f>
            <x14:dxf>
              <fill>
                <patternFill>
                  <fgColor rgb="FFFFFF00"/>
                  <bgColor rgb="FFFFFF00"/>
                </patternFill>
              </fill>
            </x14:dxf>
          </x14:cfRule>
          <x14:cfRule type="containsText" priority="904" operator="containsText" id="{5A1FBF9A-FEB6-49BB-B9C7-A07D9BAA14DA}">
            <xm:f>NOT(ISERROR(SEARCH($I$73,X13)))</xm:f>
            <xm:f>$I$73</xm:f>
            <x14:dxf>
              <fill>
                <patternFill>
                  <bgColor theme="0" tint="-0.14996795556505021"/>
                </patternFill>
              </fill>
            </x14:dxf>
          </x14:cfRule>
          <x14:cfRule type="cellIs" priority="905" operator="equal" id="{E6D5C56A-7DF3-4793-97B0-18184D7DB342}">
            <xm:f>'Tabla probabiidad'!$B$5</xm:f>
            <x14:dxf>
              <fill>
                <patternFill>
                  <fgColor theme="6"/>
                </patternFill>
              </fill>
            </x14:dxf>
          </x14:cfRule>
          <x14:cfRule type="cellIs" priority="906" operator="equal" id="{18D7A0BE-659E-4E6C-8A00-8927C83F4147}">
            <xm:f>'Tabla probabiidad'!$B$5</xm:f>
            <x14:dxf>
              <fill>
                <patternFill>
                  <fgColor rgb="FF92D050"/>
                  <bgColor theme="6" tint="0.59996337778862885"/>
                </patternFill>
              </fill>
            </x14:dxf>
          </x14:cfRule>
          <xm:sqref>X13:X16</xm:sqref>
        </x14:conditionalFormatting>
        <x14:conditionalFormatting xmlns:xm="http://schemas.microsoft.com/office/excel/2006/main">
          <x14:cfRule type="containsText" priority="891" operator="containsText" id="{D7779860-418E-4DDB-93E9-FBFB1DC12363}">
            <xm:f>NOT(ISERROR(SEARCH($I$72,X18)))</xm:f>
            <xm:f>$I$72</xm:f>
            <x14:dxf>
              <fill>
                <patternFill>
                  <fgColor rgb="FF92D050"/>
                  <bgColor rgb="FF92D050"/>
                </patternFill>
              </fill>
            </x14:dxf>
          </x14:cfRule>
          <x14:cfRule type="containsText" priority="892" operator="containsText" id="{EC3FE26F-EE92-4119-806D-AEDE77D468BB}">
            <xm:f>NOT(ISERROR(SEARCH($I$73,X18)))</xm:f>
            <xm:f>$I$73</xm:f>
            <x14:dxf>
              <fill>
                <patternFill>
                  <bgColor rgb="FF00B050"/>
                </patternFill>
              </fill>
            </x14:dxf>
          </x14:cfRule>
          <x14:cfRule type="containsText" priority="893" operator="containsText" id="{81391788-723D-4EE5-B05D-04EB544B649D}">
            <xm:f>NOT(ISERROR(SEARCH($I$76,X18)))</xm:f>
            <xm:f>$I$76</xm:f>
            <x14:dxf>
              <fill>
                <patternFill>
                  <bgColor rgb="FFFF0000"/>
                </patternFill>
              </fill>
            </x14:dxf>
          </x14:cfRule>
          <x14:cfRule type="containsText" priority="894" operator="containsText" id="{61DE18DC-0A6A-4A70-8228-2DEC7DE4CBB4}">
            <xm:f>NOT(ISERROR(SEARCH($I$75,X18)))</xm:f>
            <xm:f>$I$75</xm:f>
            <x14:dxf>
              <fill>
                <patternFill>
                  <fgColor rgb="FFFFC000"/>
                  <bgColor rgb="FFFFC000"/>
                </patternFill>
              </fill>
            </x14:dxf>
          </x14:cfRule>
          <x14:cfRule type="containsText" priority="895" operator="containsText" id="{AA2149AD-8A44-4A61-8EFD-CB5D3E88FF61}">
            <xm:f>NOT(ISERROR(SEARCH($I$74,X18)))</xm:f>
            <xm:f>$I$74</xm:f>
            <x14:dxf>
              <fill>
                <patternFill>
                  <fgColor rgb="FFFFFF00"/>
                  <bgColor rgb="FFFFFF00"/>
                </patternFill>
              </fill>
            </x14:dxf>
          </x14:cfRule>
          <x14:cfRule type="containsText" priority="896" operator="containsText" id="{7594354E-9009-460D-BE35-723342D183DE}">
            <xm:f>NOT(ISERROR(SEARCH($I$73,X18)))</xm:f>
            <xm:f>$I$73</xm:f>
            <x14:dxf>
              <fill>
                <patternFill>
                  <bgColor theme="0" tint="-0.14996795556505021"/>
                </patternFill>
              </fill>
            </x14:dxf>
          </x14:cfRule>
          <x14:cfRule type="cellIs" priority="897" operator="equal" id="{A178D831-97D9-4077-A25A-1C532952A09E}">
            <xm:f>'Tabla probabiidad'!$B$5</xm:f>
            <x14:dxf>
              <fill>
                <patternFill>
                  <fgColor theme="6"/>
                </patternFill>
              </fill>
            </x14:dxf>
          </x14:cfRule>
          <x14:cfRule type="cellIs" priority="898" operator="equal" id="{7AB999CD-EBC9-4FE1-B005-6CF3269B885F}">
            <xm:f>'Tabla probabiidad'!$B$5</xm:f>
            <x14:dxf>
              <fill>
                <patternFill>
                  <fgColor rgb="FF92D050"/>
                  <bgColor theme="6" tint="0.59996337778862885"/>
                </patternFill>
              </fill>
            </x14:dxf>
          </x14:cfRule>
          <xm:sqref>X18</xm:sqref>
        </x14:conditionalFormatting>
        <x14:conditionalFormatting xmlns:xm="http://schemas.microsoft.com/office/excel/2006/main">
          <x14:cfRule type="containsText" priority="883" operator="containsText" id="{7C5989FA-1308-4327-A037-D81E5D3E4A28}">
            <xm:f>NOT(ISERROR(SEARCH($I$72,X17)))</xm:f>
            <xm:f>$I$72</xm:f>
            <x14:dxf>
              <fill>
                <patternFill>
                  <fgColor rgb="FF92D050"/>
                  <bgColor rgb="FF92D050"/>
                </patternFill>
              </fill>
            </x14:dxf>
          </x14:cfRule>
          <x14:cfRule type="containsText" priority="884" operator="containsText" id="{9167685B-591A-49A3-9853-423EF16927E1}">
            <xm:f>NOT(ISERROR(SEARCH($I$73,X17)))</xm:f>
            <xm:f>$I$73</xm:f>
            <x14:dxf>
              <fill>
                <patternFill>
                  <bgColor rgb="FF00B050"/>
                </patternFill>
              </fill>
            </x14:dxf>
          </x14:cfRule>
          <x14:cfRule type="containsText" priority="885" operator="containsText" id="{7D8D77A4-ACF1-4B39-8E59-1068AAC554F0}">
            <xm:f>NOT(ISERROR(SEARCH($I$76,X17)))</xm:f>
            <xm:f>$I$76</xm:f>
            <x14:dxf>
              <fill>
                <patternFill>
                  <bgColor rgb="FFFF0000"/>
                </patternFill>
              </fill>
            </x14:dxf>
          </x14:cfRule>
          <x14:cfRule type="containsText" priority="886" operator="containsText" id="{E77C1B69-2CD7-47FD-AF95-C2D2B2E64CD8}">
            <xm:f>NOT(ISERROR(SEARCH($I$75,X17)))</xm:f>
            <xm:f>$I$75</xm:f>
            <x14:dxf>
              <fill>
                <patternFill>
                  <fgColor rgb="FFFFC000"/>
                  <bgColor rgb="FFFFC000"/>
                </patternFill>
              </fill>
            </x14:dxf>
          </x14:cfRule>
          <x14:cfRule type="containsText" priority="887" operator="containsText" id="{D1FD2F8D-C568-4608-8091-B3BD14166F8E}">
            <xm:f>NOT(ISERROR(SEARCH($I$74,X17)))</xm:f>
            <xm:f>$I$74</xm:f>
            <x14:dxf>
              <fill>
                <patternFill>
                  <fgColor rgb="FFFFFF00"/>
                  <bgColor rgb="FFFFFF00"/>
                </patternFill>
              </fill>
            </x14:dxf>
          </x14:cfRule>
          <x14:cfRule type="containsText" priority="888" operator="containsText" id="{5800BF15-8FC1-4534-800D-B02308A63405}">
            <xm:f>NOT(ISERROR(SEARCH($I$73,X17)))</xm:f>
            <xm:f>$I$73</xm:f>
            <x14:dxf>
              <fill>
                <patternFill>
                  <bgColor theme="0" tint="-0.14996795556505021"/>
                </patternFill>
              </fill>
            </x14:dxf>
          </x14:cfRule>
          <x14:cfRule type="cellIs" priority="889" operator="equal" id="{3E66CBD4-3403-4AEA-B501-3A8640F892B3}">
            <xm:f>'Tabla probabiidad'!$B$5</xm:f>
            <x14:dxf>
              <fill>
                <patternFill>
                  <fgColor theme="6"/>
                </patternFill>
              </fill>
            </x14:dxf>
          </x14:cfRule>
          <x14:cfRule type="cellIs" priority="890" operator="equal" id="{FBCD05F0-90BC-459D-B289-3E1062B11334}">
            <xm:f>'Tabla probabiidad'!$B$5</xm:f>
            <x14:dxf>
              <fill>
                <patternFill>
                  <fgColor rgb="FF92D050"/>
                  <bgColor theme="6" tint="0.59996337778862885"/>
                </patternFill>
              </fill>
            </x14:dxf>
          </x14:cfRule>
          <xm:sqref>X17</xm:sqref>
        </x14:conditionalFormatting>
        <x14:conditionalFormatting xmlns:xm="http://schemas.microsoft.com/office/excel/2006/main">
          <x14:cfRule type="containsText" priority="875" operator="containsText" id="{5368CBA7-5ABB-4B7D-8FEF-040ECCCEE724}">
            <xm:f>NOT(ISERROR(SEARCH($I$72,X19)))</xm:f>
            <xm:f>$I$72</xm:f>
            <x14:dxf>
              <fill>
                <patternFill>
                  <fgColor rgb="FF92D050"/>
                  <bgColor rgb="FF92D050"/>
                </patternFill>
              </fill>
            </x14:dxf>
          </x14:cfRule>
          <x14:cfRule type="containsText" priority="876" operator="containsText" id="{871BD4AD-EB54-47BD-820A-76933B427603}">
            <xm:f>NOT(ISERROR(SEARCH($I$73,X19)))</xm:f>
            <xm:f>$I$73</xm:f>
            <x14:dxf>
              <fill>
                <patternFill>
                  <bgColor rgb="FF00B050"/>
                </patternFill>
              </fill>
            </x14:dxf>
          </x14:cfRule>
          <x14:cfRule type="containsText" priority="877" operator="containsText" id="{36F73510-DC3D-4C4B-9F40-066B9381FCCD}">
            <xm:f>NOT(ISERROR(SEARCH($I$76,X19)))</xm:f>
            <xm:f>$I$76</xm:f>
            <x14:dxf>
              <fill>
                <patternFill>
                  <bgColor rgb="FFFF0000"/>
                </patternFill>
              </fill>
            </x14:dxf>
          </x14:cfRule>
          <x14:cfRule type="containsText" priority="878" operator="containsText" id="{9FB37A71-7D46-4BA9-8DFB-A02C394439B2}">
            <xm:f>NOT(ISERROR(SEARCH($I$75,X19)))</xm:f>
            <xm:f>$I$75</xm:f>
            <x14:dxf>
              <fill>
                <patternFill>
                  <fgColor rgb="FFFFC000"/>
                  <bgColor rgb="FFFFC000"/>
                </patternFill>
              </fill>
            </x14:dxf>
          </x14:cfRule>
          <x14:cfRule type="containsText" priority="879" operator="containsText" id="{4886BFC0-CFD6-4E2B-99E2-19F9CB04B4FE}">
            <xm:f>NOT(ISERROR(SEARCH($I$74,X19)))</xm:f>
            <xm:f>$I$74</xm:f>
            <x14:dxf>
              <fill>
                <patternFill>
                  <fgColor rgb="FFFFFF00"/>
                  <bgColor rgb="FFFFFF00"/>
                </patternFill>
              </fill>
            </x14:dxf>
          </x14:cfRule>
          <x14:cfRule type="containsText" priority="880" operator="containsText" id="{44AA5B8B-5C4F-47FD-BE22-F7CE0F64B818}">
            <xm:f>NOT(ISERROR(SEARCH($I$73,X19)))</xm:f>
            <xm:f>$I$73</xm:f>
            <x14:dxf>
              <fill>
                <patternFill>
                  <bgColor theme="0" tint="-0.14996795556505021"/>
                </patternFill>
              </fill>
            </x14:dxf>
          </x14:cfRule>
          <x14:cfRule type="cellIs" priority="881" operator="equal" id="{F05DD7D4-2E0D-4332-81F6-C9D81E398916}">
            <xm:f>'Tabla probabiidad'!$B$5</xm:f>
            <x14:dxf>
              <fill>
                <patternFill>
                  <fgColor theme="6"/>
                </patternFill>
              </fill>
            </x14:dxf>
          </x14:cfRule>
          <x14:cfRule type="cellIs" priority="882" operator="equal" id="{DB4D4128-02CA-4226-8C3E-2E020389FCB9}">
            <xm:f>'Tabla probabiidad'!$B$5</xm:f>
            <x14:dxf>
              <fill>
                <patternFill>
                  <fgColor rgb="FF92D050"/>
                  <bgColor theme="6" tint="0.59996337778862885"/>
                </patternFill>
              </fill>
            </x14:dxf>
          </x14:cfRule>
          <xm:sqref>X19</xm:sqref>
        </x14:conditionalFormatting>
        <x14:conditionalFormatting xmlns:xm="http://schemas.microsoft.com/office/excel/2006/main">
          <x14:cfRule type="containsText" priority="867" operator="containsText" id="{2080899A-8DA4-471E-B27A-F98E561EFF19}">
            <xm:f>NOT(ISERROR(SEARCH($I$72,X20)))</xm:f>
            <xm:f>$I$72</xm:f>
            <x14:dxf>
              <fill>
                <patternFill>
                  <fgColor rgb="FF92D050"/>
                  <bgColor rgb="FF92D050"/>
                </patternFill>
              </fill>
            </x14:dxf>
          </x14:cfRule>
          <x14:cfRule type="containsText" priority="868" operator="containsText" id="{560F269C-E709-4E42-8528-2DEE8A8F934E}">
            <xm:f>NOT(ISERROR(SEARCH($I$73,X20)))</xm:f>
            <xm:f>$I$73</xm:f>
            <x14:dxf>
              <fill>
                <patternFill>
                  <bgColor rgb="FF00B050"/>
                </patternFill>
              </fill>
            </x14:dxf>
          </x14:cfRule>
          <x14:cfRule type="containsText" priority="869" operator="containsText" id="{43DECD10-7E93-41CE-A458-C7DA16081202}">
            <xm:f>NOT(ISERROR(SEARCH($I$76,X20)))</xm:f>
            <xm:f>$I$76</xm:f>
            <x14:dxf>
              <fill>
                <patternFill>
                  <bgColor rgb="FFFF0000"/>
                </patternFill>
              </fill>
            </x14:dxf>
          </x14:cfRule>
          <x14:cfRule type="containsText" priority="870" operator="containsText" id="{032555EF-D4C2-4322-ABC1-E20965FCA78A}">
            <xm:f>NOT(ISERROR(SEARCH($I$75,X20)))</xm:f>
            <xm:f>$I$75</xm:f>
            <x14:dxf>
              <fill>
                <patternFill>
                  <fgColor rgb="FFFFC000"/>
                  <bgColor rgb="FFFFC000"/>
                </patternFill>
              </fill>
            </x14:dxf>
          </x14:cfRule>
          <x14:cfRule type="containsText" priority="871" operator="containsText" id="{5F19DD31-0C51-4B63-A9BF-80AD74E23B64}">
            <xm:f>NOT(ISERROR(SEARCH($I$74,X20)))</xm:f>
            <xm:f>$I$74</xm:f>
            <x14:dxf>
              <fill>
                <patternFill>
                  <fgColor rgb="FFFFFF00"/>
                  <bgColor rgb="FFFFFF00"/>
                </patternFill>
              </fill>
            </x14:dxf>
          </x14:cfRule>
          <x14:cfRule type="containsText" priority="872" operator="containsText" id="{243B5250-FE5D-42D4-9217-A19EB97CA37F}">
            <xm:f>NOT(ISERROR(SEARCH($I$73,X20)))</xm:f>
            <xm:f>$I$73</xm:f>
            <x14:dxf>
              <fill>
                <patternFill>
                  <bgColor theme="0" tint="-0.14996795556505021"/>
                </patternFill>
              </fill>
            </x14:dxf>
          </x14:cfRule>
          <x14:cfRule type="cellIs" priority="873" operator="equal" id="{24D775ED-D609-4315-9FF1-E992F6B67C75}">
            <xm:f>'Tabla probabiidad'!$B$5</xm:f>
            <x14:dxf>
              <fill>
                <patternFill>
                  <fgColor theme="6"/>
                </patternFill>
              </fill>
            </x14:dxf>
          </x14:cfRule>
          <x14:cfRule type="cellIs" priority="874" operator="equal" id="{8B384AF0-4DDB-4198-8701-B1A8D5CAF9B5}">
            <xm:f>'Tabla probabiidad'!$B$5</xm:f>
            <x14:dxf>
              <fill>
                <patternFill>
                  <fgColor rgb="FF92D050"/>
                  <bgColor theme="6" tint="0.59996337778862885"/>
                </patternFill>
              </fill>
            </x14:dxf>
          </x14:cfRule>
          <xm:sqref>X20</xm:sqref>
        </x14:conditionalFormatting>
        <x14:conditionalFormatting xmlns:xm="http://schemas.microsoft.com/office/excel/2006/main">
          <x14:cfRule type="containsText" priority="859" operator="containsText" id="{AE19BA1F-AE76-435E-A6E6-D048E840B108}">
            <xm:f>NOT(ISERROR(SEARCH($I$72,X21)))</xm:f>
            <xm:f>$I$72</xm:f>
            <x14:dxf>
              <fill>
                <patternFill>
                  <fgColor rgb="FF92D050"/>
                  <bgColor rgb="FF92D050"/>
                </patternFill>
              </fill>
            </x14:dxf>
          </x14:cfRule>
          <x14:cfRule type="containsText" priority="860" operator="containsText" id="{47B9741D-E1E0-4CBC-ABA3-638DBF4EB6A8}">
            <xm:f>NOT(ISERROR(SEARCH($I$73,X21)))</xm:f>
            <xm:f>$I$73</xm:f>
            <x14:dxf>
              <fill>
                <patternFill>
                  <bgColor rgb="FF00B050"/>
                </patternFill>
              </fill>
            </x14:dxf>
          </x14:cfRule>
          <x14:cfRule type="containsText" priority="861" operator="containsText" id="{EB9051C5-8C19-4B40-89F6-AC708A36D0C6}">
            <xm:f>NOT(ISERROR(SEARCH($I$76,X21)))</xm:f>
            <xm:f>$I$76</xm:f>
            <x14:dxf>
              <fill>
                <patternFill>
                  <bgColor rgb="FFFF0000"/>
                </patternFill>
              </fill>
            </x14:dxf>
          </x14:cfRule>
          <x14:cfRule type="containsText" priority="862" operator="containsText" id="{14A23823-F0E5-4B6B-B74F-5354390EA059}">
            <xm:f>NOT(ISERROR(SEARCH($I$75,X21)))</xm:f>
            <xm:f>$I$75</xm:f>
            <x14:dxf>
              <fill>
                <patternFill>
                  <fgColor rgb="FFFFC000"/>
                  <bgColor rgb="FFFFC000"/>
                </patternFill>
              </fill>
            </x14:dxf>
          </x14:cfRule>
          <x14:cfRule type="containsText" priority="863" operator="containsText" id="{18049296-5259-4CB1-A9FE-4498C8184117}">
            <xm:f>NOT(ISERROR(SEARCH($I$74,X21)))</xm:f>
            <xm:f>$I$74</xm:f>
            <x14:dxf>
              <fill>
                <patternFill>
                  <fgColor rgb="FFFFFF00"/>
                  <bgColor rgb="FFFFFF00"/>
                </patternFill>
              </fill>
            </x14:dxf>
          </x14:cfRule>
          <x14:cfRule type="containsText" priority="864" operator="containsText" id="{8C19C052-352C-4CF3-846A-5BB3363605CA}">
            <xm:f>NOT(ISERROR(SEARCH($I$73,X21)))</xm:f>
            <xm:f>$I$73</xm:f>
            <x14:dxf>
              <fill>
                <patternFill>
                  <bgColor theme="0" tint="-0.14996795556505021"/>
                </patternFill>
              </fill>
            </x14:dxf>
          </x14:cfRule>
          <x14:cfRule type="cellIs" priority="865" operator="equal" id="{F6F1DA75-3958-4872-B8B3-6534241BB845}">
            <xm:f>'Tabla probabiidad'!$B$5</xm:f>
            <x14:dxf>
              <fill>
                <patternFill>
                  <fgColor theme="6"/>
                </patternFill>
              </fill>
            </x14:dxf>
          </x14:cfRule>
          <x14:cfRule type="cellIs" priority="866" operator="equal" id="{35AF1F33-53E5-422B-8B19-5772BB980FB2}">
            <xm:f>'Tabla probabiidad'!$B$5</xm:f>
            <x14:dxf>
              <fill>
                <patternFill>
                  <fgColor rgb="FF92D050"/>
                  <bgColor theme="6" tint="0.59996337778862885"/>
                </patternFill>
              </fill>
            </x14:dxf>
          </x14:cfRule>
          <xm:sqref>X21</xm:sqref>
        </x14:conditionalFormatting>
        <x14:conditionalFormatting xmlns:xm="http://schemas.microsoft.com/office/excel/2006/main">
          <x14:cfRule type="containsText" priority="851" operator="containsText" id="{718966EA-EDA9-4964-8949-67612EA8274D}">
            <xm:f>NOT(ISERROR(SEARCH($I$72,X22)))</xm:f>
            <xm:f>$I$72</xm:f>
            <x14:dxf>
              <fill>
                <patternFill>
                  <fgColor rgb="FF92D050"/>
                  <bgColor rgb="FF92D050"/>
                </patternFill>
              </fill>
            </x14:dxf>
          </x14:cfRule>
          <x14:cfRule type="containsText" priority="852" operator="containsText" id="{2AA4281B-007F-4461-902E-BD99CBFA488F}">
            <xm:f>NOT(ISERROR(SEARCH($I$73,X22)))</xm:f>
            <xm:f>$I$73</xm:f>
            <x14:dxf>
              <fill>
                <patternFill>
                  <bgColor rgb="FF00B050"/>
                </patternFill>
              </fill>
            </x14:dxf>
          </x14:cfRule>
          <x14:cfRule type="containsText" priority="853" operator="containsText" id="{5E50C74C-CBE6-4657-B109-E5777471A67F}">
            <xm:f>NOT(ISERROR(SEARCH($I$76,X22)))</xm:f>
            <xm:f>$I$76</xm:f>
            <x14:dxf>
              <fill>
                <patternFill>
                  <bgColor rgb="FFFF0000"/>
                </patternFill>
              </fill>
            </x14:dxf>
          </x14:cfRule>
          <x14:cfRule type="containsText" priority="854" operator="containsText" id="{C2C66AA3-DA4E-4E38-A0CA-988671A3CAC0}">
            <xm:f>NOT(ISERROR(SEARCH($I$75,X22)))</xm:f>
            <xm:f>$I$75</xm:f>
            <x14:dxf>
              <fill>
                <patternFill>
                  <fgColor rgb="FFFFC000"/>
                  <bgColor rgb="FFFFC000"/>
                </patternFill>
              </fill>
            </x14:dxf>
          </x14:cfRule>
          <x14:cfRule type="containsText" priority="855" operator="containsText" id="{1A859033-E9A0-4CA0-9D65-EE618F8DB6A3}">
            <xm:f>NOT(ISERROR(SEARCH($I$74,X22)))</xm:f>
            <xm:f>$I$74</xm:f>
            <x14:dxf>
              <fill>
                <patternFill>
                  <fgColor rgb="FFFFFF00"/>
                  <bgColor rgb="FFFFFF00"/>
                </patternFill>
              </fill>
            </x14:dxf>
          </x14:cfRule>
          <x14:cfRule type="containsText" priority="856" operator="containsText" id="{C743EA2D-E9A5-45BA-B0DC-10E80D6715CD}">
            <xm:f>NOT(ISERROR(SEARCH($I$73,X22)))</xm:f>
            <xm:f>$I$73</xm:f>
            <x14:dxf>
              <fill>
                <patternFill>
                  <bgColor theme="0" tint="-0.14996795556505021"/>
                </patternFill>
              </fill>
            </x14:dxf>
          </x14:cfRule>
          <x14:cfRule type="cellIs" priority="857" operator="equal" id="{ADEEF818-B347-48F8-9B0C-D4DE82F88287}">
            <xm:f>'Tabla probabiidad'!$B$5</xm:f>
            <x14:dxf>
              <fill>
                <patternFill>
                  <fgColor theme="6"/>
                </patternFill>
              </fill>
            </x14:dxf>
          </x14:cfRule>
          <x14:cfRule type="cellIs" priority="858" operator="equal" id="{815E6169-F443-489B-ACDB-FBAFF4044D1F}">
            <xm:f>'Tabla probabiidad'!$B$5</xm:f>
            <x14:dxf>
              <fill>
                <patternFill>
                  <fgColor rgb="FF92D050"/>
                  <bgColor theme="6" tint="0.59996337778862885"/>
                </patternFill>
              </fill>
            </x14:dxf>
          </x14:cfRule>
          <xm:sqref>X22</xm:sqref>
        </x14:conditionalFormatting>
        <x14:conditionalFormatting xmlns:xm="http://schemas.microsoft.com/office/excel/2006/main">
          <x14:cfRule type="containsText" priority="843" operator="containsText" id="{13F3EBAC-80E1-4680-AB84-16409E1671B8}">
            <xm:f>NOT(ISERROR(SEARCH($I$72,X24)))</xm:f>
            <xm:f>$I$72</xm:f>
            <x14:dxf>
              <fill>
                <patternFill>
                  <fgColor rgb="FF92D050"/>
                  <bgColor rgb="FF92D050"/>
                </patternFill>
              </fill>
            </x14:dxf>
          </x14:cfRule>
          <x14:cfRule type="containsText" priority="844" operator="containsText" id="{8CB89B6E-26A8-4276-9F67-EA6D23DD4E4C}">
            <xm:f>NOT(ISERROR(SEARCH($I$73,X24)))</xm:f>
            <xm:f>$I$73</xm:f>
            <x14:dxf>
              <fill>
                <patternFill>
                  <bgColor rgb="FF00B050"/>
                </patternFill>
              </fill>
            </x14:dxf>
          </x14:cfRule>
          <x14:cfRule type="containsText" priority="845" operator="containsText" id="{5CA7B232-1501-4983-A2AD-BD7C3ED0D00C}">
            <xm:f>NOT(ISERROR(SEARCH($I$76,X24)))</xm:f>
            <xm:f>$I$76</xm:f>
            <x14:dxf>
              <fill>
                <patternFill>
                  <bgColor rgb="FFFF0000"/>
                </patternFill>
              </fill>
            </x14:dxf>
          </x14:cfRule>
          <x14:cfRule type="containsText" priority="846" operator="containsText" id="{30059763-BC7E-44CE-8625-EF4AEECA07F7}">
            <xm:f>NOT(ISERROR(SEARCH($I$75,X24)))</xm:f>
            <xm:f>$I$75</xm:f>
            <x14:dxf>
              <fill>
                <patternFill>
                  <fgColor rgb="FFFFC000"/>
                  <bgColor rgb="FFFFC000"/>
                </patternFill>
              </fill>
            </x14:dxf>
          </x14:cfRule>
          <x14:cfRule type="containsText" priority="847" operator="containsText" id="{C3642806-F7A3-4ECE-80C3-679EB5BA32DA}">
            <xm:f>NOT(ISERROR(SEARCH($I$74,X24)))</xm:f>
            <xm:f>$I$74</xm:f>
            <x14:dxf>
              <fill>
                <patternFill>
                  <fgColor rgb="FFFFFF00"/>
                  <bgColor rgb="FFFFFF00"/>
                </patternFill>
              </fill>
            </x14:dxf>
          </x14:cfRule>
          <x14:cfRule type="containsText" priority="848" operator="containsText" id="{6DCFBC98-D639-4AFA-A9FD-8D02161C8EDA}">
            <xm:f>NOT(ISERROR(SEARCH($I$73,X24)))</xm:f>
            <xm:f>$I$73</xm:f>
            <x14:dxf>
              <fill>
                <patternFill>
                  <bgColor theme="0" tint="-0.14996795556505021"/>
                </patternFill>
              </fill>
            </x14:dxf>
          </x14:cfRule>
          <x14:cfRule type="cellIs" priority="849" operator="equal" id="{E9063DEE-6904-4734-B43A-E9A407DEF807}">
            <xm:f>'Tabla probabiidad'!$B$5</xm:f>
            <x14:dxf>
              <fill>
                <patternFill>
                  <fgColor theme="6"/>
                </patternFill>
              </fill>
            </x14:dxf>
          </x14:cfRule>
          <x14:cfRule type="cellIs" priority="850" operator="equal" id="{CF329CB3-D6C0-43CD-B0F7-E517570CC7A8}">
            <xm:f>'Tabla probabiidad'!$B$5</xm:f>
            <x14:dxf>
              <fill>
                <patternFill>
                  <fgColor rgb="FF92D050"/>
                  <bgColor theme="6" tint="0.59996337778862885"/>
                </patternFill>
              </fill>
            </x14:dxf>
          </x14:cfRule>
          <xm:sqref>X24</xm:sqref>
        </x14:conditionalFormatting>
        <x14:conditionalFormatting xmlns:xm="http://schemas.microsoft.com/office/excel/2006/main">
          <x14:cfRule type="containsText" priority="835" operator="containsText" id="{62E8DBAE-0E89-49BD-92DE-22DBC176E56F}">
            <xm:f>NOT(ISERROR(SEARCH($I$72,X23)))</xm:f>
            <xm:f>$I$72</xm:f>
            <x14:dxf>
              <fill>
                <patternFill>
                  <fgColor rgb="FF92D050"/>
                  <bgColor rgb="FF92D050"/>
                </patternFill>
              </fill>
            </x14:dxf>
          </x14:cfRule>
          <x14:cfRule type="containsText" priority="836" operator="containsText" id="{71A9564F-B80B-4346-9BBA-49DF25EE55B0}">
            <xm:f>NOT(ISERROR(SEARCH($I$73,X23)))</xm:f>
            <xm:f>$I$73</xm:f>
            <x14:dxf>
              <fill>
                <patternFill>
                  <bgColor rgb="FF00B050"/>
                </patternFill>
              </fill>
            </x14:dxf>
          </x14:cfRule>
          <x14:cfRule type="containsText" priority="837" operator="containsText" id="{C3914397-B4E9-4339-87D1-8FA5EA1A71CB}">
            <xm:f>NOT(ISERROR(SEARCH($I$76,X23)))</xm:f>
            <xm:f>$I$76</xm:f>
            <x14:dxf>
              <fill>
                <patternFill>
                  <bgColor rgb="FFFF0000"/>
                </patternFill>
              </fill>
            </x14:dxf>
          </x14:cfRule>
          <x14:cfRule type="containsText" priority="838" operator="containsText" id="{5756BF08-2E1A-4E87-B939-6D403BCCAA70}">
            <xm:f>NOT(ISERROR(SEARCH($I$75,X23)))</xm:f>
            <xm:f>$I$75</xm:f>
            <x14:dxf>
              <fill>
                <patternFill>
                  <fgColor rgb="FFFFC000"/>
                  <bgColor rgb="FFFFC000"/>
                </patternFill>
              </fill>
            </x14:dxf>
          </x14:cfRule>
          <x14:cfRule type="containsText" priority="839" operator="containsText" id="{F5DED3DF-CA70-481F-8B6E-BC8CF3D4666C}">
            <xm:f>NOT(ISERROR(SEARCH($I$74,X23)))</xm:f>
            <xm:f>$I$74</xm:f>
            <x14:dxf>
              <fill>
                <patternFill>
                  <fgColor rgb="FFFFFF00"/>
                  <bgColor rgb="FFFFFF00"/>
                </patternFill>
              </fill>
            </x14:dxf>
          </x14:cfRule>
          <x14:cfRule type="containsText" priority="840" operator="containsText" id="{9FC7D71B-371F-4418-9477-E776F8748079}">
            <xm:f>NOT(ISERROR(SEARCH($I$73,X23)))</xm:f>
            <xm:f>$I$73</xm:f>
            <x14:dxf>
              <fill>
                <patternFill>
                  <bgColor theme="0" tint="-0.14996795556505021"/>
                </patternFill>
              </fill>
            </x14:dxf>
          </x14:cfRule>
          <x14:cfRule type="cellIs" priority="841" operator="equal" id="{AB33C2A2-57FB-4DD4-A358-FFC45088F213}">
            <xm:f>'Tabla probabiidad'!$B$5</xm:f>
            <x14:dxf>
              <fill>
                <patternFill>
                  <fgColor theme="6"/>
                </patternFill>
              </fill>
            </x14:dxf>
          </x14:cfRule>
          <x14:cfRule type="cellIs" priority="842" operator="equal" id="{BCACD072-54F9-4F0D-B545-399F1E2A34EA}">
            <xm:f>'Tabla probabiidad'!$B$5</xm:f>
            <x14:dxf>
              <fill>
                <patternFill>
                  <fgColor rgb="FF92D050"/>
                  <bgColor theme="6" tint="0.59996337778862885"/>
                </patternFill>
              </fill>
            </x14:dxf>
          </x14:cfRule>
          <xm:sqref>X23</xm:sqref>
        </x14:conditionalFormatting>
        <x14:conditionalFormatting xmlns:xm="http://schemas.microsoft.com/office/excel/2006/main">
          <x14:cfRule type="containsText" priority="827" operator="containsText" id="{5CD06524-AA48-4C8C-A70D-0DD255A86C92}">
            <xm:f>NOT(ISERROR(SEARCH($I$72,X25)))</xm:f>
            <xm:f>$I$72</xm:f>
            <x14:dxf>
              <fill>
                <patternFill>
                  <fgColor rgb="FF92D050"/>
                  <bgColor rgb="FF92D050"/>
                </patternFill>
              </fill>
            </x14:dxf>
          </x14:cfRule>
          <x14:cfRule type="containsText" priority="828" operator="containsText" id="{DB4862C4-CC73-4DFE-9271-031021BC135D}">
            <xm:f>NOT(ISERROR(SEARCH($I$73,X25)))</xm:f>
            <xm:f>$I$73</xm:f>
            <x14:dxf>
              <fill>
                <patternFill>
                  <bgColor rgb="FF00B050"/>
                </patternFill>
              </fill>
            </x14:dxf>
          </x14:cfRule>
          <x14:cfRule type="containsText" priority="829" operator="containsText" id="{F0F4F081-4944-421C-A0E9-E16AFDC03CC6}">
            <xm:f>NOT(ISERROR(SEARCH($I$76,X25)))</xm:f>
            <xm:f>$I$76</xm:f>
            <x14:dxf>
              <fill>
                <patternFill>
                  <bgColor rgb="FFFF0000"/>
                </patternFill>
              </fill>
            </x14:dxf>
          </x14:cfRule>
          <x14:cfRule type="containsText" priority="830" operator="containsText" id="{1D31B236-2955-458B-A8FA-104B6F70FB43}">
            <xm:f>NOT(ISERROR(SEARCH($I$75,X25)))</xm:f>
            <xm:f>$I$75</xm:f>
            <x14:dxf>
              <fill>
                <patternFill>
                  <fgColor rgb="FFFFC000"/>
                  <bgColor rgb="FFFFC000"/>
                </patternFill>
              </fill>
            </x14:dxf>
          </x14:cfRule>
          <x14:cfRule type="containsText" priority="831" operator="containsText" id="{EC58868C-7370-4C89-A9F6-4AE0D2B45108}">
            <xm:f>NOT(ISERROR(SEARCH($I$74,X25)))</xm:f>
            <xm:f>$I$74</xm:f>
            <x14:dxf>
              <fill>
                <patternFill>
                  <fgColor rgb="FFFFFF00"/>
                  <bgColor rgb="FFFFFF00"/>
                </patternFill>
              </fill>
            </x14:dxf>
          </x14:cfRule>
          <x14:cfRule type="containsText" priority="832" operator="containsText" id="{27156C02-D52D-415C-AFF3-B9A8983A7A0D}">
            <xm:f>NOT(ISERROR(SEARCH($I$73,X25)))</xm:f>
            <xm:f>$I$73</xm:f>
            <x14:dxf>
              <fill>
                <patternFill>
                  <bgColor theme="0" tint="-0.14996795556505021"/>
                </patternFill>
              </fill>
            </x14:dxf>
          </x14:cfRule>
          <x14:cfRule type="cellIs" priority="833" operator="equal" id="{17BBE1CF-85B1-4927-9106-08FA23035E75}">
            <xm:f>'Tabla probabiidad'!$B$5</xm:f>
            <x14:dxf>
              <fill>
                <patternFill>
                  <fgColor theme="6"/>
                </patternFill>
              </fill>
            </x14:dxf>
          </x14:cfRule>
          <x14:cfRule type="cellIs" priority="834" operator="equal" id="{009309C7-730A-4D99-8E88-6AAF3C5B1ECE}">
            <xm:f>'Tabla probabiidad'!$B$5</xm:f>
            <x14:dxf>
              <fill>
                <patternFill>
                  <fgColor rgb="FF92D050"/>
                  <bgColor theme="6" tint="0.59996337778862885"/>
                </patternFill>
              </fill>
            </x14:dxf>
          </x14:cfRule>
          <xm:sqref>X25</xm:sqref>
        </x14:conditionalFormatting>
        <x14:conditionalFormatting xmlns:xm="http://schemas.microsoft.com/office/excel/2006/main">
          <x14:cfRule type="containsText" priority="819" operator="containsText" id="{D029D327-F81A-4F20-8CB1-A56627F87B3A}">
            <xm:f>NOT(ISERROR(SEARCH($I$72,X26)))</xm:f>
            <xm:f>$I$72</xm:f>
            <x14:dxf>
              <fill>
                <patternFill>
                  <fgColor rgb="FF92D050"/>
                  <bgColor rgb="FF92D050"/>
                </patternFill>
              </fill>
            </x14:dxf>
          </x14:cfRule>
          <x14:cfRule type="containsText" priority="820" operator="containsText" id="{2C78BDF4-2774-449E-8174-4F62855DA5EB}">
            <xm:f>NOT(ISERROR(SEARCH($I$73,X26)))</xm:f>
            <xm:f>$I$73</xm:f>
            <x14:dxf>
              <fill>
                <patternFill>
                  <bgColor rgb="FF00B050"/>
                </patternFill>
              </fill>
            </x14:dxf>
          </x14:cfRule>
          <x14:cfRule type="containsText" priority="821" operator="containsText" id="{DDF27BA5-17FB-4CE6-8272-7AF14C0A4410}">
            <xm:f>NOT(ISERROR(SEARCH($I$76,X26)))</xm:f>
            <xm:f>$I$76</xm:f>
            <x14:dxf>
              <fill>
                <patternFill>
                  <bgColor rgb="FFFF0000"/>
                </patternFill>
              </fill>
            </x14:dxf>
          </x14:cfRule>
          <x14:cfRule type="containsText" priority="822" operator="containsText" id="{F90C3267-0BFC-421A-BA0F-26C45D56A832}">
            <xm:f>NOT(ISERROR(SEARCH($I$75,X26)))</xm:f>
            <xm:f>$I$75</xm:f>
            <x14:dxf>
              <fill>
                <patternFill>
                  <fgColor rgb="FFFFC000"/>
                  <bgColor rgb="FFFFC000"/>
                </patternFill>
              </fill>
            </x14:dxf>
          </x14:cfRule>
          <x14:cfRule type="containsText" priority="823" operator="containsText" id="{C0D159AF-9FDC-466D-8350-D324A777A2F4}">
            <xm:f>NOT(ISERROR(SEARCH($I$74,X26)))</xm:f>
            <xm:f>$I$74</xm:f>
            <x14:dxf>
              <fill>
                <patternFill>
                  <fgColor rgb="FFFFFF00"/>
                  <bgColor rgb="FFFFFF00"/>
                </patternFill>
              </fill>
            </x14:dxf>
          </x14:cfRule>
          <x14:cfRule type="containsText" priority="824" operator="containsText" id="{F879E12E-0855-4EBF-9814-B4E329A1D6CB}">
            <xm:f>NOT(ISERROR(SEARCH($I$73,X26)))</xm:f>
            <xm:f>$I$73</xm:f>
            <x14:dxf>
              <fill>
                <patternFill>
                  <bgColor theme="0" tint="-0.14996795556505021"/>
                </patternFill>
              </fill>
            </x14:dxf>
          </x14:cfRule>
          <x14:cfRule type="cellIs" priority="825" operator="equal" id="{36855FB0-7AA4-44BE-B73B-5D95B7099DB4}">
            <xm:f>'Tabla probabiidad'!$B$5</xm:f>
            <x14:dxf>
              <fill>
                <patternFill>
                  <fgColor theme="6"/>
                </patternFill>
              </fill>
            </x14:dxf>
          </x14:cfRule>
          <x14:cfRule type="cellIs" priority="826" operator="equal" id="{47BE8D48-49D0-4F5D-8F78-26056713F603}">
            <xm:f>'Tabla probabiidad'!$B$5</xm:f>
            <x14:dxf>
              <fill>
                <patternFill>
                  <fgColor rgb="FF92D050"/>
                  <bgColor theme="6" tint="0.59996337778862885"/>
                </patternFill>
              </fill>
            </x14:dxf>
          </x14:cfRule>
          <xm:sqref>X26</xm:sqref>
        </x14:conditionalFormatting>
        <x14:conditionalFormatting xmlns:xm="http://schemas.microsoft.com/office/excel/2006/main">
          <x14:cfRule type="containsText" priority="811" operator="containsText" id="{2503245B-6906-43D1-9FB1-6BE2B0213A3F}">
            <xm:f>NOT(ISERROR(SEARCH($I$72,X27)))</xm:f>
            <xm:f>$I$72</xm:f>
            <x14:dxf>
              <fill>
                <patternFill>
                  <fgColor rgb="FF92D050"/>
                  <bgColor rgb="FF92D050"/>
                </patternFill>
              </fill>
            </x14:dxf>
          </x14:cfRule>
          <x14:cfRule type="containsText" priority="812" operator="containsText" id="{C6FD0436-EEAD-4FF9-96BD-AF0A91B4F12E}">
            <xm:f>NOT(ISERROR(SEARCH($I$73,X27)))</xm:f>
            <xm:f>$I$73</xm:f>
            <x14:dxf>
              <fill>
                <patternFill>
                  <bgColor rgb="FF00B050"/>
                </patternFill>
              </fill>
            </x14:dxf>
          </x14:cfRule>
          <x14:cfRule type="containsText" priority="813" operator="containsText" id="{0AF9DEFE-76A4-463D-9AEC-CD0F5F6202FA}">
            <xm:f>NOT(ISERROR(SEARCH($I$76,X27)))</xm:f>
            <xm:f>$I$76</xm:f>
            <x14:dxf>
              <fill>
                <patternFill>
                  <bgColor rgb="FFFF0000"/>
                </patternFill>
              </fill>
            </x14:dxf>
          </x14:cfRule>
          <x14:cfRule type="containsText" priority="814" operator="containsText" id="{37C271B2-3BD1-4104-A781-93D4B520A353}">
            <xm:f>NOT(ISERROR(SEARCH($I$75,X27)))</xm:f>
            <xm:f>$I$75</xm:f>
            <x14:dxf>
              <fill>
                <patternFill>
                  <fgColor rgb="FFFFC000"/>
                  <bgColor rgb="FFFFC000"/>
                </patternFill>
              </fill>
            </x14:dxf>
          </x14:cfRule>
          <x14:cfRule type="containsText" priority="815" operator="containsText" id="{CE6D6EAD-8DEC-48DF-A715-86EE49A3D658}">
            <xm:f>NOT(ISERROR(SEARCH($I$74,X27)))</xm:f>
            <xm:f>$I$74</xm:f>
            <x14:dxf>
              <fill>
                <patternFill>
                  <fgColor rgb="FFFFFF00"/>
                  <bgColor rgb="FFFFFF00"/>
                </patternFill>
              </fill>
            </x14:dxf>
          </x14:cfRule>
          <x14:cfRule type="containsText" priority="816" operator="containsText" id="{20922A52-DC96-405D-B89A-47891A741F04}">
            <xm:f>NOT(ISERROR(SEARCH($I$73,X27)))</xm:f>
            <xm:f>$I$73</xm:f>
            <x14:dxf>
              <fill>
                <patternFill>
                  <bgColor theme="0" tint="-0.14996795556505021"/>
                </patternFill>
              </fill>
            </x14:dxf>
          </x14:cfRule>
          <x14:cfRule type="cellIs" priority="817" operator="equal" id="{4D7A8D71-57FA-480D-9548-EADD37E5A359}">
            <xm:f>'Tabla probabiidad'!$B$5</xm:f>
            <x14:dxf>
              <fill>
                <patternFill>
                  <fgColor theme="6"/>
                </patternFill>
              </fill>
            </x14:dxf>
          </x14:cfRule>
          <x14:cfRule type="cellIs" priority="818" operator="equal" id="{2F7DA72B-9C4D-4D8B-9518-7A62B0737C77}">
            <xm:f>'Tabla probabiidad'!$B$5</xm:f>
            <x14:dxf>
              <fill>
                <patternFill>
                  <fgColor rgb="FF92D050"/>
                  <bgColor theme="6" tint="0.59996337778862885"/>
                </patternFill>
              </fill>
            </x14:dxf>
          </x14:cfRule>
          <xm:sqref>X27</xm:sqref>
        </x14:conditionalFormatting>
        <x14:conditionalFormatting xmlns:xm="http://schemas.microsoft.com/office/excel/2006/main">
          <x14:cfRule type="containsText" priority="803" operator="containsText" id="{B09B11FC-78EC-4542-8A4C-DDDEF2344CA6}">
            <xm:f>NOT(ISERROR(SEARCH($I$72,X28)))</xm:f>
            <xm:f>$I$72</xm:f>
            <x14:dxf>
              <fill>
                <patternFill>
                  <fgColor rgb="FF92D050"/>
                  <bgColor rgb="FF92D050"/>
                </patternFill>
              </fill>
            </x14:dxf>
          </x14:cfRule>
          <x14:cfRule type="containsText" priority="804" operator="containsText" id="{FFFBAB24-B4EE-4201-B234-FE9C2F2DD6F6}">
            <xm:f>NOT(ISERROR(SEARCH($I$73,X28)))</xm:f>
            <xm:f>$I$73</xm:f>
            <x14:dxf>
              <fill>
                <patternFill>
                  <bgColor rgb="FF00B050"/>
                </patternFill>
              </fill>
            </x14:dxf>
          </x14:cfRule>
          <x14:cfRule type="containsText" priority="805" operator="containsText" id="{E89AD590-A008-4914-AEBA-CE6199518619}">
            <xm:f>NOT(ISERROR(SEARCH($I$76,X28)))</xm:f>
            <xm:f>$I$76</xm:f>
            <x14:dxf>
              <fill>
                <patternFill>
                  <bgColor rgb="FFFF0000"/>
                </patternFill>
              </fill>
            </x14:dxf>
          </x14:cfRule>
          <x14:cfRule type="containsText" priority="806" operator="containsText" id="{01F7688E-C55A-464D-AECC-DB09003C574A}">
            <xm:f>NOT(ISERROR(SEARCH($I$75,X28)))</xm:f>
            <xm:f>$I$75</xm:f>
            <x14:dxf>
              <fill>
                <patternFill>
                  <fgColor rgb="FFFFC000"/>
                  <bgColor rgb="FFFFC000"/>
                </patternFill>
              </fill>
            </x14:dxf>
          </x14:cfRule>
          <x14:cfRule type="containsText" priority="807" operator="containsText" id="{BB350083-764A-4CF0-B3F2-8F4618769008}">
            <xm:f>NOT(ISERROR(SEARCH($I$74,X28)))</xm:f>
            <xm:f>$I$74</xm:f>
            <x14:dxf>
              <fill>
                <patternFill>
                  <fgColor rgb="FFFFFF00"/>
                  <bgColor rgb="FFFFFF00"/>
                </patternFill>
              </fill>
            </x14:dxf>
          </x14:cfRule>
          <x14:cfRule type="containsText" priority="808" operator="containsText" id="{9BB016F1-8FA1-4A74-B561-2EE409EFAA32}">
            <xm:f>NOT(ISERROR(SEARCH($I$73,X28)))</xm:f>
            <xm:f>$I$73</xm:f>
            <x14:dxf>
              <fill>
                <patternFill>
                  <bgColor theme="0" tint="-0.14996795556505021"/>
                </patternFill>
              </fill>
            </x14:dxf>
          </x14:cfRule>
          <x14:cfRule type="cellIs" priority="809" operator="equal" id="{1128E15E-5273-495B-90E2-96112506A811}">
            <xm:f>'Tabla probabiidad'!$B$5</xm:f>
            <x14:dxf>
              <fill>
                <patternFill>
                  <fgColor theme="6"/>
                </patternFill>
              </fill>
            </x14:dxf>
          </x14:cfRule>
          <x14:cfRule type="cellIs" priority="810" operator="equal" id="{2C937DC7-5B9E-4125-8989-42708F4F90E5}">
            <xm:f>'Tabla probabiidad'!$B$5</xm:f>
            <x14:dxf>
              <fill>
                <patternFill>
                  <fgColor rgb="FF92D050"/>
                  <bgColor theme="6" tint="0.59996337778862885"/>
                </patternFill>
              </fill>
            </x14:dxf>
          </x14:cfRule>
          <xm:sqref>X28</xm:sqref>
        </x14:conditionalFormatting>
        <x14:conditionalFormatting xmlns:xm="http://schemas.microsoft.com/office/excel/2006/main">
          <x14:cfRule type="containsText" priority="795" operator="containsText" id="{CB01BE64-45E8-49BB-8721-03F0CA570FD4}">
            <xm:f>NOT(ISERROR(SEARCH($I$72,X32)))</xm:f>
            <xm:f>$I$72</xm:f>
            <x14:dxf>
              <fill>
                <patternFill>
                  <fgColor rgb="FF92D050"/>
                  <bgColor rgb="FF92D050"/>
                </patternFill>
              </fill>
            </x14:dxf>
          </x14:cfRule>
          <x14:cfRule type="containsText" priority="796" operator="containsText" id="{69A25A4E-17F4-4AE2-A62F-C2A67F324D42}">
            <xm:f>NOT(ISERROR(SEARCH($I$73,X32)))</xm:f>
            <xm:f>$I$73</xm:f>
            <x14:dxf>
              <fill>
                <patternFill>
                  <bgColor rgb="FF00B050"/>
                </patternFill>
              </fill>
            </x14:dxf>
          </x14:cfRule>
          <x14:cfRule type="containsText" priority="797" operator="containsText" id="{12ADEA58-0636-41E3-8F0A-4171D9258E4C}">
            <xm:f>NOT(ISERROR(SEARCH($I$76,X32)))</xm:f>
            <xm:f>$I$76</xm:f>
            <x14:dxf>
              <fill>
                <patternFill>
                  <bgColor rgb="FFFF0000"/>
                </patternFill>
              </fill>
            </x14:dxf>
          </x14:cfRule>
          <x14:cfRule type="containsText" priority="798" operator="containsText" id="{A8813A15-38FF-4F52-B586-ABB7DF6D8D7F}">
            <xm:f>NOT(ISERROR(SEARCH($I$75,X32)))</xm:f>
            <xm:f>$I$75</xm:f>
            <x14:dxf>
              <fill>
                <patternFill>
                  <fgColor rgb="FFFFC000"/>
                  <bgColor rgb="FFFFC000"/>
                </patternFill>
              </fill>
            </x14:dxf>
          </x14:cfRule>
          <x14:cfRule type="containsText" priority="799" operator="containsText" id="{13F5EC9F-B7D8-49F1-8767-11AE3DEA13CB}">
            <xm:f>NOT(ISERROR(SEARCH($I$74,X32)))</xm:f>
            <xm:f>$I$74</xm:f>
            <x14:dxf>
              <fill>
                <patternFill>
                  <fgColor rgb="FFFFFF00"/>
                  <bgColor rgb="FFFFFF00"/>
                </patternFill>
              </fill>
            </x14:dxf>
          </x14:cfRule>
          <x14:cfRule type="containsText" priority="800" operator="containsText" id="{77A31ECA-087A-44E1-BA7C-226759F838E6}">
            <xm:f>NOT(ISERROR(SEARCH($I$73,X32)))</xm:f>
            <xm:f>$I$73</xm:f>
            <x14:dxf>
              <fill>
                <patternFill>
                  <bgColor theme="0" tint="-0.14996795556505021"/>
                </patternFill>
              </fill>
            </x14:dxf>
          </x14:cfRule>
          <x14:cfRule type="cellIs" priority="801" operator="equal" id="{3D989126-16CC-4931-B76F-DBD250761031}">
            <xm:f>'Tabla probabiidad'!$B$5</xm:f>
            <x14:dxf>
              <fill>
                <patternFill>
                  <fgColor theme="6"/>
                </patternFill>
              </fill>
            </x14:dxf>
          </x14:cfRule>
          <x14:cfRule type="cellIs" priority="802" operator="equal" id="{46D103F9-4E93-48CB-9AB8-6BD5C16457C4}">
            <xm:f>'Tabla probabiidad'!$B$5</xm:f>
            <x14:dxf>
              <fill>
                <patternFill>
                  <fgColor rgb="FF92D050"/>
                  <bgColor theme="6" tint="0.59996337778862885"/>
                </patternFill>
              </fill>
            </x14:dxf>
          </x14:cfRule>
          <xm:sqref>X32:X37</xm:sqref>
        </x14:conditionalFormatting>
        <x14:conditionalFormatting xmlns:xm="http://schemas.microsoft.com/office/excel/2006/main">
          <x14:cfRule type="containsText" priority="787" operator="containsText" id="{ACD34E03-E848-4045-A71D-9E8A650F3C7D}">
            <xm:f>NOT(ISERROR(SEARCH($I$72,X31)))</xm:f>
            <xm:f>$I$72</xm:f>
            <x14:dxf>
              <fill>
                <patternFill>
                  <fgColor rgb="FF92D050"/>
                  <bgColor rgb="FF92D050"/>
                </patternFill>
              </fill>
            </x14:dxf>
          </x14:cfRule>
          <x14:cfRule type="containsText" priority="788" operator="containsText" id="{143213C5-1149-4CB2-A4EE-AE4EECD2AC6E}">
            <xm:f>NOT(ISERROR(SEARCH($I$73,X31)))</xm:f>
            <xm:f>$I$73</xm:f>
            <x14:dxf>
              <fill>
                <patternFill>
                  <bgColor rgb="FF00B050"/>
                </patternFill>
              </fill>
            </x14:dxf>
          </x14:cfRule>
          <x14:cfRule type="containsText" priority="789" operator="containsText" id="{5409D5CF-C20C-438E-BE13-312F65AFB911}">
            <xm:f>NOT(ISERROR(SEARCH($I$76,X31)))</xm:f>
            <xm:f>$I$76</xm:f>
            <x14:dxf>
              <fill>
                <patternFill>
                  <bgColor rgb="FFFF0000"/>
                </patternFill>
              </fill>
            </x14:dxf>
          </x14:cfRule>
          <x14:cfRule type="containsText" priority="790" operator="containsText" id="{C244590E-D8DA-448C-BB53-E65F4A4CFC1F}">
            <xm:f>NOT(ISERROR(SEARCH($I$75,X31)))</xm:f>
            <xm:f>$I$75</xm:f>
            <x14:dxf>
              <fill>
                <patternFill>
                  <fgColor rgb="FFFFC000"/>
                  <bgColor rgb="FFFFC000"/>
                </patternFill>
              </fill>
            </x14:dxf>
          </x14:cfRule>
          <x14:cfRule type="containsText" priority="791" operator="containsText" id="{37F19D62-EF4C-4A65-B82C-119A60F653AD}">
            <xm:f>NOT(ISERROR(SEARCH($I$74,X31)))</xm:f>
            <xm:f>$I$74</xm:f>
            <x14:dxf>
              <fill>
                <patternFill>
                  <fgColor rgb="FFFFFF00"/>
                  <bgColor rgb="FFFFFF00"/>
                </patternFill>
              </fill>
            </x14:dxf>
          </x14:cfRule>
          <x14:cfRule type="containsText" priority="792" operator="containsText" id="{0CD6C96A-3F68-49FB-9FB3-55499B8C1A3E}">
            <xm:f>NOT(ISERROR(SEARCH($I$73,X31)))</xm:f>
            <xm:f>$I$73</xm:f>
            <x14:dxf>
              <fill>
                <patternFill>
                  <bgColor theme="0" tint="-0.14996795556505021"/>
                </patternFill>
              </fill>
            </x14:dxf>
          </x14:cfRule>
          <x14:cfRule type="cellIs" priority="793" operator="equal" id="{191E4EFA-F545-4F0B-B140-5A9525DA1E3C}">
            <xm:f>'Tabla probabiidad'!$B$5</xm:f>
            <x14:dxf>
              <fill>
                <patternFill>
                  <fgColor theme="6"/>
                </patternFill>
              </fill>
            </x14:dxf>
          </x14:cfRule>
          <x14:cfRule type="cellIs" priority="794" operator="equal" id="{AC1699C4-885E-4BE1-9E78-2171BEE75C59}">
            <xm:f>'Tabla probabiidad'!$B$5</xm:f>
            <x14:dxf>
              <fill>
                <patternFill>
                  <fgColor rgb="FF92D050"/>
                  <bgColor theme="6" tint="0.59996337778862885"/>
                </patternFill>
              </fill>
            </x14:dxf>
          </x14:cfRule>
          <xm:sqref>X31</xm:sqref>
        </x14:conditionalFormatting>
        <x14:conditionalFormatting xmlns:xm="http://schemas.microsoft.com/office/excel/2006/main">
          <x14:cfRule type="containsText" priority="779" operator="containsText" id="{A26973E3-A936-4D14-8DEF-9603EB7773E3}">
            <xm:f>NOT(ISERROR(SEARCH($I$72,X30)))</xm:f>
            <xm:f>$I$72</xm:f>
            <x14:dxf>
              <fill>
                <patternFill>
                  <fgColor rgb="FF92D050"/>
                  <bgColor rgb="FF92D050"/>
                </patternFill>
              </fill>
            </x14:dxf>
          </x14:cfRule>
          <x14:cfRule type="containsText" priority="780" operator="containsText" id="{65E6FAC7-E498-419C-9B0F-EA514B8DE70C}">
            <xm:f>NOT(ISERROR(SEARCH($I$73,X30)))</xm:f>
            <xm:f>$I$73</xm:f>
            <x14:dxf>
              <fill>
                <patternFill>
                  <bgColor rgb="FF00B050"/>
                </patternFill>
              </fill>
            </x14:dxf>
          </x14:cfRule>
          <x14:cfRule type="containsText" priority="781" operator="containsText" id="{222C6F63-09A6-41B7-93BA-89790865AF38}">
            <xm:f>NOT(ISERROR(SEARCH($I$76,X30)))</xm:f>
            <xm:f>$I$76</xm:f>
            <x14:dxf>
              <fill>
                <patternFill>
                  <bgColor rgb="FFFF0000"/>
                </patternFill>
              </fill>
            </x14:dxf>
          </x14:cfRule>
          <x14:cfRule type="containsText" priority="782" operator="containsText" id="{79B850BC-A665-4C9A-A170-4580B1F0E734}">
            <xm:f>NOT(ISERROR(SEARCH($I$75,X30)))</xm:f>
            <xm:f>$I$75</xm:f>
            <x14:dxf>
              <fill>
                <patternFill>
                  <fgColor rgb="FFFFC000"/>
                  <bgColor rgb="FFFFC000"/>
                </patternFill>
              </fill>
            </x14:dxf>
          </x14:cfRule>
          <x14:cfRule type="containsText" priority="783" operator="containsText" id="{4CCA1442-9880-4056-B58C-C90E63E3FBFD}">
            <xm:f>NOT(ISERROR(SEARCH($I$74,X30)))</xm:f>
            <xm:f>$I$74</xm:f>
            <x14:dxf>
              <fill>
                <patternFill>
                  <fgColor rgb="FFFFFF00"/>
                  <bgColor rgb="FFFFFF00"/>
                </patternFill>
              </fill>
            </x14:dxf>
          </x14:cfRule>
          <x14:cfRule type="containsText" priority="784" operator="containsText" id="{95F470D1-0321-445F-A975-3B3EF18527A9}">
            <xm:f>NOT(ISERROR(SEARCH($I$73,X30)))</xm:f>
            <xm:f>$I$73</xm:f>
            <x14:dxf>
              <fill>
                <patternFill>
                  <bgColor theme="0" tint="-0.14996795556505021"/>
                </patternFill>
              </fill>
            </x14:dxf>
          </x14:cfRule>
          <x14:cfRule type="cellIs" priority="785" operator="equal" id="{89AD6C25-A2C0-4719-A1E9-4DFC74EDA52E}">
            <xm:f>'Tabla probabiidad'!$B$5</xm:f>
            <x14:dxf>
              <fill>
                <patternFill>
                  <fgColor theme="6"/>
                </patternFill>
              </fill>
            </x14:dxf>
          </x14:cfRule>
          <x14:cfRule type="cellIs" priority="786" operator="equal" id="{16F31213-45EA-46B2-AB50-DEDDD3F42721}">
            <xm:f>'Tabla probabiidad'!$B$5</xm:f>
            <x14:dxf>
              <fill>
                <patternFill>
                  <fgColor rgb="FF92D050"/>
                  <bgColor theme="6" tint="0.59996337778862885"/>
                </patternFill>
              </fill>
            </x14:dxf>
          </x14:cfRule>
          <xm:sqref>X30</xm:sqref>
        </x14:conditionalFormatting>
        <x14:conditionalFormatting xmlns:xm="http://schemas.microsoft.com/office/excel/2006/main">
          <x14:cfRule type="containsText" priority="774" operator="containsText" id="{EC97DF12-5AB7-4016-903C-C8576E9E58BF}">
            <xm:f>NOT(ISERROR(SEARCH($K$76,Z12)))</xm:f>
            <xm:f>$K$76</xm:f>
            <x14:dxf>
              <fill>
                <patternFill>
                  <bgColor rgb="FFFF0000"/>
                </patternFill>
              </fill>
            </x14:dxf>
          </x14:cfRule>
          <x14:cfRule type="containsText" priority="775" operator="containsText" id="{527E2A36-9BAC-4C5A-A256-E6C6E583AF10}">
            <xm:f>NOT(ISERROR(SEARCH($K$75,Z12)))</xm:f>
            <xm:f>$K$75</xm:f>
            <x14:dxf>
              <fill>
                <patternFill>
                  <bgColor rgb="FFFFC000"/>
                </patternFill>
              </fill>
            </x14:dxf>
          </x14:cfRule>
          <x14:cfRule type="containsText" priority="776" operator="containsText" id="{400DF597-3956-495D-9078-63F66D9AC844}">
            <xm:f>NOT(ISERROR(SEARCH($K$74,Z12)))</xm:f>
            <xm:f>$K$74</xm:f>
            <x14:dxf>
              <fill>
                <patternFill>
                  <bgColor rgb="FFFFFF00"/>
                </patternFill>
              </fill>
            </x14:dxf>
          </x14:cfRule>
          <x14:cfRule type="containsText" priority="777" operator="containsText" id="{67EE09F0-645D-49EC-BED5-8C821079B382}">
            <xm:f>NOT(ISERROR(SEARCH($K$73,Z12)))</xm:f>
            <xm:f>$K$73</xm:f>
            <x14:dxf>
              <fill>
                <patternFill>
                  <bgColor rgb="FF00B050"/>
                </patternFill>
              </fill>
            </x14:dxf>
          </x14:cfRule>
          <x14:cfRule type="containsText" priority="778" operator="containsText" id="{971F28CF-3137-4409-88F5-0C5E17D01E66}">
            <xm:f>NOT(ISERROR(SEARCH($K$72,Z12)))</xm:f>
            <xm:f>$K$72</xm:f>
            <x14:dxf>
              <fill>
                <patternFill>
                  <bgColor rgb="FF92D050"/>
                </patternFill>
              </fill>
            </x14:dxf>
          </x14:cfRule>
          <xm:sqref>Z12:Z13</xm:sqref>
        </x14:conditionalFormatting>
        <x14:conditionalFormatting xmlns:xm="http://schemas.microsoft.com/office/excel/2006/main">
          <x14:cfRule type="containsText" priority="769" operator="containsText" id="{83DC16C7-582C-4BC0-9BF5-1B5AD25E15B3}">
            <xm:f>NOT(ISERROR(SEARCH($K$76,Z14)))</xm:f>
            <xm:f>$K$76</xm:f>
            <x14:dxf>
              <fill>
                <patternFill>
                  <bgColor rgb="FFFF0000"/>
                </patternFill>
              </fill>
            </x14:dxf>
          </x14:cfRule>
          <x14:cfRule type="containsText" priority="770" operator="containsText" id="{CFB27296-59EE-448E-B250-46A4DD4174CC}">
            <xm:f>NOT(ISERROR(SEARCH($K$75,Z14)))</xm:f>
            <xm:f>$K$75</xm:f>
            <x14:dxf>
              <fill>
                <patternFill>
                  <bgColor rgb="FFFFC000"/>
                </patternFill>
              </fill>
            </x14:dxf>
          </x14:cfRule>
          <x14:cfRule type="containsText" priority="771" operator="containsText" id="{C87B262A-B7DA-4101-B264-929232E09154}">
            <xm:f>NOT(ISERROR(SEARCH($K$74,Z14)))</xm:f>
            <xm:f>$K$74</xm:f>
            <x14:dxf>
              <fill>
                <patternFill>
                  <bgColor rgb="FFFFFF00"/>
                </patternFill>
              </fill>
            </x14:dxf>
          </x14:cfRule>
          <x14:cfRule type="containsText" priority="772" operator="containsText" id="{72829C9E-D213-4EC2-B0AC-422FC1D6E3C8}">
            <xm:f>NOT(ISERROR(SEARCH($K$73,Z14)))</xm:f>
            <xm:f>$K$73</xm:f>
            <x14:dxf>
              <fill>
                <patternFill>
                  <bgColor rgb="FF00B050"/>
                </patternFill>
              </fill>
            </x14:dxf>
          </x14:cfRule>
          <x14:cfRule type="containsText" priority="773" operator="containsText" id="{ED34B2AA-300C-4A03-96AC-952CF7027948}">
            <xm:f>NOT(ISERROR(SEARCH($K$72,Z14)))</xm:f>
            <xm:f>$K$72</xm:f>
            <x14:dxf>
              <fill>
                <patternFill>
                  <bgColor rgb="FF92D050"/>
                </patternFill>
              </fill>
            </x14:dxf>
          </x14:cfRule>
          <xm:sqref>Z14</xm:sqref>
        </x14:conditionalFormatting>
        <x14:conditionalFormatting xmlns:xm="http://schemas.microsoft.com/office/excel/2006/main">
          <x14:cfRule type="containsText" priority="764" operator="containsText" id="{06D91B63-B7EB-4359-AAAE-C036540EFB01}">
            <xm:f>NOT(ISERROR(SEARCH($K$76,K15)))</xm:f>
            <xm:f>$K$76</xm:f>
            <x14:dxf>
              <fill>
                <patternFill>
                  <bgColor rgb="FFFF0000"/>
                </patternFill>
              </fill>
            </x14:dxf>
          </x14:cfRule>
          <x14:cfRule type="containsText" priority="765" operator="containsText" id="{B2AF2B9F-36A6-4409-89FF-AA69A4C4DE96}">
            <xm:f>NOT(ISERROR(SEARCH($K$75,K15)))</xm:f>
            <xm:f>$K$75</xm:f>
            <x14:dxf>
              <fill>
                <patternFill>
                  <bgColor rgb="FFFFC000"/>
                </patternFill>
              </fill>
            </x14:dxf>
          </x14:cfRule>
          <x14:cfRule type="containsText" priority="766" operator="containsText" id="{9AF15F77-A247-4BB7-AD9E-647D5FDE32D1}">
            <xm:f>NOT(ISERROR(SEARCH($K$74,K15)))</xm:f>
            <xm:f>$K$74</xm:f>
            <x14:dxf>
              <fill>
                <patternFill>
                  <bgColor rgb="FFFFFF00"/>
                </patternFill>
              </fill>
            </x14:dxf>
          </x14:cfRule>
          <x14:cfRule type="containsText" priority="767" operator="containsText" id="{56F1CD43-0DF6-4E57-A74A-86BAC40CECA1}">
            <xm:f>NOT(ISERROR(SEARCH($K$73,K15)))</xm:f>
            <xm:f>$K$73</xm:f>
            <x14:dxf>
              <fill>
                <patternFill>
                  <bgColor rgb="FF00B050"/>
                </patternFill>
              </fill>
            </x14:dxf>
          </x14:cfRule>
          <x14:cfRule type="containsText" priority="768" operator="containsText" id="{111160F1-ACF8-4E3B-9AE0-7FBAA48CB036}">
            <xm:f>NOT(ISERROR(SEARCH($K$72,K15)))</xm:f>
            <xm:f>$K$72</xm:f>
            <x14:dxf>
              <fill>
                <patternFill>
                  <bgColor rgb="FF92D050"/>
                </patternFill>
              </fill>
            </x14:dxf>
          </x14:cfRule>
          <xm:sqref>K15</xm:sqref>
        </x14:conditionalFormatting>
        <x14:conditionalFormatting xmlns:xm="http://schemas.microsoft.com/office/excel/2006/main">
          <x14:cfRule type="containsText" priority="759" operator="containsText" id="{ACE5C387-AF79-45CB-ACF1-9F54B71ABBB6}">
            <xm:f>NOT(ISERROR(SEARCH($K$76,K17)))</xm:f>
            <xm:f>$K$76</xm:f>
            <x14:dxf>
              <fill>
                <patternFill>
                  <bgColor rgb="FFFF0000"/>
                </patternFill>
              </fill>
            </x14:dxf>
          </x14:cfRule>
          <x14:cfRule type="containsText" priority="760" operator="containsText" id="{15216E47-8D0D-4DD1-9730-058F5D813ECA}">
            <xm:f>NOT(ISERROR(SEARCH($K$75,K17)))</xm:f>
            <xm:f>$K$75</xm:f>
            <x14:dxf>
              <fill>
                <patternFill>
                  <bgColor rgb="FFFFC000"/>
                </patternFill>
              </fill>
            </x14:dxf>
          </x14:cfRule>
          <x14:cfRule type="containsText" priority="761" operator="containsText" id="{F7D19B1A-368E-41F3-B2CA-3637492C2AC4}">
            <xm:f>NOT(ISERROR(SEARCH($K$74,K17)))</xm:f>
            <xm:f>$K$74</xm:f>
            <x14:dxf>
              <fill>
                <patternFill>
                  <bgColor rgb="FFFFFF00"/>
                </patternFill>
              </fill>
            </x14:dxf>
          </x14:cfRule>
          <x14:cfRule type="containsText" priority="762" operator="containsText" id="{934D0341-B04F-4566-AC5A-0D9558003A4A}">
            <xm:f>NOT(ISERROR(SEARCH($K$73,K17)))</xm:f>
            <xm:f>$K$73</xm:f>
            <x14:dxf>
              <fill>
                <patternFill>
                  <bgColor rgb="FF00B050"/>
                </patternFill>
              </fill>
            </x14:dxf>
          </x14:cfRule>
          <x14:cfRule type="containsText" priority="763" operator="containsText" id="{A32403F7-52E9-4E1F-8E56-FE590E6821E4}">
            <xm:f>NOT(ISERROR(SEARCH($K$72,K17)))</xm:f>
            <xm:f>$K$72</xm:f>
            <x14:dxf>
              <fill>
                <patternFill>
                  <bgColor rgb="FF92D050"/>
                </patternFill>
              </fill>
            </x14:dxf>
          </x14:cfRule>
          <xm:sqref>K17</xm:sqref>
        </x14:conditionalFormatting>
        <x14:conditionalFormatting xmlns:xm="http://schemas.microsoft.com/office/excel/2006/main">
          <x14:cfRule type="containsText" priority="754" operator="containsText" id="{D8C1A15E-CAA7-4C2F-AA62-6760F2525F14}">
            <xm:f>NOT(ISERROR(SEARCH($K$76,K21)))</xm:f>
            <xm:f>$K$76</xm:f>
            <x14:dxf>
              <fill>
                <patternFill>
                  <bgColor rgb="FFFF0000"/>
                </patternFill>
              </fill>
            </x14:dxf>
          </x14:cfRule>
          <x14:cfRule type="containsText" priority="755" operator="containsText" id="{A001A2E8-D04B-45CB-BAC4-4FB5BC4B1D7C}">
            <xm:f>NOT(ISERROR(SEARCH($K$75,K21)))</xm:f>
            <xm:f>$K$75</xm:f>
            <x14:dxf>
              <fill>
                <patternFill>
                  <bgColor rgb="FFFFC000"/>
                </patternFill>
              </fill>
            </x14:dxf>
          </x14:cfRule>
          <x14:cfRule type="containsText" priority="756" operator="containsText" id="{6AF800DA-9B6E-45ED-B93D-E7CBD2AA458F}">
            <xm:f>NOT(ISERROR(SEARCH($K$74,K21)))</xm:f>
            <xm:f>$K$74</xm:f>
            <x14:dxf>
              <fill>
                <patternFill>
                  <bgColor rgb="FFFFFF00"/>
                </patternFill>
              </fill>
            </x14:dxf>
          </x14:cfRule>
          <x14:cfRule type="containsText" priority="757" operator="containsText" id="{44FBD5BF-8A9B-4BD7-8296-EFC9D9E954C8}">
            <xm:f>NOT(ISERROR(SEARCH($K$73,K21)))</xm:f>
            <xm:f>$K$73</xm:f>
            <x14:dxf>
              <fill>
                <patternFill>
                  <bgColor rgb="FF00B050"/>
                </patternFill>
              </fill>
            </x14:dxf>
          </x14:cfRule>
          <x14:cfRule type="containsText" priority="758" operator="containsText" id="{63E30AAF-3738-4D57-9F62-335007D4C550}">
            <xm:f>NOT(ISERROR(SEARCH($K$72,K21)))</xm:f>
            <xm:f>$K$72</xm:f>
            <x14:dxf>
              <fill>
                <patternFill>
                  <bgColor rgb="FF92D050"/>
                </patternFill>
              </fill>
            </x14:dxf>
          </x14:cfRule>
          <xm:sqref>K21:K24</xm:sqref>
        </x14:conditionalFormatting>
        <x14:conditionalFormatting xmlns:xm="http://schemas.microsoft.com/office/excel/2006/main">
          <x14:cfRule type="containsText" priority="749" operator="containsText" id="{35A217AF-A0FB-4AF5-BCC7-2B82A0D3728D}">
            <xm:f>NOT(ISERROR(SEARCH($K$76,K25)))</xm:f>
            <xm:f>$K$76</xm:f>
            <x14:dxf>
              <fill>
                <patternFill>
                  <bgColor rgb="FFFF0000"/>
                </patternFill>
              </fill>
            </x14:dxf>
          </x14:cfRule>
          <x14:cfRule type="containsText" priority="750" operator="containsText" id="{63D47A7F-CFB9-4CF9-8E2D-210D3419499E}">
            <xm:f>NOT(ISERROR(SEARCH($K$75,K25)))</xm:f>
            <xm:f>$K$75</xm:f>
            <x14:dxf>
              <fill>
                <patternFill>
                  <bgColor rgb="FFFFC000"/>
                </patternFill>
              </fill>
            </x14:dxf>
          </x14:cfRule>
          <x14:cfRule type="containsText" priority="751" operator="containsText" id="{CFAF8576-0E27-4086-A761-C398E6A3EBE5}">
            <xm:f>NOT(ISERROR(SEARCH($K$74,K25)))</xm:f>
            <xm:f>$K$74</xm:f>
            <x14:dxf>
              <fill>
                <patternFill>
                  <bgColor rgb="FFFFFF00"/>
                </patternFill>
              </fill>
            </x14:dxf>
          </x14:cfRule>
          <x14:cfRule type="containsText" priority="752" operator="containsText" id="{7F6CF7B6-7577-450B-A09F-813532C30994}">
            <xm:f>NOT(ISERROR(SEARCH($K$73,K25)))</xm:f>
            <xm:f>$K$73</xm:f>
            <x14:dxf>
              <fill>
                <patternFill>
                  <bgColor rgb="FF00B050"/>
                </patternFill>
              </fill>
            </x14:dxf>
          </x14:cfRule>
          <x14:cfRule type="containsText" priority="753" operator="containsText" id="{52373BF7-C9E2-458E-8AE2-3E2F2FE10133}">
            <xm:f>NOT(ISERROR(SEARCH($K$72,K25)))</xm:f>
            <xm:f>$K$72</xm:f>
            <x14:dxf>
              <fill>
                <patternFill>
                  <bgColor rgb="FF92D050"/>
                </patternFill>
              </fill>
            </x14:dxf>
          </x14:cfRule>
          <xm:sqref>K25</xm:sqref>
        </x14:conditionalFormatting>
        <x14:conditionalFormatting xmlns:xm="http://schemas.microsoft.com/office/excel/2006/main">
          <x14:cfRule type="containsText" priority="744" operator="containsText" id="{3A393D2F-0476-4E41-975B-1EDA36A5393D}">
            <xm:f>NOT(ISERROR(SEARCH($K$76,K26)))</xm:f>
            <xm:f>$K$76</xm:f>
            <x14:dxf>
              <fill>
                <patternFill>
                  <bgColor rgb="FFFF0000"/>
                </patternFill>
              </fill>
            </x14:dxf>
          </x14:cfRule>
          <x14:cfRule type="containsText" priority="745" operator="containsText" id="{4C0AA8C7-2DEB-4A6A-BF38-237C1EDF9727}">
            <xm:f>NOT(ISERROR(SEARCH($K$75,K26)))</xm:f>
            <xm:f>$K$75</xm:f>
            <x14:dxf>
              <fill>
                <patternFill>
                  <bgColor rgb="FFFFC000"/>
                </patternFill>
              </fill>
            </x14:dxf>
          </x14:cfRule>
          <x14:cfRule type="containsText" priority="746" operator="containsText" id="{0E1792DE-872B-445A-B583-B6A6F5238FD0}">
            <xm:f>NOT(ISERROR(SEARCH($K$74,K26)))</xm:f>
            <xm:f>$K$74</xm:f>
            <x14:dxf>
              <fill>
                <patternFill>
                  <bgColor rgb="FFFFFF00"/>
                </patternFill>
              </fill>
            </x14:dxf>
          </x14:cfRule>
          <x14:cfRule type="containsText" priority="747" operator="containsText" id="{45850608-E380-43C9-A9DF-5D5BCA4EB758}">
            <xm:f>NOT(ISERROR(SEARCH($K$73,K26)))</xm:f>
            <xm:f>$K$73</xm:f>
            <x14:dxf>
              <fill>
                <patternFill>
                  <bgColor rgb="FF00B050"/>
                </patternFill>
              </fill>
            </x14:dxf>
          </x14:cfRule>
          <x14:cfRule type="containsText" priority="748" operator="containsText" id="{597F73CC-3135-4859-BF54-C037E95E0A6B}">
            <xm:f>NOT(ISERROR(SEARCH($K$72,K26)))</xm:f>
            <xm:f>$K$72</xm:f>
            <x14:dxf>
              <fill>
                <patternFill>
                  <bgColor rgb="FF92D050"/>
                </patternFill>
              </fill>
            </x14:dxf>
          </x14:cfRule>
          <xm:sqref>K26</xm:sqref>
        </x14:conditionalFormatting>
        <x14:conditionalFormatting xmlns:xm="http://schemas.microsoft.com/office/excel/2006/main">
          <x14:cfRule type="containsText" priority="739" operator="containsText" id="{D77A13B2-ACA5-4980-BB13-1970A2933F4B}">
            <xm:f>NOT(ISERROR(SEARCH($K$76,K27)))</xm:f>
            <xm:f>$K$76</xm:f>
            <x14:dxf>
              <fill>
                <patternFill>
                  <bgColor rgb="FFFF0000"/>
                </patternFill>
              </fill>
            </x14:dxf>
          </x14:cfRule>
          <x14:cfRule type="containsText" priority="740" operator="containsText" id="{8D067AAC-E28D-458D-90EE-1062A1BF200C}">
            <xm:f>NOT(ISERROR(SEARCH($K$75,K27)))</xm:f>
            <xm:f>$K$75</xm:f>
            <x14:dxf>
              <fill>
                <patternFill>
                  <bgColor rgb="FFFFC000"/>
                </patternFill>
              </fill>
            </x14:dxf>
          </x14:cfRule>
          <x14:cfRule type="containsText" priority="741" operator="containsText" id="{0853D16F-5C2F-4335-9F3A-93250FCE46B0}">
            <xm:f>NOT(ISERROR(SEARCH($K$74,K27)))</xm:f>
            <xm:f>$K$74</xm:f>
            <x14:dxf>
              <fill>
                <patternFill>
                  <bgColor rgb="FFFFFF00"/>
                </patternFill>
              </fill>
            </x14:dxf>
          </x14:cfRule>
          <x14:cfRule type="containsText" priority="742" operator="containsText" id="{4B1640A3-BBF1-470B-B007-B75C6C316227}">
            <xm:f>NOT(ISERROR(SEARCH($K$73,K27)))</xm:f>
            <xm:f>$K$73</xm:f>
            <x14:dxf>
              <fill>
                <patternFill>
                  <bgColor rgb="FF00B050"/>
                </patternFill>
              </fill>
            </x14:dxf>
          </x14:cfRule>
          <x14:cfRule type="containsText" priority="743" operator="containsText" id="{90BD8C10-1300-4E24-B528-4ED318681686}">
            <xm:f>NOT(ISERROR(SEARCH($K$72,K27)))</xm:f>
            <xm:f>$K$72</xm:f>
            <x14:dxf>
              <fill>
                <patternFill>
                  <bgColor rgb="FF92D050"/>
                </patternFill>
              </fill>
            </x14:dxf>
          </x14:cfRule>
          <xm:sqref>K27</xm:sqref>
        </x14:conditionalFormatting>
        <x14:conditionalFormatting xmlns:xm="http://schemas.microsoft.com/office/excel/2006/main">
          <x14:cfRule type="containsText" priority="734" operator="containsText" id="{F2904A4E-393E-4149-AB98-2DFC92FB3D56}">
            <xm:f>NOT(ISERROR(SEARCH($K$76,K28)))</xm:f>
            <xm:f>$K$76</xm:f>
            <x14:dxf>
              <fill>
                <patternFill>
                  <bgColor rgb="FFFF0000"/>
                </patternFill>
              </fill>
            </x14:dxf>
          </x14:cfRule>
          <x14:cfRule type="containsText" priority="735" operator="containsText" id="{35DDE4F7-B218-4028-95D9-B53F91E18114}">
            <xm:f>NOT(ISERROR(SEARCH($K$75,K28)))</xm:f>
            <xm:f>$K$75</xm:f>
            <x14:dxf>
              <fill>
                <patternFill>
                  <bgColor rgb="FFFFC000"/>
                </patternFill>
              </fill>
            </x14:dxf>
          </x14:cfRule>
          <x14:cfRule type="containsText" priority="736" operator="containsText" id="{6EA22D15-9748-4232-97E7-131C4D19AEA2}">
            <xm:f>NOT(ISERROR(SEARCH($K$74,K28)))</xm:f>
            <xm:f>$K$74</xm:f>
            <x14:dxf>
              <fill>
                <patternFill>
                  <bgColor rgb="FFFFFF00"/>
                </patternFill>
              </fill>
            </x14:dxf>
          </x14:cfRule>
          <x14:cfRule type="containsText" priority="737" operator="containsText" id="{85F79156-B748-4396-B0A3-1C7FF0B87ECB}">
            <xm:f>NOT(ISERROR(SEARCH($K$73,K28)))</xm:f>
            <xm:f>$K$73</xm:f>
            <x14:dxf>
              <fill>
                <patternFill>
                  <bgColor rgb="FF00B050"/>
                </patternFill>
              </fill>
            </x14:dxf>
          </x14:cfRule>
          <x14:cfRule type="containsText" priority="738" operator="containsText" id="{D9BDA15D-4518-4C50-ABF0-5AF7334ADF40}">
            <xm:f>NOT(ISERROR(SEARCH($K$72,K28)))</xm:f>
            <xm:f>$K$72</xm:f>
            <x14:dxf>
              <fill>
                <patternFill>
                  <bgColor rgb="FF92D050"/>
                </patternFill>
              </fill>
            </x14:dxf>
          </x14:cfRule>
          <xm:sqref>K28</xm:sqref>
        </x14:conditionalFormatting>
        <x14:conditionalFormatting xmlns:xm="http://schemas.microsoft.com/office/excel/2006/main">
          <x14:cfRule type="containsText" priority="729" operator="containsText" id="{1E367F49-46F1-461F-999D-BCBF6B00DFD1}">
            <xm:f>NOT(ISERROR(SEARCH($K$76,K29)))</xm:f>
            <xm:f>$K$76</xm:f>
            <x14:dxf>
              <fill>
                <patternFill>
                  <bgColor rgb="FFFF0000"/>
                </patternFill>
              </fill>
            </x14:dxf>
          </x14:cfRule>
          <x14:cfRule type="containsText" priority="730" operator="containsText" id="{50585458-6A6E-48DD-B284-7CD6F0F73CFA}">
            <xm:f>NOT(ISERROR(SEARCH($K$75,K29)))</xm:f>
            <xm:f>$K$75</xm:f>
            <x14:dxf>
              <fill>
                <patternFill>
                  <bgColor rgb="FFFFC000"/>
                </patternFill>
              </fill>
            </x14:dxf>
          </x14:cfRule>
          <x14:cfRule type="containsText" priority="731" operator="containsText" id="{6C025C1D-FD7D-4FCF-B72F-E8D730048306}">
            <xm:f>NOT(ISERROR(SEARCH($K$74,K29)))</xm:f>
            <xm:f>$K$74</xm:f>
            <x14:dxf>
              <fill>
                <patternFill>
                  <bgColor rgb="FFFFFF00"/>
                </patternFill>
              </fill>
            </x14:dxf>
          </x14:cfRule>
          <x14:cfRule type="containsText" priority="732" operator="containsText" id="{D74D37DB-1262-4BFC-ACC0-17077FF494E8}">
            <xm:f>NOT(ISERROR(SEARCH($K$73,K29)))</xm:f>
            <xm:f>$K$73</xm:f>
            <x14:dxf>
              <fill>
                <patternFill>
                  <bgColor rgb="FF00B050"/>
                </patternFill>
              </fill>
            </x14:dxf>
          </x14:cfRule>
          <x14:cfRule type="containsText" priority="733" operator="containsText" id="{58A97BF8-F61B-45E5-880D-D682AF02D245}">
            <xm:f>NOT(ISERROR(SEARCH($K$72,K29)))</xm:f>
            <xm:f>$K$72</xm:f>
            <x14:dxf>
              <fill>
                <patternFill>
                  <bgColor rgb="FF92D050"/>
                </patternFill>
              </fill>
            </x14:dxf>
          </x14:cfRule>
          <xm:sqref>K29</xm:sqref>
        </x14:conditionalFormatting>
        <x14:conditionalFormatting xmlns:xm="http://schemas.microsoft.com/office/excel/2006/main">
          <x14:cfRule type="containsText" priority="724" operator="containsText" id="{229186B8-83F3-4F15-A56A-3866344EC492}">
            <xm:f>NOT(ISERROR(SEARCH($K$76,K30)))</xm:f>
            <xm:f>$K$76</xm:f>
            <x14:dxf>
              <fill>
                <patternFill>
                  <bgColor rgb="FFFF0000"/>
                </patternFill>
              </fill>
            </x14:dxf>
          </x14:cfRule>
          <x14:cfRule type="containsText" priority="725" operator="containsText" id="{1BAD7460-8785-4ED7-951A-1350919A00AD}">
            <xm:f>NOT(ISERROR(SEARCH($K$75,K30)))</xm:f>
            <xm:f>$K$75</xm:f>
            <x14:dxf>
              <fill>
                <patternFill>
                  <bgColor rgb="FFFFC000"/>
                </patternFill>
              </fill>
            </x14:dxf>
          </x14:cfRule>
          <x14:cfRule type="containsText" priority="726" operator="containsText" id="{8B39EE5B-2056-4ED0-B999-38B3D9639EBF}">
            <xm:f>NOT(ISERROR(SEARCH($K$74,K30)))</xm:f>
            <xm:f>$K$74</xm:f>
            <x14:dxf>
              <fill>
                <patternFill>
                  <bgColor rgb="FFFFFF00"/>
                </patternFill>
              </fill>
            </x14:dxf>
          </x14:cfRule>
          <x14:cfRule type="containsText" priority="727" operator="containsText" id="{9D89C19E-FA3D-41E6-9F5D-D5DFF69607D6}">
            <xm:f>NOT(ISERROR(SEARCH($K$73,K30)))</xm:f>
            <xm:f>$K$73</xm:f>
            <x14:dxf>
              <fill>
                <patternFill>
                  <bgColor rgb="FF00B050"/>
                </patternFill>
              </fill>
            </x14:dxf>
          </x14:cfRule>
          <x14:cfRule type="containsText" priority="728" operator="containsText" id="{75EC5FFB-7E38-453F-AFC3-413F6431B720}">
            <xm:f>NOT(ISERROR(SEARCH($K$72,K30)))</xm:f>
            <xm:f>$K$72</xm:f>
            <x14:dxf>
              <fill>
                <patternFill>
                  <bgColor rgb="FF92D050"/>
                </patternFill>
              </fill>
            </x14:dxf>
          </x14:cfRule>
          <xm:sqref>K30:K32</xm:sqref>
        </x14:conditionalFormatting>
        <x14:conditionalFormatting xmlns:xm="http://schemas.microsoft.com/office/excel/2006/main">
          <x14:cfRule type="containsText" priority="719" operator="containsText" id="{F754CB97-AAB4-48DD-821E-34BF8CDBCD34}">
            <xm:f>NOT(ISERROR(SEARCH($K$76,K33)))</xm:f>
            <xm:f>$K$76</xm:f>
            <x14:dxf>
              <fill>
                <patternFill>
                  <bgColor rgb="FFFF0000"/>
                </patternFill>
              </fill>
            </x14:dxf>
          </x14:cfRule>
          <x14:cfRule type="containsText" priority="720" operator="containsText" id="{C18014A0-5F57-4A97-B439-B7C344452854}">
            <xm:f>NOT(ISERROR(SEARCH($K$75,K33)))</xm:f>
            <xm:f>$K$75</xm:f>
            <x14:dxf>
              <fill>
                <patternFill>
                  <bgColor rgb="FFFFC000"/>
                </patternFill>
              </fill>
            </x14:dxf>
          </x14:cfRule>
          <x14:cfRule type="containsText" priority="721" operator="containsText" id="{73CF5E34-155C-4241-89C1-AAD837FE634A}">
            <xm:f>NOT(ISERROR(SEARCH($K$74,K33)))</xm:f>
            <xm:f>$K$74</xm:f>
            <x14:dxf>
              <fill>
                <patternFill>
                  <bgColor rgb="FFFFFF00"/>
                </patternFill>
              </fill>
            </x14:dxf>
          </x14:cfRule>
          <x14:cfRule type="containsText" priority="722" operator="containsText" id="{C6AF0012-43CC-4AB3-8032-0D632FC879AB}">
            <xm:f>NOT(ISERROR(SEARCH($K$73,K33)))</xm:f>
            <xm:f>$K$73</xm:f>
            <x14:dxf>
              <fill>
                <patternFill>
                  <bgColor rgb="FF00B050"/>
                </patternFill>
              </fill>
            </x14:dxf>
          </x14:cfRule>
          <x14:cfRule type="containsText" priority="723" operator="containsText" id="{BB87FF50-7A16-4EA6-A78E-A23C583F3496}">
            <xm:f>NOT(ISERROR(SEARCH($K$72,K33)))</xm:f>
            <xm:f>$K$72</xm:f>
            <x14:dxf>
              <fill>
                <patternFill>
                  <bgColor rgb="FF92D050"/>
                </patternFill>
              </fill>
            </x14:dxf>
          </x14:cfRule>
          <xm:sqref>K33</xm:sqref>
        </x14:conditionalFormatting>
        <x14:conditionalFormatting xmlns:xm="http://schemas.microsoft.com/office/excel/2006/main">
          <x14:cfRule type="containsText" priority="714" operator="containsText" id="{71BB876E-866A-453D-A06F-2DC77F5635CF}">
            <xm:f>NOT(ISERROR(SEARCH($K$76,K34)))</xm:f>
            <xm:f>$K$76</xm:f>
            <x14:dxf>
              <fill>
                <patternFill>
                  <bgColor rgb="FFFF0000"/>
                </patternFill>
              </fill>
            </x14:dxf>
          </x14:cfRule>
          <x14:cfRule type="containsText" priority="715" operator="containsText" id="{0DF51F21-FBB1-4615-8C8D-5C5F4A7D5F3B}">
            <xm:f>NOT(ISERROR(SEARCH($K$75,K34)))</xm:f>
            <xm:f>$K$75</xm:f>
            <x14:dxf>
              <fill>
                <patternFill>
                  <bgColor rgb="FFFFC000"/>
                </patternFill>
              </fill>
            </x14:dxf>
          </x14:cfRule>
          <x14:cfRule type="containsText" priority="716" operator="containsText" id="{A3348D84-11C2-4136-AD39-76BB86D18775}">
            <xm:f>NOT(ISERROR(SEARCH($K$74,K34)))</xm:f>
            <xm:f>$K$74</xm:f>
            <x14:dxf>
              <fill>
                <patternFill>
                  <bgColor rgb="FFFFFF00"/>
                </patternFill>
              </fill>
            </x14:dxf>
          </x14:cfRule>
          <x14:cfRule type="containsText" priority="717" operator="containsText" id="{90401660-DEA6-47C6-8008-C69276FDB92E}">
            <xm:f>NOT(ISERROR(SEARCH($K$73,K34)))</xm:f>
            <xm:f>$K$73</xm:f>
            <x14:dxf>
              <fill>
                <patternFill>
                  <bgColor rgb="FF00B050"/>
                </patternFill>
              </fill>
            </x14:dxf>
          </x14:cfRule>
          <x14:cfRule type="containsText" priority="718" operator="containsText" id="{A82F42B9-E0E0-4B09-A85B-EC284EB07332}">
            <xm:f>NOT(ISERROR(SEARCH($K$72,K34)))</xm:f>
            <xm:f>$K$72</xm:f>
            <x14:dxf>
              <fill>
                <patternFill>
                  <bgColor rgb="FF92D050"/>
                </patternFill>
              </fill>
            </x14:dxf>
          </x14:cfRule>
          <xm:sqref>K34:K35</xm:sqref>
        </x14:conditionalFormatting>
        <x14:conditionalFormatting xmlns:xm="http://schemas.microsoft.com/office/excel/2006/main">
          <x14:cfRule type="containsText" priority="709" operator="containsText" id="{C23DA943-71B4-4DBA-8194-C8FC0067D322}">
            <xm:f>NOT(ISERROR(SEARCH($K$76,K36)))</xm:f>
            <xm:f>$K$76</xm:f>
            <x14:dxf>
              <fill>
                <patternFill>
                  <bgColor rgb="FFFF0000"/>
                </patternFill>
              </fill>
            </x14:dxf>
          </x14:cfRule>
          <x14:cfRule type="containsText" priority="710" operator="containsText" id="{B10FFBEA-1CF5-4D38-88A1-6C0F1197AA32}">
            <xm:f>NOT(ISERROR(SEARCH($K$75,K36)))</xm:f>
            <xm:f>$K$75</xm:f>
            <x14:dxf>
              <fill>
                <patternFill>
                  <bgColor rgb="FFFFC000"/>
                </patternFill>
              </fill>
            </x14:dxf>
          </x14:cfRule>
          <x14:cfRule type="containsText" priority="711" operator="containsText" id="{0507FDE3-BD4D-4DCF-AE09-9A89B62691ED}">
            <xm:f>NOT(ISERROR(SEARCH($K$74,K36)))</xm:f>
            <xm:f>$K$74</xm:f>
            <x14:dxf>
              <fill>
                <patternFill>
                  <bgColor rgb="FFFFFF00"/>
                </patternFill>
              </fill>
            </x14:dxf>
          </x14:cfRule>
          <x14:cfRule type="containsText" priority="712" operator="containsText" id="{F3C3EC9E-DC26-48B9-B6DE-09FF4FB03B7D}">
            <xm:f>NOT(ISERROR(SEARCH($K$73,K36)))</xm:f>
            <xm:f>$K$73</xm:f>
            <x14:dxf>
              <fill>
                <patternFill>
                  <bgColor rgb="FF00B050"/>
                </patternFill>
              </fill>
            </x14:dxf>
          </x14:cfRule>
          <x14:cfRule type="containsText" priority="713" operator="containsText" id="{52978296-ED74-49D7-A678-901F11AB99F1}">
            <xm:f>NOT(ISERROR(SEARCH($K$72,K36)))</xm:f>
            <xm:f>$K$72</xm:f>
            <x14:dxf>
              <fill>
                <patternFill>
                  <bgColor rgb="FF92D050"/>
                </patternFill>
              </fill>
            </x14:dxf>
          </x14:cfRule>
          <xm:sqref>K36</xm:sqref>
        </x14:conditionalFormatting>
        <x14:conditionalFormatting xmlns:xm="http://schemas.microsoft.com/office/excel/2006/main">
          <x14:cfRule type="containsText" priority="704" operator="containsText" id="{88F05B9C-2D06-4E7B-B1EC-C46B736B27D7}">
            <xm:f>NOT(ISERROR(SEARCH($K$76,K37)))</xm:f>
            <xm:f>$K$76</xm:f>
            <x14:dxf>
              <fill>
                <patternFill>
                  <bgColor rgb="FFFF0000"/>
                </patternFill>
              </fill>
            </x14:dxf>
          </x14:cfRule>
          <x14:cfRule type="containsText" priority="705" operator="containsText" id="{365044F5-4ABC-4BE0-85E1-E8B0E3210E94}">
            <xm:f>NOT(ISERROR(SEARCH($K$75,K37)))</xm:f>
            <xm:f>$K$75</xm:f>
            <x14:dxf>
              <fill>
                <patternFill>
                  <bgColor rgb="FFFFC000"/>
                </patternFill>
              </fill>
            </x14:dxf>
          </x14:cfRule>
          <x14:cfRule type="containsText" priority="706" operator="containsText" id="{11F28932-2769-482A-BFF0-8C63A7B21DCA}">
            <xm:f>NOT(ISERROR(SEARCH($K$74,K37)))</xm:f>
            <xm:f>$K$74</xm:f>
            <x14:dxf>
              <fill>
                <patternFill>
                  <bgColor rgb="FFFFFF00"/>
                </patternFill>
              </fill>
            </x14:dxf>
          </x14:cfRule>
          <x14:cfRule type="containsText" priority="707" operator="containsText" id="{F898AF6C-E41A-4434-9E14-F28F8B83AE4E}">
            <xm:f>NOT(ISERROR(SEARCH($K$73,K37)))</xm:f>
            <xm:f>$K$73</xm:f>
            <x14:dxf>
              <fill>
                <patternFill>
                  <bgColor rgb="FF00B050"/>
                </patternFill>
              </fill>
            </x14:dxf>
          </x14:cfRule>
          <x14:cfRule type="containsText" priority="708" operator="containsText" id="{F3C7BFEF-C3E5-466D-B3E7-A7D0DDBE9B59}">
            <xm:f>NOT(ISERROR(SEARCH($K$72,K37)))</xm:f>
            <xm:f>$K$72</xm:f>
            <x14:dxf>
              <fill>
                <patternFill>
                  <bgColor rgb="FF92D050"/>
                </patternFill>
              </fill>
            </x14:dxf>
          </x14:cfRule>
          <xm:sqref>K37</xm:sqref>
        </x14:conditionalFormatting>
        <x14:conditionalFormatting xmlns:xm="http://schemas.microsoft.com/office/excel/2006/main">
          <x14:cfRule type="containsText" priority="700" operator="containsText" id="{14733BF2-89FA-4319-A98C-A3F9754BCCA1}">
            <xm:f>NOT(ISERROR(SEARCH($M$75,M37)))</xm:f>
            <xm:f>$M$75</xm:f>
            <x14:dxf>
              <fill>
                <patternFill>
                  <bgColor rgb="FFFF0000"/>
                </patternFill>
              </fill>
            </x14:dxf>
          </x14:cfRule>
          <x14:cfRule type="containsText" priority="701" operator="containsText" id="{4C1DB05D-5B83-462E-B56B-B5D419D61634}">
            <xm:f>NOT(ISERROR(SEARCH($M$74,M37)))</xm:f>
            <xm:f>$M$74</xm:f>
            <x14:dxf>
              <fill>
                <patternFill>
                  <bgColor rgb="FFFFC000"/>
                </patternFill>
              </fill>
            </x14:dxf>
          </x14:cfRule>
          <x14:cfRule type="containsText" priority="702" operator="containsText" id="{F9B175D8-C256-4C3F-8359-D2F56102805A}">
            <xm:f>NOT(ISERROR(SEARCH($M$73,M37)))</xm:f>
            <xm:f>$M$73</xm:f>
            <x14:dxf>
              <fill>
                <patternFill>
                  <bgColor rgb="FFFFFF00"/>
                </patternFill>
              </fill>
            </x14:dxf>
          </x14:cfRule>
          <x14:cfRule type="containsText" priority="703" operator="containsText" id="{ECECA7F5-7D1C-4E5E-9056-AB9765678695}">
            <xm:f>NOT(ISERROR(SEARCH($M$72,M37)))</xm:f>
            <xm:f>$M$72</xm:f>
            <x14:dxf>
              <fill>
                <patternFill>
                  <bgColor rgb="FF92D050"/>
                </patternFill>
              </fill>
            </x14:dxf>
          </x14:cfRule>
          <xm:sqref>M37</xm:sqref>
        </x14:conditionalFormatting>
        <x14:conditionalFormatting xmlns:xm="http://schemas.microsoft.com/office/excel/2006/main">
          <x14:cfRule type="containsText" priority="696" operator="containsText" id="{0DEEE5B6-190D-4733-85BD-6F69E178C4DE}">
            <xm:f>NOT(ISERROR(SEARCH($M$75,M36)))</xm:f>
            <xm:f>$M$75</xm:f>
            <x14:dxf>
              <fill>
                <patternFill>
                  <bgColor rgb="FFFF0000"/>
                </patternFill>
              </fill>
            </x14:dxf>
          </x14:cfRule>
          <x14:cfRule type="containsText" priority="697" operator="containsText" id="{3C6FE88D-D816-42B8-9BB6-2CFD1D496527}">
            <xm:f>NOT(ISERROR(SEARCH($M$74,M36)))</xm:f>
            <xm:f>$M$74</xm:f>
            <x14:dxf>
              <fill>
                <patternFill>
                  <bgColor rgb="FFFFC000"/>
                </patternFill>
              </fill>
            </x14:dxf>
          </x14:cfRule>
          <x14:cfRule type="containsText" priority="698" operator="containsText" id="{A6C101D7-A9F8-4B42-86CB-0F3586A23B5A}">
            <xm:f>NOT(ISERROR(SEARCH($M$73,M36)))</xm:f>
            <xm:f>$M$73</xm:f>
            <x14:dxf>
              <fill>
                <patternFill>
                  <bgColor rgb="FFFFFF00"/>
                </patternFill>
              </fill>
            </x14:dxf>
          </x14:cfRule>
          <x14:cfRule type="containsText" priority="699" operator="containsText" id="{96576B10-A581-4C7B-8E72-2BDE98348D9C}">
            <xm:f>NOT(ISERROR(SEARCH($M$72,M36)))</xm:f>
            <xm:f>$M$72</xm:f>
            <x14:dxf>
              <fill>
                <patternFill>
                  <bgColor rgb="FF92D050"/>
                </patternFill>
              </fill>
            </x14:dxf>
          </x14:cfRule>
          <xm:sqref>M36</xm:sqref>
        </x14:conditionalFormatting>
        <x14:conditionalFormatting xmlns:xm="http://schemas.microsoft.com/office/excel/2006/main">
          <x14:cfRule type="containsText" priority="688" operator="containsText" id="{2F57496F-84FC-43D2-9DA4-216C2D1FA8AA}">
            <xm:f>NOT(ISERROR(SEARCH($I$72,X38)))</xm:f>
            <xm:f>$I$72</xm:f>
            <x14:dxf>
              <fill>
                <patternFill>
                  <fgColor rgb="FF92D050"/>
                  <bgColor rgb="FF92D050"/>
                </patternFill>
              </fill>
            </x14:dxf>
          </x14:cfRule>
          <x14:cfRule type="containsText" priority="689" operator="containsText" id="{0F458393-6ABF-477C-8844-067B6D98D485}">
            <xm:f>NOT(ISERROR(SEARCH($I$73,X38)))</xm:f>
            <xm:f>$I$73</xm:f>
            <x14:dxf>
              <fill>
                <patternFill>
                  <bgColor rgb="FF00B050"/>
                </patternFill>
              </fill>
            </x14:dxf>
          </x14:cfRule>
          <x14:cfRule type="containsText" priority="690" operator="containsText" id="{76338968-C10B-4000-B8C1-7319B802013E}">
            <xm:f>NOT(ISERROR(SEARCH($I$76,X38)))</xm:f>
            <xm:f>$I$76</xm:f>
            <x14:dxf>
              <fill>
                <patternFill>
                  <bgColor rgb="FFFF0000"/>
                </patternFill>
              </fill>
            </x14:dxf>
          </x14:cfRule>
          <x14:cfRule type="containsText" priority="691" operator="containsText" id="{364DFB90-D671-4FE5-BB41-97A3A9725701}">
            <xm:f>NOT(ISERROR(SEARCH($I$75,X38)))</xm:f>
            <xm:f>$I$75</xm:f>
            <x14:dxf>
              <fill>
                <patternFill>
                  <fgColor rgb="FFFFC000"/>
                  <bgColor rgb="FFFFC000"/>
                </patternFill>
              </fill>
            </x14:dxf>
          </x14:cfRule>
          <x14:cfRule type="containsText" priority="692" operator="containsText" id="{BA4252F8-4A63-4711-82F4-C176D39ABF72}">
            <xm:f>NOT(ISERROR(SEARCH($I$74,X38)))</xm:f>
            <xm:f>$I$74</xm:f>
            <x14:dxf>
              <fill>
                <patternFill>
                  <fgColor rgb="FFFFFF00"/>
                  <bgColor rgb="FFFFFF00"/>
                </patternFill>
              </fill>
            </x14:dxf>
          </x14:cfRule>
          <x14:cfRule type="containsText" priority="693" operator="containsText" id="{080311F6-A939-43CE-923A-CF533FF251F7}">
            <xm:f>NOT(ISERROR(SEARCH($I$73,X38)))</xm:f>
            <xm:f>$I$73</xm:f>
            <x14:dxf>
              <fill>
                <patternFill>
                  <bgColor theme="0" tint="-0.14996795556505021"/>
                </patternFill>
              </fill>
            </x14:dxf>
          </x14:cfRule>
          <x14:cfRule type="cellIs" priority="694" operator="equal" id="{0B1BDC3D-7BC3-48E1-BA24-13416A9645DA}">
            <xm:f>'Tabla probabiidad'!$B$5</xm:f>
            <x14:dxf>
              <fill>
                <patternFill>
                  <fgColor theme="6"/>
                </patternFill>
              </fill>
            </x14:dxf>
          </x14:cfRule>
          <x14:cfRule type="cellIs" priority="695" operator="equal" id="{D67DFE21-54ED-48F8-A47A-96C91D1621A3}">
            <xm:f>'Tabla probabiidad'!$B$5</xm:f>
            <x14:dxf>
              <fill>
                <patternFill>
                  <fgColor rgb="FF92D050"/>
                  <bgColor theme="6" tint="0.59996337778862885"/>
                </patternFill>
              </fill>
            </x14:dxf>
          </x14:cfRule>
          <xm:sqref>X38</xm:sqref>
        </x14:conditionalFormatting>
        <x14:conditionalFormatting xmlns:xm="http://schemas.microsoft.com/office/excel/2006/main">
          <x14:cfRule type="containsText" priority="680" operator="containsText" id="{935B8426-080B-4A33-A089-C6AA066EEF79}">
            <xm:f>NOT(ISERROR(SEARCH($I$72,I36)))</xm:f>
            <xm:f>$I$72</xm:f>
            <x14:dxf>
              <fill>
                <patternFill>
                  <fgColor rgb="FF92D050"/>
                  <bgColor rgb="FF92D050"/>
                </patternFill>
              </fill>
            </x14:dxf>
          </x14:cfRule>
          <x14:cfRule type="containsText" priority="681" operator="containsText" id="{3979397D-9B7B-491B-963D-C05D944CF20D}">
            <xm:f>NOT(ISERROR(SEARCH($I$73,I36)))</xm:f>
            <xm:f>$I$73</xm:f>
            <x14:dxf>
              <fill>
                <patternFill>
                  <bgColor rgb="FF00B050"/>
                </patternFill>
              </fill>
            </x14:dxf>
          </x14:cfRule>
          <x14:cfRule type="containsText" priority="682" operator="containsText" id="{6CAD6F53-862B-465E-BE4B-960916426BC7}">
            <xm:f>NOT(ISERROR(SEARCH($I$76,I36)))</xm:f>
            <xm:f>$I$76</xm:f>
            <x14:dxf>
              <fill>
                <patternFill>
                  <bgColor rgb="FFFF0000"/>
                </patternFill>
              </fill>
            </x14:dxf>
          </x14:cfRule>
          <x14:cfRule type="containsText" priority="683" operator="containsText" id="{14C1C2CE-20C1-4206-B371-DB7E925BBDC8}">
            <xm:f>NOT(ISERROR(SEARCH($I$75,I36)))</xm:f>
            <xm:f>$I$75</xm:f>
            <x14:dxf>
              <fill>
                <patternFill>
                  <fgColor rgb="FFFFC000"/>
                  <bgColor rgb="FFFFC000"/>
                </patternFill>
              </fill>
            </x14:dxf>
          </x14:cfRule>
          <x14:cfRule type="containsText" priority="684" operator="containsText" id="{FF6C1654-4801-4E1F-B200-317AD3AC3E12}">
            <xm:f>NOT(ISERROR(SEARCH($I$74,I36)))</xm:f>
            <xm:f>$I$74</xm:f>
            <x14:dxf>
              <fill>
                <patternFill>
                  <fgColor rgb="FFFFFF00"/>
                  <bgColor rgb="FFFFFF00"/>
                </patternFill>
              </fill>
            </x14:dxf>
          </x14:cfRule>
          <x14:cfRule type="containsText" priority="685" operator="containsText" id="{0AE714BF-129B-4155-A43F-998332A79218}">
            <xm:f>NOT(ISERROR(SEARCH($I$73,I36)))</xm:f>
            <xm:f>$I$73</xm:f>
            <x14:dxf>
              <fill>
                <patternFill>
                  <bgColor theme="0" tint="-0.14996795556505021"/>
                </patternFill>
              </fill>
            </x14:dxf>
          </x14:cfRule>
          <x14:cfRule type="cellIs" priority="686" operator="equal" id="{61FD427F-55EF-41B2-A1BE-F033D66B8E72}">
            <xm:f>'Tabla probabiidad'!$B$5</xm:f>
            <x14:dxf>
              <fill>
                <patternFill>
                  <fgColor theme="6"/>
                </patternFill>
              </fill>
            </x14:dxf>
          </x14:cfRule>
          <x14:cfRule type="cellIs" priority="687" operator="equal" id="{3B24EFC9-6E71-45D0-93E5-58048090C2F4}">
            <xm:f>'Tabla probabiidad'!$B$5</xm:f>
            <x14:dxf>
              <fill>
                <patternFill>
                  <fgColor rgb="FF92D050"/>
                  <bgColor theme="6" tint="0.59996337778862885"/>
                </patternFill>
              </fill>
            </x14:dxf>
          </x14:cfRule>
          <xm:sqref>I36</xm:sqref>
        </x14:conditionalFormatting>
        <x14:conditionalFormatting xmlns:xm="http://schemas.microsoft.com/office/excel/2006/main">
          <x14:cfRule type="containsText" priority="672" operator="containsText" id="{4675C285-BC00-49F8-927D-C2D437BD6D1E}">
            <xm:f>NOT(ISERROR(SEARCH($I$72,I37)))</xm:f>
            <xm:f>$I$72</xm:f>
            <x14:dxf>
              <fill>
                <patternFill>
                  <fgColor rgb="FF92D050"/>
                  <bgColor rgb="FF92D050"/>
                </patternFill>
              </fill>
            </x14:dxf>
          </x14:cfRule>
          <x14:cfRule type="containsText" priority="673" operator="containsText" id="{D5256A56-A246-4A57-8FC9-2C9750F83C70}">
            <xm:f>NOT(ISERROR(SEARCH($I$73,I37)))</xm:f>
            <xm:f>$I$73</xm:f>
            <x14:dxf>
              <fill>
                <patternFill>
                  <bgColor rgb="FF00B050"/>
                </patternFill>
              </fill>
            </x14:dxf>
          </x14:cfRule>
          <x14:cfRule type="containsText" priority="674" operator="containsText" id="{14D79A02-4EA6-4D3F-9355-720A969BAF23}">
            <xm:f>NOT(ISERROR(SEARCH($I$76,I37)))</xm:f>
            <xm:f>$I$76</xm:f>
            <x14:dxf>
              <fill>
                <patternFill>
                  <bgColor rgb="FFFF0000"/>
                </patternFill>
              </fill>
            </x14:dxf>
          </x14:cfRule>
          <x14:cfRule type="containsText" priority="675" operator="containsText" id="{E5C99B04-8421-4723-8044-DE398016D9A4}">
            <xm:f>NOT(ISERROR(SEARCH($I$75,I37)))</xm:f>
            <xm:f>$I$75</xm:f>
            <x14:dxf>
              <fill>
                <patternFill>
                  <fgColor rgb="FFFFC000"/>
                  <bgColor rgb="FFFFC000"/>
                </patternFill>
              </fill>
            </x14:dxf>
          </x14:cfRule>
          <x14:cfRule type="containsText" priority="676" operator="containsText" id="{E430DD58-6E86-4DF5-B594-40A1862AD4B4}">
            <xm:f>NOT(ISERROR(SEARCH($I$74,I37)))</xm:f>
            <xm:f>$I$74</xm:f>
            <x14:dxf>
              <fill>
                <patternFill>
                  <fgColor rgb="FFFFFF00"/>
                  <bgColor rgb="FFFFFF00"/>
                </patternFill>
              </fill>
            </x14:dxf>
          </x14:cfRule>
          <x14:cfRule type="containsText" priority="677" operator="containsText" id="{A0F172A9-81F4-470D-8190-9A9020C5C506}">
            <xm:f>NOT(ISERROR(SEARCH($I$73,I37)))</xm:f>
            <xm:f>$I$73</xm:f>
            <x14:dxf>
              <fill>
                <patternFill>
                  <bgColor theme="0" tint="-0.14996795556505021"/>
                </patternFill>
              </fill>
            </x14:dxf>
          </x14:cfRule>
          <x14:cfRule type="cellIs" priority="678" operator="equal" id="{E5A54272-63B8-4F02-B1FA-F685F08F2420}">
            <xm:f>'Tabla probabiidad'!$B$5</xm:f>
            <x14:dxf>
              <fill>
                <patternFill>
                  <fgColor theme="6"/>
                </patternFill>
              </fill>
            </x14:dxf>
          </x14:cfRule>
          <x14:cfRule type="cellIs" priority="679" operator="equal" id="{246DCF18-A872-4E70-BCE1-92F4B7CFD5C3}">
            <xm:f>'Tabla probabiidad'!$B$5</xm:f>
            <x14:dxf>
              <fill>
                <patternFill>
                  <fgColor rgb="FF92D050"/>
                  <bgColor theme="6" tint="0.59996337778862885"/>
                </patternFill>
              </fill>
            </x14:dxf>
          </x14:cfRule>
          <xm:sqref>I37</xm:sqref>
        </x14:conditionalFormatting>
        <x14:conditionalFormatting xmlns:xm="http://schemas.microsoft.com/office/excel/2006/main">
          <x14:cfRule type="containsText" priority="664" operator="containsText" id="{C2E7C4CA-B9BB-4BE6-85A4-BC9A3E9EA4C3}">
            <xm:f>NOT(ISERROR(SEARCH($I$72,I38)))</xm:f>
            <xm:f>$I$72</xm:f>
            <x14:dxf>
              <fill>
                <patternFill>
                  <fgColor rgb="FF92D050"/>
                  <bgColor rgb="FF92D050"/>
                </patternFill>
              </fill>
            </x14:dxf>
          </x14:cfRule>
          <x14:cfRule type="containsText" priority="665" operator="containsText" id="{DF4D270C-EC86-4ABF-917F-CAF8F3EB261F}">
            <xm:f>NOT(ISERROR(SEARCH($I$73,I38)))</xm:f>
            <xm:f>$I$73</xm:f>
            <x14:dxf>
              <fill>
                <patternFill>
                  <bgColor rgb="FF00B050"/>
                </patternFill>
              </fill>
            </x14:dxf>
          </x14:cfRule>
          <x14:cfRule type="containsText" priority="666" operator="containsText" id="{8EEEB1B0-C6BB-44AB-91F7-18A310275DC6}">
            <xm:f>NOT(ISERROR(SEARCH($I$76,I38)))</xm:f>
            <xm:f>$I$76</xm:f>
            <x14:dxf>
              <fill>
                <patternFill>
                  <bgColor rgb="FFFF0000"/>
                </patternFill>
              </fill>
            </x14:dxf>
          </x14:cfRule>
          <x14:cfRule type="containsText" priority="667" operator="containsText" id="{18D86965-48BE-4A1D-822C-EB27C645A124}">
            <xm:f>NOT(ISERROR(SEARCH($I$75,I38)))</xm:f>
            <xm:f>$I$75</xm:f>
            <x14:dxf>
              <fill>
                <patternFill>
                  <fgColor rgb="FFFFC000"/>
                  <bgColor rgb="FFFFC000"/>
                </patternFill>
              </fill>
            </x14:dxf>
          </x14:cfRule>
          <x14:cfRule type="containsText" priority="668" operator="containsText" id="{69E021CC-CE4B-4F2F-9B92-8ADE8DFBD09D}">
            <xm:f>NOT(ISERROR(SEARCH($I$74,I38)))</xm:f>
            <xm:f>$I$74</xm:f>
            <x14:dxf>
              <fill>
                <patternFill>
                  <fgColor rgb="FFFFFF00"/>
                  <bgColor rgb="FFFFFF00"/>
                </patternFill>
              </fill>
            </x14:dxf>
          </x14:cfRule>
          <x14:cfRule type="containsText" priority="669" operator="containsText" id="{82551F5B-AACD-41B4-A47D-B243351D9079}">
            <xm:f>NOT(ISERROR(SEARCH($I$73,I38)))</xm:f>
            <xm:f>$I$73</xm:f>
            <x14:dxf>
              <fill>
                <patternFill>
                  <bgColor theme="0" tint="-0.14996795556505021"/>
                </patternFill>
              </fill>
            </x14:dxf>
          </x14:cfRule>
          <x14:cfRule type="cellIs" priority="670" operator="equal" id="{7712D704-7E8D-4E97-BC2D-774343EFF024}">
            <xm:f>'Tabla probabiidad'!$B$5</xm:f>
            <x14:dxf>
              <fill>
                <patternFill>
                  <fgColor theme="6"/>
                </patternFill>
              </fill>
            </x14:dxf>
          </x14:cfRule>
          <x14:cfRule type="cellIs" priority="671" operator="equal" id="{CD71024E-C83E-4E6E-8D41-FEF7766408FF}">
            <xm:f>'Tabla probabiidad'!$B$5</xm:f>
            <x14:dxf>
              <fill>
                <patternFill>
                  <fgColor rgb="FF92D050"/>
                  <bgColor theme="6" tint="0.59996337778862885"/>
                </patternFill>
              </fill>
            </x14:dxf>
          </x14:cfRule>
          <xm:sqref>I38</xm:sqref>
        </x14:conditionalFormatting>
        <x14:conditionalFormatting xmlns:xm="http://schemas.microsoft.com/office/excel/2006/main">
          <x14:cfRule type="containsText" priority="659" operator="containsText" id="{B113C03C-7BBE-47D0-8958-242AC47698AA}">
            <xm:f>NOT(ISERROR(SEARCH($K$76,K38)))</xm:f>
            <xm:f>$K$76</xm:f>
            <x14:dxf>
              <fill>
                <patternFill>
                  <bgColor rgb="FFFF0000"/>
                </patternFill>
              </fill>
            </x14:dxf>
          </x14:cfRule>
          <x14:cfRule type="containsText" priority="660" operator="containsText" id="{245D7BC8-7C16-46EF-AA80-2D42ADF728F9}">
            <xm:f>NOT(ISERROR(SEARCH($K$75,K38)))</xm:f>
            <xm:f>$K$75</xm:f>
            <x14:dxf>
              <fill>
                <patternFill>
                  <bgColor rgb="FFFFC000"/>
                </patternFill>
              </fill>
            </x14:dxf>
          </x14:cfRule>
          <x14:cfRule type="containsText" priority="661" operator="containsText" id="{89ABDE5D-8BE7-4A73-A81B-86E1AE001D7E}">
            <xm:f>NOT(ISERROR(SEARCH($K$74,K38)))</xm:f>
            <xm:f>$K$74</xm:f>
            <x14:dxf>
              <fill>
                <patternFill>
                  <bgColor rgb="FFFFFF00"/>
                </patternFill>
              </fill>
            </x14:dxf>
          </x14:cfRule>
          <x14:cfRule type="containsText" priority="662" operator="containsText" id="{9A103AD6-3A04-4F3B-AEE1-8E6301B762C4}">
            <xm:f>NOT(ISERROR(SEARCH($K$73,K38)))</xm:f>
            <xm:f>$K$73</xm:f>
            <x14:dxf>
              <fill>
                <patternFill>
                  <bgColor rgb="FF00B050"/>
                </patternFill>
              </fill>
            </x14:dxf>
          </x14:cfRule>
          <x14:cfRule type="containsText" priority="663" operator="containsText" id="{EE7B45F6-5433-4709-BBA9-11D2B34A3BC7}">
            <xm:f>NOT(ISERROR(SEARCH($K$72,K38)))</xm:f>
            <xm:f>$K$72</xm:f>
            <x14:dxf>
              <fill>
                <patternFill>
                  <bgColor rgb="FF92D050"/>
                </patternFill>
              </fill>
            </x14:dxf>
          </x14:cfRule>
          <xm:sqref>K38</xm:sqref>
        </x14:conditionalFormatting>
        <x14:conditionalFormatting xmlns:xm="http://schemas.microsoft.com/office/excel/2006/main">
          <x14:cfRule type="containsText" priority="655" operator="containsText" id="{325131D9-86F5-4E8A-B1BB-8964A8FE6304}">
            <xm:f>NOT(ISERROR(SEARCH($M$75,M38)))</xm:f>
            <xm:f>$M$75</xm:f>
            <x14:dxf>
              <fill>
                <patternFill>
                  <bgColor rgb="FFFF0000"/>
                </patternFill>
              </fill>
            </x14:dxf>
          </x14:cfRule>
          <x14:cfRule type="containsText" priority="656" operator="containsText" id="{5FD05518-9852-4BED-8B57-E32891904A8B}">
            <xm:f>NOT(ISERROR(SEARCH($M$74,M38)))</xm:f>
            <xm:f>$M$74</xm:f>
            <x14:dxf>
              <fill>
                <patternFill>
                  <bgColor rgb="FFFFC000"/>
                </patternFill>
              </fill>
            </x14:dxf>
          </x14:cfRule>
          <x14:cfRule type="containsText" priority="657" operator="containsText" id="{D96BEA8D-EDD2-4F1C-9D4F-84DAC4B6B26E}">
            <xm:f>NOT(ISERROR(SEARCH($M$73,M38)))</xm:f>
            <xm:f>$M$73</xm:f>
            <x14:dxf>
              <fill>
                <patternFill>
                  <bgColor rgb="FFFFFF00"/>
                </patternFill>
              </fill>
            </x14:dxf>
          </x14:cfRule>
          <x14:cfRule type="containsText" priority="658" operator="containsText" id="{9B1A1106-13E4-4A13-942B-E6D21FD42C96}">
            <xm:f>NOT(ISERROR(SEARCH($M$72,M38)))</xm:f>
            <xm:f>$M$72</xm:f>
            <x14:dxf>
              <fill>
                <patternFill>
                  <bgColor rgb="FF92D050"/>
                </patternFill>
              </fill>
            </x14:dxf>
          </x14:cfRule>
          <xm:sqref>M38</xm:sqref>
        </x14:conditionalFormatting>
        <x14:conditionalFormatting xmlns:xm="http://schemas.microsoft.com/office/excel/2006/main">
          <x14:cfRule type="containsText" priority="650" operator="containsText" id="{30322E24-2773-4F8B-8A76-EED0137677B8}">
            <xm:f>NOT(ISERROR(SEARCH($K$76,Z15)))</xm:f>
            <xm:f>$K$76</xm:f>
            <x14:dxf>
              <fill>
                <patternFill>
                  <bgColor rgb="FFFF0000"/>
                </patternFill>
              </fill>
            </x14:dxf>
          </x14:cfRule>
          <x14:cfRule type="containsText" priority="651" operator="containsText" id="{59EA2FD9-5F24-4802-A9EB-19587F1208F5}">
            <xm:f>NOT(ISERROR(SEARCH($K$75,Z15)))</xm:f>
            <xm:f>$K$75</xm:f>
            <x14:dxf>
              <fill>
                <patternFill>
                  <bgColor rgb="FFFFC000"/>
                </patternFill>
              </fill>
            </x14:dxf>
          </x14:cfRule>
          <x14:cfRule type="containsText" priority="652" operator="containsText" id="{228ED037-E3B3-4453-84A1-487A1F7A661F}">
            <xm:f>NOT(ISERROR(SEARCH($K$74,Z15)))</xm:f>
            <xm:f>$K$74</xm:f>
            <x14:dxf>
              <fill>
                <patternFill>
                  <bgColor rgb="FFFFFF00"/>
                </patternFill>
              </fill>
            </x14:dxf>
          </x14:cfRule>
          <x14:cfRule type="containsText" priority="653" operator="containsText" id="{1E5B11FF-28D7-4619-B97E-6CF9BD975448}">
            <xm:f>NOT(ISERROR(SEARCH($K$73,Z15)))</xm:f>
            <xm:f>$K$73</xm:f>
            <x14:dxf>
              <fill>
                <patternFill>
                  <bgColor rgb="FF00B050"/>
                </patternFill>
              </fill>
            </x14:dxf>
          </x14:cfRule>
          <x14:cfRule type="containsText" priority="654" operator="containsText" id="{67229BD4-E90F-4A2D-9474-747F2554A946}">
            <xm:f>NOT(ISERROR(SEARCH($K$72,Z15)))</xm:f>
            <xm:f>$K$72</xm:f>
            <x14:dxf>
              <fill>
                <patternFill>
                  <bgColor rgb="FF92D050"/>
                </patternFill>
              </fill>
            </x14:dxf>
          </x14:cfRule>
          <xm:sqref>Z15</xm:sqref>
        </x14:conditionalFormatting>
        <x14:conditionalFormatting xmlns:xm="http://schemas.microsoft.com/office/excel/2006/main">
          <x14:cfRule type="containsText" priority="645" operator="containsText" id="{74376BDA-6B90-4356-AD4A-34D8CBB6BA00}">
            <xm:f>NOT(ISERROR(SEARCH($K$76,Z16)))</xm:f>
            <xm:f>$K$76</xm:f>
            <x14:dxf>
              <fill>
                <patternFill>
                  <bgColor rgb="FFFF0000"/>
                </patternFill>
              </fill>
            </x14:dxf>
          </x14:cfRule>
          <x14:cfRule type="containsText" priority="646" operator="containsText" id="{BAB121AE-0D28-40B8-9834-FEF8FDAF3114}">
            <xm:f>NOT(ISERROR(SEARCH($K$75,Z16)))</xm:f>
            <xm:f>$K$75</xm:f>
            <x14:dxf>
              <fill>
                <patternFill>
                  <bgColor rgb="FFFFC000"/>
                </patternFill>
              </fill>
            </x14:dxf>
          </x14:cfRule>
          <x14:cfRule type="containsText" priority="647" operator="containsText" id="{C1989FCA-8863-4278-A82B-468390F52B67}">
            <xm:f>NOT(ISERROR(SEARCH($K$74,Z16)))</xm:f>
            <xm:f>$K$74</xm:f>
            <x14:dxf>
              <fill>
                <patternFill>
                  <bgColor rgb="FFFFFF00"/>
                </patternFill>
              </fill>
            </x14:dxf>
          </x14:cfRule>
          <x14:cfRule type="containsText" priority="648" operator="containsText" id="{D9C0F56E-2412-4FA7-B92E-FFBEC54CCC05}">
            <xm:f>NOT(ISERROR(SEARCH($K$73,Z16)))</xm:f>
            <xm:f>$K$73</xm:f>
            <x14:dxf>
              <fill>
                <patternFill>
                  <bgColor rgb="FF00B050"/>
                </patternFill>
              </fill>
            </x14:dxf>
          </x14:cfRule>
          <x14:cfRule type="containsText" priority="649" operator="containsText" id="{B558D214-4166-4972-B246-28545C6D2677}">
            <xm:f>NOT(ISERROR(SEARCH($K$72,Z16)))</xm:f>
            <xm:f>$K$72</xm:f>
            <x14:dxf>
              <fill>
                <patternFill>
                  <bgColor rgb="FF92D050"/>
                </patternFill>
              </fill>
            </x14:dxf>
          </x14:cfRule>
          <xm:sqref>Z16</xm:sqref>
        </x14:conditionalFormatting>
        <x14:conditionalFormatting xmlns:xm="http://schemas.microsoft.com/office/excel/2006/main">
          <x14:cfRule type="containsText" priority="640" operator="containsText" id="{9D67A31B-EB69-4C53-8882-ABE9AB13AE28}">
            <xm:f>NOT(ISERROR(SEARCH($K$76,Z17)))</xm:f>
            <xm:f>$K$76</xm:f>
            <x14:dxf>
              <fill>
                <patternFill>
                  <bgColor rgb="FFFF0000"/>
                </patternFill>
              </fill>
            </x14:dxf>
          </x14:cfRule>
          <x14:cfRule type="containsText" priority="641" operator="containsText" id="{1DA60891-F332-4E5F-B544-1B3969A5B8B2}">
            <xm:f>NOT(ISERROR(SEARCH($K$75,Z17)))</xm:f>
            <xm:f>$K$75</xm:f>
            <x14:dxf>
              <fill>
                <patternFill>
                  <bgColor rgb="FFFFC000"/>
                </patternFill>
              </fill>
            </x14:dxf>
          </x14:cfRule>
          <x14:cfRule type="containsText" priority="642" operator="containsText" id="{CA8ED3C2-9752-490B-8299-092333A4F0B7}">
            <xm:f>NOT(ISERROR(SEARCH($K$74,Z17)))</xm:f>
            <xm:f>$K$74</xm:f>
            <x14:dxf>
              <fill>
                <patternFill>
                  <bgColor rgb="FFFFFF00"/>
                </patternFill>
              </fill>
            </x14:dxf>
          </x14:cfRule>
          <x14:cfRule type="containsText" priority="643" operator="containsText" id="{8FAD87F7-17F0-4796-BB09-73690128ADD2}">
            <xm:f>NOT(ISERROR(SEARCH($K$73,Z17)))</xm:f>
            <xm:f>$K$73</xm:f>
            <x14:dxf>
              <fill>
                <patternFill>
                  <bgColor rgb="FF00B050"/>
                </patternFill>
              </fill>
            </x14:dxf>
          </x14:cfRule>
          <x14:cfRule type="containsText" priority="644" operator="containsText" id="{A4A9C96F-3430-4D74-8A25-5A36EE0C213B}">
            <xm:f>NOT(ISERROR(SEARCH($K$72,Z17)))</xm:f>
            <xm:f>$K$72</xm:f>
            <x14:dxf>
              <fill>
                <patternFill>
                  <bgColor rgb="FF92D050"/>
                </patternFill>
              </fill>
            </x14:dxf>
          </x14:cfRule>
          <xm:sqref>Z17</xm:sqref>
        </x14:conditionalFormatting>
        <x14:conditionalFormatting xmlns:xm="http://schemas.microsoft.com/office/excel/2006/main">
          <x14:cfRule type="containsText" priority="635" operator="containsText" id="{EAB25822-82D2-42A1-9823-3DC9E7054CB8}">
            <xm:f>NOT(ISERROR(SEARCH($K$76,Z18)))</xm:f>
            <xm:f>$K$76</xm:f>
            <x14:dxf>
              <fill>
                <patternFill>
                  <bgColor rgb="FFFF0000"/>
                </patternFill>
              </fill>
            </x14:dxf>
          </x14:cfRule>
          <x14:cfRule type="containsText" priority="636" operator="containsText" id="{E21FB183-C637-49A9-AE6E-8F67D9BB1C3F}">
            <xm:f>NOT(ISERROR(SEARCH($K$75,Z18)))</xm:f>
            <xm:f>$K$75</xm:f>
            <x14:dxf>
              <fill>
                <patternFill>
                  <bgColor rgb="FFFFC000"/>
                </patternFill>
              </fill>
            </x14:dxf>
          </x14:cfRule>
          <x14:cfRule type="containsText" priority="637" operator="containsText" id="{006260EE-2D69-4505-A8EF-CA5B8FE642A3}">
            <xm:f>NOT(ISERROR(SEARCH($K$74,Z18)))</xm:f>
            <xm:f>$K$74</xm:f>
            <x14:dxf>
              <fill>
                <patternFill>
                  <bgColor rgb="FFFFFF00"/>
                </patternFill>
              </fill>
            </x14:dxf>
          </x14:cfRule>
          <x14:cfRule type="containsText" priority="638" operator="containsText" id="{61040E53-5866-414B-BB93-B8632D44511F}">
            <xm:f>NOT(ISERROR(SEARCH($K$73,Z18)))</xm:f>
            <xm:f>$K$73</xm:f>
            <x14:dxf>
              <fill>
                <patternFill>
                  <bgColor rgb="FF00B050"/>
                </patternFill>
              </fill>
            </x14:dxf>
          </x14:cfRule>
          <x14:cfRule type="containsText" priority="639" operator="containsText" id="{BFD59AD1-7A5E-4D20-800C-18D58B0F1C19}">
            <xm:f>NOT(ISERROR(SEARCH($K$72,Z18)))</xm:f>
            <xm:f>$K$72</xm:f>
            <x14:dxf>
              <fill>
                <patternFill>
                  <bgColor rgb="FF92D050"/>
                </patternFill>
              </fill>
            </x14:dxf>
          </x14:cfRule>
          <xm:sqref>Z18</xm:sqref>
        </x14:conditionalFormatting>
        <x14:conditionalFormatting xmlns:xm="http://schemas.microsoft.com/office/excel/2006/main">
          <x14:cfRule type="containsText" priority="630" operator="containsText" id="{FB9D90F1-87EC-4DA0-BC6C-F5F3CE7BF3DD}">
            <xm:f>NOT(ISERROR(SEARCH($K$76,Z19)))</xm:f>
            <xm:f>$K$76</xm:f>
            <x14:dxf>
              <fill>
                <patternFill>
                  <bgColor rgb="FFFF0000"/>
                </patternFill>
              </fill>
            </x14:dxf>
          </x14:cfRule>
          <x14:cfRule type="containsText" priority="631" operator="containsText" id="{B8D697C9-A2BB-4767-B430-085B5DBE0AF9}">
            <xm:f>NOT(ISERROR(SEARCH($K$75,Z19)))</xm:f>
            <xm:f>$K$75</xm:f>
            <x14:dxf>
              <fill>
                <patternFill>
                  <bgColor rgb="FFFFC000"/>
                </patternFill>
              </fill>
            </x14:dxf>
          </x14:cfRule>
          <x14:cfRule type="containsText" priority="632" operator="containsText" id="{EAA56C08-B47A-468A-975C-5DFA36A8EB46}">
            <xm:f>NOT(ISERROR(SEARCH($K$74,Z19)))</xm:f>
            <xm:f>$K$74</xm:f>
            <x14:dxf>
              <fill>
                <patternFill>
                  <bgColor rgb="FFFFFF00"/>
                </patternFill>
              </fill>
            </x14:dxf>
          </x14:cfRule>
          <x14:cfRule type="containsText" priority="633" operator="containsText" id="{C134DBCD-F80E-4C4B-92BB-CDD599A06A51}">
            <xm:f>NOT(ISERROR(SEARCH($K$73,Z19)))</xm:f>
            <xm:f>$K$73</xm:f>
            <x14:dxf>
              <fill>
                <patternFill>
                  <bgColor rgb="FF00B050"/>
                </patternFill>
              </fill>
            </x14:dxf>
          </x14:cfRule>
          <x14:cfRule type="containsText" priority="634" operator="containsText" id="{7D0525F4-DA8B-4D6E-B816-54539EB499F2}">
            <xm:f>NOT(ISERROR(SEARCH($K$72,Z19)))</xm:f>
            <xm:f>$K$72</xm:f>
            <x14:dxf>
              <fill>
                <patternFill>
                  <bgColor rgb="FF92D050"/>
                </patternFill>
              </fill>
            </x14:dxf>
          </x14:cfRule>
          <xm:sqref>Z19</xm:sqref>
        </x14:conditionalFormatting>
        <x14:conditionalFormatting xmlns:xm="http://schemas.microsoft.com/office/excel/2006/main">
          <x14:cfRule type="containsText" priority="625" operator="containsText" id="{4A8D7C0D-85F7-42C7-964A-56352A9BB9A8}">
            <xm:f>NOT(ISERROR(SEARCH($K$76,Z20)))</xm:f>
            <xm:f>$K$76</xm:f>
            <x14:dxf>
              <fill>
                <patternFill>
                  <bgColor rgb="FFFF0000"/>
                </patternFill>
              </fill>
            </x14:dxf>
          </x14:cfRule>
          <x14:cfRule type="containsText" priority="626" operator="containsText" id="{A3BC9702-FBD9-46F6-B8A7-F1EC2D92A556}">
            <xm:f>NOT(ISERROR(SEARCH($K$75,Z20)))</xm:f>
            <xm:f>$K$75</xm:f>
            <x14:dxf>
              <fill>
                <patternFill>
                  <bgColor rgb="FFFFC000"/>
                </patternFill>
              </fill>
            </x14:dxf>
          </x14:cfRule>
          <x14:cfRule type="containsText" priority="627" operator="containsText" id="{0AD39E16-5B83-4581-83AD-4318DC198861}">
            <xm:f>NOT(ISERROR(SEARCH($K$74,Z20)))</xm:f>
            <xm:f>$K$74</xm:f>
            <x14:dxf>
              <fill>
                <patternFill>
                  <bgColor rgb="FFFFFF00"/>
                </patternFill>
              </fill>
            </x14:dxf>
          </x14:cfRule>
          <x14:cfRule type="containsText" priority="628" operator="containsText" id="{E23F4FBE-9E7F-4943-BA82-328A1A1C72AC}">
            <xm:f>NOT(ISERROR(SEARCH($K$73,Z20)))</xm:f>
            <xm:f>$K$73</xm:f>
            <x14:dxf>
              <fill>
                <patternFill>
                  <bgColor rgb="FF00B050"/>
                </patternFill>
              </fill>
            </x14:dxf>
          </x14:cfRule>
          <x14:cfRule type="containsText" priority="629" operator="containsText" id="{71A04886-DED1-45B8-878F-9E73F901F849}">
            <xm:f>NOT(ISERROR(SEARCH($K$72,Z20)))</xm:f>
            <xm:f>$K$72</xm:f>
            <x14:dxf>
              <fill>
                <patternFill>
                  <bgColor rgb="FF92D050"/>
                </patternFill>
              </fill>
            </x14:dxf>
          </x14:cfRule>
          <xm:sqref>Z20</xm:sqref>
        </x14:conditionalFormatting>
        <x14:conditionalFormatting xmlns:xm="http://schemas.microsoft.com/office/excel/2006/main">
          <x14:cfRule type="containsText" priority="620" operator="containsText" id="{246B7CE0-DAB1-4A97-AEAA-C5BD7E829EFD}">
            <xm:f>NOT(ISERROR(SEARCH($K$76,Z21)))</xm:f>
            <xm:f>$K$76</xm:f>
            <x14:dxf>
              <fill>
                <patternFill>
                  <bgColor rgb="FFFF0000"/>
                </patternFill>
              </fill>
            </x14:dxf>
          </x14:cfRule>
          <x14:cfRule type="containsText" priority="621" operator="containsText" id="{5959E1FF-3D30-4674-8CCD-3E2832852B8D}">
            <xm:f>NOT(ISERROR(SEARCH($K$75,Z21)))</xm:f>
            <xm:f>$K$75</xm:f>
            <x14:dxf>
              <fill>
                <patternFill>
                  <bgColor rgb="FFFFC000"/>
                </patternFill>
              </fill>
            </x14:dxf>
          </x14:cfRule>
          <x14:cfRule type="containsText" priority="622" operator="containsText" id="{B6087312-1CE5-4D38-A880-4D410332C1BD}">
            <xm:f>NOT(ISERROR(SEARCH($K$74,Z21)))</xm:f>
            <xm:f>$K$74</xm:f>
            <x14:dxf>
              <fill>
                <patternFill>
                  <bgColor rgb="FFFFFF00"/>
                </patternFill>
              </fill>
            </x14:dxf>
          </x14:cfRule>
          <x14:cfRule type="containsText" priority="623" operator="containsText" id="{7363AC22-AE25-4E36-A95D-3D822EDB084A}">
            <xm:f>NOT(ISERROR(SEARCH($K$73,Z21)))</xm:f>
            <xm:f>$K$73</xm:f>
            <x14:dxf>
              <fill>
                <patternFill>
                  <bgColor rgb="FF00B050"/>
                </patternFill>
              </fill>
            </x14:dxf>
          </x14:cfRule>
          <x14:cfRule type="containsText" priority="624" operator="containsText" id="{7B9C2F05-0601-4B7B-843B-28977A5037A0}">
            <xm:f>NOT(ISERROR(SEARCH($K$72,Z21)))</xm:f>
            <xm:f>$K$72</xm:f>
            <x14:dxf>
              <fill>
                <patternFill>
                  <bgColor rgb="FF92D050"/>
                </patternFill>
              </fill>
            </x14:dxf>
          </x14:cfRule>
          <xm:sqref>Z21:Z22</xm:sqref>
        </x14:conditionalFormatting>
        <x14:conditionalFormatting xmlns:xm="http://schemas.microsoft.com/office/excel/2006/main">
          <x14:cfRule type="containsText" priority="615" operator="containsText" id="{52B85847-F926-4B14-B3B3-AC8DD83AE947}">
            <xm:f>NOT(ISERROR(SEARCH($K$76,Z24)))</xm:f>
            <xm:f>$K$76</xm:f>
            <x14:dxf>
              <fill>
                <patternFill>
                  <bgColor rgb="FFFF0000"/>
                </patternFill>
              </fill>
            </x14:dxf>
          </x14:cfRule>
          <x14:cfRule type="containsText" priority="616" operator="containsText" id="{C16B97EF-E72F-426D-B87C-031660358E2B}">
            <xm:f>NOT(ISERROR(SEARCH($K$75,Z24)))</xm:f>
            <xm:f>$K$75</xm:f>
            <x14:dxf>
              <fill>
                <patternFill>
                  <bgColor rgb="FFFFC000"/>
                </patternFill>
              </fill>
            </x14:dxf>
          </x14:cfRule>
          <x14:cfRule type="containsText" priority="617" operator="containsText" id="{1504017A-D823-4E17-9915-FAC0421478EA}">
            <xm:f>NOT(ISERROR(SEARCH($K$74,Z24)))</xm:f>
            <xm:f>$K$74</xm:f>
            <x14:dxf>
              <fill>
                <patternFill>
                  <bgColor rgb="FFFFFF00"/>
                </patternFill>
              </fill>
            </x14:dxf>
          </x14:cfRule>
          <x14:cfRule type="containsText" priority="618" operator="containsText" id="{E8F59C8E-DADB-4AC8-A8E6-67E45C12898B}">
            <xm:f>NOT(ISERROR(SEARCH($K$73,Z24)))</xm:f>
            <xm:f>$K$73</xm:f>
            <x14:dxf>
              <fill>
                <patternFill>
                  <bgColor rgb="FF00B050"/>
                </patternFill>
              </fill>
            </x14:dxf>
          </x14:cfRule>
          <x14:cfRule type="containsText" priority="619" operator="containsText" id="{048C55BA-8CC5-472E-913F-443A992FFD57}">
            <xm:f>NOT(ISERROR(SEARCH($K$72,Z24)))</xm:f>
            <xm:f>$K$72</xm:f>
            <x14:dxf>
              <fill>
                <patternFill>
                  <bgColor rgb="FF92D050"/>
                </patternFill>
              </fill>
            </x14:dxf>
          </x14:cfRule>
          <xm:sqref>Z24</xm:sqref>
        </x14:conditionalFormatting>
        <x14:conditionalFormatting xmlns:xm="http://schemas.microsoft.com/office/excel/2006/main">
          <x14:cfRule type="containsText" priority="610" operator="containsText" id="{20685057-E84B-40B0-9064-21CF4C3AB626}">
            <xm:f>NOT(ISERROR(SEARCH($K$76,Z23)))</xm:f>
            <xm:f>$K$76</xm:f>
            <x14:dxf>
              <fill>
                <patternFill>
                  <bgColor rgb="FFFF0000"/>
                </patternFill>
              </fill>
            </x14:dxf>
          </x14:cfRule>
          <x14:cfRule type="containsText" priority="611" operator="containsText" id="{EB947C0E-BC2F-42AB-8820-A3EC956DD545}">
            <xm:f>NOT(ISERROR(SEARCH($K$75,Z23)))</xm:f>
            <xm:f>$K$75</xm:f>
            <x14:dxf>
              <fill>
                <patternFill>
                  <bgColor rgb="FFFFC000"/>
                </patternFill>
              </fill>
            </x14:dxf>
          </x14:cfRule>
          <x14:cfRule type="containsText" priority="612" operator="containsText" id="{B030073E-BDC5-48C9-94AD-0D2E15FC67F3}">
            <xm:f>NOT(ISERROR(SEARCH($K$74,Z23)))</xm:f>
            <xm:f>$K$74</xm:f>
            <x14:dxf>
              <fill>
                <patternFill>
                  <bgColor rgb="FFFFFF00"/>
                </patternFill>
              </fill>
            </x14:dxf>
          </x14:cfRule>
          <x14:cfRule type="containsText" priority="613" operator="containsText" id="{86DF2460-863E-4D35-9859-5D8E5136179E}">
            <xm:f>NOT(ISERROR(SEARCH($K$73,Z23)))</xm:f>
            <xm:f>$K$73</xm:f>
            <x14:dxf>
              <fill>
                <patternFill>
                  <bgColor rgb="FF00B050"/>
                </patternFill>
              </fill>
            </x14:dxf>
          </x14:cfRule>
          <x14:cfRule type="containsText" priority="614" operator="containsText" id="{4D100A2E-9C3F-4D67-99DD-A6D72DF98255}">
            <xm:f>NOT(ISERROR(SEARCH($K$72,Z23)))</xm:f>
            <xm:f>$K$72</xm:f>
            <x14:dxf>
              <fill>
                <patternFill>
                  <bgColor rgb="FF92D050"/>
                </patternFill>
              </fill>
            </x14:dxf>
          </x14:cfRule>
          <xm:sqref>Z23</xm:sqref>
        </x14:conditionalFormatting>
        <x14:conditionalFormatting xmlns:xm="http://schemas.microsoft.com/office/excel/2006/main">
          <x14:cfRule type="containsText" priority="605" operator="containsText" id="{2B561C74-2142-49A8-83F4-B633F0C3C463}">
            <xm:f>NOT(ISERROR(SEARCH($K$76,Z25)))</xm:f>
            <xm:f>$K$76</xm:f>
            <x14:dxf>
              <fill>
                <patternFill>
                  <bgColor rgb="FFFF0000"/>
                </patternFill>
              </fill>
            </x14:dxf>
          </x14:cfRule>
          <x14:cfRule type="containsText" priority="606" operator="containsText" id="{E9E5B6C7-9CDE-475C-ADA8-0005088197CF}">
            <xm:f>NOT(ISERROR(SEARCH($K$75,Z25)))</xm:f>
            <xm:f>$K$75</xm:f>
            <x14:dxf>
              <fill>
                <patternFill>
                  <bgColor rgb="FFFFC000"/>
                </patternFill>
              </fill>
            </x14:dxf>
          </x14:cfRule>
          <x14:cfRule type="containsText" priority="607" operator="containsText" id="{0BAD08E2-B9D0-419C-B654-9C787C0B19DA}">
            <xm:f>NOT(ISERROR(SEARCH($K$74,Z25)))</xm:f>
            <xm:f>$K$74</xm:f>
            <x14:dxf>
              <fill>
                <patternFill>
                  <bgColor rgb="FFFFFF00"/>
                </patternFill>
              </fill>
            </x14:dxf>
          </x14:cfRule>
          <x14:cfRule type="containsText" priority="608" operator="containsText" id="{CAD8DE45-FD8F-4F5B-8D78-0ACAA051421A}">
            <xm:f>NOT(ISERROR(SEARCH($K$73,Z25)))</xm:f>
            <xm:f>$K$73</xm:f>
            <x14:dxf>
              <fill>
                <patternFill>
                  <bgColor rgb="FF00B050"/>
                </patternFill>
              </fill>
            </x14:dxf>
          </x14:cfRule>
          <x14:cfRule type="containsText" priority="609" operator="containsText" id="{4834954B-C691-4244-97A4-DF511F5D125E}">
            <xm:f>NOT(ISERROR(SEARCH($K$72,Z25)))</xm:f>
            <xm:f>$K$72</xm:f>
            <x14:dxf>
              <fill>
                <patternFill>
                  <bgColor rgb="FF92D050"/>
                </patternFill>
              </fill>
            </x14:dxf>
          </x14:cfRule>
          <xm:sqref>Z25</xm:sqref>
        </x14:conditionalFormatting>
        <x14:conditionalFormatting xmlns:xm="http://schemas.microsoft.com/office/excel/2006/main">
          <x14:cfRule type="containsText" priority="600" operator="containsText" id="{0EBA162B-3494-42DB-BEBE-A21E9F084085}">
            <xm:f>NOT(ISERROR(SEARCH($K$76,Z26)))</xm:f>
            <xm:f>$K$76</xm:f>
            <x14:dxf>
              <fill>
                <patternFill>
                  <bgColor rgb="FFFF0000"/>
                </patternFill>
              </fill>
            </x14:dxf>
          </x14:cfRule>
          <x14:cfRule type="containsText" priority="601" operator="containsText" id="{5EDB6064-5B3E-4942-82B4-12BCE5FAF820}">
            <xm:f>NOT(ISERROR(SEARCH($K$75,Z26)))</xm:f>
            <xm:f>$K$75</xm:f>
            <x14:dxf>
              <fill>
                <patternFill>
                  <bgColor rgb="FFFFC000"/>
                </patternFill>
              </fill>
            </x14:dxf>
          </x14:cfRule>
          <x14:cfRule type="containsText" priority="602" operator="containsText" id="{F446AB01-D6EE-4178-B5D2-B138F1AF4A5A}">
            <xm:f>NOT(ISERROR(SEARCH($K$74,Z26)))</xm:f>
            <xm:f>$K$74</xm:f>
            <x14:dxf>
              <fill>
                <patternFill>
                  <bgColor rgb="FFFFFF00"/>
                </patternFill>
              </fill>
            </x14:dxf>
          </x14:cfRule>
          <x14:cfRule type="containsText" priority="603" operator="containsText" id="{52105889-0EAC-41A7-BC80-64EB88303167}">
            <xm:f>NOT(ISERROR(SEARCH($K$73,Z26)))</xm:f>
            <xm:f>$K$73</xm:f>
            <x14:dxf>
              <fill>
                <patternFill>
                  <bgColor rgb="FF00B050"/>
                </patternFill>
              </fill>
            </x14:dxf>
          </x14:cfRule>
          <x14:cfRule type="containsText" priority="604" operator="containsText" id="{225C5148-0C06-4965-B7C3-48B8C8CA600F}">
            <xm:f>NOT(ISERROR(SEARCH($K$72,Z26)))</xm:f>
            <xm:f>$K$72</xm:f>
            <x14:dxf>
              <fill>
                <patternFill>
                  <bgColor rgb="FF92D050"/>
                </patternFill>
              </fill>
            </x14:dxf>
          </x14:cfRule>
          <xm:sqref>Z26</xm:sqref>
        </x14:conditionalFormatting>
        <x14:conditionalFormatting xmlns:xm="http://schemas.microsoft.com/office/excel/2006/main">
          <x14:cfRule type="containsText" priority="595" operator="containsText" id="{DD1CBD09-CD9C-4CB0-83BE-3045572AD6CC}">
            <xm:f>NOT(ISERROR(SEARCH($K$76,Z27)))</xm:f>
            <xm:f>$K$76</xm:f>
            <x14:dxf>
              <fill>
                <patternFill>
                  <bgColor rgb="FFFF0000"/>
                </patternFill>
              </fill>
            </x14:dxf>
          </x14:cfRule>
          <x14:cfRule type="containsText" priority="596" operator="containsText" id="{D26A9B4D-72D3-4BCA-860C-5297F158FDE4}">
            <xm:f>NOT(ISERROR(SEARCH($K$75,Z27)))</xm:f>
            <xm:f>$K$75</xm:f>
            <x14:dxf>
              <fill>
                <patternFill>
                  <bgColor rgb="FFFFC000"/>
                </patternFill>
              </fill>
            </x14:dxf>
          </x14:cfRule>
          <x14:cfRule type="containsText" priority="597" operator="containsText" id="{CC0AA1B8-A8F6-49A5-B813-9153FB381F61}">
            <xm:f>NOT(ISERROR(SEARCH($K$74,Z27)))</xm:f>
            <xm:f>$K$74</xm:f>
            <x14:dxf>
              <fill>
                <patternFill>
                  <bgColor rgb="FFFFFF00"/>
                </patternFill>
              </fill>
            </x14:dxf>
          </x14:cfRule>
          <x14:cfRule type="containsText" priority="598" operator="containsText" id="{EFC83892-2F91-43B8-A4D2-912AAE60245F}">
            <xm:f>NOT(ISERROR(SEARCH($K$73,Z27)))</xm:f>
            <xm:f>$K$73</xm:f>
            <x14:dxf>
              <fill>
                <patternFill>
                  <bgColor rgb="FF00B050"/>
                </patternFill>
              </fill>
            </x14:dxf>
          </x14:cfRule>
          <x14:cfRule type="containsText" priority="599" operator="containsText" id="{077F8965-4EF6-476C-9A99-BDA39F69EF49}">
            <xm:f>NOT(ISERROR(SEARCH($K$72,Z27)))</xm:f>
            <xm:f>$K$72</xm:f>
            <x14:dxf>
              <fill>
                <patternFill>
                  <bgColor rgb="FF92D050"/>
                </patternFill>
              </fill>
            </x14:dxf>
          </x14:cfRule>
          <xm:sqref>Z27</xm:sqref>
        </x14:conditionalFormatting>
        <x14:conditionalFormatting xmlns:xm="http://schemas.microsoft.com/office/excel/2006/main">
          <x14:cfRule type="containsText" priority="590" operator="containsText" id="{BCEA5BBB-FB21-4307-86D5-F98F5AEEF14B}">
            <xm:f>NOT(ISERROR(SEARCH($K$76,Z28)))</xm:f>
            <xm:f>$K$76</xm:f>
            <x14:dxf>
              <fill>
                <patternFill>
                  <bgColor rgb="FFFF0000"/>
                </patternFill>
              </fill>
            </x14:dxf>
          </x14:cfRule>
          <x14:cfRule type="containsText" priority="591" operator="containsText" id="{2FDD103A-DB0A-49F5-83C4-9A7E2ABCCE50}">
            <xm:f>NOT(ISERROR(SEARCH($K$75,Z28)))</xm:f>
            <xm:f>$K$75</xm:f>
            <x14:dxf>
              <fill>
                <patternFill>
                  <bgColor rgb="FFFFC000"/>
                </patternFill>
              </fill>
            </x14:dxf>
          </x14:cfRule>
          <x14:cfRule type="containsText" priority="592" operator="containsText" id="{915BA6F3-7729-4A95-A297-DF1E29637E2D}">
            <xm:f>NOT(ISERROR(SEARCH($K$74,Z28)))</xm:f>
            <xm:f>$K$74</xm:f>
            <x14:dxf>
              <fill>
                <patternFill>
                  <bgColor rgb="FFFFFF00"/>
                </patternFill>
              </fill>
            </x14:dxf>
          </x14:cfRule>
          <x14:cfRule type="containsText" priority="593" operator="containsText" id="{67027457-2CEA-4B66-8A38-DE4C23948C36}">
            <xm:f>NOT(ISERROR(SEARCH($K$73,Z28)))</xm:f>
            <xm:f>$K$73</xm:f>
            <x14:dxf>
              <fill>
                <patternFill>
                  <bgColor rgb="FF00B050"/>
                </patternFill>
              </fill>
            </x14:dxf>
          </x14:cfRule>
          <x14:cfRule type="containsText" priority="594" operator="containsText" id="{B3BE30B8-9665-45FE-B229-58D4250B134D}">
            <xm:f>NOT(ISERROR(SEARCH($K$72,Z28)))</xm:f>
            <xm:f>$K$72</xm:f>
            <x14:dxf>
              <fill>
                <patternFill>
                  <bgColor rgb="FF92D050"/>
                </patternFill>
              </fill>
            </x14:dxf>
          </x14:cfRule>
          <xm:sqref>Z28</xm:sqref>
        </x14:conditionalFormatting>
        <x14:conditionalFormatting xmlns:xm="http://schemas.microsoft.com/office/excel/2006/main">
          <x14:cfRule type="containsText" priority="586" operator="containsText" id="{737878DF-4670-4649-A05E-17D44DC77605}">
            <xm:f>NOT(ISERROR(SEARCH($M$75,AB20)))</xm:f>
            <xm:f>$M$75</xm:f>
            <x14:dxf>
              <fill>
                <patternFill>
                  <bgColor rgb="FFFF0000"/>
                </patternFill>
              </fill>
            </x14:dxf>
          </x14:cfRule>
          <x14:cfRule type="containsText" priority="587" operator="containsText" id="{33A46FA2-52BC-4D42-894F-4BE82941D0B8}">
            <xm:f>NOT(ISERROR(SEARCH($M$74,AB20)))</xm:f>
            <xm:f>$M$74</xm:f>
            <x14:dxf>
              <fill>
                <patternFill>
                  <bgColor rgb="FFFFC000"/>
                </patternFill>
              </fill>
            </x14:dxf>
          </x14:cfRule>
          <x14:cfRule type="containsText" priority="588" operator="containsText" id="{4D728794-D41A-46B3-AF53-A04BD4C739FB}">
            <xm:f>NOT(ISERROR(SEARCH($M$73,AB20)))</xm:f>
            <xm:f>$M$73</xm:f>
            <x14:dxf>
              <fill>
                <patternFill>
                  <bgColor rgb="FFFFFF00"/>
                </patternFill>
              </fill>
            </x14:dxf>
          </x14:cfRule>
          <x14:cfRule type="containsText" priority="589" operator="containsText" id="{89A8ACE4-1EF0-430A-84AD-F1848C68848B}">
            <xm:f>NOT(ISERROR(SEARCH($M$72,AB20)))</xm:f>
            <xm:f>$M$72</xm:f>
            <x14:dxf>
              <fill>
                <patternFill>
                  <bgColor rgb="FF92D050"/>
                </patternFill>
              </fill>
            </x14:dxf>
          </x14:cfRule>
          <xm:sqref>AB20:AB24</xm:sqref>
        </x14:conditionalFormatting>
        <x14:conditionalFormatting xmlns:xm="http://schemas.microsoft.com/office/excel/2006/main">
          <x14:cfRule type="containsText" priority="582" operator="containsText" id="{CDFD3AAF-209C-4826-8B96-3B6ECD6D62E6}">
            <xm:f>NOT(ISERROR(SEARCH($M$75,AB25)))</xm:f>
            <xm:f>$M$75</xm:f>
            <x14:dxf>
              <fill>
                <patternFill>
                  <bgColor rgb="FFFF0000"/>
                </patternFill>
              </fill>
            </x14:dxf>
          </x14:cfRule>
          <x14:cfRule type="containsText" priority="583" operator="containsText" id="{7EB47F23-CCF9-4D1A-B02C-9B7AABF5E68A}">
            <xm:f>NOT(ISERROR(SEARCH($M$74,AB25)))</xm:f>
            <xm:f>$M$74</xm:f>
            <x14:dxf>
              <fill>
                <patternFill>
                  <bgColor rgb="FFFFC000"/>
                </patternFill>
              </fill>
            </x14:dxf>
          </x14:cfRule>
          <x14:cfRule type="containsText" priority="584" operator="containsText" id="{F007B417-756A-4218-8536-4A95C9BC26E2}">
            <xm:f>NOT(ISERROR(SEARCH($M$73,AB25)))</xm:f>
            <xm:f>$M$73</xm:f>
            <x14:dxf>
              <fill>
                <patternFill>
                  <bgColor rgb="FFFFFF00"/>
                </patternFill>
              </fill>
            </x14:dxf>
          </x14:cfRule>
          <x14:cfRule type="containsText" priority="585" operator="containsText" id="{E797899C-3CED-4068-A671-0470D77DAE30}">
            <xm:f>NOT(ISERROR(SEARCH($M$72,AB25)))</xm:f>
            <xm:f>$M$72</xm:f>
            <x14:dxf>
              <fill>
                <patternFill>
                  <bgColor rgb="FF92D050"/>
                </patternFill>
              </fill>
            </x14:dxf>
          </x14:cfRule>
          <xm:sqref>AB25</xm:sqref>
        </x14:conditionalFormatting>
        <x14:conditionalFormatting xmlns:xm="http://schemas.microsoft.com/office/excel/2006/main">
          <x14:cfRule type="containsText" priority="578" operator="containsText" id="{EDD32FCA-226B-4EF4-8AA8-872D5ADCD808}">
            <xm:f>NOT(ISERROR(SEARCH($M$75,AB26)))</xm:f>
            <xm:f>$M$75</xm:f>
            <x14:dxf>
              <fill>
                <patternFill>
                  <bgColor rgb="FFFF0000"/>
                </patternFill>
              </fill>
            </x14:dxf>
          </x14:cfRule>
          <x14:cfRule type="containsText" priority="579" operator="containsText" id="{FE9DD5BE-08EA-4792-A9AD-1FCE2758A738}">
            <xm:f>NOT(ISERROR(SEARCH($M$74,AB26)))</xm:f>
            <xm:f>$M$74</xm:f>
            <x14:dxf>
              <fill>
                <patternFill>
                  <bgColor rgb="FFFFC000"/>
                </patternFill>
              </fill>
            </x14:dxf>
          </x14:cfRule>
          <x14:cfRule type="containsText" priority="580" operator="containsText" id="{040C02E1-1CFB-4CF3-B72E-258562A34842}">
            <xm:f>NOT(ISERROR(SEARCH($M$73,AB26)))</xm:f>
            <xm:f>$M$73</xm:f>
            <x14:dxf>
              <fill>
                <patternFill>
                  <bgColor rgb="FFFFFF00"/>
                </patternFill>
              </fill>
            </x14:dxf>
          </x14:cfRule>
          <x14:cfRule type="containsText" priority="581" operator="containsText" id="{E4375C50-F92B-4125-812A-4BB304063920}">
            <xm:f>NOT(ISERROR(SEARCH($M$72,AB26)))</xm:f>
            <xm:f>$M$72</xm:f>
            <x14:dxf>
              <fill>
                <patternFill>
                  <bgColor rgb="FF92D050"/>
                </patternFill>
              </fill>
            </x14:dxf>
          </x14:cfRule>
          <xm:sqref>AB26</xm:sqref>
        </x14:conditionalFormatting>
        <x14:conditionalFormatting xmlns:xm="http://schemas.microsoft.com/office/excel/2006/main">
          <x14:cfRule type="containsText" priority="574" operator="containsText" id="{DB321B15-5F44-43A0-8981-0C109447F492}">
            <xm:f>NOT(ISERROR(SEARCH($M$75,AB27)))</xm:f>
            <xm:f>$M$75</xm:f>
            <x14:dxf>
              <fill>
                <patternFill>
                  <bgColor rgb="FFFF0000"/>
                </patternFill>
              </fill>
            </x14:dxf>
          </x14:cfRule>
          <x14:cfRule type="containsText" priority="575" operator="containsText" id="{5D85A8C5-DA39-4E57-B180-F74CFD988E0C}">
            <xm:f>NOT(ISERROR(SEARCH($M$74,AB27)))</xm:f>
            <xm:f>$M$74</xm:f>
            <x14:dxf>
              <fill>
                <patternFill>
                  <bgColor rgb="FFFFC000"/>
                </patternFill>
              </fill>
            </x14:dxf>
          </x14:cfRule>
          <x14:cfRule type="containsText" priority="576" operator="containsText" id="{A7FB16D7-702D-49E5-8C5B-20ADBF6388D1}">
            <xm:f>NOT(ISERROR(SEARCH($M$73,AB27)))</xm:f>
            <xm:f>$M$73</xm:f>
            <x14:dxf>
              <fill>
                <patternFill>
                  <bgColor rgb="FFFFFF00"/>
                </patternFill>
              </fill>
            </x14:dxf>
          </x14:cfRule>
          <x14:cfRule type="containsText" priority="577" operator="containsText" id="{BABDE875-6C24-4482-8076-FC97F163558F}">
            <xm:f>NOT(ISERROR(SEARCH($M$72,AB27)))</xm:f>
            <xm:f>$M$72</xm:f>
            <x14:dxf>
              <fill>
                <patternFill>
                  <bgColor rgb="FF92D050"/>
                </patternFill>
              </fill>
            </x14:dxf>
          </x14:cfRule>
          <xm:sqref>AB27</xm:sqref>
        </x14:conditionalFormatting>
        <x14:conditionalFormatting xmlns:xm="http://schemas.microsoft.com/office/excel/2006/main">
          <x14:cfRule type="containsText" priority="570" operator="containsText" id="{C2D9FBF6-B0CF-4F78-8521-4D199A5D3BB2}">
            <xm:f>NOT(ISERROR(SEARCH($M$75,AB28)))</xm:f>
            <xm:f>$M$75</xm:f>
            <x14:dxf>
              <fill>
                <patternFill>
                  <bgColor rgb="FFFF0000"/>
                </patternFill>
              </fill>
            </x14:dxf>
          </x14:cfRule>
          <x14:cfRule type="containsText" priority="571" operator="containsText" id="{55942CDB-92CF-40B1-9BE6-3D381E09DA5E}">
            <xm:f>NOT(ISERROR(SEARCH($M$74,AB28)))</xm:f>
            <xm:f>$M$74</xm:f>
            <x14:dxf>
              <fill>
                <patternFill>
                  <bgColor rgb="FFFFC000"/>
                </patternFill>
              </fill>
            </x14:dxf>
          </x14:cfRule>
          <x14:cfRule type="containsText" priority="572" operator="containsText" id="{EAA38FAE-8841-46DB-BD42-FF7536A5B695}">
            <xm:f>NOT(ISERROR(SEARCH($M$73,AB28)))</xm:f>
            <xm:f>$M$73</xm:f>
            <x14:dxf>
              <fill>
                <patternFill>
                  <bgColor rgb="FFFFFF00"/>
                </patternFill>
              </fill>
            </x14:dxf>
          </x14:cfRule>
          <x14:cfRule type="containsText" priority="573" operator="containsText" id="{78B3EE4F-8061-4960-BCA2-A7D83A3AA14D}">
            <xm:f>NOT(ISERROR(SEARCH($M$72,AB28)))</xm:f>
            <xm:f>$M$72</xm:f>
            <x14:dxf>
              <fill>
                <patternFill>
                  <bgColor rgb="FF92D050"/>
                </patternFill>
              </fill>
            </x14:dxf>
          </x14:cfRule>
          <xm:sqref>AB28</xm:sqref>
        </x14:conditionalFormatting>
        <x14:conditionalFormatting xmlns:xm="http://schemas.microsoft.com/office/excel/2006/main">
          <x14:cfRule type="containsText" priority="562" operator="containsText" id="{A5304C5E-F1A8-4B57-90ED-40B2F682B8A1}">
            <xm:f>NOT(ISERROR(SEARCH($I$72,X29)))</xm:f>
            <xm:f>$I$72</xm:f>
            <x14:dxf>
              <fill>
                <patternFill>
                  <fgColor rgb="FF92D050"/>
                  <bgColor rgb="FF92D050"/>
                </patternFill>
              </fill>
            </x14:dxf>
          </x14:cfRule>
          <x14:cfRule type="containsText" priority="563" operator="containsText" id="{A7CDF6CF-DA2A-4E68-9917-F77B45FC7639}">
            <xm:f>NOT(ISERROR(SEARCH($I$73,X29)))</xm:f>
            <xm:f>$I$73</xm:f>
            <x14:dxf>
              <fill>
                <patternFill>
                  <bgColor rgb="FF00B050"/>
                </patternFill>
              </fill>
            </x14:dxf>
          </x14:cfRule>
          <x14:cfRule type="containsText" priority="564" operator="containsText" id="{13EA38FA-F353-4E0B-AED4-4F6FBFA71CC1}">
            <xm:f>NOT(ISERROR(SEARCH($I$76,X29)))</xm:f>
            <xm:f>$I$76</xm:f>
            <x14:dxf>
              <fill>
                <patternFill>
                  <bgColor rgb="FFFF0000"/>
                </patternFill>
              </fill>
            </x14:dxf>
          </x14:cfRule>
          <x14:cfRule type="containsText" priority="565" operator="containsText" id="{0871B191-5302-4347-A1E9-53824799C90D}">
            <xm:f>NOT(ISERROR(SEARCH($I$75,X29)))</xm:f>
            <xm:f>$I$75</xm:f>
            <x14:dxf>
              <fill>
                <patternFill>
                  <fgColor rgb="FFFFC000"/>
                  <bgColor rgb="FFFFC000"/>
                </patternFill>
              </fill>
            </x14:dxf>
          </x14:cfRule>
          <x14:cfRule type="containsText" priority="566" operator="containsText" id="{96FA1C3D-2FF4-4FEE-BF09-94F0218FF86F}">
            <xm:f>NOT(ISERROR(SEARCH($I$74,X29)))</xm:f>
            <xm:f>$I$74</xm:f>
            <x14:dxf>
              <fill>
                <patternFill>
                  <fgColor rgb="FFFFFF00"/>
                  <bgColor rgb="FFFFFF00"/>
                </patternFill>
              </fill>
            </x14:dxf>
          </x14:cfRule>
          <x14:cfRule type="containsText" priority="567" operator="containsText" id="{0AD60314-C77B-4520-B9E9-1F1A7E112165}">
            <xm:f>NOT(ISERROR(SEARCH($I$73,X29)))</xm:f>
            <xm:f>$I$73</xm:f>
            <x14:dxf>
              <fill>
                <patternFill>
                  <bgColor theme="0" tint="-0.14996795556505021"/>
                </patternFill>
              </fill>
            </x14:dxf>
          </x14:cfRule>
          <x14:cfRule type="cellIs" priority="568" operator="equal" id="{1ADD1CD4-E9EC-49C7-AD2B-9EBBCF09C8B8}">
            <xm:f>'Tabla probabiidad'!$B$5</xm:f>
            <x14:dxf>
              <fill>
                <patternFill>
                  <fgColor theme="6"/>
                </patternFill>
              </fill>
            </x14:dxf>
          </x14:cfRule>
          <x14:cfRule type="cellIs" priority="569" operator="equal" id="{4E754CB3-C0FB-42D5-BAA4-373483EA3B2C}">
            <xm:f>'Tabla probabiidad'!$B$5</xm:f>
            <x14:dxf>
              <fill>
                <patternFill>
                  <fgColor rgb="FF92D050"/>
                  <bgColor theme="6" tint="0.59996337778862885"/>
                </patternFill>
              </fill>
            </x14:dxf>
          </x14:cfRule>
          <xm:sqref>X29</xm:sqref>
        </x14:conditionalFormatting>
        <x14:conditionalFormatting xmlns:xm="http://schemas.microsoft.com/office/excel/2006/main">
          <x14:cfRule type="containsText" priority="557" operator="containsText" id="{0D19BC23-0867-46DB-91EC-A9677E7A8E47}">
            <xm:f>NOT(ISERROR(SEARCH($K$76,Z29)))</xm:f>
            <xm:f>$K$76</xm:f>
            <x14:dxf>
              <fill>
                <patternFill>
                  <bgColor rgb="FFFF0000"/>
                </patternFill>
              </fill>
            </x14:dxf>
          </x14:cfRule>
          <x14:cfRule type="containsText" priority="558" operator="containsText" id="{3412D37C-AFF6-4ABD-9371-C67A5AC39A0A}">
            <xm:f>NOT(ISERROR(SEARCH($K$75,Z29)))</xm:f>
            <xm:f>$K$75</xm:f>
            <x14:dxf>
              <fill>
                <patternFill>
                  <bgColor rgb="FFFFC000"/>
                </patternFill>
              </fill>
            </x14:dxf>
          </x14:cfRule>
          <x14:cfRule type="containsText" priority="559" operator="containsText" id="{6DF524F6-F4EE-4453-BC3B-9BBE77D3B941}">
            <xm:f>NOT(ISERROR(SEARCH($K$74,Z29)))</xm:f>
            <xm:f>$K$74</xm:f>
            <x14:dxf>
              <fill>
                <patternFill>
                  <bgColor rgb="FFFFFF00"/>
                </patternFill>
              </fill>
            </x14:dxf>
          </x14:cfRule>
          <x14:cfRule type="containsText" priority="560" operator="containsText" id="{B1C5B6B4-6710-4828-A92F-4B3C1B12BE49}">
            <xm:f>NOT(ISERROR(SEARCH($K$73,Z29)))</xm:f>
            <xm:f>$K$73</xm:f>
            <x14:dxf>
              <fill>
                <patternFill>
                  <bgColor rgb="FF00B050"/>
                </patternFill>
              </fill>
            </x14:dxf>
          </x14:cfRule>
          <x14:cfRule type="containsText" priority="561" operator="containsText" id="{277AB28E-4533-4ADF-8451-02101EC9E049}">
            <xm:f>NOT(ISERROR(SEARCH($K$72,Z29)))</xm:f>
            <xm:f>$K$72</xm:f>
            <x14:dxf>
              <fill>
                <patternFill>
                  <bgColor rgb="FF92D050"/>
                </patternFill>
              </fill>
            </x14:dxf>
          </x14:cfRule>
          <xm:sqref>Z29</xm:sqref>
        </x14:conditionalFormatting>
        <x14:conditionalFormatting xmlns:xm="http://schemas.microsoft.com/office/excel/2006/main">
          <x14:cfRule type="containsText" priority="553" operator="containsText" id="{DFC63698-53B0-45A3-BB09-3B0A73E38C0E}">
            <xm:f>NOT(ISERROR(SEARCH($M$75,AB29)))</xm:f>
            <xm:f>$M$75</xm:f>
            <x14:dxf>
              <fill>
                <patternFill>
                  <bgColor rgb="FFFF0000"/>
                </patternFill>
              </fill>
            </x14:dxf>
          </x14:cfRule>
          <x14:cfRule type="containsText" priority="554" operator="containsText" id="{2E54B02C-E684-49AB-95D9-87F72854A17A}">
            <xm:f>NOT(ISERROR(SEARCH($M$74,AB29)))</xm:f>
            <xm:f>$M$74</xm:f>
            <x14:dxf>
              <fill>
                <patternFill>
                  <bgColor rgb="FFFFC000"/>
                </patternFill>
              </fill>
            </x14:dxf>
          </x14:cfRule>
          <x14:cfRule type="containsText" priority="555" operator="containsText" id="{FA03CD6C-4574-42F0-8772-FCC6BD4F082F}">
            <xm:f>NOT(ISERROR(SEARCH($M$73,AB29)))</xm:f>
            <xm:f>$M$73</xm:f>
            <x14:dxf>
              <fill>
                <patternFill>
                  <bgColor rgb="FFFFFF00"/>
                </patternFill>
              </fill>
            </x14:dxf>
          </x14:cfRule>
          <x14:cfRule type="containsText" priority="556" operator="containsText" id="{81BCB80B-0E82-4E21-97BB-FE5ACA01302E}">
            <xm:f>NOT(ISERROR(SEARCH($M$72,AB29)))</xm:f>
            <xm:f>$M$72</xm:f>
            <x14:dxf>
              <fill>
                <patternFill>
                  <bgColor rgb="FF92D050"/>
                </patternFill>
              </fill>
            </x14:dxf>
          </x14:cfRule>
          <xm:sqref>AB29</xm:sqref>
        </x14:conditionalFormatting>
        <x14:conditionalFormatting xmlns:xm="http://schemas.microsoft.com/office/excel/2006/main">
          <x14:cfRule type="containsText" priority="548" operator="containsText" id="{77FD0443-D555-472D-BA2C-5FD9E47A7535}">
            <xm:f>NOT(ISERROR(SEARCH($K$76,Z30)))</xm:f>
            <xm:f>$K$76</xm:f>
            <x14:dxf>
              <fill>
                <patternFill>
                  <bgColor rgb="FFFF0000"/>
                </patternFill>
              </fill>
            </x14:dxf>
          </x14:cfRule>
          <x14:cfRule type="containsText" priority="549" operator="containsText" id="{0AD8C09E-43C5-4AD3-B802-F74181E3DCF8}">
            <xm:f>NOT(ISERROR(SEARCH($K$75,Z30)))</xm:f>
            <xm:f>$K$75</xm:f>
            <x14:dxf>
              <fill>
                <patternFill>
                  <bgColor rgb="FFFFC000"/>
                </patternFill>
              </fill>
            </x14:dxf>
          </x14:cfRule>
          <x14:cfRule type="containsText" priority="550" operator="containsText" id="{E7A505C0-C6FF-48F0-B699-03891E1653DD}">
            <xm:f>NOT(ISERROR(SEARCH($K$74,Z30)))</xm:f>
            <xm:f>$K$74</xm:f>
            <x14:dxf>
              <fill>
                <patternFill>
                  <bgColor rgb="FFFFFF00"/>
                </patternFill>
              </fill>
            </x14:dxf>
          </x14:cfRule>
          <x14:cfRule type="containsText" priority="551" operator="containsText" id="{F3BF332A-EC3B-453C-98C9-6AC4F8169011}">
            <xm:f>NOT(ISERROR(SEARCH($K$73,Z30)))</xm:f>
            <xm:f>$K$73</xm:f>
            <x14:dxf>
              <fill>
                <patternFill>
                  <bgColor rgb="FF00B050"/>
                </patternFill>
              </fill>
            </x14:dxf>
          </x14:cfRule>
          <x14:cfRule type="containsText" priority="552" operator="containsText" id="{8AB643A0-A40C-4C4D-B7BB-9096DA809AD8}">
            <xm:f>NOT(ISERROR(SEARCH($K$72,Z30)))</xm:f>
            <xm:f>$K$72</xm:f>
            <x14:dxf>
              <fill>
                <patternFill>
                  <bgColor rgb="FF92D050"/>
                </patternFill>
              </fill>
            </x14:dxf>
          </x14:cfRule>
          <xm:sqref>Z30:Z31</xm:sqref>
        </x14:conditionalFormatting>
        <x14:conditionalFormatting xmlns:xm="http://schemas.microsoft.com/office/excel/2006/main">
          <x14:cfRule type="containsText" priority="544" operator="containsText" id="{E312E48E-8863-4066-B8E0-9FFBAE181522}">
            <xm:f>NOT(ISERROR(SEARCH($M$75,AB30)))</xm:f>
            <xm:f>$M$75</xm:f>
            <x14:dxf>
              <fill>
                <patternFill>
                  <bgColor rgb="FFFF0000"/>
                </patternFill>
              </fill>
            </x14:dxf>
          </x14:cfRule>
          <x14:cfRule type="containsText" priority="545" operator="containsText" id="{E6B94969-0457-427A-86E7-736D9F84436A}">
            <xm:f>NOT(ISERROR(SEARCH($M$74,AB30)))</xm:f>
            <xm:f>$M$74</xm:f>
            <x14:dxf>
              <fill>
                <patternFill>
                  <bgColor rgb="FFFFC000"/>
                </patternFill>
              </fill>
            </x14:dxf>
          </x14:cfRule>
          <x14:cfRule type="containsText" priority="546" operator="containsText" id="{6D7F6EE4-0918-47A8-B780-E402EAFEDC4B}">
            <xm:f>NOT(ISERROR(SEARCH($M$73,AB30)))</xm:f>
            <xm:f>$M$73</xm:f>
            <x14:dxf>
              <fill>
                <patternFill>
                  <bgColor rgb="FFFFFF00"/>
                </patternFill>
              </fill>
            </x14:dxf>
          </x14:cfRule>
          <x14:cfRule type="containsText" priority="547" operator="containsText" id="{78B4759C-B3B0-490A-9EFF-0450029CD1D9}">
            <xm:f>NOT(ISERROR(SEARCH($M$72,AB30)))</xm:f>
            <xm:f>$M$72</xm:f>
            <x14:dxf>
              <fill>
                <patternFill>
                  <bgColor rgb="FF92D050"/>
                </patternFill>
              </fill>
            </x14:dxf>
          </x14:cfRule>
          <xm:sqref>AB30:AB31</xm:sqref>
        </x14:conditionalFormatting>
        <x14:conditionalFormatting xmlns:xm="http://schemas.microsoft.com/office/excel/2006/main">
          <x14:cfRule type="containsText" priority="539" operator="containsText" id="{98D5897D-0F27-4A4B-AC1B-790C9B8F0DC6}">
            <xm:f>NOT(ISERROR(SEARCH($K$76,Z32)))</xm:f>
            <xm:f>$K$76</xm:f>
            <x14:dxf>
              <fill>
                <patternFill>
                  <bgColor rgb="FFFF0000"/>
                </patternFill>
              </fill>
            </x14:dxf>
          </x14:cfRule>
          <x14:cfRule type="containsText" priority="540" operator="containsText" id="{7104079D-AAAC-48C8-A0EE-40D836490BEC}">
            <xm:f>NOT(ISERROR(SEARCH($K$75,Z32)))</xm:f>
            <xm:f>$K$75</xm:f>
            <x14:dxf>
              <fill>
                <patternFill>
                  <bgColor rgb="FFFFC000"/>
                </patternFill>
              </fill>
            </x14:dxf>
          </x14:cfRule>
          <x14:cfRule type="containsText" priority="541" operator="containsText" id="{F752BBAA-25A2-493F-B7CB-A43D9B2B2AC7}">
            <xm:f>NOT(ISERROR(SEARCH($K$74,Z32)))</xm:f>
            <xm:f>$K$74</xm:f>
            <x14:dxf>
              <fill>
                <patternFill>
                  <bgColor rgb="FFFFFF00"/>
                </patternFill>
              </fill>
            </x14:dxf>
          </x14:cfRule>
          <x14:cfRule type="containsText" priority="542" operator="containsText" id="{EFDB7D46-EA51-47CF-A829-0B2DCF384A57}">
            <xm:f>NOT(ISERROR(SEARCH($K$73,Z32)))</xm:f>
            <xm:f>$K$73</xm:f>
            <x14:dxf>
              <fill>
                <patternFill>
                  <bgColor rgb="FF00B050"/>
                </patternFill>
              </fill>
            </x14:dxf>
          </x14:cfRule>
          <x14:cfRule type="containsText" priority="543" operator="containsText" id="{B63631A2-3209-421D-82A7-B90418CDF6A4}">
            <xm:f>NOT(ISERROR(SEARCH($K$72,Z32)))</xm:f>
            <xm:f>$K$72</xm:f>
            <x14:dxf>
              <fill>
                <patternFill>
                  <bgColor rgb="FF92D050"/>
                </patternFill>
              </fill>
            </x14:dxf>
          </x14:cfRule>
          <xm:sqref>Z32</xm:sqref>
        </x14:conditionalFormatting>
        <x14:conditionalFormatting xmlns:xm="http://schemas.microsoft.com/office/excel/2006/main">
          <x14:cfRule type="containsText" priority="534" operator="containsText" id="{7A65FDDA-D829-4126-9B6A-693583147381}">
            <xm:f>NOT(ISERROR(SEARCH($K$76,Z33)))</xm:f>
            <xm:f>$K$76</xm:f>
            <x14:dxf>
              <fill>
                <patternFill>
                  <bgColor rgb="FFFF0000"/>
                </patternFill>
              </fill>
            </x14:dxf>
          </x14:cfRule>
          <x14:cfRule type="containsText" priority="535" operator="containsText" id="{6F62D8B4-67AD-4CB3-B312-896F37051D29}">
            <xm:f>NOT(ISERROR(SEARCH($K$75,Z33)))</xm:f>
            <xm:f>$K$75</xm:f>
            <x14:dxf>
              <fill>
                <patternFill>
                  <bgColor rgb="FFFFC000"/>
                </patternFill>
              </fill>
            </x14:dxf>
          </x14:cfRule>
          <x14:cfRule type="containsText" priority="536" operator="containsText" id="{091BD42B-330A-46BC-BB35-AE695D071577}">
            <xm:f>NOT(ISERROR(SEARCH($K$74,Z33)))</xm:f>
            <xm:f>$K$74</xm:f>
            <x14:dxf>
              <fill>
                <patternFill>
                  <bgColor rgb="FFFFFF00"/>
                </patternFill>
              </fill>
            </x14:dxf>
          </x14:cfRule>
          <x14:cfRule type="containsText" priority="537" operator="containsText" id="{BC545929-BAD4-46A4-9D4E-36287F5E71A9}">
            <xm:f>NOT(ISERROR(SEARCH($K$73,Z33)))</xm:f>
            <xm:f>$K$73</xm:f>
            <x14:dxf>
              <fill>
                <patternFill>
                  <bgColor rgb="FF00B050"/>
                </patternFill>
              </fill>
            </x14:dxf>
          </x14:cfRule>
          <x14:cfRule type="containsText" priority="538" operator="containsText" id="{867A10C8-CEDE-4FD4-8DA9-E54077E38564}">
            <xm:f>NOT(ISERROR(SEARCH($K$72,Z33)))</xm:f>
            <xm:f>$K$72</xm:f>
            <x14:dxf>
              <fill>
                <patternFill>
                  <bgColor rgb="FF92D050"/>
                </patternFill>
              </fill>
            </x14:dxf>
          </x14:cfRule>
          <xm:sqref>Z33</xm:sqref>
        </x14:conditionalFormatting>
        <x14:conditionalFormatting xmlns:xm="http://schemas.microsoft.com/office/excel/2006/main">
          <x14:cfRule type="containsText" priority="529" operator="containsText" id="{E7FC3595-4CC8-43F6-A86E-5020D79D76E3}">
            <xm:f>NOT(ISERROR(SEARCH($K$76,Z34)))</xm:f>
            <xm:f>$K$76</xm:f>
            <x14:dxf>
              <fill>
                <patternFill>
                  <bgColor rgb="FFFF0000"/>
                </patternFill>
              </fill>
            </x14:dxf>
          </x14:cfRule>
          <x14:cfRule type="containsText" priority="530" operator="containsText" id="{50FB431F-69C3-437F-AAC9-03CD645AD924}">
            <xm:f>NOT(ISERROR(SEARCH($K$75,Z34)))</xm:f>
            <xm:f>$K$75</xm:f>
            <x14:dxf>
              <fill>
                <patternFill>
                  <bgColor rgb="FFFFC000"/>
                </patternFill>
              </fill>
            </x14:dxf>
          </x14:cfRule>
          <x14:cfRule type="containsText" priority="531" operator="containsText" id="{D4A39E26-8E11-4887-A2E5-C64B0056DC5E}">
            <xm:f>NOT(ISERROR(SEARCH($K$74,Z34)))</xm:f>
            <xm:f>$K$74</xm:f>
            <x14:dxf>
              <fill>
                <patternFill>
                  <bgColor rgb="FFFFFF00"/>
                </patternFill>
              </fill>
            </x14:dxf>
          </x14:cfRule>
          <x14:cfRule type="containsText" priority="532" operator="containsText" id="{0EC7F393-7C8F-4718-999A-AD05C1A20C19}">
            <xm:f>NOT(ISERROR(SEARCH($K$73,Z34)))</xm:f>
            <xm:f>$K$73</xm:f>
            <x14:dxf>
              <fill>
                <patternFill>
                  <bgColor rgb="FF00B050"/>
                </patternFill>
              </fill>
            </x14:dxf>
          </x14:cfRule>
          <x14:cfRule type="containsText" priority="533" operator="containsText" id="{6D6F09CA-8538-46BD-8B8F-1523EB1F99E8}">
            <xm:f>NOT(ISERROR(SEARCH($K$72,Z34)))</xm:f>
            <xm:f>$K$72</xm:f>
            <x14:dxf>
              <fill>
                <patternFill>
                  <bgColor rgb="FF92D050"/>
                </patternFill>
              </fill>
            </x14:dxf>
          </x14:cfRule>
          <xm:sqref>Z34:Z35</xm:sqref>
        </x14:conditionalFormatting>
        <x14:conditionalFormatting xmlns:xm="http://schemas.microsoft.com/office/excel/2006/main">
          <x14:cfRule type="containsText" priority="525" operator="containsText" id="{99D543C3-43B7-4E1F-AD09-CE1F741DC627}">
            <xm:f>NOT(ISERROR(SEARCH($M$75,AB32)))</xm:f>
            <xm:f>$M$75</xm:f>
            <x14:dxf>
              <fill>
                <patternFill>
                  <bgColor rgb="FFFF0000"/>
                </patternFill>
              </fill>
            </x14:dxf>
          </x14:cfRule>
          <x14:cfRule type="containsText" priority="526" operator="containsText" id="{A897A3C1-6782-41E6-9F12-E3566372AAAC}">
            <xm:f>NOT(ISERROR(SEARCH($M$74,AB32)))</xm:f>
            <xm:f>$M$74</xm:f>
            <x14:dxf>
              <fill>
                <patternFill>
                  <bgColor rgb="FFFFC000"/>
                </patternFill>
              </fill>
            </x14:dxf>
          </x14:cfRule>
          <x14:cfRule type="containsText" priority="527" operator="containsText" id="{3B13B249-D241-40CC-9A7F-F5A614950BBA}">
            <xm:f>NOT(ISERROR(SEARCH($M$73,AB32)))</xm:f>
            <xm:f>$M$73</xm:f>
            <x14:dxf>
              <fill>
                <patternFill>
                  <bgColor rgb="FFFFFF00"/>
                </patternFill>
              </fill>
            </x14:dxf>
          </x14:cfRule>
          <x14:cfRule type="containsText" priority="528" operator="containsText" id="{15665EB4-F3C3-49E6-9B4D-096F78B4C2F8}">
            <xm:f>NOT(ISERROR(SEARCH($M$72,AB32)))</xm:f>
            <xm:f>$M$72</xm:f>
            <x14:dxf>
              <fill>
                <patternFill>
                  <bgColor rgb="FF92D050"/>
                </patternFill>
              </fill>
            </x14:dxf>
          </x14:cfRule>
          <xm:sqref>AB32</xm:sqref>
        </x14:conditionalFormatting>
        <x14:conditionalFormatting xmlns:xm="http://schemas.microsoft.com/office/excel/2006/main">
          <x14:cfRule type="containsText" priority="521" operator="containsText" id="{604F9A9D-945D-445E-94A5-54F7B88AF36C}">
            <xm:f>NOT(ISERROR(SEARCH($M$75,AB34)))</xm:f>
            <xm:f>$M$75</xm:f>
            <x14:dxf>
              <fill>
                <patternFill>
                  <bgColor rgb="FFFF0000"/>
                </patternFill>
              </fill>
            </x14:dxf>
          </x14:cfRule>
          <x14:cfRule type="containsText" priority="522" operator="containsText" id="{1A3198FC-ED71-4CEB-88CF-119BEE5E53D4}">
            <xm:f>NOT(ISERROR(SEARCH($M$74,AB34)))</xm:f>
            <xm:f>$M$74</xm:f>
            <x14:dxf>
              <fill>
                <patternFill>
                  <bgColor rgb="FFFFC000"/>
                </patternFill>
              </fill>
            </x14:dxf>
          </x14:cfRule>
          <x14:cfRule type="containsText" priority="523" operator="containsText" id="{64ACE265-B7BD-46C8-ACE9-9A5C7D6DD6E8}">
            <xm:f>NOT(ISERROR(SEARCH($M$73,AB34)))</xm:f>
            <xm:f>$M$73</xm:f>
            <x14:dxf>
              <fill>
                <patternFill>
                  <bgColor rgb="FFFFFF00"/>
                </patternFill>
              </fill>
            </x14:dxf>
          </x14:cfRule>
          <x14:cfRule type="containsText" priority="524" operator="containsText" id="{7E57AE41-E152-4CE5-BC1C-5A59A048F618}">
            <xm:f>NOT(ISERROR(SEARCH($M$72,AB34)))</xm:f>
            <xm:f>$M$72</xm:f>
            <x14:dxf>
              <fill>
                <patternFill>
                  <bgColor rgb="FF92D050"/>
                </patternFill>
              </fill>
            </x14:dxf>
          </x14:cfRule>
          <xm:sqref>AB34</xm:sqref>
        </x14:conditionalFormatting>
        <x14:conditionalFormatting xmlns:xm="http://schemas.microsoft.com/office/excel/2006/main">
          <x14:cfRule type="containsText" priority="517" operator="containsText" id="{540EF553-6BC1-4AAB-8079-B374BE0A1D6E}">
            <xm:f>NOT(ISERROR(SEARCH($M$75,AB33)))</xm:f>
            <xm:f>$M$75</xm:f>
            <x14:dxf>
              <fill>
                <patternFill>
                  <bgColor rgb="FFFF0000"/>
                </patternFill>
              </fill>
            </x14:dxf>
          </x14:cfRule>
          <x14:cfRule type="containsText" priority="518" operator="containsText" id="{33F7B75C-A2E4-4545-A603-FC5A1D1191C5}">
            <xm:f>NOT(ISERROR(SEARCH($M$74,AB33)))</xm:f>
            <xm:f>$M$74</xm:f>
            <x14:dxf>
              <fill>
                <patternFill>
                  <bgColor rgb="FFFFC000"/>
                </patternFill>
              </fill>
            </x14:dxf>
          </x14:cfRule>
          <x14:cfRule type="containsText" priority="519" operator="containsText" id="{AFF2A0B6-28A9-4C76-ADD8-1FBAD60ACAC8}">
            <xm:f>NOT(ISERROR(SEARCH($M$73,AB33)))</xm:f>
            <xm:f>$M$73</xm:f>
            <x14:dxf>
              <fill>
                <patternFill>
                  <bgColor rgb="FFFFFF00"/>
                </patternFill>
              </fill>
            </x14:dxf>
          </x14:cfRule>
          <x14:cfRule type="containsText" priority="520" operator="containsText" id="{0B410470-6829-4F4E-A50C-1FDC97333438}">
            <xm:f>NOT(ISERROR(SEARCH($M$72,AB33)))</xm:f>
            <xm:f>$M$72</xm:f>
            <x14:dxf>
              <fill>
                <patternFill>
                  <bgColor rgb="FF92D050"/>
                </patternFill>
              </fill>
            </x14:dxf>
          </x14:cfRule>
          <xm:sqref>AB33</xm:sqref>
        </x14:conditionalFormatting>
        <x14:conditionalFormatting xmlns:xm="http://schemas.microsoft.com/office/excel/2006/main">
          <x14:cfRule type="containsText" priority="513" operator="containsText" id="{52FFE859-C1FF-4C14-8061-AE3930B428E4}">
            <xm:f>NOT(ISERROR(SEARCH($M$75,AB35)))</xm:f>
            <xm:f>$M$75</xm:f>
            <x14:dxf>
              <fill>
                <patternFill>
                  <bgColor rgb="FFFF0000"/>
                </patternFill>
              </fill>
            </x14:dxf>
          </x14:cfRule>
          <x14:cfRule type="containsText" priority="514" operator="containsText" id="{DB43418D-DE50-4EF3-AB00-57DC34FF0592}">
            <xm:f>NOT(ISERROR(SEARCH($M$74,AB35)))</xm:f>
            <xm:f>$M$74</xm:f>
            <x14:dxf>
              <fill>
                <patternFill>
                  <bgColor rgb="FFFFC000"/>
                </patternFill>
              </fill>
            </x14:dxf>
          </x14:cfRule>
          <x14:cfRule type="containsText" priority="515" operator="containsText" id="{40BAE6A1-6D15-4006-8548-5F597B57C2A2}">
            <xm:f>NOT(ISERROR(SEARCH($M$73,AB35)))</xm:f>
            <xm:f>$M$73</xm:f>
            <x14:dxf>
              <fill>
                <patternFill>
                  <bgColor rgb="FFFFFF00"/>
                </patternFill>
              </fill>
            </x14:dxf>
          </x14:cfRule>
          <x14:cfRule type="containsText" priority="516" operator="containsText" id="{4EB82312-100A-4AFC-8A72-3D3DA6E14C0F}">
            <xm:f>NOT(ISERROR(SEARCH($M$72,AB35)))</xm:f>
            <xm:f>$M$72</xm:f>
            <x14:dxf>
              <fill>
                <patternFill>
                  <bgColor rgb="FF92D050"/>
                </patternFill>
              </fill>
            </x14:dxf>
          </x14:cfRule>
          <xm:sqref>AB35</xm:sqref>
        </x14:conditionalFormatting>
        <x14:conditionalFormatting xmlns:xm="http://schemas.microsoft.com/office/excel/2006/main">
          <x14:cfRule type="containsText" priority="508" operator="containsText" id="{FFB2A64C-FFD0-4DDC-A8C2-E78EDF911168}">
            <xm:f>NOT(ISERROR(SEARCH($K$76,Z36)))</xm:f>
            <xm:f>$K$76</xm:f>
            <x14:dxf>
              <fill>
                <patternFill>
                  <bgColor rgb="FFFF0000"/>
                </patternFill>
              </fill>
            </x14:dxf>
          </x14:cfRule>
          <x14:cfRule type="containsText" priority="509" operator="containsText" id="{D950BF23-9E93-4612-9D7B-E459625C5A50}">
            <xm:f>NOT(ISERROR(SEARCH($K$75,Z36)))</xm:f>
            <xm:f>$K$75</xm:f>
            <x14:dxf>
              <fill>
                <patternFill>
                  <bgColor rgb="FFFFC000"/>
                </patternFill>
              </fill>
            </x14:dxf>
          </x14:cfRule>
          <x14:cfRule type="containsText" priority="510" operator="containsText" id="{55971714-134B-44E1-91AD-724451631CDB}">
            <xm:f>NOT(ISERROR(SEARCH($K$74,Z36)))</xm:f>
            <xm:f>$K$74</xm:f>
            <x14:dxf>
              <fill>
                <patternFill>
                  <bgColor rgb="FFFFFF00"/>
                </patternFill>
              </fill>
            </x14:dxf>
          </x14:cfRule>
          <x14:cfRule type="containsText" priority="511" operator="containsText" id="{A76BA179-CE5E-42C0-8E98-DEFA7BBBDC2F}">
            <xm:f>NOT(ISERROR(SEARCH($K$73,Z36)))</xm:f>
            <xm:f>$K$73</xm:f>
            <x14:dxf>
              <fill>
                <patternFill>
                  <bgColor rgb="FF00B050"/>
                </patternFill>
              </fill>
            </x14:dxf>
          </x14:cfRule>
          <x14:cfRule type="containsText" priority="512" operator="containsText" id="{09AD181C-8E3D-4E1F-BF5F-B070B4D47207}">
            <xm:f>NOT(ISERROR(SEARCH($K$72,Z36)))</xm:f>
            <xm:f>$K$72</xm:f>
            <x14:dxf>
              <fill>
                <patternFill>
                  <bgColor rgb="FF92D050"/>
                </patternFill>
              </fill>
            </x14:dxf>
          </x14:cfRule>
          <xm:sqref>Z36</xm:sqref>
        </x14:conditionalFormatting>
        <x14:conditionalFormatting xmlns:xm="http://schemas.microsoft.com/office/excel/2006/main">
          <x14:cfRule type="containsText" priority="503" operator="containsText" id="{EFBBADD2-3FE1-42A5-B0B1-60630F59A2AB}">
            <xm:f>NOT(ISERROR(SEARCH($K$76,Z37)))</xm:f>
            <xm:f>$K$76</xm:f>
            <x14:dxf>
              <fill>
                <patternFill>
                  <bgColor rgb="FFFF0000"/>
                </patternFill>
              </fill>
            </x14:dxf>
          </x14:cfRule>
          <x14:cfRule type="containsText" priority="504" operator="containsText" id="{C7EB3308-B29B-4F95-91E6-962257E75B83}">
            <xm:f>NOT(ISERROR(SEARCH($K$75,Z37)))</xm:f>
            <xm:f>$K$75</xm:f>
            <x14:dxf>
              <fill>
                <patternFill>
                  <bgColor rgb="FFFFC000"/>
                </patternFill>
              </fill>
            </x14:dxf>
          </x14:cfRule>
          <x14:cfRule type="containsText" priority="505" operator="containsText" id="{1806E30E-C4DF-43F0-A002-8EED008742F5}">
            <xm:f>NOT(ISERROR(SEARCH($K$74,Z37)))</xm:f>
            <xm:f>$K$74</xm:f>
            <x14:dxf>
              <fill>
                <patternFill>
                  <bgColor rgb="FFFFFF00"/>
                </patternFill>
              </fill>
            </x14:dxf>
          </x14:cfRule>
          <x14:cfRule type="containsText" priority="506" operator="containsText" id="{9681FBAC-9744-4785-8DA0-E3E2789133BD}">
            <xm:f>NOT(ISERROR(SEARCH($K$73,Z37)))</xm:f>
            <xm:f>$K$73</xm:f>
            <x14:dxf>
              <fill>
                <patternFill>
                  <bgColor rgb="FF00B050"/>
                </patternFill>
              </fill>
            </x14:dxf>
          </x14:cfRule>
          <x14:cfRule type="containsText" priority="507" operator="containsText" id="{8E940400-3607-4C48-BAAF-0890593EB828}">
            <xm:f>NOT(ISERROR(SEARCH($K$72,Z37)))</xm:f>
            <xm:f>$K$72</xm:f>
            <x14:dxf>
              <fill>
                <patternFill>
                  <bgColor rgb="FF92D050"/>
                </patternFill>
              </fill>
            </x14:dxf>
          </x14:cfRule>
          <xm:sqref>Z37</xm:sqref>
        </x14:conditionalFormatting>
        <x14:conditionalFormatting xmlns:xm="http://schemas.microsoft.com/office/excel/2006/main">
          <x14:cfRule type="containsText" priority="499" operator="containsText" id="{7EF1A43E-388E-4665-BAF4-53E31286B573}">
            <xm:f>NOT(ISERROR(SEARCH($M$75,AB37)))</xm:f>
            <xm:f>$M$75</xm:f>
            <x14:dxf>
              <fill>
                <patternFill>
                  <bgColor rgb="FFFF0000"/>
                </patternFill>
              </fill>
            </x14:dxf>
          </x14:cfRule>
          <x14:cfRule type="containsText" priority="500" operator="containsText" id="{E02C0EB4-A6A6-4013-B940-71748131E184}">
            <xm:f>NOT(ISERROR(SEARCH($M$74,AB37)))</xm:f>
            <xm:f>$M$74</xm:f>
            <x14:dxf>
              <fill>
                <patternFill>
                  <bgColor rgb="FFFFC000"/>
                </patternFill>
              </fill>
            </x14:dxf>
          </x14:cfRule>
          <x14:cfRule type="containsText" priority="501" operator="containsText" id="{C9443F06-07F3-4A97-9604-5CAAB038B68F}">
            <xm:f>NOT(ISERROR(SEARCH($M$73,AB37)))</xm:f>
            <xm:f>$M$73</xm:f>
            <x14:dxf>
              <fill>
                <patternFill>
                  <bgColor rgb="FFFFFF00"/>
                </patternFill>
              </fill>
            </x14:dxf>
          </x14:cfRule>
          <x14:cfRule type="containsText" priority="502" operator="containsText" id="{73F7FD54-0949-4634-98EF-56369728E36F}">
            <xm:f>NOT(ISERROR(SEARCH($M$72,AB37)))</xm:f>
            <xm:f>$M$72</xm:f>
            <x14:dxf>
              <fill>
                <patternFill>
                  <bgColor rgb="FF92D050"/>
                </patternFill>
              </fill>
            </x14:dxf>
          </x14:cfRule>
          <xm:sqref>AB37</xm:sqref>
        </x14:conditionalFormatting>
        <x14:conditionalFormatting xmlns:xm="http://schemas.microsoft.com/office/excel/2006/main">
          <x14:cfRule type="containsText" priority="495" operator="containsText" id="{77604329-9304-4825-B75A-B4431E335486}">
            <xm:f>NOT(ISERROR(SEARCH($M$75,AB36)))</xm:f>
            <xm:f>$M$75</xm:f>
            <x14:dxf>
              <fill>
                <patternFill>
                  <bgColor rgb="FFFF0000"/>
                </patternFill>
              </fill>
            </x14:dxf>
          </x14:cfRule>
          <x14:cfRule type="containsText" priority="496" operator="containsText" id="{4CBED13E-1578-46DE-B1C6-7BE0DC10ACC1}">
            <xm:f>NOT(ISERROR(SEARCH($M$74,AB36)))</xm:f>
            <xm:f>$M$74</xm:f>
            <x14:dxf>
              <fill>
                <patternFill>
                  <bgColor rgb="FFFFC000"/>
                </patternFill>
              </fill>
            </x14:dxf>
          </x14:cfRule>
          <x14:cfRule type="containsText" priority="497" operator="containsText" id="{87A7F9FB-539D-4B6B-81FC-7D4FD9178C1B}">
            <xm:f>NOT(ISERROR(SEARCH($M$73,AB36)))</xm:f>
            <xm:f>$M$73</xm:f>
            <x14:dxf>
              <fill>
                <patternFill>
                  <bgColor rgb="FFFFFF00"/>
                </patternFill>
              </fill>
            </x14:dxf>
          </x14:cfRule>
          <x14:cfRule type="containsText" priority="498" operator="containsText" id="{E95C655E-1074-4A01-8BD1-0E729A370124}">
            <xm:f>NOT(ISERROR(SEARCH($M$72,AB36)))</xm:f>
            <xm:f>$M$72</xm:f>
            <x14:dxf>
              <fill>
                <patternFill>
                  <bgColor rgb="FF92D050"/>
                </patternFill>
              </fill>
            </x14:dxf>
          </x14:cfRule>
          <xm:sqref>AB36</xm:sqref>
        </x14:conditionalFormatting>
        <x14:conditionalFormatting xmlns:xm="http://schemas.microsoft.com/office/excel/2006/main">
          <x14:cfRule type="containsText" priority="490" operator="containsText" id="{3B6B188A-08FA-402C-B3AE-68A405B0E597}">
            <xm:f>NOT(ISERROR(SEARCH($K$76,Z38)))</xm:f>
            <xm:f>$K$76</xm:f>
            <x14:dxf>
              <fill>
                <patternFill>
                  <bgColor rgb="FFFF0000"/>
                </patternFill>
              </fill>
            </x14:dxf>
          </x14:cfRule>
          <x14:cfRule type="containsText" priority="491" operator="containsText" id="{A98D6B26-5436-4CFE-B6E0-E2DC5ECC0699}">
            <xm:f>NOT(ISERROR(SEARCH($K$75,Z38)))</xm:f>
            <xm:f>$K$75</xm:f>
            <x14:dxf>
              <fill>
                <patternFill>
                  <bgColor rgb="FFFFC000"/>
                </patternFill>
              </fill>
            </x14:dxf>
          </x14:cfRule>
          <x14:cfRule type="containsText" priority="492" operator="containsText" id="{71B7AD3B-5375-4BD4-979F-F8E9A9938803}">
            <xm:f>NOT(ISERROR(SEARCH($K$74,Z38)))</xm:f>
            <xm:f>$K$74</xm:f>
            <x14:dxf>
              <fill>
                <patternFill>
                  <bgColor rgb="FFFFFF00"/>
                </patternFill>
              </fill>
            </x14:dxf>
          </x14:cfRule>
          <x14:cfRule type="containsText" priority="493" operator="containsText" id="{DDBCAFBB-CDD6-4B74-9D4C-24711D1457AA}">
            <xm:f>NOT(ISERROR(SEARCH($K$73,Z38)))</xm:f>
            <xm:f>$K$73</xm:f>
            <x14:dxf>
              <fill>
                <patternFill>
                  <bgColor rgb="FF00B050"/>
                </patternFill>
              </fill>
            </x14:dxf>
          </x14:cfRule>
          <x14:cfRule type="containsText" priority="494" operator="containsText" id="{DEF7ADCC-11AC-43EE-9FE0-2F23698EB4C7}">
            <xm:f>NOT(ISERROR(SEARCH($K$72,Z38)))</xm:f>
            <xm:f>$K$72</xm:f>
            <x14:dxf>
              <fill>
                <patternFill>
                  <bgColor rgb="FF92D050"/>
                </patternFill>
              </fill>
            </x14:dxf>
          </x14:cfRule>
          <xm:sqref>Z38</xm:sqref>
        </x14:conditionalFormatting>
        <x14:conditionalFormatting xmlns:xm="http://schemas.microsoft.com/office/excel/2006/main">
          <x14:cfRule type="containsText" priority="486" operator="containsText" id="{0BBE88C0-2C98-4F76-B3A3-59456A65560A}">
            <xm:f>NOT(ISERROR(SEARCH($M$75,AB38)))</xm:f>
            <xm:f>$M$75</xm:f>
            <x14:dxf>
              <fill>
                <patternFill>
                  <bgColor rgb="FFFF0000"/>
                </patternFill>
              </fill>
            </x14:dxf>
          </x14:cfRule>
          <x14:cfRule type="containsText" priority="487" operator="containsText" id="{5D64AFE7-683E-4248-964F-36DD8A7A79E9}">
            <xm:f>NOT(ISERROR(SEARCH($M$74,AB38)))</xm:f>
            <xm:f>$M$74</xm:f>
            <x14:dxf>
              <fill>
                <patternFill>
                  <bgColor rgb="FFFFC000"/>
                </patternFill>
              </fill>
            </x14:dxf>
          </x14:cfRule>
          <x14:cfRule type="containsText" priority="488" operator="containsText" id="{2BA2DA28-ACAA-45AE-B6DC-2EB1DB9EFBD4}">
            <xm:f>NOT(ISERROR(SEARCH($M$73,AB38)))</xm:f>
            <xm:f>$M$73</xm:f>
            <x14:dxf>
              <fill>
                <patternFill>
                  <bgColor rgb="FFFFFF00"/>
                </patternFill>
              </fill>
            </x14:dxf>
          </x14:cfRule>
          <x14:cfRule type="containsText" priority="489" operator="containsText" id="{D0F6D85A-DCF7-4F13-B500-1830CC231B18}">
            <xm:f>NOT(ISERROR(SEARCH($M$72,AB38)))</xm:f>
            <xm:f>$M$72</xm:f>
            <x14:dxf>
              <fill>
                <patternFill>
                  <bgColor rgb="FF92D050"/>
                </patternFill>
              </fill>
            </x14:dxf>
          </x14:cfRule>
          <xm:sqref>AB38</xm:sqref>
        </x14:conditionalFormatting>
        <x14:conditionalFormatting xmlns:xm="http://schemas.microsoft.com/office/excel/2006/main">
          <x14:cfRule type="containsText" priority="478" operator="containsText" id="{E73444EE-D91B-4107-8DA3-F7219922A0A1}">
            <xm:f>NOT(ISERROR(SEARCH($I$72,I43)))</xm:f>
            <xm:f>$I$72</xm:f>
            <x14:dxf>
              <fill>
                <patternFill>
                  <fgColor rgb="FF92D050"/>
                  <bgColor rgb="FF92D050"/>
                </patternFill>
              </fill>
            </x14:dxf>
          </x14:cfRule>
          <x14:cfRule type="containsText" priority="479" operator="containsText" id="{866B6A9D-7E80-4100-BA39-70BF247C0DB1}">
            <xm:f>NOT(ISERROR(SEARCH($I$73,I43)))</xm:f>
            <xm:f>$I$73</xm:f>
            <x14:dxf>
              <fill>
                <patternFill>
                  <bgColor rgb="FF00B050"/>
                </patternFill>
              </fill>
            </x14:dxf>
          </x14:cfRule>
          <x14:cfRule type="containsText" priority="480" operator="containsText" id="{D9481CB2-DD36-4A48-A533-A262262A41AC}">
            <xm:f>NOT(ISERROR(SEARCH($I$76,I43)))</xm:f>
            <xm:f>$I$76</xm:f>
            <x14:dxf>
              <fill>
                <patternFill>
                  <bgColor rgb="FFFF0000"/>
                </patternFill>
              </fill>
            </x14:dxf>
          </x14:cfRule>
          <x14:cfRule type="containsText" priority="481" operator="containsText" id="{ECCCF798-1C7A-4B31-B594-476C4D8A83C7}">
            <xm:f>NOT(ISERROR(SEARCH($I$75,I43)))</xm:f>
            <xm:f>$I$75</xm:f>
            <x14:dxf>
              <fill>
                <patternFill>
                  <fgColor rgb="FFFFC000"/>
                  <bgColor rgb="FFFFC000"/>
                </patternFill>
              </fill>
            </x14:dxf>
          </x14:cfRule>
          <x14:cfRule type="containsText" priority="482" operator="containsText" id="{643D29B0-4A98-4052-98CB-F34377E57B4C}">
            <xm:f>NOT(ISERROR(SEARCH($I$74,I43)))</xm:f>
            <xm:f>$I$74</xm:f>
            <x14:dxf>
              <fill>
                <patternFill>
                  <fgColor rgb="FFFFFF00"/>
                  <bgColor rgb="FFFFFF00"/>
                </patternFill>
              </fill>
            </x14:dxf>
          </x14:cfRule>
          <x14:cfRule type="containsText" priority="483" operator="containsText" id="{80674EBE-F414-4FC8-A222-12D7C8566160}">
            <xm:f>NOT(ISERROR(SEARCH($I$73,I43)))</xm:f>
            <xm:f>$I$73</xm:f>
            <x14:dxf>
              <fill>
                <patternFill>
                  <bgColor theme="0" tint="-0.14996795556505021"/>
                </patternFill>
              </fill>
            </x14:dxf>
          </x14:cfRule>
          <x14:cfRule type="cellIs" priority="484" operator="equal" id="{927F7117-DAC2-4D20-94B5-0305A1C91886}">
            <xm:f>'Tabla probabiidad'!$B$5</xm:f>
            <x14:dxf>
              <fill>
                <patternFill>
                  <fgColor theme="6"/>
                </patternFill>
              </fill>
            </x14:dxf>
          </x14:cfRule>
          <x14:cfRule type="cellIs" priority="485" operator="equal" id="{D0433B2E-93B3-45DB-992C-FE4885D1A6B5}">
            <xm:f>'Tabla probabiidad'!$B$5</xm:f>
            <x14:dxf>
              <fill>
                <patternFill>
                  <fgColor rgb="FF92D050"/>
                  <bgColor theme="6" tint="0.59996337778862885"/>
                </patternFill>
              </fill>
            </x14:dxf>
          </x14:cfRule>
          <xm:sqref>I43</xm:sqref>
        </x14:conditionalFormatting>
        <x14:conditionalFormatting xmlns:xm="http://schemas.microsoft.com/office/excel/2006/main">
          <x14:cfRule type="containsText" priority="470" operator="containsText" id="{336F95E1-2228-402F-B5A4-0FB39AC6296C}">
            <xm:f>NOT(ISERROR(SEARCH($I$72,I44)))</xm:f>
            <xm:f>$I$72</xm:f>
            <x14:dxf>
              <fill>
                <patternFill>
                  <fgColor rgb="FF92D050"/>
                  <bgColor rgb="FF92D050"/>
                </patternFill>
              </fill>
            </x14:dxf>
          </x14:cfRule>
          <x14:cfRule type="containsText" priority="471" operator="containsText" id="{BC0C8B4A-AB4B-4C2A-8531-DEC2DF3189B6}">
            <xm:f>NOT(ISERROR(SEARCH($I$73,I44)))</xm:f>
            <xm:f>$I$73</xm:f>
            <x14:dxf>
              <fill>
                <patternFill>
                  <bgColor rgb="FF00B050"/>
                </patternFill>
              </fill>
            </x14:dxf>
          </x14:cfRule>
          <x14:cfRule type="containsText" priority="472" operator="containsText" id="{64C1D726-42E6-4BC8-9528-90BE437BD740}">
            <xm:f>NOT(ISERROR(SEARCH($I$76,I44)))</xm:f>
            <xm:f>$I$76</xm:f>
            <x14:dxf>
              <fill>
                <patternFill>
                  <bgColor rgb="FFFF0000"/>
                </patternFill>
              </fill>
            </x14:dxf>
          </x14:cfRule>
          <x14:cfRule type="containsText" priority="473" operator="containsText" id="{FF56A9A7-F3D0-49AE-A5E3-2D3102AF9048}">
            <xm:f>NOT(ISERROR(SEARCH($I$75,I44)))</xm:f>
            <xm:f>$I$75</xm:f>
            <x14:dxf>
              <fill>
                <patternFill>
                  <fgColor rgb="FFFFC000"/>
                  <bgColor rgb="FFFFC000"/>
                </patternFill>
              </fill>
            </x14:dxf>
          </x14:cfRule>
          <x14:cfRule type="containsText" priority="474" operator="containsText" id="{BC40ED75-7EF0-46EB-B44A-81FCEEECFDFA}">
            <xm:f>NOT(ISERROR(SEARCH($I$74,I44)))</xm:f>
            <xm:f>$I$74</xm:f>
            <x14:dxf>
              <fill>
                <patternFill>
                  <fgColor rgb="FFFFFF00"/>
                  <bgColor rgb="FFFFFF00"/>
                </patternFill>
              </fill>
            </x14:dxf>
          </x14:cfRule>
          <x14:cfRule type="containsText" priority="475" operator="containsText" id="{AA221489-4E64-40D3-8E5C-731744D470F5}">
            <xm:f>NOT(ISERROR(SEARCH($I$73,I44)))</xm:f>
            <xm:f>$I$73</xm:f>
            <x14:dxf>
              <fill>
                <patternFill>
                  <bgColor theme="0" tint="-0.14996795556505021"/>
                </patternFill>
              </fill>
            </x14:dxf>
          </x14:cfRule>
          <x14:cfRule type="cellIs" priority="476" operator="equal" id="{7DC8115F-C012-4773-A0EB-B76A6507BBD5}">
            <xm:f>'Tabla probabiidad'!$B$5</xm:f>
            <x14:dxf>
              <fill>
                <patternFill>
                  <fgColor theme="6"/>
                </patternFill>
              </fill>
            </x14:dxf>
          </x14:cfRule>
          <x14:cfRule type="cellIs" priority="477" operator="equal" id="{3E6D58CB-175B-4CB8-A02D-76D2E8625F7A}">
            <xm:f>'Tabla probabiidad'!$B$5</xm:f>
            <x14:dxf>
              <fill>
                <patternFill>
                  <fgColor rgb="FF92D050"/>
                  <bgColor theme="6" tint="0.59996337778862885"/>
                </patternFill>
              </fill>
            </x14:dxf>
          </x14:cfRule>
          <xm:sqref>I44:I45</xm:sqref>
        </x14:conditionalFormatting>
        <x14:conditionalFormatting xmlns:xm="http://schemas.microsoft.com/office/excel/2006/main">
          <x14:cfRule type="containsText" priority="462" operator="containsText" id="{D67968F7-AE70-4BB0-BF6B-1B849F9080D2}">
            <xm:f>NOT(ISERROR(SEARCH($I$72,I46)))</xm:f>
            <xm:f>$I$72</xm:f>
            <x14:dxf>
              <fill>
                <patternFill>
                  <fgColor rgb="FF92D050"/>
                  <bgColor rgb="FF92D050"/>
                </patternFill>
              </fill>
            </x14:dxf>
          </x14:cfRule>
          <x14:cfRule type="containsText" priority="463" operator="containsText" id="{C97D3F6D-A2DA-4775-8CCE-93FB267DC7E1}">
            <xm:f>NOT(ISERROR(SEARCH($I$73,I46)))</xm:f>
            <xm:f>$I$73</xm:f>
            <x14:dxf>
              <fill>
                <patternFill>
                  <bgColor rgb="FF00B050"/>
                </patternFill>
              </fill>
            </x14:dxf>
          </x14:cfRule>
          <x14:cfRule type="containsText" priority="464" operator="containsText" id="{78B28BE7-4875-4D52-9330-5BA76BC10835}">
            <xm:f>NOT(ISERROR(SEARCH($I$76,I46)))</xm:f>
            <xm:f>$I$76</xm:f>
            <x14:dxf>
              <fill>
                <patternFill>
                  <bgColor rgb="FFFF0000"/>
                </patternFill>
              </fill>
            </x14:dxf>
          </x14:cfRule>
          <x14:cfRule type="containsText" priority="465" operator="containsText" id="{FA39AE46-421A-40AB-B7D9-C9FB6720EA13}">
            <xm:f>NOT(ISERROR(SEARCH($I$75,I46)))</xm:f>
            <xm:f>$I$75</xm:f>
            <x14:dxf>
              <fill>
                <patternFill>
                  <fgColor rgb="FFFFC000"/>
                  <bgColor rgb="FFFFC000"/>
                </patternFill>
              </fill>
            </x14:dxf>
          </x14:cfRule>
          <x14:cfRule type="containsText" priority="466" operator="containsText" id="{95405097-09E4-456C-B5AC-9560BE007B00}">
            <xm:f>NOT(ISERROR(SEARCH($I$74,I46)))</xm:f>
            <xm:f>$I$74</xm:f>
            <x14:dxf>
              <fill>
                <patternFill>
                  <fgColor rgb="FFFFFF00"/>
                  <bgColor rgb="FFFFFF00"/>
                </patternFill>
              </fill>
            </x14:dxf>
          </x14:cfRule>
          <x14:cfRule type="containsText" priority="467" operator="containsText" id="{5859877F-4DE0-440A-B86B-35662116E8A1}">
            <xm:f>NOT(ISERROR(SEARCH($I$73,I46)))</xm:f>
            <xm:f>$I$73</xm:f>
            <x14:dxf>
              <fill>
                <patternFill>
                  <bgColor theme="0" tint="-0.14996795556505021"/>
                </patternFill>
              </fill>
            </x14:dxf>
          </x14:cfRule>
          <x14:cfRule type="cellIs" priority="468" operator="equal" id="{E3DF7C92-B8A9-4A9A-A0B2-0E29592E6511}">
            <xm:f>'Tabla probabiidad'!$B$5</xm:f>
            <x14:dxf>
              <fill>
                <patternFill>
                  <fgColor theme="6"/>
                </patternFill>
              </fill>
            </x14:dxf>
          </x14:cfRule>
          <x14:cfRule type="cellIs" priority="469" operator="equal" id="{A5194B5C-CF75-4FBC-AB98-5012300EC0A0}">
            <xm:f>'Tabla probabiidad'!$B$5</xm:f>
            <x14:dxf>
              <fill>
                <patternFill>
                  <fgColor rgb="FF92D050"/>
                  <bgColor theme="6" tint="0.59996337778862885"/>
                </patternFill>
              </fill>
            </x14:dxf>
          </x14:cfRule>
          <xm:sqref>I46</xm:sqref>
        </x14:conditionalFormatting>
        <x14:conditionalFormatting xmlns:xm="http://schemas.microsoft.com/office/excel/2006/main">
          <x14:cfRule type="containsText" priority="457" operator="containsText" id="{CEE2DFDB-4A10-43C0-A97F-CD99F7DA90F9}">
            <xm:f>NOT(ISERROR(SEARCH($K$76,K43)))</xm:f>
            <xm:f>$K$76</xm:f>
            <x14:dxf>
              <fill>
                <patternFill>
                  <bgColor rgb="FFFF0000"/>
                </patternFill>
              </fill>
            </x14:dxf>
          </x14:cfRule>
          <x14:cfRule type="containsText" priority="458" operator="containsText" id="{1F85FDB9-ACD7-47AE-9FEE-E29839E92464}">
            <xm:f>NOT(ISERROR(SEARCH($K$75,K43)))</xm:f>
            <xm:f>$K$75</xm:f>
            <x14:dxf>
              <fill>
                <patternFill>
                  <bgColor rgb="FFFFC000"/>
                </patternFill>
              </fill>
            </x14:dxf>
          </x14:cfRule>
          <x14:cfRule type="containsText" priority="459" operator="containsText" id="{55E7A2DC-4C45-4215-861F-F489A1212D30}">
            <xm:f>NOT(ISERROR(SEARCH($K$74,K43)))</xm:f>
            <xm:f>$K$74</xm:f>
            <x14:dxf>
              <fill>
                <patternFill>
                  <bgColor rgb="FFFFFF00"/>
                </patternFill>
              </fill>
            </x14:dxf>
          </x14:cfRule>
          <x14:cfRule type="containsText" priority="460" operator="containsText" id="{69FA5D35-5B94-4BAB-BF8F-2E07AA28F6DE}">
            <xm:f>NOT(ISERROR(SEARCH($K$73,K43)))</xm:f>
            <xm:f>$K$73</xm:f>
            <x14:dxf>
              <fill>
                <patternFill>
                  <bgColor rgb="FF00B050"/>
                </patternFill>
              </fill>
            </x14:dxf>
          </x14:cfRule>
          <x14:cfRule type="containsText" priority="461" operator="containsText" id="{9D225B59-2F74-4F11-BC01-449C4EE7826D}">
            <xm:f>NOT(ISERROR(SEARCH($K$72,K43)))</xm:f>
            <xm:f>$K$72</xm:f>
            <x14:dxf>
              <fill>
                <patternFill>
                  <bgColor rgb="FF92D050"/>
                </patternFill>
              </fill>
            </x14:dxf>
          </x14:cfRule>
          <xm:sqref>K43</xm:sqref>
        </x14:conditionalFormatting>
        <x14:conditionalFormatting xmlns:xm="http://schemas.microsoft.com/office/excel/2006/main">
          <x14:cfRule type="containsText" priority="452" operator="containsText" id="{6C92A32C-58F0-4D16-BB07-58939EB5076E}">
            <xm:f>NOT(ISERROR(SEARCH($K$76,K45)))</xm:f>
            <xm:f>$K$76</xm:f>
            <x14:dxf>
              <fill>
                <patternFill>
                  <bgColor rgb="FFFF0000"/>
                </patternFill>
              </fill>
            </x14:dxf>
          </x14:cfRule>
          <x14:cfRule type="containsText" priority="453" operator="containsText" id="{2CFFC897-6404-48E6-95F6-29849FCBEBFF}">
            <xm:f>NOT(ISERROR(SEARCH($K$75,K45)))</xm:f>
            <xm:f>$K$75</xm:f>
            <x14:dxf>
              <fill>
                <patternFill>
                  <bgColor rgb="FFFFC000"/>
                </patternFill>
              </fill>
            </x14:dxf>
          </x14:cfRule>
          <x14:cfRule type="containsText" priority="454" operator="containsText" id="{11FA685A-FCBB-4D6C-865D-9B778950D89D}">
            <xm:f>NOT(ISERROR(SEARCH($K$74,K45)))</xm:f>
            <xm:f>$K$74</xm:f>
            <x14:dxf>
              <fill>
                <patternFill>
                  <bgColor rgb="FFFFFF00"/>
                </patternFill>
              </fill>
            </x14:dxf>
          </x14:cfRule>
          <x14:cfRule type="containsText" priority="455" operator="containsText" id="{BC9D0BF6-50A9-4C69-8920-BF9D1DB916D4}">
            <xm:f>NOT(ISERROR(SEARCH($K$73,K45)))</xm:f>
            <xm:f>$K$73</xm:f>
            <x14:dxf>
              <fill>
                <patternFill>
                  <bgColor rgb="FF00B050"/>
                </patternFill>
              </fill>
            </x14:dxf>
          </x14:cfRule>
          <x14:cfRule type="containsText" priority="456" operator="containsText" id="{9B56E679-C5A7-423B-9AF5-9934D81CED9F}">
            <xm:f>NOT(ISERROR(SEARCH($K$72,K45)))</xm:f>
            <xm:f>$K$72</xm:f>
            <x14:dxf>
              <fill>
                <patternFill>
                  <bgColor rgb="FF92D050"/>
                </patternFill>
              </fill>
            </x14:dxf>
          </x14:cfRule>
          <xm:sqref>K45:K46</xm:sqref>
        </x14:conditionalFormatting>
        <x14:conditionalFormatting xmlns:xm="http://schemas.microsoft.com/office/excel/2006/main">
          <x14:cfRule type="containsText" priority="447" operator="containsText" id="{628DDE66-677B-4E83-BE07-D73A1A5FB213}">
            <xm:f>NOT(ISERROR(SEARCH($K$76,K44)))</xm:f>
            <xm:f>$K$76</xm:f>
            <x14:dxf>
              <fill>
                <patternFill>
                  <bgColor rgb="FFFF0000"/>
                </patternFill>
              </fill>
            </x14:dxf>
          </x14:cfRule>
          <x14:cfRule type="containsText" priority="448" operator="containsText" id="{D66FA072-8CA9-4149-BD1D-FA3134349194}">
            <xm:f>NOT(ISERROR(SEARCH($K$75,K44)))</xm:f>
            <xm:f>$K$75</xm:f>
            <x14:dxf>
              <fill>
                <patternFill>
                  <bgColor rgb="FFFFC000"/>
                </patternFill>
              </fill>
            </x14:dxf>
          </x14:cfRule>
          <x14:cfRule type="containsText" priority="449" operator="containsText" id="{33A8ED17-2787-43E9-A89B-AAB9B4A1C1B2}">
            <xm:f>NOT(ISERROR(SEARCH($K$74,K44)))</xm:f>
            <xm:f>$K$74</xm:f>
            <x14:dxf>
              <fill>
                <patternFill>
                  <bgColor rgb="FFFFFF00"/>
                </patternFill>
              </fill>
            </x14:dxf>
          </x14:cfRule>
          <x14:cfRule type="containsText" priority="450" operator="containsText" id="{61FA0747-6CDD-414B-B03B-4B130D5E2C55}">
            <xm:f>NOT(ISERROR(SEARCH($K$73,K44)))</xm:f>
            <xm:f>$K$73</xm:f>
            <x14:dxf>
              <fill>
                <patternFill>
                  <bgColor rgb="FF00B050"/>
                </patternFill>
              </fill>
            </x14:dxf>
          </x14:cfRule>
          <x14:cfRule type="containsText" priority="451" operator="containsText" id="{6BA48A4A-4A27-461E-90FA-6316C9534F24}">
            <xm:f>NOT(ISERROR(SEARCH($K$72,K44)))</xm:f>
            <xm:f>$K$72</xm:f>
            <x14:dxf>
              <fill>
                <patternFill>
                  <bgColor rgb="FF92D050"/>
                </patternFill>
              </fill>
            </x14:dxf>
          </x14:cfRule>
          <xm:sqref>K44</xm:sqref>
        </x14:conditionalFormatting>
        <x14:conditionalFormatting xmlns:xm="http://schemas.microsoft.com/office/excel/2006/main">
          <x14:cfRule type="containsText" priority="443" operator="containsText" id="{77808684-7243-4BF9-A251-7D1CFC3BDCD0}">
            <xm:f>NOT(ISERROR(SEARCH($M$75,M43)))</xm:f>
            <xm:f>$M$75</xm:f>
            <x14:dxf>
              <fill>
                <patternFill>
                  <bgColor rgb="FFFF0000"/>
                </patternFill>
              </fill>
            </x14:dxf>
          </x14:cfRule>
          <x14:cfRule type="containsText" priority="444" operator="containsText" id="{B969A23E-1E98-4E8D-AE0D-000E656796E4}">
            <xm:f>NOT(ISERROR(SEARCH($M$74,M43)))</xm:f>
            <xm:f>$M$74</xm:f>
            <x14:dxf>
              <fill>
                <patternFill>
                  <bgColor rgb="FFFFC000"/>
                </patternFill>
              </fill>
            </x14:dxf>
          </x14:cfRule>
          <x14:cfRule type="containsText" priority="445" operator="containsText" id="{82FAE427-FF5E-4EB3-91B2-90F65A48BB2C}">
            <xm:f>NOT(ISERROR(SEARCH($M$73,M43)))</xm:f>
            <xm:f>$M$73</xm:f>
            <x14:dxf>
              <fill>
                <patternFill>
                  <bgColor rgb="FFFFFF00"/>
                </patternFill>
              </fill>
            </x14:dxf>
          </x14:cfRule>
          <x14:cfRule type="containsText" priority="446" operator="containsText" id="{1330D218-475E-4316-B4A2-8B5F04F26271}">
            <xm:f>NOT(ISERROR(SEARCH($M$72,M43)))</xm:f>
            <xm:f>$M$72</xm:f>
            <x14:dxf>
              <fill>
                <patternFill>
                  <bgColor rgb="FF92D050"/>
                </patternFill>
              </fill>
            </x14:dxf>
          </x14:cfRule>
          <xm:sqref>M43</xm:sqref>
        </x14:conditionalFormatting>
        <x14:conditionalFormatting xmlns:xm="http://schemas.microsoft.com/office/excel/2006/main">
          <x14:cfRule type="containsText" priority="439" operator="containsText" id="{22510791-9F57-4B00-8D73-B739C6B05BD9}">
            <xm:f>NOT(ISERROR(SEARCH($M$75,M45)))</xm:f>
            <xm:f>$M$75</xm:f>
            <x14:dxf>
              <fill>
                <patternFill>
                  <bgColor rgb="FFFF0000"/>
                </patternFill>
              </fill>
            </x14:dxf>
          </x14:cfRule>
          <x14:cfRule type="containsText" priority="440" operator="containsText" id="{42B7CE11-BE3A-45DE-B62C-14ACA27DD01A}">
            <xm:f>NOT(ISERROR(SEARCH($M$74,M45)))</xm:f>
            <xm:f>$M$74</xm:f>
            <x14:dxf>
              <fill>
                <patternFill>
                  <bgColor rgb="FFFFC000"/>
                </patternFill>
              </fill>
            </x14:dxf>
          </x14:cfRule>
          <x14:cfRule type="containsText" priority="441" operator="containsText" id="{D8829E24-8332-4ABC-A490-B589D0A4DA68}">
            <xm:f>NOT(ISERROR(SEARCH($M$73,M45)))</xm:f>
            <xm:f>$M$73</xm:f>
            <x14:dxf>
              <fill>
                <patternFill>
                  <bgColor rgb="FFFFFF00"/>
                </patternFill>
              </fill>
            </x14:dxf>
          </x14:cfRule>
          <x14:cfRule type="containsText" priority="442" operator="containsText" id="{03DF9CD4-552B-4739-8C72-9E4454F98675}">
            <xm:f>NOT(ISERROR(SEARCH($M$72,M45)))</xm:f>
            <xm:f>$M$72</xm:f>
            <x14:dxf>
              <fill>
                <patternFill>
                  <bgColor rgb="FF92D050"/>
                </patternFill>
              </fill>
            </x14:dxf>
          </x14:cfRule>
          <xm:sqref>M45:M46</xm:sqref>
        </x14:conditionalFormatting>
        <x14:conditionalFormatting xmlns:xm="http://schemas.microsoft.com/office/excel/2006/main">
          <x14:cfRule type="containsText" priority="435" operator="containsText" id="{8EAD9D2F-3A8D-4E26-A7FC-C336EBE01122}">
            <xm:f>NOT(ISERROR(SEARCH($M$75,M44)))</xm:f>
            <xm:f>$M$75</xm:f>
            <x14:dxf>
              <fill>
                <patternFill>
                  <bgColor rgb="FFFF0000"/>
                </patternFill>
              </fill>
            </x14:dxf>
          </x14:cfRule>
          <x14:cfRule type="containsText" priority="436" operator="containsText" id="{80B57771-647C-4888-BD6F-87BB11FDDF26}">
            <xm:f>NOT(ISERROR(SEARCH($M$74,M44)))</xm:f>
            <xm:f>$M$74</xm:f>
            <x14:dxf>
              <fill>
                <patternFill>
                  <bgColor rgb="FFFFC000"/>
                </patternFill>
              </fill>
            </x14:dxf>
          </x14:cfRule>
          <x14:cfRule type="containsText" priority="437" operator="containsText" id="{FCC7C9FA-605A-45B0-9333-FDCF6AE5B406}">
            <xm:f>NOT(ISERROR(SEARCH($M$73,M44)))</xm:f>
            <xm:f>$M$73</xm:f>
            <x14:dxf>
              <fill>
                <patternFill>
                  <bgColor rgb="FFFFFF00"/>
                </patternFill>
              </fill>
            </x14:dxf>
          </x14:cfRule>
          <x14:cfRule type="containsText" priority="438" operator="containsText" id="{03E09000-51AA-493F-BD95-C58D4E24E4AF}">
            <xm:f>NOT(ISERROR(SEARCH($M$72,M44)))</xm:f>
            <xm:f>$M$72</xm:f>
            <x14:dxf>
              <fill>
                <patternFill>
                  <bgColor rgb="FF92D050"/>
                </patternFill>
              </fill>
            </x14:dxf>
          </x14:cfRule>
          <xm:sqref>M44</xm:sqref>
        </x14:conditionalFormatting>
        <x14:conditionalFormatting xmlns:xm="http://schemas.microsoft.com/office/excel/2006/main">
          <x14:cfRule type="containsText" priority="427" operator="containsText" id="{316CFE77-4251-454A-AA0E-D77CFF39E885}">
            <xm:f>NOT(ISERROR(SEARCH($I$72,X43)))</xm:f>
            <xm:f>$I$72</xm:f>
            <x14:dxf>
              <fill>
                <patternFill>
                  <fgColor rgb="FF92D050"/>
                  <bgColor rgb="FF92D050"/>
                </patternFill>
              </fill>
            </x14:dxf>
          </x14:cfRule>
          <x14:cfRule type="containsText" priority="428" operator="containsText" id="{FF6A8FCE-CB80-423D-815F-ABD51D9B63D9}">
            <xm:f>NOT(ISERROR(SEARCH($I$73,X43)))</xm:f>
            <xm:f>$I$73</xm:f>
            <x14:dxf>
              <fill>
                <patternFill>
                  <bgColor rgb="FF00B050"/>
                </patternFill>
              </fill>
            </x14:dxf>
          </x14:cfRule>
          <x14:cfRule type="containsText" priority="429" operator="containsText" id="{32DF4379-EC5A-445E-9478-58ADA45F063D}">
            <xm:f>NOT(ISERROR(SEARCH($I$76,X43)))</xm:f>
            <xm:f>$I$76</xm:f>
            <x14:dxf>
              <fill>
                <patternFill>
                  <bgColor rgb="FFFF0000"/>
                </patternFill>
              </fill>
            </x14:dxf>
          </x14:cfRule>
          <x14:cfRule type="containsText" priority="430" operator="containsText" id="{E1297872-CE2D-44F4-87FD-D981BDC826A8}">
            <xm:f>NOT(ISERROR(SEARCH($I$75,X43)))</xm:f>
            <xm:f>$I$75</xm:f>
            <x14:dxf>
              <fill>
                <patternFill>
                  <fgColor rgb="FFFFC000"/>
                  <bgColor rgb="FFFFC000"/>
                </patternFill>
              </fill>
            </x14:dxf>
          </x14:cfRule>
          <x14:cfRule type="containsText" priority="431" operator="containsText" id="{246453A6-28B9-488A-BF4A-C36FC7A30EED}">
            <xm:f>NOT(ISERROR(SEARCH($I$74,X43)))</xm:f>
            <xm:f>$I$74</xm:f>
            <x14:dxf>
              <fill>
                <patternFill>
                  <fgColor rgb="FFFFFF00"/>
                  <bgColor rgb="FFFFFF00"/>
                </patternFill>
              </fill>
            </x14:dxf>
          </x14:cfRule>
          <x14:cfRule type="containsText" priority="432" operator="containsText" id="{360CDF6A-5900-407A-BEB7-5A43AD56A56F}">
            <xm:f>NOT(ISERROR(SEARCH($I$73,X43)))</xm:f>
            <xm:f>$I$73</xm:f>
            <x14:dxf>
              <fill>
                <patternFill>
                  <bgColor theme="0" tint="-0.14996795556505021"/>
                </patternFill>
              </fill>
            </x14:dxf>
          </x14:cfRule>
          <x14:cfRule type="cellIs" priority="433" operator="equal" id="{B0768C74-C49A-4515-ADE4-325D598CDCEC}">
            <xm:f>'Tabla probabiidad'!$B$5</xm:f>
            <x14:dxf>
              <fill>
                <patternFill>
                  <fgColor theme="6"/>
                </patternFill>
              </fill>
            </x14:dxf>
          </x14:cfRule>
          <x14:cfRule type="cellIs" priority="434" operator="equal" id="{E237FBEB-B5B3-4D83-B3D2-5186E2C886EC}">
            <xm:f>'Tabla probabiidad'!$B$5</xm:f>
            <x14:dxf>
              <fill>
                <patternFill>
                  <fgColor rgb="FF92D050"/>
                  <bgColor theme="6" tint="0.59996337778862885"/>
                </patternFill>
              </fill>
            </x14:dxf>
          </x14:cfRule>
          <xm:sqref>X43</xm:sqref>
        </x14:conditionalFormatting>
        <x14:conditionalFormatting xmlns:xm="http://schemas.microsoft.com/office/excel/2006/main">
          <x14:cfRule type="containsText" priority="419" operator="containsText" id="{F9CF2D46-2FB9-4DBB-B3F6-CD4F67B42E10}">
            <xm:f>NOT(ISERROR(SEARCH($I$72,X45)))</xm:f>
            <xm:f>$I$72</xm:f>
            <x14:dxf>
              <fill>
                <patternFill>
                  <fgColor rgb="FF92D050"/>
                  <bgColor rgb="FF92D050"/>
                </patternFill>
              </fill>
            </x14:dxf>
          </x14:cfRule>
          <x14:cfRule type="containsText" priority="420" operator="containsText" id="{730B43CD-19AC-4C85-8F79-64DFF127078C}">
            <xm:f>NOT(ISERROR(SEARCH($I$73,X45)))</xm:f>
            <xm:f>$I$73</xm:f>
            <x14:dxf>
              <fill>
                <patternFill>
                  <bgColor rgb="FF00B050"/>
                </patternFill>
              </fill>
            </x14:dxf>
          </x14:cfRule>
          <x14:cfRule type="containsText" priority="421" operator="containsText" id="{0C6A5730-6209-4795-ACF3-062F1AAA55BA}">
            <xm:f>NOT(ISERROR(SEARCH($I$76,X45)))</xm:f>
            <xm:f>$I$76</xm:f>
            <x14:dxf>
              <fill>
                <patternFill>
                  <bgColor rgb="FFFF0000"/>
                </patternFill>
              </fill>
            </x14:dxf>
          </x14:cfRule>
          <x14:cfRule type="containsText" priority="422" operator="containsText" id="{FBB2C6EF-79C6-40ED-81E1-B078444FA1D4}">
            <xm:f>NOT(ISERROR(SEARCH($I$75,X45)))</xm:f>
            <xm:f>$I$75</xm:f>
            <x14:dxf>
              <fill>
                <patternFill>
                  <fgColor rgb="FFFFC000"/>
                  <bgColor rgb="FFFFC000"/>
                </patternFill>
              </fill>
            </x14:dxf>
          </x14:cfRule>
          <x14:cfRule type="containsText" priority="423" operator="containsText" id="{3A681A20-7384-4091-A676-C3B51C4EC4C2}">
            <xm:f>NOT(ISERROR(SEARCH($I$74,X45)))</xm:f>
            <xm:f>$I$74</xm:f>
            <x14:dxf>
              <fill>
                <patternFill>
                  <fgColor rgb="FFFFFF00"/>
                  <bgColor rgb="FFFFFF00"/>
                </patternFill>
              </fill>
            </x14:dxf>
          </x14:cfRule>
          <x14:cfRule type="containsText" priority="424" operator="containsText" id="{4C229178-B0DA-407E-8D97-F6460403B613}">
            <xm:f>NOT(ISERROR(SEARCH($I$73,X45)))</xm:f>
            <xm:f>$I$73</xm:f>
            <x14:dxf>
              <fill>
                <patternFill>
                  <bgColor theme="0" tint="-0.14996795556505021"/>
                </patternFill>
              </fill>
            </x14:dxf>
          </x14:cfRule>
          <x14:cfRule type="cellIs" priority="425" operator="equal" id="{050CCFD3-2483-4339-83C4-75CDDE68B072}">
            <xm:f>'Tabla probabiidad'!$B$5</xm:f>
            <x14:dxf>
              <fill>
                <patternFill>
                  <fgColor theme="6"/>
                </patternFill>
              </fill>
            </x14:dxf>
          </x14:cfRule>
          <x14:cfRule type="cellIs" priority="426" operator="equal" id="{1027A503-E841-4152-BE62-1FB3235A2815}">
            <xm:f>'Tabla probabiidad'!$B$5</xm:f>
            <x14:dxf>
              <fill>
                <patternFill>
                  <fgColor rgb="FF92D050"/>
                  <bgColor theme="6" tint="0.59996337778862885"/>
                </patternFill>
              </fill>
            </x14:dxf>
          </x14:cfRule>
          <xm:sqref>X45:X46</xm:sqref>
        </x14:conditionalFormatting>
        <x14:conditionalFormatting xmlns:xm="http://schemas.microsoft.com/office/excel/2006/main">
          <x14:cfRule type="containsText" priority="411" operator="containsText" id="{6D65665B-E404-4EEC-8563-B346780A962B}">
            <xm:f>NOT(ISERROR(SEARCH($I$72,X44)))</xm:f>
            <xm:f>$I$72</xm:f>
            <x14:dxf>
              <fill>
                <patternFill>
                  <fgColor rgb="FF92D050"/>
                  <bgColor rgb="FF92D050"/>
                </patternFill>
              </fill>
            </x14:dxf>
          </x14:cfRule>
          <x14:cfRule type="containsText" priority="412" operator="containsText" id="{FE082FB4-8162-4DA0-8380-EEFC8549B469}">
            <xm:f>NOT(ISERROR(SEARCH($I$73,X44)))</xm:f>
            <xm:f>$I$73</xm:f>
            <x14:dxf>
              <fill>
                <patternFill>
                  <bgColor rgb="FF00B050"/>
                </patternFill>
              </fill>
            </x14:dxf>
          </x14:cfRule>
          <x14:cfRule type="containsText" priority="413" operator="containsText" id="{D757E755-0699-429C-833D-0116E3CF55EC}">
            <xm:f>NOT(ISERROR(SEARCH($I$76,X44)))</xm:f>
            <xm:f>$I$76</xm:f>
            <x14:dxf>
              <fill>
                <patternFill>
                  <bgColor rgb="FFFF0000"/>
                </patternFill>
              </fill>
            </x14:dxf>
          </x14:cfRule>
          <x14:cfRule type="containsText" priority="414" operator="containsText" id="{91553F0D-F7B6-4A6B-AEA5-89A5E6BBF2FC}">
            <xm:f>NOT(ISERROR(SEARCH($I$75,X44)))</xm:f>
            <xm:f>$I$75</xm:f>
            <x14:dxf>
              <fill>
                <patternFill>
                  <fgColor rgb="FFFFC000"/>
                  <bgColor rgb="FFFFC000"/>
                </patternFill>
              </fill>
            </x14:dxf>
          </x14:cfRule>
          <x14:cfRule type="containsText" priority="415" operator="containsText" id="{50EB447F-1BB6-40DB-ADE2-4908C7A650E8}">
            <xm:f>NOT(ISERROR(SEARCH($I$74,X44)))</xm:f>
            <xm:f>$I$74</xm:f>
            <x14:dxf>
              <fill>
                <patternFill>
                  <fgColor rgb="FFFFFF00"/>
                  <bgColor rgb="FFFFFF00"/>
                </patternFill>
              </fill>
            </x14:dxf>
          </x14:cfRule>
          <x14:cfRule type="containsText" priority="416" operator="containsText" id="{584D5935-5D60-4762-9733-FF655DCD809A}">
            <xm:f>NOT(ISERROR(SEARCH($I$73,X44)))</xm:f>
            <xm:f>$I$73</xm:f>
            <x14:dxf>
              <fill>
                <patternFill>
                  <bgColor theme="0" tint="-0.14996795556505021"/>
                </patternFill>
              </fill>
            </x14:dxf>
          </x14:cfRule>
          <x14:cfRule type="cellIs" priority="417" operator="equal" id="{F5B6B6BA-6FE7-498D-955F-B4E8B29DEDDE}">
            <xm:f>'Tabla probabiidad'!$B$5</xm:f>
            <x14:dxf>
              <fill>
                <patternFill>
                  <fgColor theme="6"/>
                </patternFill>
              </fill>
            </x14:dxf>
          </x14:cfRule>
          <x14:cfRule type="cellIs" priority="418" operator="equal" id="{6299F851-48AE-4F60-B402-95E4C511400D}">
            <xm:f>'Tabla probabiidad'!$B$5</xm:f>
            <x14:dxf>
              <fill>
                <patternFill>
                  <fgColor rgb="FF92D050"/>
                  <bgColor theme="6" tint="0.59996337778862885"/>
                </patternFill>
              </fill>
            </x14:dxf>
          </x14:cfRule>
          <xm:sqref>X44</xm:sqref>
        </x14:conditionalFormatting>
        <x14:conditionalFormatting xmlns:xm="http://schemas.microsoft.com/office/excel/2006/main">
          <x14:cfRule type="containsText" priority="406" operator="containsText" id="{A0E394AC-9C46-41C4-B3CC-3FF21957CC46}">
            <xm:f>NOT(ISERROR(SEARCH($K$76,Z43)))</xm:f>
            <xm:f>$K$76</xm:f>
            <x14:dxf>
              <fill>
                <patternFill>
                  <bgColor rgb="FFFF0000"/>
                </patternFill>
              </fill>
            </x14:dxf>
          </x14:cfRule>
          <x14:cfRule type="containsText" priority="407" operator="containsText" id="{7D81F6FB-B02C-49CC-B813-A42C35B20F0A}">
            <xm:f>NOT(ISERROR(SEARCH($K$75,Z43)))</xm:f>
            <xm:f>$K$75</xm:f>
            <x14:dxf>
              <fill>
                <patternFill>
                  <bgColor rgb="FFFFC000"/>
                </patternFill>
              </fill>
            </x14:dxf>
          </x14:cfRule>
          <x14:cfRule type="containsText" priority="408" operator="containsText" id="{EB120B87-A534-4293-9637-D33AD6280999}">
            <xm:f>NOT(ISERROR(SEARCH($K$74,Z43)))</xm:f>
            <xm:f>$K$74</xm:f>
            <x14:dxf>
              <fill>
                <patternFill>
                  <bgColor rgb="FFFFFF00"/>
                </patternFill>
              </fill>
            </x14:dxf>
          </x14:cfRule>
          <x14:cfRule type="containsText" priority="409" operator="containsText" id="{FD401879-8D38-44F0-B6C8-9810C2113EED}">
            <xm:f>NOT(ISERROR(SEARCH($K$73,Z43)))</xm:f>
            <xm:f>$K$73</xm:f>
            <x14:dxf>
              <fill>
                <patternFill>
                  <bgColor rgb="FF00B050"/>
                </patternFill>
              </fill>
            </x14:dxf>
          </x14:cfRule>
          <x14:cfRule type="containsText" priority="410" operator="containsText" id="{38A226F0-CF8A-4A70-A9B2-781ABA74AE1C}">
            <xm:f>NOT(ISERROR(SEARCH($K$72,Z43)))</xm:f>
            <xm:f>$K$72</xm:f>
            <x14:dxf>
              <fill>
                <patternFill>
                  <bgColor rgb="FF92D050"/>
                </patternFill>
              </fill>
            </x14:dxf>
          </x14:cfRule>
          <xm:sqref>Z43</xm:sqref>
        </x14:conditionalFormatting>
        <x14:conditionalFormatting xmlns:xm="http://schemas.microsoft.com/office/excel/2006/main">
          <x14:cfRule type="containsText" priority="401" operator="containsText" id="{8699AE78-A879-4E76-92CA-5E0CE76E1E43}">
            <xm:f>NOT(ISERROR(SEARCH($K$76,Z45)))</xm:f>
            <xm:f>$K$76</xm:f>
            <x14:dxf>
              <fill>
                <patternFill>
                  <bgColor rgb="FFFF0000"/>
                </patternFill>
              </fill>
            </x14:dxf>
          </x14:cfRule>
          <x14:cfRule type="containsText" priority="402" operator="containsText" id="{03EB9F0F-043D-4131-A858-69F4FAAB23E4}">
            <xm:f>NOT(ISERROR(SEARCH($K$75,Z45)))</xm:f>
            <xm:f>$K$75</xm:f>
            <x14:dxf>
              <fill>
                <patternFill>
                  <bgColor rgb="FFFFC000"/>
                </patternFill>
              </fill>
            </x14:dxf>
          </x14:cfRule>
          <x14:cfRule type="containsText" priority="403" operator="containsText" id="{F9D9C470-5247-4609-85B9-1C4B3E0BB799}">
            <xm:f>NOT(ISERROR(SEARCH($K$74,Z45)))</xm:f>
            <xm:f>$K$74</xm:f>
            <x14:dxf>
              <fill>
                <patternFill>
                  <bgColor rgb="FFFFFF00"/>
                </patternFill>
              </fill>
            </x14:dxf>
          </x14:cfRule>
          <x14:cfRule type="containsText" priority="404" operator="containsText" id="{359BA4A1-C7AC-49DD-9976-4F36F76370F1}">
            <xm:f>NOT(ISERROR(SEARCH($K$73,Z45)))</xm:f>
            <xm:f>$K$73</xm:f>
            <x14:dxf>
              <fill>
                <patternFill>
                  <bgColor rgb="FF00B050"/>
                </patternFill>
              </fill>
            </x14:dxf>
          </x14:cfRule>
          <x14:cfRule type="containsText" priority="405" operator="containsText" id="{6E4C38FF-E055-457A-B476-E70E08C13BE6}">
            <xm:f>NOT(ISERROR(SEARCH($K$72,Z45)))</xm:f>
            <xm:f>$K$72</xm:f>
            <x14:dxf>
              <fill>
                <patternFill>
                  <bgColor rgb="FF92D050"/>
                </patternFill>
              </fill>
            </x14:dxf>
          </x14:cfRule>
          <xm:sqref>Z45:Z46</xm:sqref>
        </x14:conditionalFormatting>
        <x14:conditionalFormatting xmlns:xm="http://schemas.microsoft.com/office/excel/2006/main">
          <x14:cfRule type="containsText" priority="396" operator="containsText" id="{BE30B045-8A77-43AA-807F-CF931AD6F65C}">
            <xm:f>NOT(ISERROR(SEARCH($K$76,Z44)))</xm:f>
            <xm:f>$K$76</xm:f>
            <x14:dxf>
              <fill>
                <patternFill>
                  <bgColor rgb="FFFF0000"/>
                </patternFill>
              </fill>
            </x14:dxf>
          </x14:cfRule>
          <x14:cfRule type="containsText" priority="397" operator="containsText" id="{A8F8175A-2902-4B91-858C-32CD215D26AF}">
            <xm:f>NOT(ISERROR(SEARCH($K$75,Z44)))</xm:f>
            <xm:f>$K$75</xm:f>
            <x14:dxf>
              <fill>
                <patternFill>
                  <bgColor rgb="FFFFC000"/>
                </patternFill>
              </fill>
            </x14:dxf>
          </x14:cfRule>
          <x14:cfRule type="containsText" priority="398" operator="containsText" id="{B8078FAC-5600-4FD1-A9F8-D6F37FF01BB7}">
            <xm:f>NOT(ISERROR(SEARCH($K$74,Z44)))</xm:f>
            <xm:f>$K$74</xm:f>
            <x14:dxf>
              <fill>
                <patternFill>
                  <bgColor rgb="FFFFFF00"/>
                </patternFill>
              </fill>
            </x14:dxf>
          </x14:cfRule>
          <x14:cfRule type="containsText" priority="399" operator="containsText" id="{DBA97BFE-5259-40C3-8882-E7752845469C}">
            <xm:f>NOT(ISERROR(SEARCH($K$73,Z44)))</xm:f>
            <xm:f>$K$73</xm:f>
            <x14:dxf>
              <fill>
                <patternFill>
                  <bgColor rgb="FF00B050"/>
                </patternFill>
              </fill>
            </x14:dxf>
          </x14:cfRule>
          <x14:cfRule type="containsText" priority="400" operator="containsText" id="{1DF58A57-55E0-4629-B1F9-918F982BFF3E}">
            <xm:f>NOT(ISERROR(SEARCH($K$72,Z44)))</xm:f>
            <xm:f>$K$72</xm:f>
            <x14:dxf>
              <fill>
                <patternFill>
                  <bgColor rgb="FF92D050"/>
                </patternFill>
              </fill>
            </x14:dxf>
          </x14:cfRule>
          <xm:sqref>Z44</xm:sqref>
        </x14:conditionalFormatting>
        <x14:conditionalFormatting xmlns:xm="http://schemas.microsoft.com/office/excel/2006/main">
          <x14:cfRule type="containsText" priority="392" operator="containsText" id="{A1F7B6C8-4E9A-46A1-9644-2411254D673E}">
            <xm:f>NOT(ISERROR(SEARCH($M$75,AB43)))</xm:f>
            <xm:f>$M$75</xm:f>
            <x14:dxf>
              <fill>
                <patternFill>
                  <bgColor rgb="FFFF0000"/>
                </patternFill>
              </fill>
            </x14:dxf>
          </x14:cfRule>
          <x14:cfRule type="containsText" priority="393" operator="containsText" id="{571B4F32-F6B6-4108-A7BC-18C51C7D7FD6}">
            <xm:f>NOT(ISERROR(SEARCH($M$74,AB43)))</xm:f>
            <xm:f>$M$74</xm:f>
            <x14:dxf>
              <fill>
                <patternFill>
                  <bgColor rgb="FFFFC000"/>
                </patternFill>
              </fill>
            </x14:dxf>
          </x14:cfRule>
          <x14:cfRule type="containsText" priority="394" operator="containsText" id="{C9B84DD6-CCC1-4D12-ACD9-BD2CD2BF0C23}">
            <xm:f>NOT(ISERROR(SEARCH($M$73,AB43)))</xm:f>
            <xm:f>$M$73</xm:f>
            <x14:dxf>
              <fill>
                <patternFill>
                  <bgColor rgb="FFFFFF00"/>
                </patternFill>
              </fill>
            </x14:dxf>
          </x14:cfRule>
          <x14:cfRule type="containsText" priority="395" operator="containsText" id="{1921F3FF-7590-427C-ADDB-B7FC293108D5}">
            <xm:f>NOT(ISERROR(SEARCH($M$72,AB43)))</xm:f>
            <xm:f>$M$72</xm:f>
            <x14:dxf>
              <fill>
                <patternFill>
                  <bgColor rgb="FF92D050"/>
                </patternFill>
              </fill>
            </x14:dxf>
          </x14:cfRule>
          <xm:sqref>AB43</xm:sqref>
        </x14:conditionalFormatting>
        <x14:conditionalFormatting xmlns:xm="http://schemas.microsoft.com/office/excel/2006/main">
          <x14:cfRule type="containsText" priority="388" operator="containsText" id="{107A083E-3438-4F94-BA81-3BD084248D83}">
            <xm:f>NOT(ISERROR(SEARCH($M$75,AB45)))</xm:f>
            <xm:f>$M$75</xm:f>
            <x14:dxf>
              <fill>
                <patternFill>
                  <bgColor rgb="FFFF0000"/>
                </patternFill>
              </fill>
            </x14:dxf>
          </x14:cfRule>
          <x14:cfRule type="containsText" priority="389" operator="containsText" id="{BA22E6F5-75E5-415E-9DB3-69E201D295A1}">
            <xm:f>NOT(ISERROR(SEARCH($M$74,AB45)))</xm:f>
            <xm:f>$M$74</xm:f>
            <x14:dxf>
              <fill>
                <patternFill>
                  <bgColor rgb="FFFFC000"/>
                </patternFill>
              </fill>
            </x14:dxf>
          </x14:cfRule>
          <x14:cfRule type="containsText" priority="390" operator="containsText" id="{9D941DAD-280B-4125-930A-4B30A6FE0D5F}">
            <xm:f>NOT(ISERROR(SEARCH($M$73,AB45)))</xm:f>
            <xm:f>$M$73</xm:f>
            <x14:dxf>
              <fill>
                <patternFill>
                  <bgColor rgb="FFFFFF00"/>
                </patternFill>
              </fill>
            </x14:dxf>
          </x14:cfRule>
          <x14:cfRule type="containsText" priority="391" operator="containsText" id="{CCC07963-399B-4AD9-98E2-6EB9F135A3E8}">
            <xm:f>NOT(ISERROR(SEARCH($M$72,AB45)))</xm:f>
            <xm:f>$M$72</xm:f>
            <x14:dxf>
              <fill>
                <patternFill>
                  <bgColor rgb="FF92D050"/>
                </patternFill>
              </fill>
            </x14:dxf>
          </x14:cfRule>
          <xm:sqref>AB45:AB46</xm:sqref>
        </x14:conditionalFormatting>
        <x14:conditionalFormatting xmlns:xm="http://schemas.microsoft.com/office/excel/2006/main">
          <x14:cfRule type="containsText" priority="384" operator="containsText" id="{051C388A-6226-4696-905C-E849470338BE}">
            <xm:f>NOT(ISERROR(SEARCH($M$75,AB44)))</xm:f>
            <xm:f>$M$75</xm:f>
            <x14:dxf>
              <fill>
                <patternFill>
                  <bgColor rgb="FFFF0000"/>
                </patternFill>
              </fill>
            </x14:dxf>
          </x14:cfRule>
          <x14:cfRule type="containsText" priority="385" operator="containsText" id="{71212076-5AD7-4300-9738-90D1F4760191}">
            <xm:f>NOT(ISERROR(SEARCH($M$74,AB44)))</xm:f>
            <xm:f>$M$74</xm:f>
            <x14:dxf>
              <fill>
                <patternFill>
                  <bgColor rgb="FFFFC000"/>
                </patternFill>
              </fill>
            </x14:dxf>
          </x14:cfRule>
          <x14:cfRule type="containsText" priority="386" operator="containsText" id="{391B1592-80B5-4F57-8495-3BF2672CC4D9}">
            <xm:f>NOT(ISERROR(SEARCH($M$73,AB44)))</xm:f>
            <xm:f>$M$73</xm:f>
            <x14:dxf>
              <fill>
                <patternFill>
                  <bgColor rgb="FFFFFF00"/>
                </patternFill>
              </fill>
            </x14:dxf>
          </x14:cfRule>
          <x14:cfRule type="containsText" priority="387" operator="containsText" id="{59562CA9-FD7A-4B74-951B-C44AD025D70C}">
            <xm:f>NOT(ISERROR(SEARCH($M$72,AB44)))</xm:f>
            <xm:f>$M$72</xm:f>
            <x14:dxf>
              <fill>
                <patternFill>
                  <bgColor rgb="FF92D050"/>
                </patternFill>
              </fill>
            </x14:dxf>
          </x14:cfRule>
          <xm:sqref>AB44</xm:sqref>
        </x14:conditionalFormatting>
        <x14:conditionalFormatting xmlns:xm="http://schemas.microsoft.com/office/excel/2006/main">
          <x14:cfRule type="containsText" priority="379" operator="containsText" id="{2F95D306-170B-4CE3-9212-12EBA71E40F8}">
            <xm:f>NOT(ISERROR(SEARCH($K$27,Z47)))</xm:f>
            <xm:f>$K$27</xm:f>
            <x14:dxf>
              <fill>
                <patternFill>
                  <bgColor rgb="FFFF0000"/>
                </patternFill>
              </fill>
            </x14:dxf>
          </x14:cfRule>
          <x14:cfRule type="containsText" priority="380" operator="containsText" id="{58F07615-A9C0-4BC0-AC56-A1B5BFE0908C}">
            <xm:f>NOT(ISERROR(SEARCH($K$26,Z47)))</xm:f>
            <xm:f>$K$26</xm:f>
            <x14:dxf>
              <fill>
                <patternFill>
                  <bgColor rgb="FFFFC000"/>
                </patternFill>
              </fill>
            </x14:dxf>
          </x14:cfRule>
          <x14:cfRule type="containsText" priority="381" operator="containsText" id="{AE592BFD-ADAC-4A1A-AFAD-F3650701C03D}">
            <xm:f>NOT(ISERROR(SEARCH($K$25,Z47)))</xm:f>
            <xm:f>$K$25</xm:f>
            <x14:dxf>
              <fill>
                <patternFill>
                  <bgColor rgb="FFFFFF00"/>
                </patternFill>
              </fill>
            </x14:dxf>
          </x14:cfRule>
          <x14:cfRule type="containsText" priority="382" operator="containsText" id="{59128420-BF55-4CE5-9465-C49F5C7A3FAB}">
            <xm:f>NOT(ISERROR(SEARCH($K$24,Z47)))</xm:f>
            <xm:f>$K$24</xm:f>
            <x14:dxf>
              <fill>
                <patternFill>
                  <bgColor rgb="FF00B050"/>
                </patternFill>
              </fill>
            </x14:dxf>
          </x14:cfRule>
          <x14:cfRule type="containsText" priority="383" operator="containsText" id="{638C103C-BBB8-4B87-8E31-54D0B7B1F18C}">
            <xm:f>NOT(ISERROR(SEARCH($K$23,Z47)))</xm:f>
            <xm:f>$K$23</xm:f>
            <x14:dxf>
              <fill>
                <patternFill>
                  <bgColor rgb="FF92D050"/>
                </patternFill>
              </fill>
            </x14:dxf>
          </x14:cfRule>
          <xm:sqref>Z47:Z51</xm:sqref>
        </x14:conditionalFormatting>
        <x14:conditionalFormatting xmlns:xm="http://schemas.microsoft.com/office/excel/2006/main">
          <x14:cfRule type="containsText" priority="374" operator="containsText" id="{C1294CC8-323C-4F55-81E0-B634EF03B546}">
            <xm:f>NOT(ISERROR(SEARCH($K$27,Z54)))</xm:f>
            <xm:f>$K$27</xm:f>
            <x14:dxf>
              <fill>
                <patternFill>
                  <bgColor rgb="FFFF0000"/>
                </patternFill>
              </fill>
            </x14:dxf>
          </x14:cfRule>
          <x14:cfRule type="containsText" priority="375" operator="containsText" id="{A6EB220A-18CE-42D5-8478-25088C21FDCF}">
            <xm:f>NOT(ISERROR(SEARCH($K$26,Z54)))</xm:f>
            <xm:f>$K$26</xm:f>
            <x14:dxf>
              <fill>
                <patternFill>
                  <bgColor rgb="FFFFC000"/>
                </patternFill>
              </fill>
            </x14:dxf>
          </x14:cfRule>
          <x14:cfRule type="containsText" priority="376" operator="containsText" id="{321FFCA8-A357-404E-B3C1-036F890CA024}">
            <xm:f>NOT(ISERROR(SEARCH($K$25,Z54)))</xm:f>
            <xm:f>$K$25</xm:f>
            <x14:dxf>
              <fill>
                <patternFill>
                  <bgColor rgb="FFFFFF00"/>
                </patternFill>
              </fill>
            </x14:dxf>
          </x14:cfRule>
          <x14:cfRule type="containsText" priority="377" operator="containsText" id="{64D3C2F5-0EF0-4136-A41D-1BFDECBE7022}">
            <xm:f>NOT(ISERROR(SEARCH($K$24,Z54)))</xm:f>
            <xm:f>$K$24</xm:f>
            <x14:dxf>
              <fill>
                <patternFill>
                  <bgColor rgb="FF00B050"/>
                </patternFill>
              </fill>
            </x14:dxf>
          </x14:cfRule>
          <x14:cfRule type="containsText" priority="378" operator="containsText" id="{D0CDEF34-907F-45C6-A9C4-9512BD01B27F}">
            <xm:f>NOT(ISERROR(SEARCH($K$23,Z54)))</xm:f>
            <xm:f>$K$23</xm:f>
            <x14:dxf>
              <fill>
                <patternFill>
                  <bgColor rgb="FF92D050"/>
                </patternFill>
              </fill>
            </x14:dxf>
          </x14:cfRule>
          <xm:sqref>Z54</xm:sqref>
        </x14:conditionalFormatting>
        <x14:conditionalFormatting xmlns:xm="http://schemas.microsoft.com/office/excel/2006/main">
          <x14:cfRule type="containsText" priority="369" operator="containsText" id="{6C936FC7-9195-440E-BBF7-A455F23227AA}">
            <xm:f>NOT(ISERROR(SEARCH($K$27,Z53)))</xm:f>
            <xm:f>$K$27</xm:f>
            <x14:dxf>
              <fill>
                <patternFill>
                  <bgColor rgb="FFFF0000"/>
                </patternFill>
              </fill>
            </x14:dxf>
          </x14:cfRule>
          <x14:cfRule type="containsText" priority="370" operator="containsText" id="{848DDB32-1E19-48F5-9DA1-CDC5DDE332BA}">
            <xm:f>NOT(ISERROR(SEARCH($K$26,Z53)))</xm:f>
            <xm:f>$K$26</xm:f>
            <x14:dxf>
              <fill>
                <patternFill>
                  <bgColor rgb="FFFFC000"/>
                </patternFill>
              </fill>
            </x14:dxf>
          </x14:cfRule>
          <x14:cfRule type="containsText" priority="371" operator="containsText" id="{64541981-8094-47D4-B47A-C5F21913D99D}">
            <xm:f>NOT(ISERROR(SEARCH($K$25,Z53)))</xm:f>
            <xm:f>$K$25</xm:f>
            <x14:dxf>
              <fill>
                <patternFill>
                  <bgColor rgb="FFFFFF00"/>
                </patternFill>
              </fill>
            </x14:dxf>
          </x14:cfRule>
          <x14:cfRule type="containsText" priority="372" operator="containsText" id="{A25E3F3F-D0B9-44EF-A92E-E2B0AD6ED589}">
            <xm:f>NOT(ISERROR(SEARCH($K$24,Z53)))</xm:f>
            <xm:f>$K$24</xm:f>
            <x14:dxf>
              <fill>
                <patternFill>
                  <bgColor rgb="FF00B050"/>
                </patternFill>
              </fill>
            </x14:dxf>
          </x14:cfRule>
          <x14:cfRule type="containsText" priority="373" operator="containsText" id="{C72A51BA-B1B4-4211-B088-7B4778E0C1EE}">
            <xm:f>NOT(ISERROR(SEARCH($K$23,Z53)))</xm:f>
            <xm:f>$K$23</xm:f>
            <x14:dxf>
              <fill>
                <patternFill>
                  <bgColor rgb="FF92D050"/>
                </patternFill>
              </fill>
            </x14:dxf>
          </x14:cfRule>
          <xm:sqref>Z53</xm:sqref>
        </x14:conditionalFormatting>
        <x14:conditionalFormatting xmlns:xm="http://schemas.microsoft.com/office/excel/2006/main">
          <x14:cfRule type="containsText" priority="361" operator="containsText" id="{F4881D03-1B92-4C5F-A285-B98C7AB06F6A}">
            <xm:f>NOT(ISERROR(SEARCH($I$72,I47)))</xm:f>
            <xm:f>$I$72</xm:f>
            <x14:dxf>
              <fill>
                <patternFill>
                  <fgColor rgb="FF92D050"/>
                  <bgColor rgb="FF92D050"/>
                </patternFill>
              </fill>
            </x14:dxf>
          </x14:cfRule>
          <x14:cfRule type="containsText" priority="362" operator="containsText" id="{E9855F3D-1AF8-4DE3-92EC-D6C684356A63}">
            <xm:f>NOT(ISERROR(SEARCH($I$73,I47)))</xm:f>
            <xm:f>$I$73</xm:f>
            <x14:dxf>
              <fill>
                <patternFill>
                  <bgColor rgb="FF00B050"/>
                </patternFill>
              </fill>
            </x14:dxf>
          </x14:cfRule>
          <x14:cfRule type="containsText" priority="363" operator="containsText" id="{3703EFF5-5317-4D99-A646-A40E0CABE477}">
            <xm:f>NOT(ISERROR(SEARCH($I$76,I47)))</xm:f>
            <xm:f>$I$76</xm:f>
            <x14:dxf>
              <fill>
                <patternFill>
                  <bgColor rgb="FFFF0000"/>
                </patternFill>
              </fill>
            </x14:dxf>
          </x14:cfRule>
          <x14:cfRule type="containsText" priority="364" operator="containsText" id="{8506DAB7-5534-42A3-8A60-E80366E5C748}">
            <xm:f>NOT(ISERROR(SEARCH($I$75,I47)))</xm:f>
            <xm:f>$I$75</xm:f>
            <x14:dxf>
              <fill>
                <patternFill>
                  <fgColor rgb="FFFFC000"/>
                  <bgColor rgb="FFFFC000"/>
                </patternFill>
              </fill>
            </x14:dxf>
          </x14:cfRule>
          <x14:cfRule type="containsText" priority="365" operator="containsText" id="{2A349274-2380-4E3E-B3B4-6351927BBB37}">
            <xm:f>NOT(ISERROR(SEARCH($I$74,I47)))</xm:f>
            <xm:f>$I$74</xm:f>
            <x14:dxf>
              <fill>
                <patternFill>
                  <fgColor rgb="FFFFFF00"/>
                  <bgColor rgb="FFFFFF00"/>
                </patternFill>
              </fill>
            </x14:dxf>
          </x14:cfRule>
          <x14:cfRule type="containsText" priority="366" operator="containsText" id="{49042D78-76AD-4CF7-B143-844DE05B3B70}">
            <xm:f>NOT(ISERROR(SEARCH($I$73,I47)))</xm:f>
            <xm:f>$I$73</xm:f>
            <x14:dxf>
              <fill>
                <patternFill>
                  <bgColor theme="0" tint="-0.14996795556505021"/>
                </patternFill>
              </fill>
            </x14:dxf>
          </x14:cfRule>
          <x14:cfRule type="cellIs" priority="367" operator="equal" id="{EDF793F0-0B70-48EA-BDB8-4A9B6D75BF66}">
            <xm:f>'Tabla probabiidad'!$B$5</xm:f>
            <x14:dxf>
              <fill>
                <patternFill>
                  <fgColor theme="6"/>
                </patternFill>
              </fill>
            </x14:dxf>
          </x14:cfRule>
          <x14:cfRule type="cellIs" priority="368" operator="equal" id="{BD60F55D-5143-41F9-A377-2432BD157316}">
            <xm:f>'Tabla probabiidad'!$B$5</xm:f>
            <x14:dxf>
              <fill>
                <patternFill>
                  <fgColor rgb="FF92D050"/>
                  <bgColor theme="6" tint="0.59996337778862885"/>
                </patternFill>
              </fill>
            </x14:dxf>
          </x14:cfRule>
          <xm:sqref>I47:I51</xm:sqref>
        </x14:conditionalFormatting>
        <x14:conditionalFormatting xmlns:xm="http://schemas.microsoft.com/office/excel/2006/main">
          <x14:cfRule type="containsText" priority="353" operator="containsText" id="{12B91242-6AD1-461E-AF89-39D31966CC72}">
            <xm:f>NOT(ISERROR(SEARCH($I$72,I53)))</xm:f>
            <xm:f>$I$72</xm:f>
            <x14:dxf>
              <fill>
                <patternFill>
                  <fgColor rgb="FF92D050"/>
                  <bgColor rgb="FF92D050"/>
                </patternFill>
              </fill>
            </x14:dxf>
          </x14:cfRule>
          <x14:cfRule type="containsText" priority="354" operator="containsText" id="{AA654B6F-E141-475C-9CEF-A09E8392B719}">
            <xm:f>NOT(ISERROR(SEARCH($I$73,I53)))</xm:f>
            <xm:f>$I$73</xm:f>
            <x14:dxf>
              <fill>
                <patternFill>
                  <bgColor rgb="FF00B050"/>
                </patternFill>
              </fill>
            </x14:dxf>
          </x14:cfRule>
          <x14:cfRule type="containsText" priority="355" operator="containsText" id="{2699C97C-6EA1-40E9-AB6D-D9E14847D8D1}">
            <xm:f>NOT(ISERROR(SEARCH($I$76,I53)))</xm:f>
            <xm:f>$I$76</xm:f>
            <x14:dxf>
              <fill>
                <patternFill>
                  <bgColor rgb="FFFF0000"/>
                </patternFill>
              </fill>
            </x14:dxf>
          </x14:cfRule>
          <x14:cfRule type="containsText" priority="356" operator="containsText" id="{2DBAD2F0-7232-4D73-B2FA-9CD56F5018DF}">
            <xm:f>NOT(ISERROR(SEARCH($I$75,I53)))</xm:f>
            <xm:f>$I$75</xm:f>
            <x14:dxf>
              <fill>
                <patternFill>
                  <fgColor rgb="FFFFC000"/>
                  <bgColor rgb="FFFFC000"/>
                </patternFill>
              </fill>
            </x14:dxf>
          </x14:cfRule>
          <x14:cfRule type="containsText" priority="357" operator="containsText" id="{62D9AD40-7D8B-4754-83E8-202DDC776240}">
            <xm:f>NOT(ISERROR(SEARCH($I$74,I53)))</xm:f>
            <xm:f>$I$74</xm:f>
            <x14:dxf>
              <fill>
                <patternFill>
                  <fgColor rgb="FFFFFF00"/>
                  <bgColor rgb="FFFFFF00"/>
                </patternFill>
              </fill>
            </x14:dxf>
          </x14:cfRule>
          <x14:cfRule type="containsText" priority="358" operator="containsText" id="{4EFAD82E-99F9-4E39-8B7A-32FF153E1416}">
            <xm:f>NOT(ISERROR(SEARCH($I$73,I53)))</xm:f>
            <xm:f>$I$73</xm:f>
            <x14:dxf>
              <fill>
                <patternFill>
                  <bgColor theme="0" tint="-0.14996795556505021"/>
                </patternFill>
              </fill>
            </x14:dxf>
          </x14:cfRule>
          <x14:cfRule type="cellIs" priority="359" operator="equal" id="{0F23E7BF-DF7A-4B98-942C-AB0FBB6027CC}">
            <xm:f>'Tabla probabiidad'!$B$5</xm:f>
            <x14:dxf>
              <fill>
                <patternFill>
                  <fgColor theme="6"/>
                </patternFill>
              </fill>
            </x14:dxf>
          </x14:cfRule>
          <x14:cfRule type="cellIs" priority="360" operator="equal" id="{483B6B4D-F919-4763-9333-9FA37DE317E8}">
            <xm:f>'Tabla probabiidad'!$B$5</xm:f>
            <x14:dxf>
              <fill>
                <patternFill>
                  <fgColor rgb="FF92D050"/>
                  <bgColor theme="6" tint="0.59996337778862885"/>
                </patternFill>
              </fill>
            </x14:dxf>
          </x14:cfRule>
          <xm:sqref>I53</xm:sqref>
        </x14:conditionalFormatting>
        <x14:conditionalFormatting xmlns:xm="http://schemas.microsoft.com/office/excel/2006/main">
          <x14:cfRule type="containsText" priority="345" operator="containsText" id="{FA121255-6393-40A7-8329-B1F894898685}">
            <xm:f>NOT(ISERROR(SEARCH($I$72,I54)))</xm:f>
            <xm:f>$I$72</xm:f>
            <x14:dxf>
              <fill>
                <patternFill>
                  <fgColor rgb="FF92D050"/>
                  <bgColor rgb="FF92D050"/>
                </patternFill>
              </fill>
            </x14:dxf>
          </x14:cfRule>
          <x14:cfRule type="containsText" priority="346" operator="containsText" id="{0A8DBA61-A41F-4F53-A1F0-2752822C6233}">
            <xm:f>NOT(ISERROR(SEARCH($I$73,I54)))</xm:f>
            <xm:f>$I$73</xm:f>
            <x14:dxf>
              <fill>
                <patternFill>
                  <bgColor rgb="FF00B050"/>
                </patternFill>
              </fill>
            </x14:dxf>
          </x14:cfRule>
          <x14:cfRule type="containsText" priority="347" operator="containsText" id="{16199DD9-3309-4B8C-BAEF-7DAB97C1B5CB}">
            <xm:f>NOT(ISERROR(SEARCH($I$76,I54)))</xm:f>
            <xm:f>$I$76</xm:f>
            <x14:dxf>
              <fill>
                <patternFill>
                  <bgColor rgb="FFFF0000"/>
                </patternFill>
              </fill>
            </x14:dxf>
          </x14:cfRule>
          <x14:cfRule type="containsText" priority="348" operator="containsText" id="{6D27A602-088C-42BB-8AB3-84555F3B2582}">
            <xm:f>NOT(ISERROR(SEARCH($I$75,I54)))</xm:f>
            <xm:f>$I$75</xm:f>
            <x14:dxf>
              <fill>
                <patternFill>
                  <fgColor rgb="FFFFC000"/>
                  <bgColor rgb="FFFFC000"/>
                </patternFill>
              </fill>
            </x14:dxf>
          </x14:cfRule>
          <x14:cfRule type="containsText" priority="349" operator="containsText" id="{31937DC8-81BB-40F8-AA63-C3A790CF2C61}">
            <xm:f>NOT(ISERROR(SEARCH($I$74,I54)))</xm:f>
            <xm:f>$I$74</xm:f>
            <x14:dxf>
              <fill>
                <patternFill>
                  <fgColor rgb="FFFFFF00"/>
                  <bgColor rgb="FFFFFF00"/>
                </patternFill>
              </fill>
            </x14:dxf>
          </x14:cfRule>
          <x14:cfRule type="containsText" priority="350" operator="containsText" id="{4D5C8CC4-49F8-4624-92F8-59D85522868B}">
            <xm:f>NOT(ISERROR(SEARCH($I$73,I54)))</xm:f>
            <xm:f>$I$73</xm:f>
            <x14:dxf>
              <fill>
                <patternFill>
                  <bgColor theme="0" tint="-0.14996795556505021"/>
                </patternFill>
              </fill>
            </x14:dxf>
          </x14:cfRule>
          <x14:cfRule type="cellIs" priority="351" operator="equal" id="{97A6C2B2-2040-4971-956D-BDEEDA46ABDC}">
            <xm:f>'Tabla probabiidad'!$B$5</xm:f>
            <x14:dxf>
              <fill>
                <patternFill>
                  <fgColor theme="6"/>
                </patternFill>
              </fill>
            </x14:dxf>
          </x14:cfRule>
          <x14:cfRule type="cellIs" priority="352" operator="equal" id="{D51EFB1E-7174-4B37-B13E-518F354796FC}">
            <xm:f>'Tabla probabiidad'!$B$5</xm:f>
            <x14:dxf>
              <fill>
                <patternFill>
                  <fgColor rgb="FF92D050"/>
                  <bgColor theme="6" tint="0.59996337778862885"/>
                </patternFill>
              </fill>
            </x14:dxf>
          </x14:cfRule>
          <xm:sqref>I54</xm:sqref>
        </x14:conditionalFormatting>
        <x14:conditionalFormatting xmlns:xm="http://schemas.microsoft.com/office/excel/2006/main">
          <x14:cfRule type="containsText" priority="337" operator="containsText" id="{1F203640-6A46-4D30-96A1-26F3C7533214}">
            <xm:f>NOT(ISERROR(SEARCH($I$72,X47)))</xm:f>
            <xm:f>$I$72</xm:f>
            <x14:dxf>
              <fill>
                <patternFill>
                  <fgColor rgb="FF92D050"/>
                  <bgColor rgb="FF92D050"/>
                </patternFill>
              </fill>
            </x14:dxf>
          </x14:cfRule>
          <x14:cfRule type="containsText" priority="338" operator="containsText" id="{40354EE1-4CE7-4DEC-A0F7-3574BFF7DA47}">
            <xm:f>NOT(ISERROR(SEARCH($I$73,X47)))</xm:f>
            <xm:f>$I$73</xm:f>
            <x14:dxf>
              <fill>
                <patternFill>
                  <bgColor rgb="FF00B050"/>
                </patternFill>
              </fill>
            </x14:dxf>
          </x14:cfRule>
          <x14:cfRule type="containsText" priority="339" operator="containsText" id="{735C5CD3-9687-47F0-A424-8C95B796B39F}">
            <xm:f>NOT(ISERROR(SEARCH($I$76,X47)))</xm:f>
            <xm:f>$I$76</xm:f>
            <x14:dxf>
              <fill>
                <patternFill>
                  <bgColor rgb="FFFF0000"/>
                </patternFill>
              </fill>
            </x14:dxf>
          </x14:cfRule>
          <x14:cfRule type="containsText" priority="340" operator="containsText" id="{934D6EED-0C2A-4B11-9073-D203B5DA94DD}">
            <xm:f>NOT(ISERROR(SEARCH($I$75,X47)))</xm:f>
            <xm:f>$I$75</xm:f>
            <x14:dxf>
              <fill>
                <patternFill>
                  <fgColor rgb="FFFFC000"/>
                  <bgColor rgb="FFFFC000"/>
                </patternFill>
              </fill>
            </x14:dxf>
          </x14:cfRule>
          <x14:cfRule type="containsText" priority="341" operator="containsText" id="{E9EBBF38-57CA-4F78-8DC9-C41F931ECA5C}">
            <xm:f>NOT(ISERROR(SEARCH($I$74,X47)))</xm:f>
            <xm:f>$I$74</xm:f>
            <x14:dxf>
              <fill>
                <patternFill>
                  <fgColor rgb="FFFFFF00"/>
                  <bgColor rgb="FFFFFF00"/>
                </patternFill>
              </fill>
            </x14:dxf>
          </x14:cfRule>
          <x14:cfRule type="containsText" priority="342" operator="containsText" id="{252BC3F5-FF47-4A95-A6D1-4147945FB48E}">
            <xm:f>NOT(ISERROR(SEARCH($I$73,X47)))</xm:f>
            <xm:f>$I$73</xm:f>
            <x14:dxf>
              <fill>
                <patternFill>
                  <bgColor theme="0" tint="-0.14996795556505021"/>
                </patternFill>
              </fill>
            </x14:dxf>
          </x14:cfRule>
          <x14:cfRule type="cellIs" priority="343" operator="equal" id="{B0B9DBF6-28EA-4922-AE01-4A4D5E88C8C5}">
            <xm:f>'Tabla probabiidad'!$B$5</xm:f>
            <x14:dxf>
              <fill>
                <patternFill>
                  <fgColor theme="6"/>
                </patternFill>
              </fill>
            </x14:dxf>
          </x14:cfRule>
          <x14:cfRule type="cellIs" priority="344" operator="equal" id="{90D19635-E832-4675-AEB1-BAB78D82AB16}">
            <xm:f>'Tabla probabiidad'!$B$5</xm:f>
            <x14:dxf>
              <fill>
                <patternFill>
                  <fgColor rgb="FF92D050"/>
                  <bgColor theme="6" tint="0.59996337778862885"/>
                </patternFill>
              </fill>
            </x14:dxf>
          </x14:cfRule>
          <xm:sqref>X47:X51</xm:sqref>
        </x14:conditionalFormatting>
        <x14:conditionalFormatting xmlns:xm="http://schemas.microsoft.com/office/excel/2006/main">
          <x14:cfRule type="containsText" priority="329" operator="containsText" id="{626BFDBF-846E-4535-B1DC-02A2571DB41D}">
            <xm:f>NOT(ISERROR(SEARCH($I$72,X53)))</xm:f>
            <xm:f>$I$72</xm:f>
            <x14:dxf>
              <fill>
                <patternFill>
                  <fgColor rgb="FF92D050"/>
                  <bgColor rgb="FF92D050"/>
                </patternFill>
              </fill>
            </x14:dxf>
          </x14:cfRule>
          <x14:cfRule type="containsText" priority="330" operator="containsText" id="{A57D521E-6A19-43CF-95AB-34EF583C61AD}">
            <xm:f>NOT(ISERROR(SEARCH($I$73,X53)))</xm:f>
            <xm:f>$I$73</xm:f>
            <x14:dxf>
              <fill>
                <patternFill>
                  <bgColor rgb="FF00B050"/>
                </patternFill>
              </fill>
            </x14:dxf>
          </x14:cfRule>
          <x14:cfRule type="containsText" priority="331" operator="containsText" id="{C888591B-2D55-4B88-ABBF-7A3D607CDED7}">
            <xm:f>NOT(ISERROR(SEARCH($I$76,X53)))</xm:f>
            <xm:f>$I$76</xm:f>
            <x14:dxf>
              <fill>
                <patternFill>
                  <bgColor rgb="FFFF0000"/>
                </patternFill>
              </fill>
            </x14:dxf>
          </x14:cfRule>
          <x14:cfRule type="containsText" priority="332" operator="containsText" id="{9333AA12-5441-4F61-9C8E-E1787683A378}">
            <xm:f>NOT(ISERROR(SEARCH($I$75,X53)))</xm:f>
            <xm:f>$I$75</xm:f>
            <x14:dxf>
              <fill>
                <patternFill>
                  <fgColor rgb="FFFFC000"/>
                  <bgColor rgb="FFFFC000"/>
                </patternFill>
              </fill>
            </x14:dxf>
          </x14:cfRule>
          <x14:cfRule type="containsText" priority="333" operator="containsText" id="{76F7DF52-2265-4089-82E0-5CF1479B0114}">
            <xm:f>NOT(ISERROR(SEARCH($I$74,X53)))</xm:f>
            <xm:f>$I$74</xm:f>
            <x14:dxf>
              <fill>
                <patternFill>
                  <fgColor rgb="FFFFFF00"/>
                  <bgColor rgb="FFFFFF00"/>
                </patternFill>
              </fill>
            </x14:dxf>
          </x14:cfRule>
          <x14:cfRule type="containsText" priority="334" operator="containsText" id="{32062DA3-42F8-46E6-8BE7-0AB320B4F353}">
            <xm:f>NOT(ISERROR(SEARCH($I$73,X53)))</xm:f>
            <xm:f>$I$73</xm:f>
            <x14:dxf>
              <fill>
                <patternFill>
                  <bgColor theme="0" tint="-0.14996795556505021"/>
                </patternFill>
              </fill>
            </x14:dxf>
          </x14:cfRule>
          <x14:cfRule type="cellIs" priority="335" operator="equal" id="{87115FD3-128D-490E-8BB7-8047574DA111}">
            <xm:f>'Tabla probabiidad'!$B$5</xm:f>
            <x14:dxf>
              <fill>
                <patternFill>
                  <fgColor theme="6"/>
                </patternFill>
              </fill>
            </x14:dxf>
          </x14:cfRule>
          <x14:cfRule type="cellIs" priority="336" operator="equal" id="{65B378D4-C814-4EC5-A6EE-E8E7D938B218}">
            <xm:f>'Tabla probabiidad'!$B$5</xm:f>
            <x14:dxf>
              <fill>
                <patternFill>
                  <fgColor rgb="FF92D050"/>
                  <bgColor theme="6" tint="0.59996337778862885"/>
                </patternFill>
              </fill>
            </x14:dxf>
          </x14:cfRule>
          <xm:sqref>X53</xm:sqref>
        </x14:conditionalFormatting>
        <x14:conditionalFormatting xmlns:xm="http://schemas.microsoft.com/office/excel/2006/main">
          <x14:cfRule type="containsText" priority="321" operator="containsText" id="{ECEA8CA6-6660-49A0-B583-A4F365F4AD8A}">
            <xm:f>NOT(ISERROR(SEARCH($I$72,X54)))</xm:f>
            <xm:f>$I$72</xm:f>
            <x14:dxf>
              <fill>
                <patternFill>
                  <fgColor rgb="FF92D050"/>
                  <bgColor rgb="FF92D050"/>
                </patternFill>
              </fill>
            </x14:dxf>
          </x14:cfRule>
          <x14:cfRule type="containsText" priority="322" operator="containsText" id="{0463AC1B-F64C-4C86-A854-48DF5BF79847}">
            <xm:f>NOT(ISERROR(SEARCH($I$73,X54)))</xm:f>
            <xm:f>$I$73</xm:f>
            <x14:dxf>
              <fill>
                <patternFill>
                  <bgColor rgb="FF00B050"/>
                </patternFill>
              </fill>
            </x14:dxf>
          </x14:cfRule>
          <x14:cfRule type="containsText" priority="323" operator="containsText" id="{BF097123-0E83-4B79-9F42-A4AAFACE41E9}">
            <xm:f>NOT(ISERROR(SEARCH($I$76,X54)))</xm:f>
            <xm:f>$I$76</xm:f>
            <x14:dxf>
              <fill>
                <patternFill>
                  <bgColor rgb="FFFF0000"/>
                </patternFill>
              </fill>
            </x14:dxf>
          </x14:cfRule>
          <x14:cfRule type="containsText" priority="324" operator="containsText" id="{6BF2EBC0-15CF-4DB8-BCB8-093F43DB7E6B}">
            <xm:f>NOT(ISERROR(SEARCH($I$75,X54)))</xm:f>
            <xm:f>$I$75</xm:f>
            <x14:dxf>
              <fill>
                <patternFill>
                  <fgColor rgb="FFFFC000"/>
                  <bgColor rgb="FFFFC000"/>
                </patternFill>
              </fill>
            </x14:dxf>
          </x14:cfRule>
          <x14:cfRule type="containsText" priority="325" operator="containsText" id="{4514C922-BA5D-49A3-B8A9-812EA8339FAC}">
            <xm:f>NOT(ISERROR(SEARCH($I$74,X54)))</xm:f>
            <xm:f>$I$74</xm:f>
            <x14:dxf>
              <fill>
                <patternFill>
                  <fgColor rgb="FFFFFF00"/>
                  <bgColor rgb="FFFFFF00"/>
                </patternFill>
              </fill>
            </x14:dxf>
          </x14:cfRule>
          <x14:cfRule type="containsText" priority="326" operator="containsText" id="{0446C1C7-7B30-4FD7-AF0F-B55973772B8F}">
            <xm:f>NOT(ISERROR(SEARCH($I$73,X54)))</xm:f>
            <xm:f>$I$73</xm:f>
            <x14:dxf>
              <fill>
                <patternFill>
                  <bgColor theme="0" tint="-0.14996795556505021"/>
                </patternFill>
              </fill>
            </x14:dxf>
          </x14:cfRule>
          <x14:cfRule type="cellIs" priority="327" operator="equal" id="{17209D54-5356-40B3-995F-46B0F251E9CE}">
            <xm:f>'Tabla probabiidad'!$B$5</xm:f>
            <x14:dxf>
              <fill>
                <patternFill>
                  <fgColor theme="6"/>
                </patternFill>
              </fill>
            </x14:dxf>
          </x14:cfRule>
          <x14:cfRule type="cellIs" priority="328" operator="equal" id="{D3724C7A-AD2B-4C99-A3A3-F763147EB850}">
            <xm:f>'Tabla probabiidad'!$B$5</xm:f>
            <x14:dxf>
              <fill>
                <patternFill>
                  <fgColor rgb="FF92D050"/>
                  <bgColor theme="6" tint="0.59996337778862885"/>
                </patternFill>
              </fill>
            </x14:dxf>
          </x14:cfRule>
          <xm:sqref>X54</xm:sqref>
        </x14:conditionalFormatting>
        <x14:conditionalFormatting xmlns:xm="http://schemas.microsoft.com/office/excel/2006/main">
          <x14:cfRule type="containsText" priority="316" operator="containsText" id="{EADF3118-D381-42EB-9487-1129DBE77F12}">
            <xm:f>NOT(ISERROR(SEARCH($K$76,K53)))</xm:f>
            <xm:f>$K$76</xm:f>
            <x14:dxf>
              <fill>
                <patternFill>
                  <bgColor rgb="FFFF0000"/>
                </patternFill>
              </fill>
            </x14:dxf>
          </x14:cfRule>
          <x14:cfRule type="containsText" priority="317" operator="containsText" id="{09052BA6-7230-4439-8C4B-728569C69939}">
            <xm:f>NOT(ISERROR(SEARCH($K$75,K53)))</xm:f>
            <xm:f>$K$75</xm:f>
            <x14:dxf>
              <fill>
                <patternFill>
                  <bgColor rgb="FFFFC000"/>
                </patternFill>
              </fill>
            </x14:dxf>
          </x14:cfRule>
          <x14:cfRule type="containsText" priority="318" operator="containsText" id="{AC0D17E9-4AA2-4BCA-AE8C-AA35AC5FDA30}">
            <xm:f>NOT(ISERROR(SEARCH($K$74,K53)))</xm:f>
            <xm:f>$K$74</xm:f>
            <x14:dxf>
              <fill>
                <patternFill>
                  <bgColor rgb="FFFFFF00"/>
                </patternFill>
              </fill>
            </x14:dxf>
          </x14:cfRule>
          <x14:cfRule type="containsText" priority="319" operator="containsText" id="{18B345CD-AFFE-4C8B-9E90-86F07D9EED74}">
            <xm:f>NOT(ISERROR(SEARCH($K$73,K53)))</xm:f>
            <xm:f>$K$73</xm:f>
            <x14:dxf>
              <fill>
                <patternFill>
                  <bgColor rgb="FF00B050"/>
                </patternFill>
              </fill>
            </x14:dxf>
          </x14:cfRule>
          <x14:cfRule type="containsText" priority="320" operator="containsText" id="{0A59A93C-006E-47BF-894D-52416384EC16}">
            <xm:f>NOT(ISERROR(SEARCH($K$72,K53)))</xm:f>
            <xm:f>$K$72</xm:f>
            <x14:dxf>
              <fill>
                <patternFill>
                  <bgColor rgb="FF92D050"/>
                </patternFill>
              </fill>
            </x14:dxf>
          </x14:cfRule>
          <xm:sqref>K53</xm:sqref>
        </x14:conditionalFormatting>
        <x14:conditionalFormatting xmlns:xm="http://schemas.microsoft.com/office/excel/2006/main">
          <x14:cfRule type="containsText" priority="311" operator="containsText" id="{565EE50F-2BCB-47E9-955D-12BAEF92291B}">
            <xm:f>NOT(ISERROR(SEARCH($K$76,K54)))</xm:f>
            <xm:f>$K$76</xm:f>
            <x14:dxf>
              <fill>
                <patternFill>
                  <bgColor rgb="FFFF0000"/>
                </patternFill>
              </fill>
            </x14:dxf>
          </x14:cfRule>
          <x14:cfRule type="containsText" priority="312" operator="containsText" id="{09DD2DE8-1611-4AAD-8310-9C00C0CA7256}">
            <xm:f>NOT(ISERROR(SEARCH($K$75,K54)))</xm:f>
            <xm:f>$K$75</xm:f>
            <x14:dxf>
              <fill>
                <patternFill>
                  <bgColor rgb="FFFFC000"/>
                </patternFill>
              </fill>
            </x14:dxf>
          </x14:cfRule>
          <x14:cfRule type="containsText" priority="313" operator="containsText" id="{EB716E46-B970-4255-BA46-BF9B508EF288}">
            <xm:f>NOT(ISERROR(SEARCH($K$74,K54)))</xm:f>
            <xm:f>$K$74</xm:f>
            <x14:dxf>
              <fill>
                <patternFill>
                  <bgColor rgb="FFFFFF00"/>
                </patternFill>
              </fill>
            </x14:dxf>
          </x14:cfRule>
          <x14:cfRule type="containsText" priority="314" operator="containsText" id="{A87657A3-DFAA-487C-BE6B-9E4F411A9183}">
            <xm:f>NOT(ISERROR(SEARCH($K$73,K54)))</xm:f>
            <xm:f>$K$73</xm:f>
            <x14:dxf>
              <fill>
                <patternFill>
                  <bgColor rgb="FF00B050"/>
                </patternFill>
              </fill>
            </x14:dxf>
          </x14:cfRule>
          <x14:cfRule type="containsText" priority="315" operator="containsText" id="{AF00E9A4-148F-429A-A7F0-BECC413A1737}">
            <xm:f>NOT(ISERROR(SEARCH($K$72,K54)))</xm:f>
            <xm:f>$K$72</xm:f>
            <x14:dxf>
              <fill>
                <patternFill>
                  <bgColor rgb="FF92D050"/>
                </patternFill>
              </fill>
            </x14:dxf>
          </x14:cfRule>
          <xm:sqref>K54</xm:sqref>
        </x14:conditionalFormatting>
        <x14:conditionalFormatting xmlns:xm="http://schemas.microsoft.com/office/excel/2006/main">
          <x14:cfRule type="containsText" priority="306" operator="containsText" id="{22841E94-A77C-4CAE-915D-EB07DA35A4B4}">
            <xm:f>NOT(ISERROR(SEARCH($K$76,K47)))</xm:f>
            <xm:f>$K$76</xm:f>
            <x14:dxf>
              <fill>
                <patternFill>
                  <bgColor rgb="FFFF0000"/>
                </patternFill>
              </fill>
            </x14:dxf>
          </x14:cfRule>
          <x14:cfRule type="containsText" priority="307" operator="containsText" id="{60F09FFB-6616-40DF-BADC-47EDD594F0D6}">
            <xm:f>NOT(ISERROR(SEARCH($K$75,K47)))</xm:f>
            <xm:f>$K$75</xm:f>
            <x14:dxf>
              <fill>
                <patternFill>
                  <bgColor rgb="FFFFC000"/>
                </patternFill>
              </fill>
            </x14:dxf>
          </x14:cfRule>
          <x14:cfRule type="containsText" priority="308" operator="containsText" id="{7C0B7680-F631-47E8-924F-42FA6441C714}">
            <xm:f>NOT(ISERROR(SEARCH($K$74,K47)))</xm:f>
            <xm:f>$K$74</xm:f>
            <x14:dxf>
              <fill>
                <patternFill>
                  <bgColor rgb="FFFFFF00"/>
                </patternFill>
              </fill>
            </x14:dxf>
          </x14:cfRule>
          <x14:cfRule type="containsText" priority="309" operator="containsText" id="{65F7E152-06C1-4723-80D1-6703F12C79CC}">
            <xm:f>NOT(ISERROR(SEARCH($K$73,K47)))</xm:f>
            <xm:f>$K$73</xm:f>
            <x14:dxf>
              <fill>
                <patternFill>
                  <bgColor rgb="FF00B050"/>
                </patternFill>
              </fill>
            </x14:dxf>
          </x14:cfRule>
          <x14:cfRule type="containsText" priority="310" operator="containsText" id="{025C44A1-5FC7-412C-9B13-BA784DAA33B0}">
            <xm:f>NOT(ISERROR(SEARCH($K$72,K47)))</xm:f>
            <xm:f>$K$72</xm:f>
            <x14:dxf>
              <fill>
                <patternFill>
                  <bgColor rgb="FF92D050"/>
                </patternFill>
              </fill>
            </x14:dxf>
          </x14:cfRule>
          <xm:sqref>K47:K51</xm:sqref>
        </x14:conditionalFormatting>
        <x14:conditionalFormatting xmlns:xm="http://schemas.microsoft.com/office/excel/2006/main">
          <x14:cfRule type="containsText" priority="302" operator="containsText" id="{0D30FDCC-ACF4-4664-A16A-922DC5DA5310}">
            <xm:f>NOT(ISERROR(SEARCH($M$75,M53)))</xm:f>
            <xm:f>$M$75</xm:f>
            <x14:dxf>
              <fill>
                <patternFill>
                  <bgColor rgb="FFFF0000"/>
                </patternFill>
              </fill>
            </x14:dxf>
          </x14:cfRule>
          <x14:cfRule type="containsText" priority="303" operator="containsText" id="{1C819527-9DBB-41E7-8D64-613B44E1E52A}">
            <xm:f>NOT(ISERROR(SEARCH($M$74,M53)))</xm:f>
            <xm:f>$M$74</xm:f>
            <x14:dxf>
              <fill>
                <patternFill>
                  <bgColor rgb="FFFFC000"/>
                </patternFill>
              </fill>
            </x14:dxf>
          </x14:cfRule>
          <x14:cfRule type="containsText" priority="304" operator="containsText" id="{91F39E35-0150-413F-9066-08DCACA9A895}">
            <xm:f>NOT(ISERROR(SEARCH($M$73,M53)))</xm:f>
            <xm:f>$M$73</xm:f>
            <x14:dxf>
              <fill>
                <patternFill>
                  <bgColor rgb="FFFFFF00"/>
                </patternFill>
              </fill>
            </x14:dxf>
          </x14:cfRule>
          <x14:cfRule type="containsText" priority="305" operator="containsText" id="{CFE8506F-5DB1-47BA-987A-1F31BE186255}">
            <xm:f>NOT(ISERROR(SEARCH($M$72,M53)))</xm:f>
            <xm:f>$M$72</xm:f>
            <x14:dxf>
              <fill>
                <patternFill>
                  <bgColor rgb="FF92D050"/>
                </patternFill>
              </fill>
            </x14:dxf>
          </x14:cfRule>
          <xm:sqref>M53</xm:sqref>
        </x14:conditionalFormatting>
        <x14:conditionalFormatting xmlns:xm="http://schemas.microsoft.com/office/excel/2006/main">
          <x14:cfRule type="containsText" priority="298" operator="containsText" id="{25440201-8C51-47A7-9F2C-FED63320E566}">
            <xm:f>NOT(ISERROR(SEARCH($M$75,M47)))</xm:f>
            <xm:f>$M$75</xm:f>
            <x14:dxf>
              <fill>
                <patternFill>
                  <bgColor rgb="FFFF0000"/>
                </patternFill>
              </fill>
            </x14:dxf>
          </x14:cfRule>
          <x14:cfRule type="containsText" priority="299" operator="containsText" id="{01853F06-9FD8-4CB3-8DB6-53F97AB9B0BF}">
            <xm:f>NOT(ISERROR(SEARCH($M$74,M47)))</xm:f>
            <xm:f>$M$74</xm:f>
            <x14:dxf>
              <fill>
                <patternFill>
                  <bgColor rgb="FFFFC000"/>
                </patternFill>
              </fill>
            </x14:dxf>
          </x14:cfRule>
          <x14:cfRule type="containsText" priority="300" operator="containsText" id="{363C9BE2-FC87-4DC5-AA01-DDDF7D4F3A9C}">
            <xm:f>NOT(ISERROR(SEARCH($M$73,M47)))</xm:f>
            <xm:f>$M$73</xm:f>
            <x14:dxf>
              <fill>
                <patternFill>
                  <bgColor rgb="FFFFFF00"/>
                </patternFill>
              </fill>
            </x14:dxf>
          </x14:cfRule>
          <x14:cfRule type="containsText" priority="301" operator="containsText" id="{BFE7001D-9F85-41E1-B03A-DDA7EA0091AE}">
            <xm:f>NOT(ISERROR(SEARCH($M$72,M47)))</xm:f>
            <xm:f>$M$72</xm:f>
            <x14:dxf>
              <fill>
                <patternFill>
                  <bgColor rgb="FF92D050"/>
                </patternFill>
              </fill>
            </x14:dxf>
          </x14:cfRule>
          <xm:sqref>M47:M51</xm:sqref>
        </x14:conditionalFormatting>
        <x14:conditionalFormatting xmlns:xm="http://schemas.microsoft.com/office/excel/2006/main">
          <x14:cfRule type="containsText" priority="294" operator="containsText" id="{5989C687-9818-4673-8840-C66046C86590}">
            <xm:f>NOT(ISERROR(SEARCH($M$75,M54)))</xm:f>
            <xm:f>$M$75</xm:f>
            <x14:dxf>
              <fill>
                <patternFill>
                  <bgColor rgb="FFFF0000"/>
                </patternFill>
              </fill>
            </x14:dxf>
          </x14:cfRule>
          <x14:cfRule type="containsText" priority="295" operator="containsText" id="{25C68DA5-7A9E-4233-A174-1CA46F149509}">
            <xm:f>NOT(ISERROR(SEARCH($M$74,M54)))</xm:f>
            <xm:f>$M$74</xm:f>
            <x14:dxf>
              <fill>
                <patternFill>
                  <bgColor rgb="FFFFC000"/>
                </patternFill>
              </fill>
            </x14:dxf>
          </x14:cfRule>
          <x14:cfRule type="containsText" priority="296" operator="containsText" id="{9964F960-1FB0-4F9B-B15E-CFF6D38819A7}">
            <xm:f>NOT(ISERROR(SEARCH($M$73,M54)))</xm:f>
            <xm:f>$M$73</xm:f>
            <x14:dxf>
              <fill>
                <patternFill>
                  <bgColor rgb="FFFFFF00"/>
                </patternFill>
              </fill>
            </x14:dxf>
          </x14:cfRule>
          <x14:cfRule type="containsText" priority="297" operator="containsText" id="{DE808BC9-93B2-48F1-98BD-AB02A6C67D55}">
            <xm:f>NOT(ISERROR(SEARCH($M$72,M54)))</xm:f>
            <xm:f>$M$72</xm:f>
            <x14:dxf>
              <fill>
                <patternFill>
                  <bgColor rgb="FF92D050"/>
                </patternFill>
              </fill>
            </x14:dxf>
          </x14:cfRule>
          <xm:sqref>M54</xm:sqref>
        </x14:conditionalFormatting>
        <x14:conditionalFormatting xmlns:xm="http://schemas.microsoft.com/office/excel/2006/main">
          <x14:cfRule type="containsText" priority="290" operator="containsText" id="{4844B2D7-F928-4A63-8001-1583FAB89F4C}">
            <xm:f>NOT(ISERROR(SEARCH($M$75,AB47)))</xm:f>
            <xm:f>$M$75</xm:f>
            <x14:dxf>
              <fill>
                <patternFill>
                  <bgColor rgb="FFFF0000"/>
                </patternFill>
              </fill>
            </x14:dxf>
          </x14:cfRule>
          <x14:cfRule type="containsText" priority="291" operator="containsText" id="{66185C36-6DFC-4D07-9506-841042B178F9}">
            <xm:f>NOT(ISERROR(SEARCH($M$74,AB47)))</xm:f>
            <xm:f>$M$74</xm:f>
            <x14:dxf>
              <fill>
                <patternFill>
                  <bgColor rgb="FFFFC000"/>
                </patternFill>
              </fill>
            </x14:dxf>
          </x14:cfRule>
          <x14:cfRule type="containsText" priority="292" operator="containsText" id="{3C42EE1B-9958-4A48-AD38-B4D2D0DF4B82}">
            <xm:f>NOT(ISERROR(SEARCH($M$73,AB47)))</xm:f>
            <xm:f>$M$73</xm:f>
            <x14:dxf>
              <fill>
                <patternFill>
                  <bgColor rgb="FFFFFF00"/>
                </patternFill>
              </fill>
            </x14:dxf>
          </x14:cfRule>
          <x14:cfRule type="containsText" priority="293" operator="containsText" id="{E79FBF08-D67D-4EDA-8E31-CCB3E856C087}">
            <xm:f>NOT(ISERROR(SEARCH($M$72,AB47)))</xm:f>
            <xm:f>$M$72</xm:f>
            <x14:dxf>
              <fill>
                <patternFill>
                  <bgColor rgb="FF92D050"/>
                </patternFill>
              </fill>
            </x14:dxf>
          </x14:cfRule>
          <xm:sqref>AB47:AB51</xm:sqref>
        </x14:conditionalFormatting>
        <x14:conditionalFormatting xmlns:xm="http://schemas.microsoft.com/office/excel/2006/main">
          <x14:cfRule type="containsText" priority="286" operator="containsText" id="{B8BF8383-F511-4CB7-BFF0-F6C139FD9881}">
            <xm:f>NOT(ISERROR(SEARCH($M$75,AB54)))</xm:f>
            <xm:f>$M$75</xm:f>
            <x14:dxf>
              <fill>
                <patternFill>
                  <bgColor rgb="FFFF0000"/>
                </patternFill>
              </fill>
            </x14:dxf>
          </x14:cfRule>
          <x14:cfRule type="containsText" priority="287" operator="containsText" id="{F041C03D-D893-42DB-AA4A-C9CEE8C26163}">
            <xm:f>NOT(ISERROR(SEARCH($M$74,AB54)))</xm:f>
            <xm:f>$M$74</xm:f>
            <x14:dxf>
              <fill>
                <patternFill>
                  <bgColor rgb="FFFFC000"/>
                </patternFill>
              </fill>
            </x14:dxf>
          </x14:cfRule>
          <x14:cfRule type="containsText" priority="288" operator="containsText" id="{20FC75C1-E774-4458-B5F4-879AB76DDC80}">
            <xm:f>NOT(ISERROR(SEARCH($M$73,AB54)))</xm:f>
            <xm:f>$M$73</xm:f>
            <x14:dxf>
              <fill>
                <patternFill>
                  <bgColor rgb="FFFFFF00"/>
                </patternFill>
              </fill>
            </x14:dxf>
          </x14:cfRule>
          <x14:cfRule type="containsText" priority="289" operator="containsText" id="{DA28EE46-2494-40C8-8E26-73AA12AE9873}">
            <xm:f>NOT(ISERROR(SEARCH($M$72,AB54)))</xm:f>
            <xm:f>$M$72</xm:f>
            <x14:dxf>
              <fill>
                <patternFill>
                  <bgColor rgb="FF92D050"/>
                </patternFill>
              </fill>
            </x14:dxf>
          </x14:cfRule>
          <xm:sqref>AB54</xm:sqref>
        </x14:conditionalFormatting>
        <x14:conditionalFormatting xmlns:xm="http://schemas.microsoft.com/office/excel/2006/main">
          <x14:cfRule type="containsText" priority="282" operator="containsText" id="{56E330F6-00EF-4FB9-8502-D03DAA14CABE}">
            <xm:f>NOT(ISERROR(SEARCH($M$75,AB53)))</xm:f>
            <xm:f>$M$75</xm:f>
            <x14:dxf>
              <fill>
                <patternFill>
                  <bgColor rgb="FFFF0000"/>
                </patternFill>
              </fill>
            </x14:dxf>
          </x14:cfRule>
          <x14:cfRule type="containsText" priority="283" operator="containsText" id="{D0003EA3-13EA-4B83-B341-3EF0565690C6}">
            <xm:f>NOT(ISERROR(SEARCH($M$74,AB53)))</xm:f>
            <xm:f>$M$74</xm:f>
            <x14:dxf>
              <fill>
                <patternFill>
                  <bgColor rgb="FFFFC000"/>
                </patternFill>
              </fill>
            </x14:dxf>
          </x14:cfRule>
          <x14:cfRule type="containsText" priority="284" operator="containsText" id="{B6E83FAB-934E-45D1-9637-02BC47E3E568}">
            <xm:f>NOT(ISERROR(SEARCH($M$73,AB53)))</xm:f>
            <xm:f>$M$73</xm:f>
            <x14:dxf>
              <fill>
                <patternFill>
                  <bgColor rgb="FFFFFF00"/>
                </patternFill>
              </fill>
            </x14:dxf>
          </x14:cfRule>
          <x14:cfRule type="containsText" priority="285" operator="containsText" id="{A83DB198-7DD7-4AD3-8DCD-33F557456A68}">
            <xm:f>NOT(ISERROR(SEARCH($M$72,AB53)))</xm:f>
            <xm:f>$M$72</xm:f>
            <x14:dxf>
              <fill>
                <patternFill>
                  <bgColor rgb="FF92D050"/>
                </patternFill>
              </fill>
            </x14:dxf>
          </x14:cfRule>
          <xm:sqref>AB53</xm:sqref>
        </x14:conditionalFormatting>
        <x14:conditionalFormatting xmlns:xm="http://schemas.microsoft.com/office/excel/2006/main">
          <x14:cfRule type="containsText" priority="274" operator="containsText" id="{A18271C4-5C82-4C6B-A361-EFC18E22F887}">
            <xm:f>NOT(ISERROR(SEARCH($I$72,I56)))</xm:f>
            <xm:f>$I$72</xm:f>
            <x14:dxf>
              <fill>
                <patternFill>
                  <fgColor rgb="FF92D050"/>
                  <bgColor rgb="FF92D050"/>
                </patternFill>
              </fill>
            </x14:dxf>
          </x14:cfRule>
          <x14:cfRule type="containsText" priority="275" operator="containsText" id="{16933001-1849-4CFC-920D-EC2B1BCECECD}">
            <xm:f>NOT(ISERROR(SEARCH($I$73,I56)))</xm:f>
            <xm:f>$I$73</xm:f>
            <x14:dxf>
              <fill>
                <patternFill>
                  <bgColor rgb="FF00B050"/>
                </patternFill>
              </fill>
            </x14:dxf>
          </x14:cfRule>
          <x14:cfRule type="containsText" priority="276" operator="containsText" id="{F9CFC143-709E-4ED7-9A84-AD699F3FFEE0}">
            <xm:f>NOT(ISERROR(SEARCH($I$76,I56)))</xm:f>
            <xm:f>$I$76</xm:f>
            <x14:dxf>
              <fill>
                <patternFill>
                  <bgColor rgb="FFFF0000"/>
                </patternFill>
              </fill>
            </x14:dxf>
          </x14:cfRule>
          <x14:cfRule type="containsText" priority="277" operator="containsText" id="{197C2F12-26CE-4E6F-B08E-670215B16427}">
            <xm:f>NOT(ISERROR(SEARCH($I$75,I56)))</xm:f>
            <xm:f>$I$75</xm:f>
            <x14:dxf>
              <fill>
                <patternFill>
                  <fgColor rgb="FFFFC000"/>
                  <bgColor rgb="FFFFC000"/>
                </patternFill>
              </fill>
            </x14:dxf>
          </x14:cfRule>
          <x14:cfRule type="containsText" priority="278" operator="containsText" id="{F90DB929-6DED-4020-84F3-72328EA2E366}">
            <xm:f>NOT(ISERROR(SEARCH($I$74,I56)))</xm:f>
            <xm:f>$I$74</xm:f>
            <x14:dxf>
              <fill>
                <patternFill>
                  <fgColor rgb="FFFFFF00"/>
                  <bgColor rgb="FFFFFF00"/>
                </patternFill>
              </fill>
            </x14:dxf>
          </x14:cfRule>
          <x14:cfRule type="containsText" priority="279" operator="containsText" id="{7909DB55-01C8-41EF-9A8D-BFF03FB2DD38}">
            <xm:f>NOT(ISERROR(SEARCH($I$73,I56)))</xm:f>
            <xm:f>$I$73</xm:f>
            <x14:dxf>
              <fill>
                <patternFill>
                  <bgColor theme="0" tint="-0.14996795556505021"/>
                </patternFill>
              </fill>
            </x14:dxf>
          </x14:cfRule>
          <x14:cfRule type="cellIs" priority="280" operator="equal" id="{5DAF3A4A-370B-4168-921C-98EDEF0D49C0}">
            <xm:f>'Tabla probabiidad'!$B$5</xm:f>
            <x14:dxf>
              <fill>
                <patternFill>
                  <fgColor theme="6"/>
                </patternFill>
              </fill>
            </x14:dxf>
          </x14:cfRule>
          <x14:cfRule type="cellIs" priority="281" operator="equal" id="{9EE3A8CF-A421-430E-860D-B294C116F743}">
            <xm:f>'Tabla probabiidad'!$B$5</xm:f>
            <x14:dxf>
              <fill>
                <patternFill>
                  <fgColor rgb="FF92D050"/>
                  <bgColor theme="6" tint="0.59996337778862885"/>
                </patternFill>
              </fill>
            </x14:dxf>
          </x14:cfRule>
          <xm:sqref>I56:I57</xm:sqref>
        </x14:conditionalFormatting>
        <x14:conditionalFormatting xmlns:xm="http://schemas.microsoft.com/office/excel/2006/main">
          <x14:cfRule type="containsText" priority="266" operator="containsText" id="{A72C92EE-5BF5-4880-89F6-1B037BB032A2}">
            <xm:f>NOT(ISERROR(SEARCH($I$72,I59)))</xm:f>
            <xm:f>$I$72</xm:f>
            <x14:dxf>
              <fill>
                <patternFill>
                  <fgColor rgb="FF92D050"/>
                  <bgColor rgb="FF92D050"/>
                </patternFill>
              </fill>
            </x14:dxf>
          </x14:cfRule>
          <x14:cfRule type="containsText" priority="267" operator="containsText" id="{74A65EA0-7B5D-40E6-A74B-0668F28619C7}">
            <xm:f>NOT(ISERROR(SEARCH($I$73,I59)))</xm:f>
            <xm:f>$I$73</xm:f>
            <x14:dxf>
              <fill>
                <patternFill>
                  <bgColor rgb="FF00B050"/>
                </patternFill>
              </fill>
            </x14:dxf>
          </x14:cfRule>
          <x14:cfRule type="containsText" priority="268" operator="containsText" id="{99C19934-D542-41B4-A986-7967D8A54243}">
            <xm:f>NOT(ISERROR(SEARCH($I$76,I59)))</xm:f>
            <xm:f>$I$76</xm:f>
            <x14:dxf>
              <fill>
                <patternFill>
                  <bgColor rgb="FFFF0000"/>
                </patternFill>
              </fill>
            </x14:dxf>
          </x14:cfRule>
          <x14:cfRule type="containsText" priority="269" operator="containsText" id="{949157EB-DDE1-4FD8-8147-20EBFA6D5E3D}">
            <xm:f>NOT(ISERROR(SEARCH($I$75,I59)))</xm:f>
            <xm:f>$I$75</xm:f>
            <x14:dxf>
              <fill>
                <patternFill>
                  <fgColor rgb="FFFFC000"/>
                  <bgColor rgb="FFFFC000"/>
                </patternFill>
              </fill>
            </x14:dxf>
          </x14:cfRule>
          <x14:cfRule type="containsText" priority="270" operator="containsText" id="{B81E9E0D-54F3-42C8-B06C-85BE44C79B91}">
            <xm:f>NOT(ISERROR(SEARCH($I$74,I59)))</xm:f>
            <xm:f>$I$74</xm:f>
            <x14:dxf>
              <fill>
                <patternFill>
                  <fgColor rgb="FFFFFF00"/>
                  <bgColor rgb="FFFFFF00"/>
                </patternFill>
              </fill>
            </x14:dxf>
          </x14:cfRule>
          <x14:cfRule type="containsText" priority="271" operator="containsText" id="{0F052A8A-D278-4007-9F45-A6E3FB6F7779}">
            <xm:f>NOT(ISERROR(SEARCH($I$73,I59)))</xm:f>
            <xm:f>$I$73</xm:f>
            <x14:dxf>
              <fill>
                <patternFill>
                  <bgColor theme="0" tint="-0.14996795556505021"/>
                </patternFill>
              </fill>
            </x14:dxf>
          </x14:cfRule>
          <x14:cfRule type="cellIs" priority="272" operator="equal" id="{DA49BCC7-704E-4131-A96F-E04810BBDC60}">
            <xm:f>'Tabla probabiidad'!$B$5</xm:f>
            <x14:dxf>
              <fill>
                <patternFill>
                  <fgColor theme="6"/>
                </patternFill>
              </fill>
            </x14:dxf>
          </x14:cfRule>
          <x14:cfRule type="cellIs" priority="273" operator="equal" id="{2D982E2B-5BDD-4EF0-99B9-3E63077A4C1D}">
            <xm:f>'Tabla probabiidad'!$B$5</xm:f>
            <x14:dxf>
              <fill>
                <patternFill>
                  <fgColor rgb="FF92D050"/>
                  <bgColor theme="6" tint="0.59996337778862885"/>
                </patternFill>
              </fill>
            </x14:dxf>
          </x14:cfRule>
          <xm:sqref>I59</xm:sqref>
        </x14:conditionalFormatting>
        <x14:conditionalFormatting xmlns:xm="http://schemas.microsoft.com/office/excel/2006/main">
          <x14:cfRule type="containsText" priority="261" operator="containsText" id="{588B7C33-DB30-499B-AADA-F187095F4EB3}">
            <xm:f>NOT(ISERROR(SEARCH($K$76,K56)))</xm:f>
            <xm:f>$K$76</xm:f>
            <x14:dxf>
              <fill>
                <patternFill>
                  <bgColor rgb="FFFF0000"/>
                </patternFill>
              </fill>
            </x14:dxf>
          </x14:cfRule>
          <x14:cfRule type="containsText" priority="262" operator="containsText" id="{BF65E1F6-0B38-4C5A-80B7-1368008F9C85}">
            <xm:f>NOT(ISERROR(SEARCH($K$75,K56)))</xm:f>
            <xm:f>$K$75</xm:f>
            <x14:dxf>
              <fill>
                <patternFill>
                  <bgColor rgb="FFFFC000"/>
                </patternFill>
              </fill>
            </x14:dxf>
          </x14:cfRule>
          <x14:cfRule type="containsText" priority="263" operator="containsText" id="{BFD6853E-40FD-464D-BE2B-36DF74D76AF6}">
            <xm:f>NOT(ISERROR(SEARCH($K$74,K56)))</xm:f>
            <xm:f>$K$74</xm:f>
            <x14:dxf>
              <fill>
                <patternFill>
                  <bgColor rgb="FFFFFF00"/>
                </patternFill>
              </fill>
            </x14:dxf>
          </x14:cfRule>
          <x14:cfRule type="containsText" priority="264" operator="containsText" id="{B86CFAFA-E1BE-42A6-8147-61E9F37050B7}">
            <xm:f>NOT(ISERROR(SEARCH($K$73,K56)))</xm:f>
            <xm:f>$K$73</xm:f>
            <x14:dxf>
              <fill>
                <patternFill>
                  <bgColor rgb="FF00B050"/>
                </patternFill>
              </fill>
            </x14:dxf>
          </x14:cfRule>
          <x14:cfRule type="containsText" priority="265" operator="containsText" id="{767521F5-DABB-4253-86B2-2D9692008BD1}">
            <xm:f>NOT(ISERROR(SEARCH($K$72,K56)))</xm:f>
            <xm:f>$K$72</xm:f>
            <x14:dxf>
              <fill>
                <patternFill>
                  <bgColor rgb="FF92D050"/>
                </patternFill>
              </fill>
            </x14:dxf>
          </x14:cfRule>
          <xm:sqref>K56:K59</xm:sqref>
        </x14:conditionalFormatting>
        <x14:conditionalFormatting xmlns:xm="http://schemas.microsoft.com/office/excel/2006/main">
          <x14:cfRule type="containsText" priority="257" operator="containsText" id="{74EB7FEC-1DD5-4DA1-A0F0-A6DDFFB7B4E2}">
            <xm:f>NOT(ISERROR(SEARCH($M$75,M56)))</xm:f>
            <xm:f>$M$75</xm:f>
            <x14:dxf>
              <fill>
                <patternFill>
                  <bgColor rgb="FFFF0000"/>
                </patternFill>
              </fill>
            </x14:dxf>
          </x14:cfRule>
          <x14:cfRule type="containsText" priority="258" operator="containsText" id="{4392CAF9-C527-4608-88B6-8AE56952BFAE}">
            <xm:f>NOT(ISERROR(SEARCH($M$74,M56)))</xm:f>
            <xm:f>$M$74</xm:f>
            <x14:dxf>
              <fill>
                <patternFill>
                  <bgColor rgb="FFFFC000"/>
                </patternFill>
              </fill>
            </x14:dxf>
          </x14:cfRule>
          <x14:cfRule type="containsText" priority="259" operator="containsText" id="{3E748FF2-B93A-474D-863E-21D40566B747}">
            <xm:f>NOT(ISERROR(SEARCH($M$73,M56)))</xm:f>
            <xm:f>$M$73</xm:f>
            <x14:dxf>
              <fill>
                <patternFill>
                  <bgColor rgb="FFFFFF00"/>
                </patternFill>
              </fill>
            </x14:dxf>
          </x14:cfRule>
          <x14:cfRule type="containsText" priority="260" operator="containsText" id="{30767302-F2DF-4958-A6E3-6A1E4ACD38AB}">
            <xm:f>NOT(ISERROR(SEARCH($M$72,M56)))</xm:f>
            <xm:f>$M$72</xm:f>
            <x14:dxf>
              <fill>
                <patternFill>
                  <bgColor rgb="FF92D050"/>
                </patternFill>
              </fill>
            </x14:dxf>
          </x14:cfRule>
          <xm:sqref>M56:M59</xm:sqref>
        </x14:conditionalFormatting>
        <x14:conditionalFormatting xmlns:xm="http://schemas.microsoft.com/office/excel/2006/main">
          <x14:cfRule type="containsText" priority="249" operator="containsText" id="{4F141A94-F1B6-41E0-9A3A-388E0F5BEECA}">
            <xm:f>NOT(ISERROR(SEARCH($I$72,X56)))</xm:f>
            <xm:f>$I$72</xm:f>
            <x14:dxf>
              <fill>
                <patternFill>
                  <fgColor rgb="FF92D050"/>
                  <bgColor rgb="FF92D050"/>
                </patternFill>
              </fill>
            </x14:dxf>
          </x14:cfRule>
          <x14:cfRule type="containsText" priority="250" operator="containsText" id="{3326C1B2-C400-4529-A6C3-E4783E58FA05}">
            <xm:f>NOT(ISERROR(SEARCH($I$73,X56)))</xm:f>
            <xm:f>$I$73</xm:f>
            <x14:dxf>
              <fill>
                <patternFill>
                  <bgColor rgb="FF00B050"/>
                </patternFill>
              </fill>
            </x14:dxf>
          </x14:cfRule>
          <x14:cfRule type="containsText" priority="251" operator="containsText" id="{665F6BDF-CFA2-432D-85ED-8EE8EDEFC146}">
            <xm:f>NOT(ISERROR(SEARCH($I$76,X56)))</xm:f>
            <xm:f>$I$76</xm:f>
            <x14:dxf>
              <fill>
                <patternFill>
                  <bgColor rgb="FFFF0000"/>
                </patternFill>
              </fill>
            </x14:dxf>
          </x14:cfRule>
          <x14:cfRule type="containsText" priority="252" operator="containsText" id="{D13AC66A-55B0-44D9-B50F-FF4FA8508274}">
            <xm:f>NOT(ISERROR(SEARCH($I$75,X56)))</xm:f>
            <xm:f>$I$75</xm:f>
            <x14:dxf>
              <fill>
                <patternFill>
                  <fgColor rgb="FFFFC000"/>
                  <bgColor rgb="FFFFC000"/>
                </patternFill>
              </fill>
            </x14:dxf>
          </x14:cfRule>
          <x14:cfRule type="containsText" priority="253" operator="containsText" id="{2EA8BC34-5152-449D-998C-CD3601B28E2B}">
            <xm:f>NOT(ISERROR(SEARCH($I$74,X56)))</xm:f>
            <xm:f>$I$74</xm:f>
            <x14:dxf>
              <fill>
                <patternFill>
                  <fgColor rgb="FFFFFF00"/>
                  <bgColor rgb="FFFFFF00"/>
                </patternFill>
              </fill>
            </x14:dxf>
          </x14:cfRule>
          <x14:cfRule type="containsText" priority="254" operator="containsText" id="{C9732C2B-76AC-49B0-874C-E6F749CE6159}">
            <xm:f>NOT(ISERROR(SEARCH($I$73,X56)))</xm:f>
            <xm:f>$I$73</xm:f>
            <x14:dxf>
              <fill>
                <patternFill>
                  <bgColor theme="0" tint="-0.14996795556505021"/>
                </patternFill>
              </fill>
            </x14:dxf>
          </x14:cfRule>
          <x14:cfRule type="cellIs" priority="255" operator="equal" id="{EB6E5EC7-1DE5-4FF9-9A4A-15F69F6274FE}">
            <xm:f>'Tabla probabiidad'!$B$5</xm:f>
            <x14:dxf>
              <fill>
                <patternFill>
                  <fgColor theme="6"/>
                </patternFill>
              </fill>
            </x14:dxf>
          </x14:cfRule>
          <x14:cfRule type="cellIs" priority="256" operator="equal" id="{368183FF-A5A0-4CDA-9D7E-211D2CAB41BD}">
            <xm:f>'Tabla probabiidad'!$B$5</xm:f>
            <x14:dxf>
              <fill>
                <patternFill>
                  <fgColor rgb="FF92D050"/>
                  <bgColor theme="6" tint="0.59996337778862885"/>
                </patternFill>
              </fill>
            </x14:dxf>
          </x14:cfRule>
          <xm:sqref>X56:X57</xm:sqref>
        </x14:conditionalFormatting>
        <x14:conditionalFormatting xmlns:xm="http://schemas.microsoft.com/office/excel/2006/main">
          <x14:cfRule type="containsText" priority="241" operator="containsText" id="{76962734-9BB9-4253-BF39-D641B4F748F1}">
            <xm:f>NOT(ISERROR(SEARCH($I$72,X59)))</xm:f>
            <xm:f>$I$72</xm:f>
            <x14:dxf>
              <fill>
                <patternFill>
                  <fgColor rgb="FF92D050"/>
                  <bgColor rgb="FF92D050"/>
                </patternFill>
              </fill>
            </x14:dxf>
          </x14:cfRule>
          <x14:cfRule type="containsText" priority="242" operator="containsText" id="{15AD5575-44ED-4F91-B27C-4237C73C4980}">
            <xm:f>NOT(ISERROR(SEARCH($I$73,X59)))</xm:f>
            <xm:f>$I$73</xm:f>
            <x14:dxf>
              <fill>
                <patternFill>
                  <bgColor rgb="FF00B050"/>
                </patternFill>
              </fill>
            </x14:dxf>
          </x14:cfRule>
          <x14:cfRule type="containsText" priority="243" operator="containsText" id="{4BADD795-2B84-4ADB-8E90-1FB666346EA7}">
            <xm:f>NOT(ISERROR(SEARCH($I$76,X59)))</xm:f>
            <xm:f>$I$76</xm:f>
            <x14:dxf>
              <fill>
                <patternFill>
                  <bgColor rgb="FFFF0000"/>
                </patternFill>
              </fill>
            </x14:dxf>
          </x14:cfRule>
          <x14:cfRule type="containsText" priority="244" operator="containsText" id="{EFFD73AD-10C3-4394-8771-9D4CA69A55F2}">
            <xm:f>NOT(ISERROR(SEARCH($I$75,X59)))</xm:f>
            <xm:f>$I$75</xm:f>
            <x14:dxf>
              <fill>
                <patternFill>
                  <fgColor rgb="FFFFC000"/>
                  <bgColor rgb="FFFFC000"/>
                </patternFill>
              </fill>
            </x14:dxf>
          </x14:cfRule>
          <x14:cfRule type="containsText" priority="245" operator="containsText" id="{26FA5E0E-534F-40B1-A359-896AA64B46D1}">
            <xm:f>NOT(ISERROR(SEARCH($I$74,X59)))</xm:f>
            <xm:f>$I$74</xm:f>
            <x14:dxf>
              <fill>
                <patternFill>
                  <fgColor rgb="FFFFFF00"/>
                  <bgColor rgb="FFFFFF00"/>
                </patternFill>
              </fill>
            </x14:dxf>
          </x14:cfRule>
          <x14:cfRule type="containsText" priority="246" operator="containsText" id="{1753083A-0338-4B74-9B57-5F805BDE6EF4}">
            <xm:f>NOT(ISERROR(SEARCH($I$73,X59)))</xm:f>
            <xm:f>$I$73</xm:f>
            <x14:dxf>
              <fill>
                <patternFill>
                  <bgColor theme="0" tint="-0.14996795556505021"/>
                </patternFill>
              </fill>
            </x14:dxf>
          </x14:cfRule>
          <x14:cfRule type="cellIs" priority="247" operator="equal" id="{588A7C32-3163-4C7D-BE21-3FE2D6D624CB}">
            <xm:f>'Tabla probabiidad'!$B$5</xm:f>
            <x14:dxf>
              <fill>
                <patternFill>
                  <fgColor theme="6"/>
                </patternFill>
              </fill>
            </x14:dxf>
          </x14:cfRule>
          <x14:cfRule type="cellIs" priority="248" operator="equal" id="{B07584BE-E239-413A-B41B-1372AAA02178}">
            <xm:f>'Tabla probabiidad'!$B$5</xm:f>
            <x14:dxf>
              <fill>
                <patternFill>
                  <fgColor rgb="FF92D050"/>
                  <bgColor theme="6" tint="0.59996337778862885"/>
                </patternFill>
              </fill>
            </x14:dxf>
          </x14:cfRule>
          <xm:sqref>X59</xm:sqref>
        </x14:conditionalFormatting>
        <x14:conditionalFormatting xmlns:xm="http://schemas.microsoft.com/office/excel/2006/main">
          <x14:cfRule type="containsText" priority="233" operator="containsText" id="{54994E2A-F684-4336-8B67-5C8F83FEADF8}">
            <xm:f>NOT(ISERROR(SEARCH($I$72,I58)))</xm:f>
            <xm:f>$I$72</xm:f>
            <x14:dxf>
              <fill>
                <patternFill>
                  <fgColor rgb="FF92D050"/>
                  <bgColor rgb="FF92D050"/>
                </patternFill>
              </fill>
            </x14:dxf>
          </x14:cfRule>
          <x14:cfRule type="containsText" priority="234" operator="containsText" id="{BC968E25-7945-4EAB-B686-E0427E8F2AAE}">
            <xm:f>NOT(ISERROR(SEARCH($I$73,I58)))</xm:f>
            <xm:f>$I$73</xm:f>
            <x14:dxf>
              <fill>
                <patternFill>
                  <bgColor rgb="FF00B050"/>
                </patternFill>
              </fill>
            </x14:dxf>
          </x14:cfRule>
          <x14:cfRule type="containsText" priority="235" operator="containsText" id="{C700075F-443B-4DEB-98BD-290AB7450A5E}">
            <xm:f>NOT(ISERROR(SEARCH($I$76,I58)))</xm:f>
            <xm:f>$I$76</xm:f>
            <x14:dxf>
              <fill>
                <patternFill>
                  <bgColor rgb="FFFF0000"/>
                </patternFill>
              </fill>
            </x14:dxf>
          </x14:cfRule>
          <x14:cfRule type="containsText" priority="236" operator="containsText" id="{E0DBAAFA-0038-494E-81FF-F1B5D13F5E75}">
            <xm:f>NOT(ISERROR(SEARCH($I$75,I58)))</xm:f>
            <xm:f>$I$75</xm:f>
            <x14:dxf>
              <fill>
                <patternFill>
                  <fgColor rgb="FFFFC000"/>
                  <bgColor rgb="FFFFC000"/>
                </patternFill>
              </fill>
            </x14:dxf>
          </x14:cfRule>
          <x14:cfRule type="containsText" priority="237" operator="containsText" id="{8BA436DF-A4E0-469D-B857-1D357B107072}">
            <xm:f>NOT(ISERROR(SEARCH($I$74,I58)))</xm:f>
            <xm:f>$I$74</xm:f>
            <x14:dxf>
              <fill>
                <patternFill>
                  <fgColor rgb="FFFFFF00"/>
                  <bgColor rgb="FFFFFF00"/>
                </patternFill>
              </fill>
            </x14:dxf>
          </x14:cfRule>
          <x14:cfRule type="containsText" priority="238" operator="containsText" id="{9DA81123-093E-4E3D-B86F-EFE4DC208950}">
            <xm:f>NOT(ISERROR(SEARCH($I$73,I58)))</xm:f>
            <xm:f>$I$73</xm:f>
            <x14:dxf>
              <fill>
                <patternFill>
                  <bgColor theme="0" tint="-0.14996795556505021"/>
                </patternFill>
              </fill>
            </x14:dxf>
          </x14:cfRule>
          <x14:cfRule type="cellIs" priority="239" operator="equal" id="{69E1D21C-1B17-4030-A42E-D6003CA3885F}">
            <xm:f>'Tabla probabiidad'!$B$5</xm:f>
            <x14:dxf>
              <fill>
                <patternFill>
                  <fgColor theme="6"/>
                </patternFill>
              </fill>
            </x14:dxf>
          </x14:cfRule>
          <x14:cfRule type="cellIs" priority="240" operator="equal" id="{74C8F660-D9EE-488A-B391-CF0776A5D1FA}">
            <xm:f>'Tabla probabiidad'!$B$5</xm:f>
            <x14:dxf>
              <fill>
                <patternFill>
                  <fgColor rgb="FF92D050"/>
                  <bgColor theme="6" tint="0.59996337778862885"/>
                </patternFill>
              </fill>
            </x14:dxf>
          </x14:cfRule>
          <xm:sqref>I58</xm:sqref>
        </x14:conditionalFormatting>
        <x14:conditionalFormatting xmlns:xm="http://schemas.microsoft.com/office/excel/2006/main">
          <x14:cfRule type="containsText" priority="225" operator="containsText" id="{E38CAE4F-1F36-4179-AC7A-E4A4C012ECF1}">
            <xm:f>NOT(ISERROR(SEARCH($I$72,X58)))</xm:f>
            <xm:f>$I$72</xm:f>
            <x14:dxf>
              <fill>
                <patternFill>
                  <fgColor rgb="FF92D050"/>
                  <bgColor rgb="FF92D050"/>
                </patternFill>
              </fill>
            </x14:dxf>
          </x14:cfRule>
          <x14:cfRule type="containsText" priority="226" operator="containsText" id="{B13B1BEF-019A-4821-98FA-CCDD445F4BE7}">
            <xm:f>NOT(ISERROR(SEARCH($I$73,X58)))</xm:f>
            <xm:f>$I$73</xm:f>
            <x14:dxf>
              <fill>
                <patternFill>
                  <bgColor rgb="FF00B050"/>
                </patternFill>
              </fill>
            </x14:dxf>
          </x14:cfRule>
          <x14:cfRule type="containsText" priority="227" operator="containsText" id="{DEFAE648-1C68-4742-991F-469DBC1F1833}">
            <xm:f>NOT(ISERROR(SEARCH($I$76,X58)))</xm:f>
            <xm:f>$I$76</xm:f>
            <x14:dxf>
              <fill>
                <patternFill>
                  <bgColor rgb="FFFF0000"/>
                </patternFill>
              </fill>
            </x14:dxf>
          </x14:cfRule>
          <x14:cfRule type="containsText" priority="228" operator="containsText" id="{40BDE241-ABDE-4E05-BFD1-1C09A0A115B1}">
            <xm:f>NOT(ISERROR(SEARCH($I$75,X58)))</xm:f>
            <xm:f>$I$75</xm:f>
            <x14:dxf>
              <fill>
                <patternFill>
                  <fgColor rgb="FFFFC000"/>
                  <bgColor rgb="FFFFC000"/>
                </patternFill>
              </fill>
            </x14:dxf>
          </x14:cfRule>
          <x14:cfRule type="containsText" priority="229" operator="containsText" id="{B41BF212-B2C9-45EE-93BE-C0035D37D842}">
            <xm:f>NOT(ISERROR(SEARCH($I$74,X58)))</xm:f>
            <xm:f>$I$74</xm:f>
            <x14:dxf>
              <fill>
                <patternFill>
                  <fgColor rgb="FFFFFF00"/>
                  <bgColor rgb="FFFFFF00"/>
                </patternFill>
              </fill>
            </x14:dxf>
          </x14:cfRule>
          <x14:cfRule type="containsText" priority="230" operator="containsText" id="{D2A6953F-282E-42EA-8700-BEA14B570DAB}">
            <xm:f>NOT(ISERROR(SEARCH($I$73,X58)))</xm:f>
            <xm:f>$I$73</xm:f>
            <x14:dxf>
              <fill>
                <patternFill>
                  <bgColor theme="0" tint="-0.14996795556505021"/>
                </patternFill>
              </fill>
            </x14:dxf>
          </x14:cfRule>
          <x14:cfRule type="cellIs" priority="231" operator="equal" id="{A6040923-17CC-42DB-BF82-FBEE5E248645}">
            <xm:f>'Tabla probabiidad'!$B$5</xm:f>
            <x14:dxf>
              <fill>
                <patternFill>
                  <fgColor theme="6"/>
                </patternFill>
              </fill>
            </x14:dxf>
          </x14:cfRule>
          <x14:cfRule type="cellIs" priority="232" operator="equal" id="{C269E463-5E31-45CA-BC03-5FE1E2FC8EC5}">
            <xm:f>'Tabla probabiidad'!$B$5</xm:f>
            <x14:dxf>
              <fill>
                <patternFill>
                  <fgColor rgb="FF92D050"/>
                  <bgColor theme="6" tint="0.59996337778862885"/>
                </patternFill>
              </fill>
            </x14:dxf>
          </x14:cfRule>
          <xm:sqref>X58</xm:sqref>
        </x14:conditionalFormatting>
        <x14:conditionalFormatting xmlns:xm="http://schemas.microsoft.com/office/excel/2006/main">
          <x14:cfRule type="containsText" priority="220" operator="containsText" id="{95889383-024A-49CA-BD39-CA52DB315DC4}">
            <xm:f>NOT(ISERROR(SEARCH($K$76,Z56)))</xm:f>
            <xm:f>$K$76</xm:f>
            <x14:dxf>
              <fill>
                <patternFill>
                  <bgColor rgb="FFFF0000"/>
                </patternFill>
              </fill>
            </x14:dxf>
          </x14:cfRule>
          <x14:cfRule type="containsText" priority="221" operator="containsText" id="{C85BA5A8-6439-401A-9238-E978E5E9AEFE}">
            <xm:f>NOT(ISERROR(SEARCH($K$75,Z56)))</xm:f>
            <xm:f>$K$75</xm:f>
            <x14:dxf>
              <fill>
                <patternFill>
                  <bgColor rgb="FFFFC000"/>
                </patternFill>
              </fill>
            </x14:dxf>
          </x14:cfRule>
          <x14:cfRule type="containsText" priority="222" operator="containsText" id="{99A3A85C-1FA6-484E-9240-6D9516F42CF4}">
            <xm:f>NOT(ISERROR(SEARCH($K$74,Z56)))</xm:f>
            <xm:f>$K$74</xm:f>
            <x14:dxf>
              <fill>
                <patternFill>
                  <bgColor rgb="FFFFFF00"/>
                </patternFill>
              </fill>
            </x14:dxf>
          </x14:cfRule>
          <x14:cfRule type="containsText" priority="223" operator="containsText" id="{67D8C5AA-E274-4CFB-B4F6-F806232EA2AF}">
            <xm:f>NOT(ISERROR(SEARCH($K$73,Z56)))</xm:f>
            <xm:f>$K$73</xm:f>
            <x14:dxf>
              <fill>
                <patternFill>
                  <bgColor rgb="FF00B050"/>
                </patternFill>
              </fill>
            </x14:dxf>
          </x14:cfRule>
          <x14:cfRule type="containsText" priority="224" operator="containsText" id="{42B36B8C-687C-49B2-AC49-711FA822B653}">
            <xm:f>NOT(ISERROR(SEARCH($K$72,Z56)))</xm:f>
            <xm:f>$K$72</xm:f>
            <x14:dxf>
              <fill>
                <patternFill>
                  <bgColor rgb="FF92D050"/>
                </patternFill>
              </fill>
            </x14:dxf>
          </x14:cfRule>
          <xm:sqref>Z56:Z59</xm:sqref>
        </x14:conditionalFormatting>
        <x14:conditionalFormatting xmlns:xm="http://schemas.microsoft.com/office/excel/2006/main">
          <x14:cfRule type="containsText" priority="216" operator="containsText" id="{801D81C7-5C2B-477D-92A0-8D283C0B993A}">
            <xm:f>NOT(ISERROR(SEARCH($M$75,AB56)))</xm:f>
            <xm:f>$M$75</xm:f>
            <x14:dxf>
              <fill>
                <patternFill>
                  <bgColor rgb="FFFF0000"/>
                </patternFill>
              </fill>
            </x14:dxf>
          </x14:cfRule>
          <x14:cfRule type="containsText" priority="217" operator="containsText" id="{85212125-2D83-4F05-AC6B-52C2DD67B93E}">
            <xm:f>NOT(ISERROR(SEARCH($M$74,AB56)))</xm:f>
            <xm:f>$M$74</xm:f>
            <x14:dxf>
              <fill>
                <patternFill>
                  <bgColor rgb="FFFFC000"/>
                </patternFill>
              </fill>
            </x14:dxf>
          </x14:cfRule>
          <x14:cfRule type="containsText" priority="218" operator="containsText" id="{98D34AC4-2C9E-4499-922A-4215638297DC}">
            <xm:f>NOT(ISERROR(SEARCH($M$73,AB56)))</xm:f>
            <xm:f>$M$73</xm:f>
            <x14:dxf>
              <fill>
                <patternFill>
                  <bgColor rgb="FFFFFF00"/>
                </patternFill>
              </fill>
            </x14:dxf>
          </x14:cfRule>
          <x14:cfRule type="containsText" priority="219" operator="containsText" id="{41322BD5-9937-4B43-BCC5-EAC3599F9249}">
            <xm:f>NOT(ISERROR(SEARCH($M$72,AB56)))</xm:f>
            <xm:f>$M$72</xm:f>
            <x14:dxf>
              <fill>
                <patternFill>
                  <bgColor rgb="FF92D050"/>
                </patternFill>
              </fill>
            </x14:dxf>
          </x14:cfRule>
          <xm:sqref>AB56:AB59</xm:sqref>
        </x14:conditionalFormatting>
        <x14:conditionalFormatting xmlns:xm="http://schemas.microsoft.com/office/excel/2006/main">
          <x14:cfRule type="containsText" priority="208" operator="containsText" id="{EAF79869-2078-45E6-BC9D-123C1DD0A0E5}">
            <xm:f>NOT(ISERROR(SEARCH($I$72,I62)))</xm:f>
            <xm:f>$I$72</xm:f>
            <x14:dxf>
              <fill>
                <patternFill>
                  <fgColor rgb="FF92D050"/>
                  <bgColor rgb="FF92D050"/>
                </patternFill>
              </fill>
            </x14:dxf>
          </x14:cfRule>
          <x14:cfRule type="containsText" priority="209" operator="containsText" id="{933F481F-AE91-4D96-9C60-C56AEA35171B}">
            <xm:f>NOT(ISERROR(SEARCH($I$73,I62)))</xm:f>
            <xm:f>$I$73</xm:f>
            <x14:dxf>
              <fill>
                <patternFill>
                  <bgColor rgb="FF00B050"/>
                </patternFill>
              </fill>
            </x14:dxf>
          </x14:cfRule>
          <x14:cfRule type="containsText" priority="210" operator="containsText" id="{A99904A0-A02A-4A00-B641-E7C0C3AE05A3}">
            <xm:f>NOT(ISERROR(SEARCH($I$76,I62)))</xm:f>
            <xm:f>$I$76</xm:f>
            <x14:dxf>
              <fill>
                <patternFill>
                  <bgColor rgb="FFFF0000"/>
                </patternFill>
              </fill>
            </x14:dxf>
          </x14:cfRule>
          <x14:cfRule type="containsText" priority="211" operator="containsText" id="{E5BD9D47-E184-4C50-B697-DC0C162730DC}">
            <xm:f>NOT(ISERROR(SEARCH($I$75,I62)))</xm:f>
            <xm:f>$I$75</xm:f>
            <x14:dxf>
              <fill>
                <patternFill>
                  <fgColor rgb="FFFFC000"/>
                  <bgColor rgb="FFFFC000"/>
                </patternFill>
              </fill>
            </x14:dxf>
          </x14:cfRule>
          <x14:cfRule type="containsText" priority="212" operator="containsText" id="{8F05CEB6-5F0B-40F8-98C9-B53F412C9934}">
            <xm:f>NOT(ISERROR(SEARCH($I$74,I62)))</xm:f>
            <xm:f>$I$74</xm:f>
            <x14:dxf>
              <fill>
                <patternFill>
                  <fgColor rgb="FFFFFF00"/>
                  <bgColor rgb="FFFFFF00"/>
                </patternFill>
              </fill>
            </x14:dxf>
          </x14:cfRule>
          <x14:cfRule type="containsText" priority="213" operator="containsText" id="{122B189C-45D4-4EF6-9FBA-146626BA5AFF}">
            <xm:f>NOT(ISERROR(SEARCH($I$73,I62)))</xm:f>
            <xm:f>$I$73</xm:f>
            <x14:dxf>
              <fill>
                <patternFill>
                  <bgColor theme="0" tint="-0.14996795556505021"/>
                </patternFill>
              </fill>
            </x14:dxf>
          </x14:cfRule>
          <x14:cfRule type="cellIs" priority="214" operator="equal" id="{5502EE76-CB6F-494C-871E-51C1AF334DF6}">
            <xm:f>'Tabla probabiidad'!$B$5</xm:f>
            <x14:dxf>
              <fill>
                <patternFill>
                  <fgColor theme="6"/>
                </patternFill>
              </fill>
            </x14:dxf>
          </x14:cfRule>
          <x14:cfRule type="cellIs" priority="215" operator="equal" id="{966768C6-BFB8-4BF8-8361-7FACD8019FB0}">
            <xm:f>'Tabla probabiidad'!$B$5</xm:f>
            <x14:dxf>
              <fill>
                <patternFill>
                  <fgColor rgb="FF92D050"/>
                  <bgColor theme="6" tint="0.59996337778862885"/>
                </patternFill>
              </fill>
            </x14:dxf>
          </x14:cfRule>
          <xm:sqref>I62:I63</xm:sqref>
        </x14:conditionalFormatting>
        <x14:conditionalFormatting xmlns:xm="http://schemas.microsoft.com/office/excel/2006/main">
          <x14:cfRule type="containsText" priority="200" operator="containsText" id="{2FD7D8E7-33B2-4385-947C-734CA65FA89F}">
            <xm:f>NOT(ISERROR(SEARCH($I$72,I60)))</xm:f>
            <xm:f>$I$72</xm:f>
            <x14:dxf>
              <fill>
                <patternFill>
                  <fgColor rgb="FF92D050"/>
                  <bgColor rgb="FF92D050"/>
                </patternFill>
              </fill>
            </x14:dxf>
          </x14:cfRule>
          <x14:cfRule type="containsText" priority="201" operator="containsText" id="{6CFFD619-27DF-4295-B247-CA9AC10F7496}">
            <xm:f>NOT(ISERROR(SEARCH($I$73,I60)))</xm:f>
            <xm:f>$I$73</xm:f>
            <x14:dxf>
              <fill>
                <patternFill>
                  <bgColor rgb="FF00B050"/>
                </patternFill>
              </fill>
            </x14:dxf>
          </x14:cfRule>
          <x14:cfRule type="containsText" priority="202" operator="containsText" id="{73B7A39B-096E-4ABA-8499-653BD31F14D1}">
            <xm:f>NOT(ISERROR(SEARCH($I$76,I60)))</xm:f>
            <xm:f>$I$76</xm:f>
            <x14:dxf>
              <fill>
                <patternFill>
                  <bgColor rgb="FFFF0000"/>
                </patternFill>
              </fill>
            </x14:dxf>
          </x14:cfRule>
          <x14:cfRule type="containsText" priority="203" operator="containsText" id="{1896386C-8B0D-4C73-9B87-0A191463270F}">
            <xm:f>NOT(ISERROR(SEARCH($I$75,I60)))</xm:f>
            <xm:f>$I$75</xm:f>
            <x14:dxf>
              <fill>
                <patternFill>
                  <fgColor rgb="FFFFC000"/>
                  <bgColor rgb="FFFFC000"/>
                </patternFill>
              </fill>
            </x14:dxf>
          </x14:cfRule>
          <x14:cfRule type="containsText" priority="204" operator="containsText" id="{0F6C9EAB-C954-435D-8A45-39574D9C1D68}">
            <xm:f>NOT(ISERROR(SEARCH($I$74,I60)))</xm:f>
            <xm:f>$I$74</xm:f>
            <x14:dxf>
              <fill>
                <patternFill>
                  <fgColor rgb="FFFFFF00"/>
                  <bgColor rgb="FFFFFF00"/>
                </patternFill>
              </fill>
            </x14:dxf>
          </x14:cfRule>
          <x14:cfRule type="containsText" priority="205" operator="containsText" id="{FA66EE28-CF33-4231-8BA6-32D70DB61803}">
            <xm:f>NOT(ISERROR(SEARCH($I$73,I60)))</xm:f>
            <xm:f>$I$73</xm:f>
            <x14:dxf>
              <fill>
                <patternFill>
                  <bgColor theme="0" tint="-0.14996795556505021"/>
                </patternFill>
              </fill>
            </x14:dxf>
          </x14:cfRule>
          <x14:cfRule type="cellIs" priority="206" operator="equal" id="{4C30ADBC-3C3A-433D-AF04-5C50A1437829}">
            <xm:f>'Tabla probabiidad'!$B$5</xm:f>
            <x14:dxf>
              <fill>
                <patternFill>
                  <fgColor theme="6"/>
                </patternFill>
              </fill>
            </x14:dxf>
          </x14:cfRule>
          <x14:cfRule type="cellIs" priority="207" operator="equal" id="{07C089FD-F9B7-4AD7-86D3-2F4624235AF0}">
            <xm:f>'Tabla probabiidad'!$B$5</xm:f>
            <x14:dxf>
              <fill>
                <patternFill>
                  <fgColor rgb="FF92D050"/>
                  <bgColor theme="6" tint="0.59996337778862885"/>
                </patternFill>
              </fill>
            </x14:dxf>
          </x14:cfRule>
          <xm:sqref>I60</xm:sqref>
        </x14:conditionalFormatting>
        <x14:conditionalFormatting xmlns:xm="http://schemas.microsoft.com/office/excel/2006/main">
          <x14:cfRule type="containsText" priority="195" operator="containsText" id="{FDCB8F53-3CA1-463E-A0FE-7BA51FE8A07D}">
            <xm:f>NOT(ISERROR(SEARCH($K$76,K62)))</xm:f>
            <xm:f>$K$76</xm:f>
            <x14:dxf>
              <fill>
                <patternFill>
                  <bgColor rgb="FFFF0000"/>
                </patternFill>
              </fill>
            </x14:dxf>
          </x14:cfRule>
          <x14:cfRule type="containsText" priority="196" operator="containsText" id="{041588B1-FCAC-4D70-A6E8-05FE56E9420D}">
            <xm:f>NOT(ISERROR(SEARCH($K$75,K62)))</xm:f>
            <xm:f>$K$75</xm:f>
            <x14:dxf>
              <fill>
                <patternFill>
                  <bgColor rgb="FFFFC000"/>
                </patternFill>
              </fill>
            </x14:dxf>
          </x14:cfRule>
          <x14:cfRule type="containsText" priority="197" operator="containsText" id="{0364F94C-1EF7-4A3C-BDF2-0314B1201405}">
            <xm:f>NOT(ISERROR(SEARCH($K$74,K62)))</xm:f>
            <xm:f>$K$74</xm:f>
            <x14:dxf>
              <fill>
                <patternFill>
                  <bgColor rgb="FFFFFF00"/>
                </patternFill>
              </fill>
            </x14:dxf>
          </x14:cfRule>
          <x14:cfRule type="containsText" priority="198" operator="containsText" id="{4131CDF4-349E-4FCA-8FAC-165DF81EF7B5}">
            <xm:f>NOT(ISERROR(SEARCH($K$73,K62)))</xm:f>
            <xm:f>$K$73</xm:f>
            <x14:dxf>
              <fill>
                <patternFill>
                  <bgColor rgb="FF00B050"/>
                </patternFill>
              </fill>
            </x14:dxf>
          </x14:cfRule>
          <x14:cfRule type="containsText" priority="199" operator="containsText" id="{826E3773-28AE-43FD-820A-5BB315E8CB4C}">
            <xm:f>NOT(ISERROR(SEARCH($K$72,K62)))</xm:f>
            <xm:f>$K$72</xm:f>
            <x14:dxf>
              <fill>
                <patternFill>
                  <bgColor rgb="FF92D050"/>
                </patternFill>
              </fill>
            </x14:dxf>
          </x14:cfRule>
          <xm:sqref>K62</xm:sqref>
        </x14:conditionalFormatting>
        <x14:conditionalFormatting xmlns:xm="http://schemas.microsoft.com/office/excel/2006/main">
          <x14:cfRule type="containsText" priority="190" operator="containsText" id="{305D8CA4-9AD4-47BC-941A-3E261B070FAE}">
            <xm:f>NOT(ISERROR(SEARCH($K$76,K60)))</xm:f>
            <xm:f>$K$76</xm:f>
            <x14:dxf>
              <fill>
                <patternFill>
                  <bgColor rgb="FFFF0000"/>
                </patternFill>
              </fill>
            </x14:dxf>
          </x14:cfRule>
          <x14:cfRule type="containsText" priority="191" operator="containsText" id="{8758056A-4976-4262-9634-DD478C0B6A50}">
            <xm:f>NOT(ISERROR(SEARCH($K$75,K60)))</xm:f>
            <xm:f>$K$75</xm:f>
            <x14:dxf>
              <fill>
                <patternFill>
                  <bgColor rgb="FFFFC000"/>
                </patternFill>
              </fill>
            </x14:dxf>
          </x14:cfRule>
          <x14:cfRule type="containsText" priority="192" operator="containsText" id="{4D79B232-96BA-4C97-A957-BD60E3983D04}">
            <xm:f>NOT(ISERROR(SEARCH($K$74,K60)))</xm:f>
            <xm:f>$K$74</xm:f>
            <x14:dxf>
              <fill>
                <patternFill>
                  <bgColor rgb="FFFFFF00"/>
                </patternFill>
              </fill>
            </x14:dxf>
          </x14:cfRule>
          <x14:cfRule type="containsText" priority="193" operator="containsText" id="{EDAA2D58-443B-40BC-A781-8D844491C731}">
            <xm:f>NOT(ISERROR(SEARCH($K$73,K60)))</xm:f>
            <xm:f>$K$73</xm:f>
            <x14:dxf>
              <fill>
                <patternFill>
                  <bgColor rgb="FF00B050"/>
                </patternFill>
              </fill>
            </x14:dxf>
          </x14:cfRule>
          <x14:cfRule type="containsText" priority="194" operator="containsText" id="{3969594E-8A89-416B-9BFB-0972A578B190}">
            <xm:f>NOT(ISERROR(SEARCH($K$72,K60)))</xm:f>
            <xm:f>$K$72</xm:f>
            <x14:dxf>
              <fill>
                <patternFill>
                  <bgColor rgb="FF92D050"/>
                </patternFill>
              </fill>
            </x14:dxf>
          </x14:cfRule>
          <xm:sqref>K60</xm:sqref>
        </x14:conditionalFormatting>
        <x14:conditionalFormatting xmlns:xm="http://schemas.microsoft.com/office/excel/2006/main">
          <x14:cfRule type="containsText" priority="185" operator="containsText" id="{0F59E353-747F-49B7-BC71-43BDEA307D40}">
            <xm:f>NOT(ISERROR(SEARCH($K$76,K63)))</xm:f>
            <xm:f>$K$76</xm:f>
            <x14:dxf>
              <fill>
                <patternFill>
                  <bgColor rgb="FFFF0000"/>
                </patternFill>
              </fill>
            </x14:dxf>
          </x14:cfRule>
          <x14:cfRule type="containsText" priority="186" operator="containsText" id="{40AD29AB-4B03-48C3-BC1E-E9C3D90E5AE8}">
            <xm:f>NOT(ISERROR(SEARCH($K$75,K63)))</xm:f>
            <xm:f>$K$75</xm:f>
            <x14:dxf>
              <fill>
                <patternFill>
                  <bgColor rgb="FFFFC000"/>
                </patternFill>
              </fill>
            </x14:dxf>
          </x14:cfRule>
          <x14:cfRule type="containsText" priority="187" operator="containsText" id="{D1A1516B-B3C5-47D9-8CC1-3A1917C2CFE5}">
            <xm:f>NOT(ISERROR(SEARCH($K$74,K63)))</xm:f>
            <xm:f>$K$74</xm:f>
            <x14:dxf>
              <fill>
                <patternFill>
                  <bgColor rgb="FFFFFF00"/>
                </patternFill>
              </fill>
            </x14:dxf>
          </x14:cfRule>
          <x14:cfRule type="containsText" priority="188" operator="containsText" id="{37CDBFA4-0559-47F4-B576-52253E6267AF}">
            <xm:f>NOT(ISERROR(SEARCH($K$73,K63)))</xm:f>
            <xm:f>$K$73</xm:f>
            <x14:dxf>
              <fill>
                <patternFill>
                  <bgColor rgb="FF00B050"/>
                </patternFill>
              </fill>
            </x14:dxf>
          </x14:cfRule>
          <x14:cfRule type="containsText" priority="189" operator="containsText" id="{9EC6E04B-279F-40A8-9B93-65275CC0308B}">
            <xm:f>NOT(ISERROR(SEARCH($K$72,K63)))</xm:f>
            <xm:f>$K$72</xm:f>
            <x14:dxf>
              <fill>
                <patternFill>
                  <bgColor rgb="FF92D050"/>
                </patternFill>
              </fill>
            </x14:dxf>
          </x14:cfRule>
          <xm:sqref>K63</xm:sqref>
        </x14:conditionalFormatting>
        <x14:conditionalFormatting xmlns:xm="http://schemas.microsoft.com/office/excel/2006/main">
          <x14:cfRule type="containsText" priority="181" operator="containsText" id="{349198D5-56C5-427B-B6DB-0D7D2D1034E1}">
            <xm:f>NOT(ISERROR(SEARCH($M$75,M60)))</xm:f>
            <xm:f>$M$75</xm:f>
            <x14:dxf>
              <fill>
                <patternFill>
                  <bgColor rgb="FFFF0000"/>
                </patternFill>
              </fill>
            </x14:dxf>
          </x14:cfRule>
          <x14:cfRule type="containsText" priority="182" operator="containsText" id="{D8F00BFF-1C08-4EDB-89B7-05C39056DEC0}">
            <xm:f>NOT(ISERROR(SEARCH($M$74,M60)))</xm:f>
            <xm:f>$M$74</xm:f>
            <x14:dxf>
              <fill>
                <patternFill>
                  <bgColor rgb="FFFFC000"/>
                </patternFill>
              </fill>
            </x14:dxf>
          </x14:cfRule>
          <x14:cfRule type="containsText" priority="183" operator="containsText" id="{DFAF2EB6-46BE-4901-9DA2-BAD3B1B5F1AB}">
            <xm:f>NOT(ISERROR(SEARCH($M$73,M60)))</xm:f>
            <xm:f>$M$73</xm:f>
            <x14:dxf>
              <fill>
                <patternFill>
                  <bgColor rgb="FFFFFF00"/>
                </patternFill>
              </fill>
            </x14:dxf>
          </x14:cfRule>
          <x14:cfRule type="containsText" priority="184" operator="containsText" id="{7FF4970A-B4CC-4F56-A5D1-B54F4DACB266}">
            <xm:f>NOT(ISERROR(SEARCH($M$72,M60)))</xm:f>
            <xm:f>$M$72</xm:f>
            <x14:dxf>
              <fill>
                <patternFill>
                  <bgColor rgb="FF92D050"/>
                </patternFill>
              </fill>
            </x14:dxf>
          </x14:cfRule>
          <xm:sqref>M60</xm:sqref>
        </x14:conditionalFormatting>
        <x14:conditionalFormatting xmlns:xm="http://schemas.microsoft.com/office/excel/2006/main">
          <x14:cfRule type="containsText" priority="177" operator="containsText" id="{139F4D29-B15E-459D-9575-E305EC0056B6}">
            <xm:f>NOT(ISERROR(SEARCH($M$75,M62)))</xm:f>
            <xm:f>$M$75</xm:f>
            <x14:dxf>
              <fill>
                <patternFill>
                  <bgColor rgb="FFFF0000"/>
                </patternFill>
              </fill>
            </x14:dxf>
          </x14:cfRule>
          <x14:cfRule type="containsText" priority="178" operator="containsText" id="{216CD20C-A0A6-4269-9B0B-337F72486DE1}">
            <xm:f>NOT(ISERROR(SEARCH($M$74,M62)))</xm:f>
            <xm:f>$M$74</xm:f>
            <x14:dxf>
              <fill>
                <patternFill>
                  <bgColor rgb="FFFFC000"/>
                </patternFill>
              </fill>
            </x14:dxf>
          </x14:cfRule>
          <x14:cfRule type="containsText" priority="179" operator="containsText" id="{30031C57-EDA5-45A2-8D96-488658F8B413}">
            <xm:f>NOT(ISERROR(SEARCH($M$73,M62)))</xm:f>
            <xm:f>$M$73</xm:f>
            <x14:dxf>
              <fill>
                <patternFill>
                  <bgColor rgb="FFFFFF00"/>
                </patternFill>
              </fill>
            </x14:dxf>
          </x14:cfRule>
          <x14:cfRule type="containsText" priority="180" operator="containsText" id="{C1C9DD54-2C52-43B5-A439-4A8727DB4300}">
            <xm:f>NOT(ISERROR(SEARCH($M$72,M62)))</xm:f>
            <xm:f>$M$72</xm:f>
            <x14:dxf>
              <fill>
                <patternFill>
                  <bgColor rgb="FF92D050"/>
                </patternFill>
              </fill>
            </x14:dxf>
          </x14:cfRule>
          <xm:sqref>M62:M63</xm:sqref>
        </x14:conditionalFormatting>
        <x14:conditionalFormatting xmlns:xm="http://schemas.microsoft.com/office/excel/2006/main">
          <x14:cfRule type="containsText" priority="173" operator="containsText" id="{4377A7B9-D751-4419-A017-E3D2DF821E6E}">
            <xm:f>NOT(ISERROR(SEARCH($M$75,AB60)))</xm:f>
            <xm:f>$M$75</xm:f>
            <x14:dxf>
              <fill>
                <patternFill>
                  <bgColor rgb="FFFF0000"/>
                </patternFill>
              </fill>
            </x14:dxf>
          </x14:cfRule>
          <x14:cfRule type="containsText" priority="174" operator="containsText" id="{977FBC54-BFD7-4E82-97FA-D5D97771BD18}">
            <xm:f>NOT(ISERROR(SEARCH($M$74,AB60)))</xm:f>
            <xm:f>$M$74</xm:f>
            <x14:dxf>
              <fill>
                <patternFill>
                  <bgColor rgb="FFFFC000"/>
                </patternFill>
              </fill>
            </x14:dxf>
          </x14:cfRule>
          <x14:cfRule type="containsText" priority="175" operator="containsText" id="{D9D49E9E-2CF2-41AC-9B82-7A199D21B885}">
            <xm:f>NOT(ISERROR(SEARCH($M$73,AB60)))</xm:f>
            <xm:f>$M$73</xm:f>
            <x14:dxf>
              <fill>
                <patternFill>
                  <bgColor rgb="FFFFFF00"/>
                </patternFill>
              </fill>
            </x14:dxf>
          </x14:cfRule>
          <x14:cfRule type="containsText" priority="176" operator="containsText" id="{47598627-1754-4489-B813-426CF7D93F4C}">
            <xm:f>NOT(ISERROR(SEARCH($M$72,AB60)))</xm:f>
            <xm:f>$M$72</xm:f>
            <x14:dxf>
              <fill>
                <patternFill>
                  <bgColor rgb="FF92D050"/>
                </patternFill>
              </fill>
            </x14:dxf>
          </x14:cfRule>
          <xm:sqref>AB60</xm:sqref>
        </x14:conditionalFormatting>
        <x14:conditionalFormatting xmlns:xm="http://schemas.microsoft.com/office/excel/2006/main">
          <x14:cfRule type="containsText" priority="169" operator="containsText" id="{A3415B51-C327-4CF8-82E6-D121E4F2FF08}">
            <xm:f>NOT(ISERROR(SEARCH($M$75,AB62)))</xm:f>
            <xm:f>$M$75</xm:f>
            <x14:dxf>
              <fill>
                <patternFill>
                  <bgColor rgb="FFFF0000"/>
                </patternFill>
              </fill>
            </x14:dxf>
          </x14:cfRule>
          <x14:cfRule type="containsText" priority="170" operator="containsText" id="{1AF92EB7-C123-46FE-B508-9029A5491FA5}">
            <xm:f>NOT(ISERROR(SEARCH($M$74,AB62)))</xm:f>
            <xm:f>$M$74</xm:f>
            <x14:dxf>
              <fill>
                <patternFill>
                  <bgColor rgb="FFFFC000"/>
                </patternFill>
              </fill>
            </x14:dxf>
          </x14:cfRule>
          <x14:cfRule type="containsText" priority="171" operator="containsText" id="{D33FF617-2215-4A07-B5C5-AA33E1FACDB0}">
            <xm:f>NOT(ISERROR(SEARCH($M$73,AB62)))</xm:f>
            <xm:f>$M$73</xm:f>
            <x14:dxf>
              <fill>
                <patternFill>
                  <bgColor rgb="FFFFFF00"/>
                </patternFill>
              </fill>
            </x14:dxf>
          </x14:cfRule>
          <x14:cfRule type="containsText" priority="172" operator="containsText" id="{838C67F6-1BB7-4EC7-83EB-9242F0F53DBC}">
            <xm:f>NOT(ISERROR(SEARCH($M$72,AB62)))</xm:f>
            <xm:f>$M$72</xm:f>
            <x14:dxf>
              <fill>
                <patternFill>
                  <bgColor rgb="FF92D050"/>
                </patternFill>
              </fill>
            </x14:dxf>
          </x14:cfRule>
          <xm:sqref>AB62:AB64</xm:sqref>
        </x14:conditionalFormatting>
        <x14:conditionalFormatting xmlns:xm="http://schemas.microsoft.com/office/excel/2006/main">
          <x14:cfRule type="containsText" priority="164" operator="containsText" id="{41CD955E-93FA-4DBE-8FB8-BA8CC51C4B84}">
            <xm:f>NOT(ISERROR(SEARCH($H$25,X65)))</xm:f>
            <xm:f>$H$25</xm:f>
            <x14:dxf>
              <fill>
                <patternFill>
                  <bgColor rgb="FFFF0000"/>
                </patternFill>
              </fill>
            </x14:dxf>
          </x14:cfRule>
          <x14:cfRule type="containsText" priority="165" operator="containsText" id="{18C5F05E-7AC8-49D4-B0C5-7633D5693876}">
            <xm:f>NOT(ISERROR(SEARCH($H$24,X65)))</xm:f>
            <xm:f>$H$24</xm:f>
            <x14:dxf>
              <fill>
                <patternFill>
                  <bgColor rgb="FFFFC000"/>
                </patternFill>
              </fill>
            </x14:dxf>
          </x14:cfRule>
          <x14:cfRule type="containsText" priority="166" operator="containsText" id="{5265FD4B-3377-4361-A83F-7E93F04AC3F5}">
            <xm:f>NOT(ISERROR(SEARCH($H$23,X65)))</xm:f>
            <xm:f>$H$23</xm:f>
            <x14:dxf>
              <fill>
                <patternFill>
                  <bgColor rgb="FFFFFF00"/>
                </patternFill>
              </fill>
            </x14:dxf>
          </x14:cfRule>
          <x14:cfRule type="containsText" priority="167" operator="containsText" id="{C2C7DEA6-1B6E-4136-96E3-5CF160E1624B}">
            <xm:f>NOT(ISERROR(SEARCH($H$22,X65)))</xm:f>
            <xm:f>$H$22</xm:f>
            <x14:dxf>
              <fill>
                <patternFill>
                  <bgColor rgb="FF00B050"/>
                </patternFill>
              </fill>
            </x14:dxf>
          </x14:cfRule>
          <x14:cfRule type="containsText" priority="168" operator="containsText" id="{15265237-A431-4189-A846-363F0414BD17}">
            <xm:f>NOT(ISERROR(SEARCH($H$21,X65)))</xm:f>
            <xm:f>$H$21</xm:f>
            <x14:dxf>
              <fill>
                <patternFill>
                  <bgColor rgb="FFADDB7B"/>
                </patternFill>
              </fill>
            </x14:dxf>
          </x14:cfRule>
          <xm:sqref>X65:X66</xm:sqref>
        </x14:conditionalFormatting>
        <x14:conditionalFormatting xmlns:xm="http://schemas.microsoft.com/office/excel/2006/main">
          <x14:cfRule type="containsText" priority="159" operator="containsText" id="{817B7102-18CE-4A8E-BC72-1211A674815F}">
            <xm:f>NOT(ISERROR(SEARCH($H$25,X64)))</xm:f>
            <xm:f>$H$25</xm:f>
            <x14:dxf>
              <fill>
                <patternFill>
                  <bgColor rgb="FFFF0000"/>
                </patternFill>
              </fill>
            </x14:dxf>
          </x14:cfRule>
          <x14:cfRule type="containsText" priority="160" operator="containsText" id="{9EC82029-DF2B-4BC5-90B3-F27E9E734212}">
            <xm:f>NOT(ISERROR(SEARCH($H$24,X64)))</xm:f>
            <xm:f>$H$24</xm:f>
            <x14:dxf>
              <fill>
                <patternFill>
                  <bgColor rgb="FFFFC000"/>
                </patternFill>
              </fill>
            </x14:dxf>
          </x14:cfRule>
          <x14:cfRule type="containsText" priority="161" operator="containsText" id="{71F6D51C-A3EE-4886-BDCF-A7A6795CEDB1}">
            <xm:f>NOT(ISERROR(SEARCH($H$23,X64)))</xm:f>
            <xm:f>$H$23</xm:f>
            <x14:dxf>
              <fill>
                <patternFill>
                  <bgColor rgb="FFFFFF00"/>
                </patternFill>
              </fill>
            </x14:dxf>
          </x14:cfRule>
          <x14:cfRule type="containsText" priority="162" operator="containsText" id="{E6BA43FB-F598-4E59-87BE-42B90E96A719}">
            <xm:f>NOT(ISERROR(SEARCH($H$22,X64)))</xm:f>
            <xm:f>$H$22</xm:f>
            <x14:dxf>
              <fill>
                <patternFill>
                  <bgColor rgb="FF00B050"/>
                </patternFill>
              </fill>
            </x14:dxf>
          </x14:cfRule>
          <x14:cfRule type="containsText" priority="163" operator="containsText" id="{CF9776A5-EE6A-4BC0-8835-3A94E9217B33}">
            <xm:f>NOT(ISERROR(SEARCH($H$21,X64)))</xm:f>
            <xm:f>$H$21</xm:f>
            <x14:dxf>
              <fill>
                <patternFill>
                  <bgColor rgb="FFADDB7B"/>
                </patternFill>
              </fill>
            </x14:dxf>
          </x14:cfRule>
          <xm:sqref>X64</xm:sqref>
        </x14:conditionalFormatting>
        <x14:conditionalFormatting xmlns:xm="http://schemas.microsoft.com/office/excel/2006/main">
          <x14:cfRule type="containsText" priority="154" operator="containsText" id="{3F6198E1-88E3-4008-A5AA-E9676A455860}">
            <xm:f>NOT(ISERROR(SEARCH($J$25,Z64)))</xm:f>
            <xm:f>$J$25</xm:f>
            <x14:dxf>
              <fill>
                <patternFill>
                  <bgColor rgb="FFFF0000"/>
                </patternFill>
              </fill>
            </x14:dxf>
          </x14:cfRule>
          <x14:cfRule type="containsText" priority="155" operator="containsText" id="{C0175C5F-F772-4CC5-80CE-21A46F85C97F}">
            <xm:f>NOT(ISERROR(SEARCH($J$24,Z64)))</xm:f>
            <xm:f>$J$24</xm:f>
            <x14:dxf>
              <fill>
                <patternFill>
                  <bgColor rgb="FFFFC000"/>
                </patternFill>
              </fill>
            </x14:dxf>
          </x14:cfRule>
          <x14:cfRule type="containsText" priority="156" operator="containsText" id="{4EF16427-3E72-4171-8B49-748DD398A269}">
            <xm:f>NOT(ISERROR(SEARCH($J$23,Z64)))</xm:f>
            <xm:f>$J$23</xm:f>
            <x14:dxf>
              <fill>
                <patternFill>
                  <bgColor rgb="FFFFFF00"/>
                </patternFill>
              </fill>
            </x14:dxf>
          </x14:cfRule>
          <x14:cfRule type="containsText" priority="157" operator="containsText" id="{BFEC3FC5-B368-4363-842B-75A232F37ACB}">
            <xm:f>NOT(ISERROR(SEARCH($J$22,Z64)))</xm:f>
            <xm:f>$J$22</xm:f>
            <x14:dxf>
              <fill>
                <patternFill>
                  <bgColor rgb="FF00B050"/>
                </patternFill>
              </fill>
            </x14:dxf>
          </x14:cfRule>
          <x14:cfRule type="containsText" priority="158" operator="containsText" id="{5CED81FE-1A07-4100-B5F2-6E7B07E36B79}">
            <xm:f>NOT(ISERROR(SEARCH($J$21,Z64)))</xm:f>
            <xm:f>$J$21</xm:f>
            <x14:dxf>
              <fill>
                <patternFill>
                  <bgColor rgb="FF92D050"/>
                </patternFill>
              </fill>
            </x14:dxf>
          </x14:cfRule>
          <xm:sqref>Z64</xm:sqref>
        </x14:conditionalFormatting>
        <x14:conditionalFormatting xmlns:xm="http://schemas.microsoft.com/office/excel/2006/main">
          <x14:cfRule type="containsText" priority="149" operator="containsText" id="{01DEE3C9-9B9D-4F0E-A96A-0A0271F3F402}">
            <xm:f>NOT(ISERROR(SEARCH($J$25,Z65)))</xm:f>
            <xm:f>$J$25</xm:f>
            <x14:dxf>
              <fill>
                <patternFill>
                  <bgColor rgb="FFFF0000"/>
                </patternFill>
              </fill>
            </x14:dxf>
          </x14:cfRule>
          <x14:cfRule type="containsText" priority="150" operator="containsText" id="{2A3AABA2-EBA3-4758-95AE-83AEA422601C}">
            <xm:f>NOT(ISERROR(SEARCH($J$24,Z65)))</xm:f>
            <xm:f>$J$24</xm:f>
            <x14:dxf>
              <fill>
                <patternFill>
                  <bgColor rgb="FFFFC000"/>
                </patternFill>
              </fill>
            </x14:dxf>
          </x14:cfRule>
          <x14:cfRule type="containsText" priority="151" operator="containsText" id="{A30A5D96-C881-4F52-AE82-4991E51196DD}">
            <xm:f>NOT(ISERROR(SEARCH($J$23,Z65)))</xm:f>
            <xm:f>$J$23</xm:f>
            <x14:dxf>
              <fill>
                <patternFill>
                  <bgColor rgb="FFFFFF00"/>
                </patternFill>
              </fill>
            </x14:dxf>
          </x14:cfRule>
          <x14:cfRule type="containsText" priority="152" operator="containsText" id="{DF0922F2-8750-4460-BF67-00874A01A9B5}">
            <xm:f>NOT(ISERROR(SEARCH($J$22,Z65)))</xm:f>
            <xm:f>$J$22</xm:f>
            <x14:dxf>
              <fill>
                <patternFill>
                  <bgColor rgb="FF00B050"/>
                </patternFill>
              </fill>
            </x14:dxf>
          </x14:cfRule>
          <x14:cfRule type="containsText" priority="153" operator="containsText" id="{DD6311E5-FBFD-4E70-B894-C1EBED559486}">
            <xm:f>NOT(ISERROR(SEARCH($J$21,Z65)))</xm:f>
            <xm:f>$J$21</xm:f>
            <x14:dxf>
              <fill>
                <patternFill>
                  <bgColor rgb="FF92D050"/>
                </patternFill>
              </fill>
            </x14:dxf>
          </x14:cfRule>
          <xm:sqref>Z65</xm:sqref>
        </x14:conditionalFormatting>
        <x14:conditionalFormatting xmlns:xm="http://schemas.microsoft.com/office/excel/2006/main">
          <x14:cfRule type="containsText" priority="144" operator="containsText" id="{0B2BE22D-A7E3-4DC8-9C24-1803CFF68A2E}">
            <xm:f>NOT(ISERROR(SEARCH($J$25,Z66)))</xm:f>
            <xm:f>$J$25</xm:f>
            <x14:dxf>
              <fill>
                <patternFill>
                  <bgColor rgb="FFFF0000"/>
                </patternFill>
              </fill>
            </x14:dxf>
          </x14:cfRule>
          <x14:cfRule type="containsText" priority="145" operator="containsText" id="{6953217D-080B-4153-A703-9736B05932C0}">
            <xm:f>NOT(ISERROR(SEARCH($J$24,Z66)))</xm:f>
            <xm:f>$J$24</xm:f>
            <x14:dxf>
              <fill>
                <patternFill>
                  <bgColor rgb="FFFFC000"/>
                </patternFill>
              </fill>
            </x14:dxf>
          </x14:cfRule>
          <x14:cfRule type="containsText" priority="146" operator="containsText" id="{2D4B15C7-EE2E-42D3-9197-742A1AB622D9}">
            <xm:f>NOT(ISERROR(SEARCH($J$23,Z66)))</xm:f>
            <xm:f>$J$23</xm:f>
            <x14:dxf>
              <fill>
                <patternFill>
                  <bgColor rgb="FFFFFF00"/>
                </patternFill>
              </fill>
            </x14:dxf>
          </x14:cfRule>
          <x14:cfRule type="containsText" priority="147" operator="containsText" id="{2FCB8C14-8CB5-4990-BACC-55A987D53572}">
            <xm:f>NOT(ISERROR(SEARCH($J$22,Z66)))</xm:f>
            <xm:f>$J$22</xm:f>
            <x14:dxf>
              <fill>
                <patternFill>
                  <bgColor rgb="FF00B050"/>
                </patternFill>
              </fill>
            </x14:dxf>
          </x14:cfRule>
          <x14:cfRule type="containsText" priority="148" operator="containsText" id="{0E8B0071-BAFA-4F05-949B-0882B89F43B1}">
            <xm:f>NOT(ISERROR(SEARCH($J$21,Z66)))</xm:f>
            <xm:f>$J$21</xm:f>
            <x14:dxf>
              <fill>
                <patternFill>
                  <bgColor rgb="FF92D050"/>
                </patternFill>
              </fill>
            </x14:dxf>
          </x14:cfRule>
          <xm:sqref>Z66</xm:sqref>
        </x14:conditionalFormatting>
        <x14:conditionalFormatting xmlns:xm="http://schemas.microsoft.com/office/excel/2006/main">
          <x14:cfRule type="containsText" priority="136" operator="containsText" id="{D267C8E5-DC09-44C1-BC4C-93EA121B70A0}">
            <xm:f>NOT(ISERROR(SEARCH($I$72,I64)))</xm:f>
            <xm:f>$I$72</xm:f>
            <x14:dxf>
              <fill>
                <patternFill>
                  <fgColor rgb="FF92D050"/>
                  <bgColor rgb="FF92D050"/>
                </patternFill>
              </fill>
            </x14:dxf>
          </x14:cfRule>
          <x14:cfRule type="containsText" priority="137" operator="containsText" id="{DFF99C13-0726-4CFF-89B8-5566FA62EFD7}">
            <xm:f>NOT(ISERROR(SEARCH($I$73,I64)))</xm:f>
            <xm:f>$I$73</xm:f>
            <x14:dxf>
              <fill>
                <patternFill>
                  <bgColor rgb="FF00B050"/>
                </patternFill>
              </fill>
            </x14:dxf>
          </x14:cfRule>
          <x14:cfRule type="containsText" priority="138" operator="containsText" id="{433DD84E-DC52-4974-994D-8C2C0EA147F4}">
            <xm:f>NOT(ISERROR(SEARCH($I$76,I64)))</xm:f>
            <xm:f>$I$76</xm:f>
            <x14:dxf>
              <fill>
                <patternFill>
                  <bgColor rgb="FFFF0000"/>
                </patternFill>
              </fill>
            </x14:dxf>
          </x14:cfRule>
          <x14:cfRule type="containsText" priority="139" operator="containsText" id="{EEC371C8-D51C-432E-B3F0-512F1D5D7A49}">
            <xm:f>NOT(ISERROR(SEARCH($I$75,I64)))</xm:f>
            <xm:f>$I$75</xm:f>
            <x14:dxf>
              <fill>
                <patternFill>
                  <fgColor rgb="FFFFC000"/>
                  <bgColor rgb="FFFFC000"/>
                </patternFill>
              </fill>
            </x14:dxf>
          </x14:cfRule>
          <x14:cfRule type="containsText" priority="140" operator="containsText" id="{92BD9BD4-5340-4972-B597-522B535F5325}">
            <xm:f>NOT(ISERROR(SEARCH($I$74,I64)))</xm:f>
            <xm:f>$I$74</xm:f>
            <x14:dxf>
              <fill>
                <patternFill>
                  <fgColor rgb="FFFFFF00"/>
                  <bgColor rgb="FFFFFF00"/>
                </patternFill>
              </fill>
            </x14:dxf>
          </x14:cfRule>
          <x14:cfRule type="containsText" priority="141" operator="containsText" id="{36FCB24E-5833-4F5B-B81A-7AE99CD81737}">
            <xm:f>NOT(ISERROR(SEARCH($I$73,I64)))</xm:f>
            <xm:f>$I$73</xm:f>
            <x14:dxf>
              <fill>
                <patternFill>
                  <bgColor theme="0" tint="-0.14996795556505021"/>
                </patternFill>
              </fill>
            </x14:dxf>
          </x14:cfRule>
          <x14:cfRule type="cellIs" priority="142" operator="equal" id="{B63FC35C-7D70-484E-A9E6-A9191314D2EF}">
            <xm:f>'Tabla probabiidad'!$B$5</xm:f>
            <x14:dxf>
              <fill>
                <patternFill>
                  <fgColor theme="6"/>
                </patternFill>
              </fill>
            </x14:dxf>
          </x14:cfRule>
          <x14:cfRule type="cellIs" priority="143" operator="equal" id="{FD4E6AAD-C6A6-42DA-8649-845D2A6CAB09}">
            <xm:f>'Tabla probabiidad'!$B$5</xm:f>
            <x14:dxf>
              <fill>
                <patternFill>
                  <fgColor rgb="FF92D050"/>
                  <bgColor theme="6" tint="0.59996337778862885"/>
                </patternFill>
              </fill>
            </x14:dxf>
          </x14:cfRule>
          <xm:sqref>I64:I66</xm:sqref>
        </x14:conditionalFormatting>
        <x14:conditionalFormatting xmlns:xm="http://schemas.microsoft.com/office/excel/2006/main">
          <x14:cfRule type="containsText" priority="131" operator="containsText" id="{401521B7-B3C6-4537-B9E7-7389A685B3C1}">
            <xm:f>NOT(ISERROR(SEARCH($K$76,K64)))</xm:f>
            <xm:f>$K$76</xm:f>
            <x14:dxf>
              <fill>
                <patternFill>
                  <bgColor rgb="FFFF0000"/>
                </patternFill>
              </fill>
            </x14:dxf>
          </x14:cfRule>
          <x14:cfRule type="containsText" priority="132" operator="containsText" id="{9649C9CB-EB97-4BF5-90D6-4C17F11B6994}">
            <xm:f>NOT(ISERROR(SEARCH($K$75,K64)))</xm:f>
            <xm:f>$K$75</xm:f>
            <x14:dxf>
              <fill>
                <patternFill>
                  <bgColor rgb="FFFFC000"/>
                </patternFill>
              </fill>
            </x14:dxf>
          </x14:cfRule>
          <x14:cfRule type="containsText" priority="133" operator="containsText" id="{DF7ABCEF-C7EE-43CE-9712-181A75BDB505}">
            <xm:f>NOT(ISERROR(SEARCH($K$74,K64)))</xm:f>
            <xm:f>$K$74</xm:f>
            <x14:dxf>
              <fill>
                <patternFill>
                  <bgColor rgb="FFFFFF00"/>
                </patternFill>
              </fill>
            </x14:dxf>
          </x14:cfRule>
          <x14:cfRule type="containsText" priority="134" operator="containsText" id="{3693AB82-9DE6-44CC-8EE9-8BEEA3243AE4}">
            <xm:f>NOT(ISERROR(SEARCH($K$73,K64)))</xm:f>
            <xm:f>$K$73</xm:f>
            <x14:dxf>
              <fill>
                <patternFill>
                  <bgColor rgb="FF00B050"/>
                </patternFill>
              </fill>
            </x14:dxf>
          </x14:cfRule>
          <x14:cfRule type="containsText" priority="135" operator="containsText" id="{88E6AC03-9108-4560-B3CE-2CD73F2975F6}">
            <xm:f>NOT(ISERROR(SEARCH($K$72,K64)))</xm:f>
            <xm:f>$K$72</xm:f>
            <x14:dxf>
              <fill>
                <patternFill>
                  <bgColor rgb="FF92D050"/>
                </patternFill>
              </fill>
            </x14:dxf>
          </x14:cfRule>
          <xm:sqref>K64</xm:sqref>
        </x14:conditionalFormatting>
        <x14:conditionalFormatting xmlns:xm="http://schemas.microsoft.com/office/excel/2006/main">
          <x14:cfRule type="containsText" priority="126" operator="containsText" id="{C82A01CD-6649-4292-B962-553CB66A8553}">
            <xm:f>NOT(ISERROR(SEARCH($K$76,K65)))</xm:f>
            <xm:f>$K$76</xm:f>
            <x14:dxf>
              <fill>
                <patternFill>
                  <bgColor rgb="FFFF0000"/>
                </patternFill>
              </fill>
            </x14:dxf>
          </x14:cfRule>
          <x14:cfRule type="containsText" priority="127" operator="containsText" id="{EF6EA1FA-94AB-4CC1-A3AC-1B3919304E8D}">
            <xm:f>NOT(ISERROR(SEARCH($K$75,K65)))</xm:f>
            <xm:f>$K$75</xm:f>
            <x14:dxf>
              <fill>
                <patternFill>
                  <bgColor rgb="FFFFC000"/>
                </patternFill>
              </fill>
            </x14:dxf>
          </x14:cfRule>
          <x14:cfRule type="containsText" priority="128" operator="containsText" id="{7304B03D-4CDD-4B29-BF42-B64E48229193}">
            <xm:f>NOT(ISERROR(SEARCH($K$74,K65)))</xm:f>
            <xm:f>$K$74</xm:f>
            <x14:dxf>
              <fill>
                <patternFill>
                  <bgColor rgb="FFFFFF00"/>
                </patternFill>
              </fill>
            </x14:dxf>
          </x14:cfRule>
          <x14:cfRule type="containsText" priority="129" operator="containsText" id="{05506C7A-DAED-480A-ACD3-D20E88E1D948}">
            <xm:f>NOT(ISERROR(SEARCH($K$73,K65)))</xm:f>
            <xm:f>$K$73</xm:f>
            <x14:dxf>
              <fill>
                <patternFill>
                  <bgColor rgb="FF00B050"/>
                </patternFill>
              </fill>
            </x14:dxf>
          </x14:cfRule>
          <x14:cfRule type="containsText" priority="130" operator="containsText" id="{82321D7F-EFD4-488C-AFF0-BCFEE78E7A27}">
            <xm:f>NOT(ISERROR(SEARCH($K$72,K65)))</xm:f>
            <xm:f>$K$72</xm:f>
            <x14:dxf>
              <fill>
                <patternFill>
                  <bgColor rgb="FF92D050"/>
                </patternFill>
              </fill>
            </x14:dxf>
          </x14:cfRule>
          <xm:sqref>K65</xm:sqref>
        </x14:conditionalFormatting>
        <x14:conditionalFormatting xmlns:xm="http://schemas.microsoft.com/office/excel/2006/main">
          <x14:cfRule type="containsText" priority="121" operator="containsText" id="{BF367913-4D23-4587-A65F-30087DB48859}">
            <xm:f>NOT(ISERROR(SEARCH($K$76,K66)))</xm:f>
            <xm:f>$K$76</xm:f>
            <x14:dxf>
              <fill>
                <patternFill>
                  <bgColor rgb="FFFF0000"/>
                </patternFill>
              </fill>
            </x14:dxf>
          </x14:cfRule>
          <x14:cfRule type="containsText" priority="122" operator="containsText" id="{E5BE9E35-D977-463E-B6BD-5B17E609528B}">
            <xm:f>NOT(ISERROR(SEARCH($K$75,K66)))</xm:f>
            <xm:f>$K$75</xm:f>
            <x14:dxf>
              <fill>
                <patternFill>
                  <bgColor rgb="FFFFC000"/>
                </patternFill>
              </fill>
            </x14:dxf>
          </x14:cfRule>
          <x14:cfRule type="containsText" priority="123" operator="containsText" id="{174A64FE-9B25-4261-8252-DDC5BFDC7268}">
            <xm:f>NOT(ISERROR(SEARCH($K$74,K66)))</xm:f>
            <xm:f>$K$74</xm:f>
            <x14:dxf>
              <fill>
                <patternFill>
                  <bgColor rgb="FFFFFF00"/>
                </patternFill>
              </fill>
            </x14:dxf>
          </x14:cfRule>
          <x14:cfRule type="containsText" priority="124" operator="containsText" id="{B6E2C936-E06B-42FB-A1E1-6CB359BCBAB7}">
            <xm:f>NOT(ISERROR(SEARCH($K$73,K66)))</xm:f>
            <xm:f>$K$73</xm:f>
            <x14:dxf>
              <fill>
                <patternFill>
                  <bgColor rgb="FF00B050"/>
                </patternFill>
              </fill>
            </x14:dxf>
          </x14:cfRule>
          <x14:cfRule type="containsText" priority="125" operator="containsText" id="{FCF1B7FA-CA28-4421-BF19-657653CEE8F8}">
            <xm:f>NOT(ISERROR(SEARCH($K$72,K66)))</xm:f>
            <xm:f>$K$72</xm:f>
            <x14:dxf>
              <fill>
                <patternFill>
                  <bgColor rgb="FF92D050"/>
                </patternFill>
              </fill>
            </x14:dxf>
          </x14:cfRule>
          <xm:sqref>K66</xm:sqref>
        </x14:conditionalFormatting>
        <x14:conditionalFormatting xmlns:xm="http://schemas.microsoft.com/office/excel/2006/main">
          <x14:cfRule type="containsText" priority="117" operator="containsText" id="{CD7CEC74-8C5A-487E-B644-645B19FDC8F2}">
            <xm:f>NOT(ISERROR(SEARCH($M$75,M64)))</xm:f>
            <xm:f>$M$75</xm:f>
            <x14:dxf>
              <fill>
                <patternFill>
                  <bgColor rgb="FFFF0000"/>
                </patternFill>
              </fill>
            </x14:dxf>
          </x14:cfRule>
          <x14:cfRule type="containsText" priority="118" operator="containsText" id="{C440E278-B1AF-4F54-A413-74D957FB57F3}">
            <xm:f>NOT(ISERROR(SEARCH($M$74,M64)))</xm:f>
            <xm:f>$M$74</xm:f>
            <x14:dxf>
              <fill>
                <patternFill>
                  <bgColor rgb="FFFFC000"/>
                </patternFill>
              </fill>
            </x14:dxf>
          </x14:cfRule>
          <x14:cfRule type="containsText" priority="119" operator="containsText" id="{465E429B-677D-493F-887A-DF7294B8DF55}">
            <xm:f>NOT(ISERROR(SEARCH($M$73,M64)))</xm:f>
            <xm:f>$M$73</xm:f>
            <x14:dxf>
              <fill>
                <patternFill>
                  <bgColor rgb="FFFFFF00"/>
                </patternFill>
              </fill>
            </x14:dxf>
          </x14:cfRule>
          <x14:cfRule type="containsText" priority="120" operator="containsText" id="{A5848272-61DA-4996-81CB-17A43BDA8B65}">
            <xm:f>NOT(ISERROR(SEARCH($M$72,M64)))</xm:f>
            <xm:f>$M$72</xm:f>
            <x14:dxf>
              <fill>
                <patternFill>
                  <bgColor rgb="FF92D050"/>
                </patternFill>
              </fill>
            </x14:dxf>
          </x14:cfRule>
          <xm:sqref>M64</xm:sqref>
        </x14:conditionalFormatting>
        <x14:conditionalFormatting xmlns:xm="http://schemas.microsoft.com/office/excel/2006/main">
          <x14:cfRule type="containsText" priority="113" operator="containsText" id="{8A606BB9-6EE3-4E4D-BC3A-EBADA03A7049}">
            <xm:f>NOT(ISERROR(SEARCH($M$75,M65)))</xm:f>
            <xm:f>$M$75</xm:f>
            <x14:dxf>
              <fill>
                <patternFill>
                  <bgColor rgb="FFFF0000"/>
                </patternFill>
              </fill>
            </x14:dxf>
          </x14:cfRule>
          <x14:cfRule type="containsText" priority="114" operator="containsText" id="{CEB23C24-5BCB-4935-B7BB-F001BA23E6B5}">
            <xm:f>NOT(ISERROR(SEARCH($M$74,M65)))</xm:f>
            <xm:f>$M$74</xm:f>
            <x14:dxf>
              <fill>
                <patternFill>
                  <bgColor rgb="FFFFC000"/>
                </patternFill>
              </fill>
            </x14:dxf>
          </x14:cfRule>
          <x14:cfRule type="containsText" priority="115" operator="containsText" id="{51AE3520-45DA-45E6-A901-B4B7DAEE1699}">
            <xm:f>NOT(ISERROR(SEARCH($M$73,M65)))</xm:f>
            <xm:f>$M$73</xm:f>
            <x14:dxf>
              <fill>
                <patternFill>
                  <bgColor rgb="FFFFFF00"/>
                </patternFill>
              </fill>
            </x14:dxf>
          </x14:cfRule>
          <x14:cfRule type="containsText" priority="116" operator="containsText" id="{BC001309-1C6B-4B95-A8B7-6DFF458E68BD}">
            <xm:f>NOT(ISERROR(SEARCH($M$72,M65)))</xm:f>
            <xm:f>$M$72</xm:f>
            <x14:dxf>
              <fill>
                <patternFill>
                  <bgColor rgb="FF92D050"/>
                </patternFill>
              </fill>
            </x14:dxf>
          </x14:cfRule>
          <xm:sqref>M65:M66</xm:sqref>
        </x14:conditionalFormatting>
        <x14:conditionalFormatting xmlns:xm="http://schemas.microsoft.com/office/excel/2006/main">
          <x14:cfRule type="containsText" priority="105" operator="containsText" id="{34A0D195-6B33-4168-A8BC-A2C801218239}">
            <xm:f>NOT(ISERROR(SEARCH($I$72,I40)))</xm:f>
            <xm:f>$I$72</xm:f>
            <x14:dxf>
              <fill>
                <patternFill>
                  <fgColor rgb="FF92D050"/>
                  <bgColor rgb="FF92D050"/>
                </patternFill>
              </fill>
            </x14:dxf>
          </x14:cfRule>
          <x14:cfRule type="containsText" priority="106" operator="containsText" id="{C5EEC94D-BABE-4560-8061-89FACB132937}">
            <xm:f>NOT(ISERROR(SEARCH($I$73,I40)))</xm:f>
            <xm:f>$I$73</xm:f>
            <x14:dxf>
              <fill>
                <patternFill>
                  <bgColor rgb="FF00B050"/>
                </patternFill>
              </fill>
            </x14:dxf>
          </x14:cfRule>
          <x14:cfRule type="containsText" priority="107" operator="containsText" id="{4AF4EEC1-5E99-4E1D-B872-3B00DCB9CA89}">
            <xm:f>NOT(ISERROR(SEARCH($I$76,I40)))</xm:f>
            <xm:f>$I$76</xm:f>
            <x14:dxf>
              <fill>
                <patternFill>
                  <bgColor rgb="FFFF0000"/>
                </patternFill>
              </fill>
            </x14:dxf>
          </x14:cfRule>
          <x14:cfRule type="containsText" priority="108" operator="containsText" id="{41864D63-A6FA-4162-85DD-1A40D94600D9}">
            <xm:f>NOT(ISERROR(SEARCH($I$75,I40)))</xm:f>
            <xm:f>$I$75</xm:f>
            <x14:dxf>
              <fill>
                <patternFill>
                  <fgColor rgb="FFFFC000"/>
                  <bgColor rgb="FFFFC000"/>
                </patternFill>
              </fill>
            </x14:dxf>
          </x14:cfRule>
          <x14:cfRule type="containsText" priority="109" operator="containsText" id="{B43F5451-DBF8-454B-8673-415BFCDB364F}">
            <xm:f>NOT(ISERROR(SEARCH($I$74,I40)))</xm:f>
            <xm:f>$I$74</xm:f>
            <x14:dxf>
              <fill>
                <patternFill>
                  <fgColor rgb="FFFFFF00"/>
                  <bgColor rgb="FFFFFF00"/>
                </patternFill>
              </fill>
            </x14:dxf>
          </x14:cfRule>
          <x14:cfRule type="containsText" priority="110" operator="containsText" id="{5343BCDF-CE6B-4C47-8E6A-BEB90B799461}">
            <xm:f>NOT(ISERROR(SEARCH($I$73,I40)))</xm:f>
            <xm:f>$I$73</xm:f>
            <x14:dxf>
              <fill>
                <patternFill>
                  <bgColor theme="0" tint="-0.14996795556505021"/>
                </patternFill>
              </fill>
            </x14:dxf>
          </x14:cfRule>
          <x14:cfRule type="cellIs" priority="111" operator="equal" id="{8795353F-EA1E-4D5F-9F08-DB10289BDA16}">
            <xm:f>'Tabla probabiidad'!$B$5</xm:f>
            <x14:dxf>
              <fill>
                <patternFill>
                  <fgColor theme="6"/>
                </patternFill>
              </fill>
            </x14:dxf>
          </x14:cfRule>
          <x14:cfRule type="cellIs" priority="112" operator="equal" id="{3CF4A551-0F97-4B86-AE8B-A36BF231CBEE}">
            <xm:f>'Tabla probabiidad'!$B$5</xm:f>
            <x14:dxf>
              <fill>
                <patternFill>
                  <fgColor rgb="FF92D050"/>
                  <bgColor theme="6" tint="0.59996337778862885"/>
                </patternFill>
              </fill>
            </x14:dxf>
          </x14:cfRule>
          <xm:sqref>I40</xm:sqref>
        </x14:conditionalFormatting>
        <x14:conditionalFormatting xmlns:xm="http://schemas.microsoft.com/office/excel/2006/main">
          <x14:cfRule type="containsText" priority="97" operator="containsText" id="{0CA6B05B-CCD9-4033-A0FF-83184D39AD49}">
            <xm:f>NOT(ISERROR(SEARCH($I$72,I41)))</xm:f>
            <xm:f>$I$72</xm:f>
            <x14:dxf>
              <fill>
                <patternFill>
                  <fgColor rgb="FF92D050"/>
                  <bgColor rgb="FF92D050"/>
                </patternFill>
              </fill>
            </x14:dxf>
          </x14:cfRule>
          <x14:cfRule type="containsText" priority="98" operator="containsText" id="{CDA4A147-0DBF-47EE-820D-92315C4ADA02}">
            <xm:f>NOT(ISERROR(SEARCH($I$73,I41)))</xm:f>
            <xm:f>$I$73</xm:f>
            <x14:dxf>
              <fill>
                <patternFill>
                  <bgColor rgb="FF00B050"/>
                </patternFill>
              </fill>
            </x14:dxf>
          </x14:cfRule>
          <x14:cfRule type="containsText" priority="99" operator="containsText" id="{F13112EF-8D3D-428E-92A3-E611208E6949}">
            <xm:f>NOT(ISERROR(SEARCH($I$76,I41)))</xm:f>
            <xm:f>$I$76</xm:f>
            <x14:dxf>
              <fill>
                <patternFill>
                  <bgColor rgb="FFFF0000"/>
                </patternFill>
              </fill>
            </x14:dxf>
          </x14:cfRule>
          <x14:cfRule type="containsText" priority="100" operator="containsText" id="{F8CAEF20-1915-4AD9-B84E-88847D7F5D8B}">
            <xm:f>NOT(ISERROR(SEARCH($I$75,I41)))</xm:f>
            <xm:f>$I$75</xm:f>
            <x14:dxf>
              <fill>
                <patternFill>
                  <fgColor rgb="FFFFC000"/>
                  <bgColor rgb="FFFFC000"/>
                </patternFill>
              </fill>
            </x14:dxf>
          </x14:cfRule>
          <x14:cfRule type="containsText" priority="101" operator="containsText" id="{1B91F9CC-7F47-4C5D-AE91-961D063AD79A}">
            <xm:f>NOT(ISERROR(SEARCH($I$74,I41)))</xm:f>
            <xm:f>$I$74</xm:f>
            <x14:dxf>
              <fill>
                <patternFill>
                  <fgColor rgb="FFFFFF00"/>
                  <bgColor rgb="FFFFFF00"/>
                </patternFill>
              </fill>
            </x14:dxf>
          </x14:cfRule>
          <x14:cfRule type="containsText" priority="102" operator="containsText" id="{7FE4FEA9-18EE-4E74-8752-8708AA9A4D8B}">
            <xm:f>NOT(ISERROR(SEARCH($I$73,I41)))</xm:f>
            <xm:f>$I$73</xm:f>
            <x14:dxf>
              <fill>
                <patternFill>
                  <bgColor theme="0" tint="-0.14996795556505021"/>
                </patternFill>
              </fill>
            </x14:dxf>
          </x14:cfRule>
          <x14:cfRule type="cellIs" priority="103" operator="equal" id="{23967C55-7777-42F0-9A83-CD7DC0E8690E}">
            <xm:f>'Tabla probabiidad'!$B$5</xm:f>
            <x14:dxf>
              <fill>
                <patternFill>
                  <fgColor theme="6"/>
                </patternFill>
              </fill>
            </x14:dxf>
          </x14:cfRule>
          <x14:cfRule type="cellIs" priority="104" operator="equal" id="{F741FEC3-CB14-45D9-8123-E780694D713B}">
            <xm:f>'Tabla probabiidad'!$B$5</xm:f>
            <x14:dxf>
              <fill>
                <patternFill>
                  <fgColor rgb="FF92D050"/>
                  <bgColor theme="6" tint="0.59996337778862885"/>
                </patternFill>
              </fill>
            </x14:dxf>
          </x14:cfRule>
          <xm:sqref>I41</xm:sqref>
        </x14:conditionalFormatting>
        <x14:conditionalFormatting xmlns:xm="http://schemas.microsoft.com/office/excel/2006/main">
          <x14:cfRule type="containsText" priority="89" operator="containsText" id="{0EF119B8-E926-44D9-B9DF-9C30AA702C94}">
            <xm:f>NOT(ISERROR(SEARCH($I$72,I42)))</xm:f>
            <xm:f>$I$72</xm:f>
            <x14:dxf>
              <fill>
                <patternFill>
                  <fgColor rgb="FF92D050"/>
                  <bgColor rgb="FF92D050"/>
                </patternFill>
              </fill>
            </x14:dxf>
          </x14:cfRule>
          <x14:cfRule type="containsText" priority="90" operator="containsText" id="{DC0F0EFF-703A-4224-BAF7-57F8E68FE2A4}">
            <xm:f>NOT(ISERROR(SEARCH($I$73,I42)))</xm:f>
            <xm:f>$I$73</xm:f>
            <x14:dxf>
              <fill>
                <patternFill>
                  <bgColor rgb="FF00B050"/>
                </patternFill>
              </fill>
            </x14:dxf>
          </x14:cfRule>
          <x14:cfRule type="containsText" priority="91" operator="containsText" id="{07251FCE-9382-43B9-8EA0-8BF1A9997938}">
            <xm:f>NOT(ISERROR(SEARCH($I$76,I42)))</xm:f>
            <xm:f>$I$76</xm:f>
            <x14:dxf>
              <fill>
                <patternFill>
                  <bgColor rgb="FFFF0000"/>
                </patternFill>
              </fill>
            </x14:dxf>
          </x14:cfRule>
          <x14:cfRule type="containsText" priority="92" operator="containsText" id="{0D3528B0-598B-43B0-A868-F72B4342BD4D}">
            <xm:f>NOT(ISERROR(SEARCH($I$75,I42)))</xm:f>
            <xm:f>$I$75</xm:f>
            <x14:dxf>
              <fill>
                <patternFill>
                  <fgColor rgb="FFFFC000"/>
                  <bgColor rgb="FFFFC000"/>
                </patternFill>
              </fill>
            </x14:dxf>
          </x14:cfRule>
          <x14:cfRule type="containsText" priority="93" operator="containsText" id="{159EF547-2E30-4204-8734-AEA7FBB21FC3}">
            <xm:f>NOT(ISERROR(SEARCH($I$74,I42)))</xm:f>
            <xm:f>$I$74</xm:f>
            <x14:dxf>
              <fill>
                <patternFill>
                  <fgColor rgb="FFFFFF00"/>
                  <bgColor rgb="FFFFFF00"/>
                </patternFill>
              </fill>
            </x14:dxf>
          </x14:cfRule>
          <x14:cfRule type="containsText" priority="94" operator="containsText" id="{02B37BFA-340D-4790-B737-E3FF0D8F98E9}">
            <xm:f>NOT(ISERROR(SEARCH($I$73,I42)))</xm:f>
            <xm:f>$I$73</xm:f>
            <x14:dxf>
              <fill>
                <patternFill>
                  <bgColor theme="0" tint="-0.14996795556505021"/>
                </patternFill>
              </fill>
            </x14:dxf>
          </x14:cfRule>
          <x14:cfRule type="cellIs" priority="95" operator="equal" id="{A2EF4CAB-4D12-4E6B-B14C-C8BD7D75B2A9}">
            <xm:f>'Tabla probabiidad'!$B$5</xm:f>
            <x14:dxf>
              <fill>
                <patternFill>
                  <fgColor theme="6"/>
                </patternFill>
              </fill>
            </x14:dxf>
          </x14:cfRule>
          <x14:cfRule type="cellIs" priority="96" operator="equal" id="{28671188-1E0B-4218-ADF9-560A529ED20C}">
            <xm:f>'Tabla probabiidad'!$B$5</xm:f>
            <x14:dxf>
              <fill>
                <patternFill>
                  <fgColor rgb="FF92D050"/>
                  <bgColor theme="6" tint="0.59996337778862885"/>
                </patternFill>
              </fill>
            </x14:dxf>
          </x14:cfRule>
          <xm:sqref>I42</xm:sqref>
        </x14:conditionalFormatting>
        <x14:conditionalFormatting xmlns:xm="http://schemas.microsoft.com/office/excel/2006/main">
          <x14:cfRule type="containsText" priority="84" operator="containsText" id="{C335F50E-8A15-416F-B84E-60FE1A520116}">
            <xm:f>NOT(ISERROR(SEARCH($K$76,K40)))</xm:f>
            <xm:f>$K$76</xm:f>
            <x14:dxf>
              <fill>
                <patternFill>
                  <bgColor rgb="FFFF0000"/>
                </patternFill>
              </fill>
            </x14:dxf>
          </x14:cfRule>
          <x14:cfRule type="containsText" priority="85" operator="containsText" id="{A7344C03-ECE8-4A1C-9790-E78584ECE29B}">
            <xm:f>NOT(ISERROR(SEARCH($K$75,K40)))</xm:f>
            <xm:f>$K$75</xm:f>
            <x14:dxf>
              <fill>
                <patternFill>
                  <bgColor rgb="FFFFC000"/>
                </patternFill>
              </fill>
            </x14:dxf>
          </x14:cfRule>
          <x14:cfRule type="containsText" priority="86" operator="containsText" id="{5A08CB16-FC5C-4114-99D9-6CFE111567D3}">
            <xm:f>NOT(ISERROR(SEARCH($K$74,K40)))</xm:f>
            <xm:f>$K$74</xm:f>
            <x14:dxf>
              <fill>
                <patternFill>
                  <bgColor rgb="FFFFFF00"/>
                </patternFill>
              </fill>
            </x14:dxf>
          </x14:cfRule>
          <x14:cfRule type="containsText" priority="87" operator="containsText" id="{B6FEF955-9F0B-43B4-8931-DBEFB71C146A}">
            <xm:f>NOT(ISERROR(SEARCH($K$73,K40)))</xm:f>
            <xm:f>$K$73</xm:f>
            <x14:dxf>
              <fill>
                <patternFill>
                  <bgColor rgb="FF00B050"/>
                </patternFill>
              </fill>
            </x14:dxf>
          </x14:cfRule>
          <x14:cfRule type="containsText" priority="88" operator="containsText" id="{D25B2854-1B6E-4B0F-A9C6-90373783810C}">
            <xm:f>NOT(ISERROR(SEARCH($K$72,K40)))</xm:f>
            <xm:f>$K$72</xm:f>
            <x14:dxf>
              <fill>
                <patternFill>
                  <bgColor rgb="FF92D050"/>
                </patternFill>
              </fill>
            </x14:dxf>
          </x14:cfRule>
          <xm:sqref>K40:K41</xm:sqref>
        </x14:conditionalFormatting>
        <x14:conditionalFormatting xmlns:xm="http://schemas.microsoft.com/office/excel/2006/main">
          <x14:cfRule type="containsText" priority="79" operator="containsText" id="{E538061F-F651-42C4-8F25-DCBFA91BF849}">
            <xm:f>NOT(ISERROR(SEARCH($K$76,K42)))</xm:f>
            <xm:f>$K$76</xm:f>
            <x14:dxf>
              <fill>
                <patternFill>
                  <bgColor rgb="FFFF0000"/>
                </patternFill>
              </fill>
            </x14:dxf>
          </x14:cfRule>
          <x14:cfRule type="containsText" priority="80" operator="containsText" id="{E4916A0C-CF9D-4969-94AC-3E6EFD5B35C4}">
            <xm:f>NOT(ISERROR(SEARCH($K$75,K42)))</xm:f>
            <xm:f>$K$75</xm:f>
            <x14:dxf>
              <fill>
                <patternFill>
                  <bgColor rgb="FFFFC000"/>
                </patternFill>
              </fill>
            </x14:dxf>
          </x14:cfRule>
          <x14:cfRule type="containsText" priority="81" operator="containsText" id="{E7BC3773-D992-448A-AD80-213F4124BF03}">
            <xm:f>NOT(ISERROR(SEARCH($K$74,K42)))</xm:f>
            <xm:f>$K$74</xm:f>
            <x14:dxf>
              <fill>
                <patternFill>
                  <bgColor rgb="FFFFFF00"/>
                </patternFill>
              </fill>
            </x14:dxf>
          </x14:cfRule>
          <x14:cfRule type="containsText" priority="82" operator="containsText" id="{24945045-5CD7-4CB2-9219-5937A1858326}">
            <xm:f>NOT(ISERROR(SEARCH($K$73,K42)))</xm:f>
            <xm:f>$K$73</xm:f>
            <x14:dxf>
              <fill>
                <patternFill>
                  <bgColor rgb="FF00B050"/>
                </patternFill>
              </fill>
            </x14:dxf>
          </x14:cfRule>
          <x14:cfRule type="containsText" priority="83" operator="containsText" id="{DC014C2C-6135-4F0E-A640-AE076AD4D22C}">
            <xm:f>NOT(ISERROR(SEARCH($K$72,K42)))</xm:f>
            <xm:f>$K$72</xm:f>
            <x14:dxf>
              <fill>
                <patternFill>
                  <bgColor rgb="FF92D050"/>
                </patternFill>
              </fill>
            </x14:dxf>
          </x14:cfRule>
          <xm:sqref>K42</xm:sqref>
        </x14:conditionalFormatting>
        <x14:conditionalFormatting xmlns:xm="http://schemas.microsoft.com/office/excel/2006/main">
          <x14:cfRule type="containsText" priority="75" operator="containsText" id="{5FC854F0-55F7-4BF3-B215-49399831A3F6}">
            <xm:f>NOT(ISERROR(SEARCH($M$75,M40)))</xm:f>
            <xm:f>$M$75</xm:f>
            <x14:dxf>
              <fill>
                <patternFill>
                  <bgColor rgb="FFFF0000"/>
                </patternFill>
              </fill>
            </x14:dxf>
          </x14:cfRule>
          <x14:cfRule type="containsText" priority="76" operator="containsText" id="{80D50117-B512-41BC-9972-133A7587799B}">
            <xm:f>NOT(ISERROR(SEARCH($M$74,M40)))</xm:f>
            <xm:f>$M$74</xm:f>
            <x14:dxf>
              <fill>
                <patternFill>
                  <bgColor rgb="FFFFC000"/>
                </patternFill>
              </fill>
            </x14:dxf>
          </x14:cfRule>
          <x14:cfRule type="containsText" priority="77" operator="containsText" id="{1E46C66C-BFD6-4E7D-9F50-8736846CE437}">
            <xm:f>NOT(ISERROR(SEARCH($M$73,M40)))</xm:f>
            <xm:f>$M$73</xm:f>
            <x14:dxf>
              <fill>
                <patternFill>
                  <bgColor rgb="FFFFFF00"/>
                </patternFill>
              </fill>
            </x14:dxf>
          </x14:cfRule>
          <x14:cfRule type="containsText" priority="78" operator="containsText" id="{304339E1-6A8D-4374-852F-576843036851}">
            <xm:f>NOT(ISERROR(SEARCH($M$72,M40)))</xm:f>
            <xm:f>$M$72</xm:f>
            <x14:dxf>
              <fill>
                <patternFill>
                  <bgColor rgb="FF92D050"/>
                </patternFill>
              </fill>
            </x14:dxf>
          </x14:cfRule>
          <xm:sqref>M40</xm:sqref>
        </x14:conditionalFormatting>
        <x14:conditionalFormatting xmlns:xm="http://schemas.microsoft.com/office/excel/2006/main">
          <x14:cfRule type="containsText" priority="71" operator="containsText" id="{15C02803-291A-46BB-B66F-608EA4AA000E}">
            <xm:f>NOT(ISERROR(SEARCH($M$75,M41)))</xm:f>
            <xm:f>$M$75</xm:f>
            <x14:dxf>
              <fill>
                <patternFill>
                  <bgColor rgb="FFFF0000"/>
                </patternFill>
              </fill>
            </x14:dxf>
          </x14:cfRule>
          <x14:cfRule type="containsText" priority="72" operator="containsText" id="{3360891B-E5DA-4678-A3C5-F17B54ED7526}">
            <xm:f>NOT(ISERROR(SEARCH($M$74,M41)))</xm:f>
            <xm:f>$M$74</xm:f>
            <x14:dxf>
              <fill>
                <patternFill>
                  <bgColor rgb="FFFFC000"/>
                </patternFill>
              </fill>
            </x14:dxf>
          </x14:cfRule>
          <x14:cfRule type="containsText" priority="73" operator="containsText" id="{A36C58F5-D9F6-4A8D-AC14-DD69D4DA97A7}">
            <xm:f>NOT(ISERROR(SEARCH($M$73,M41)))</xm:f>
            <xm:f>$M$73</xm:f>
            <x14:dxf>
              <fill>
                <patternFill>
                  <bgColor rgb="FFFFFF00"/>
                </patternFill>
              </fill>
            </x14:dxf>
          </x14:cfRule>
          <x14:cfRule type="containsText" priority="74" operator="containsText" id="{49FCCCA9-5F75-4AF5-8323-2DC768E3918B}">
            <xm:f>NOT(ISERROR(SEARCH($M$72,M41)))</xm:f>
            <xm:f>$M$72</xm:f>
            <x14:dxf>
              <fill>
                <patternFill>
                  <bgColor rgb="FF92D050"/>
                </patternFill>
              </fill>
            </x14:dxf>
          </x14:cfRule>
          <xm:sqref>M41:M42</xm:sqref>
        </x14:conditionalFormatting>
        <x14:conditionalFormatting xmlns:xm="http://schemas.microsoft.com/office/excel/2006/main">
          <x14:cfRule type="containsText" priority="63" operator="containsText" id="{9A427377-AC1F-4C3F-879B-17A9BC674E4C}">
            <xm:f>NOT(ISERROR(SEARCH($I$72,X40)))</xm:f>
            <xm:f>$I$72</xm:f>
            <x14:dxf>
              <fill>
                <patternFill>
                  <fgColor rgb="FF92D050"/>
                  <bgColor rgb="FF92D050"/>
                </patternFill>
              </fill>
            </x14:dxf>
          </x14:cfRule>
          <x14:cfRule type="containsText" priority="64" operator="containsText" id="{CDAF5C08-A09A-41EC-9120-D9B701790D03}">
            <xm:f>NOT(ISERROR(SEARCH($I$73,X40)))</xm:f>
            <xm:f>$I$73</xm:f>
            <x14:dxf>
              <fill>
                <patternFill>
                  <bgColor rgb="FF00B050"/>
                </patternFill>
              </fill>
            </x14:dxf>
          </x14:cfRule>
          <x14:cfRule type="containsText" priority="65" operator="containsText" id="{82371426-793F-420F-84CC-52B49CF9D151}">
            <xm:f>NOT(ISERROR(SEARCH($I$76,X40)))</xm:f>
            <xm:f>$I$76</xm:f>
            <x14:dxf>
              <fill>
                <patternFill>
                  <bgColor rgb="FFFF0000"/>
                </patternFill>
              </fill>
            </x14:dxf>
          </x14:cfRule>
          <x14:cfRule type="containsText" priority="66" operator="containsText" id="{D527CD2A-242F-4A7E-8854-1D1F2A8ACA38}">
            <xm:f>NOT(ISERROR(SEARCH($I$75,X40)))</xm:f>
            <xm:f>$I$75</xm:f>
            <x14:dxf>
              <fill>
                <patternFill>
                  <fgColor rgb="FFFFC000"/>
                  <bgColor rgb="FFFFC000"/>
                </patternFill>
              </fill>
            </x14:dxf>
          </x14:cfRule>
          <x14:cfRule type="containsText" priority="67" operator="containsText" id="{69F83DF1-0BC9-4F75-9592-544C7E9CD2D8}">
            <xm:f>NOT(ISERROR(SEARCH($I$74,X40)))</xm:f>
            <xm:f>$I$74</xm:f>
            <x14:dxf>
              <fill>
                <patternFill>
                  <fgColor rgb="FFFFFF00"/>
                  <bgColor rgb="FFFFFF00"/>
                </patternFill>
              </fill>
            </x14:dxf>
          </x14:cfRule>
          <x14:cfRule type="containsText" priority="68" operator="containsText" id="{82BAC25D-514B-47FF-A577-5EA1E844D2D4}">
            <xm:f>NOT(ISERROR(SEARCH($I$73,X40)))</xm:f>
            <xm:f>$I$73</xm:f>
            <x14:dxf>
              <fill>
                <patternFill>
                  <bgColor theme="0" tint="-0.14996795556505021"/>
                </patternFill>
              </fill>
            </x14:dxf>
          </x14:cfRule>
          <x14:cfRule type="cellIs" priority="69" operator="equal" id="{AB5A6836-0E7A-4F72-A26F-A1C95750EBB9}">
            <xm:f>'Tabla probabiidad'!$B$5</xm:f>
            <x14:dxf>
              <fill>
                <patternFill>
                  <fgColor theme="6"/>
                </patternFill>
              </fill>
            </x14:dxf>
          </x14:cfRule>
          <x14:cfRule type="cellIs" priority="70" operator="equal" id="{B9406F7F-788A-49AF-AB81-70CFBC293503}">
            <xm:f>'Tabla probabiidad'!$B$5</xm:f>
            <x14:dxf>
              <fill>
                <patternFill>
                  <fgColor rgb="FF92D050"/>
                  <bgColor theme="6" tint="0.59996337778862885"/>
                </patternFill>
              </fill>
            </x14:dxf>
          </x14:cfRule>
          <xm:sqref>X40</xm:sqref>
        </x14:conditionalFormatting>
        <x14:conditionalFormatting xmlns:xm="http://schemas.microsoft.com/office/excel/2006/main">
          <x14:cfRule type="containsText" priority="55" operator="containsText" id="{DFE52C29-8021-41E3-87CC-421A98B1571A}">
            <xm:f>NOT(ISERROR(SEARCH($I$72,X41)))</xm:f>
            <xm:f>$I$72</xm:f>
            <x14:dxf>
              <fill>
                <patternFill>
                  <fgColor rgb="FF92D050"/>
                  <bgColor rgb="FF92D050"/>
                </patternFill>
              </fill>
            </x14:dxf>
          </x14:cfRule>
          <x14:cfRule type="containsText" priority="56" operator="containsText" id="{08D6ED3A-7EC9-4B0B-851B-62BA1854A4B8}">
            <xm:f>NOT(ISERROR(SEARCH($I$73,X41)))</xm:f>
            <xm:f>$I$73</xm:f>
            <x14:dxf>
              <fill>
                <patternFill>
                  <bgColor rgb="FF00B050"/>
                </patternFill>
              </fill>
            </x14:dxf>
          </x14:cfRule>
          <x14:cfRule type="containsText" priority="57" operator="containsText" id="{2D86CE55-9C83-47B7-97D4-622A383172ED}">
            <xm:f>NOT(ISERROR(SEARCH($I$76,X41)))</xm:f>
            <xm:f>$I$76</xm:f>
            <x14:dxf>
              <fill>
                <patternFill>
                  <bgColor rgb="FFFF0000"/>
                </patternFill>
              </fill>
            </x14:dxf>
          </x14:cfRule>
          <x14:cfRule type="containsText" priority="58" operator="containsText" id="{27791864-60F7-475D-BF55-AC7CD4E14F32}">
            <xm:f>NOT(ISERROR(SEARCH($I$75,X41)))</xm:f>
            <xm:f>$I$75</xm:f>
            <x14:dxf>
              <fill>
                <patternFill>
                  <fgColor rgb="FFFFC000"/>
                  <bgColor rgb="FFFFC000"/>
                </patternFill>
              </fill>
            </x14:dxf>
          </x14:cfRule>
          <x14:cfRule type="containsText" priority="59" operator="containsText" id="{203BF3AF-BB50-42F7-8CF2-ABD7F62BC903}">
            <xm:f>NOT(ISERROR(SEARCH($I$74,X41)))</xm:f>
            <xm:f>$I$74</xm:f>
            <x14:dxf>
              <fill>
                <patternFill>
                  <fgColor rgb="FFFFFF00"/>
                  <bgColor rgb="FFFFFF00"/>
                </patternFill>
              </fill>
            </x14:dxf>
          </x14:cfRule>
          <x14:cfRule type="containsText" priority="60" operator="containsText" id="{69729B77-E827-45D3-96CF-70E0A4A154A5}">
            <xm:f>NOT(ISERROR(SEARCH($I$73,X41)))</xm:f>
            <xm:f>$I$73</xm:f>
            <x14:dxf>
              <fill>
                <patternFill>
                  <bgColor theme="0" tint="-0.14996795556505021"/>
                </patternFill>
              </fill>
            </x14:dxf>
          </x14:cfRule>
          <x14:cfRule type="cellIs" priority="61" operator="equal" id="{5308631A-4DCA-445F-ACAE-A64342107712}">
            <xm:f>'Tabla probabiidad'!$B$5</xm:f>
            <x14:dxf>
              <fill>
                <patternFill>
                  <fgColor theme="6"/>
                </patternFill>
              </fill>
            </x14:dxf>
          </x14:cfRule>
          <x14:cfRule type="cellIs" priority="62" operator="equal" id="{7AE8F264-C827-45C5-92AE-C5A309186EBF}">
            <xm:f>'Tabla probabiidad'!$B$5</xm:f>
            <x14:dxf>
              <fill>
                <patternFill>
                  <fgColor rgb="FF92D050"/>
                  <bgColor theme="6" tint="0.59996337778862885"/>
                </patternFill>
              </fill>
            </x14:dxf>
          </x14:cfRule>
          <xm:sqref>X41</xm:sqref>
        </x14:conditionalFormatting>
        <x14:conditionalFormatting xmlns:xm="http://schemas.microsoft.com/office/excel/2006/main">
          <x14:cfRule type="containsText" priority="50" operator="containsText" id="{36BB93CA-5489-4D38-BC51-A840B769672B}">
            <xm:f>NOT(ISERROR(SEARCH($K$76,Z40)))</xm:f>
            <xm:f>$K$76</xm:f>
            <x14:dxf>
              <fill>
                <patternFill>
                  <bgColor rgb="FFFF0000"/>
                </patternFill>
              </fill>
            </x14:dxf>
          </x14:cfRule>
          <x14:cfRule type="containsText" priority="51" operator="containsText" id="{9245CAF0-FDAA-4DE4-9AB6-D3A590773EE5}">
            <xm:f>NOT(ISERROR(SEARCH($K$75,Z40)))</xm:f>
            <xm:f>$K$75</xm:f>
            <x14:dxf>
              <fill>
                <patternFill>
                  <bgColor rgb="FFFFC000"/>
                </patternFill>
              </fill>
            </x14:dxf>
          </x14:cfRule>
          <x14:cfRule type="containsText" priority="52" operator="containsText" id="{705850E0-E82D-42F4-9D5D-54A3FC997462}">
            <xm:f>NOT(ISERROR(SEARCH($K$74,Z40)))</xm:f>
            <xm:f>$K$74</xm:f>
            <x14:dxf>
              <fill>
                <patternFill>
                  <bgColor rgb="FFFFFF00"/>
                </patternFill>
              </fill>
            </x14:dxf>
          </x14:cfRule>
          <x14:cfRule type="containsText" priority="53" operator="containsText" id="{593E9B17-CD83-439E-97D2-E2B7E1F51571}">
            <xm:f>NOT(ISERROR(SEARCH($K$73,Z40)))</xm:f>
            <xm:f>$K$73</xm:f>
            <x14:dxf>
              <fill>
                <patternFill>
                  <bgColor rgb="FF00B050"/>
                </patternFill>
              </fill>
            </x14:dxf>
          </x14:cfRule>
          <x14:cfRule type="containsText" priority="54" operator="containsText" id="{F420F9D6-F7A1-4F6C-A02C-139C78610CAA}">
            <xm:f>NOT(ISERROR(SEARCH($K$72,Z40)))</xm:f>
            <xm:f>$K$72</xm:f>
            <x14:dxf>
              <fill>
                <patternFill>
                  <bgColor rgb="FF92D050"/>
                </patternFill>
              </fill>
            </x14:dxf>
          </x14:cfRule>
          <xm:sqref>Z40:Z41</xm:sqref>
        </x14:conditionalFormatting>
        <x14:conditionalFormatting xmlns:xm="http://schemas.microsoft.com/office/excel/2006/main">
          <x14:cfRule type="containsText" priority="45" operator="containsText" id="{CEADC785-C3A2-44D6-9B56-9097FEA7018B}">
            <xm:f>NOT(ISERROR(SEARCH($K$76,Z42)))</xm:f>
            <xm:f>$K$76</xm:f>
            <x14:dxf>
              <fill>
                <patternFill>
                  <bgColor rgb="FFFF0000"/>
                </patternFill>
              </fill>
            </x14:dxf>
          </x14:cfRule>
          <x14:cfRule type="containsText" priority="46" operator="containsText" id="{4F7FDE83-191A-4010-836C-12EFA04A079C}">
            <xm:f>NOT(ISERROR(SEARCH($K$75,Z42)))</xm:f>
            <xm:f>$K$75</xm:f>
            <x14:dxf>
              <fill>
                <patternFill>
                  <bgColor rgb="FFFFC000"/>
                </patternFill>
              </fill>
            </x14:dxf>
          </x14:cfRule>
          <x14:cfRule type="containsText" priority="47" operator="containsText" id="{666519A9-C439-4B19-B0F6-0C1773DAC799}">
            <xm:f>NOT(ISERROR(SEARCH($K$74,Z42)))</xm:f>
            <xm:f>$K$74</xm:f>
            <x14:dxf>
              <fill>
                <patternFill>
                  <bgColor rgb="FFFFFF00"/>
                </patternFill>
              </fill>
            </x14:dxf>
          </x14:cfRule>
          <x14:cfRule type="containsText" priority="48" operator="containsText" id="{3BF7E852-1028-437D-9311-5A40DD1BC65B}">
            <xm:f>NOT(ISERROR(SEARCH($K$73,Z42)))</xm:f>
            <xm:f>$K$73</xm:f>
            <x14:dxf>
              <fill>
                <patternFill>
                  <bgColor rgb="FF00B050"/>
                </patternFill>
              </fill>
            </x14:dxf>
          </x14:cfRule>
          <x14:cfRule type="containsText" priority="49" operator="containsText" id="{4337DFB9-3F50-4575-A3F7-2E5A696F601F}">
            <xm:f>NOT(ISERROR(SEARCH($K$72,Z42)))</xm:f>
            <xm:f>$K$72</xm:f>
            <x14:dxf>
              <fill>
                <patternFill>
                  <bgColor rgb="FF92D050"/>
                </patternFill>
              </fill>
            </x14:dxf>
          </x14:cfRule>
          <xm:sqref>Z42</xm:sqref>
        </x14:conditionalFormatting>
        <x14:conditionalFormatting xmlns:xm="http://schemas.microsoft.com/office/excel/2006/main">
          <x14:cfRule type="containsText" priority="37" operator="containsText" id="{8F7C22CD-C0F1-47BE-97E3-E3CB1FE24926}">
            <xm:f>NOT(ISERROR(SEARCH($I$72,X42)))</xm:f>
            <xm:f>$I$72</xm:f>
            <x14:dxf>
              <fill>
                <patternFill>
                  <fgColor rgb="FF92D050"/>
                  <bgColor rgb="FF92D050"/>
                </patternFill>
              </fill>
            </x14:dxf>
          </x14:cfRule>
          <x14:cfRule type="containsText" priority="38" operator="containsText" id="{44F48F3F-535C-4671-A84D-EB40C35F1F5F}">
            <xm:f>NOT(ISERROR(SEARCH($I$73,X42)))</xm:f>
            <xm:f>$I$73</xm:f>
            <x14:dxf>
              <fill>
                <patternFill>
                  <bgColor rgb="FF00B050"/>
                </patternFill>
              </fill>
            </x14:dxf>
          </x14:cfRule>
          <x14:cfRule type="containsText" priority="39" operator="containsText" id="{1F9C3729-58CD-4818-8462-AF76D6A6770F}">
            <xm:f>NOT(ISERROR(SEARCH($I$76,X42)))</xm:f>
            <xm:f>$I$76</xm:f>
            <x14:dxf>
              <fill>
                <patternFill>
                  <bgColor rgb="FFFF0000"/>
                </patternFill>
              </fill>
            </x14:dxf>
          </x14:cfRule>
          <x14:cfRule type="containsText" priority="40" operator="containsText" id="{62192892-5BDD-48D1-9EDB-9F11851684FB}">
            <xm:f>NOT(ISERROR(SEARCH($I$75,X42)))</xm:f>
            <xm:f>$I$75</xm:f>
            <x14:dxf>
              <fill>
                <patternFill>
                  <fgColor rgb="FFFFC000"/>
                  <bgColor rgb="FFFFC000"/>
                </patternFill>
              </fill>
            </x14:dxf>
          </x14:cfRule>
          <x14:cfRule type="containsText" priority="41" operator="containsText" id="{63282C98-6349-45EB-B0A4-170236C1F5AF}">
            <xm:f>NOT(ISERROR(SEARCH($I$74,X42)))</xm:f>
            <xm:f>$I$74</xm:f>
            <x14:dxf>
              <fill>
                <patternFill>
                  <fgColor rgb="FFFFFF00"/>
                  <bgColor rgb="FFFFFF00"/>
                </patternFill>
              </fill>
            </x14:dxf>
          </x14:cfRule>
          <x14:cfRule type="containsText" priority="42" operator="containsText" id="{3FEF45F2-FF96-409C-A16F-CE474F5741FD}">
            <xm:f>NOT(ISERROR(SEARCH($I$73,X42)))</xm:f>
            <xm:f>$I$73</xm:f>
            <x14:dxf>
              <fill>
                <patternFill>
                  <bgColor theme="0" tint="-0.14996795556505021"/>
                </patternFill>
              </fill>
            </x14:dxf>
          </x14:cfRule>
          <x14:cfRule type="cellIs" priority="43" operator="equal" id="{D5696284-6831-4626-9E35-B700207BEF56}">
            <xm:f>'Tabla probabiidad'!$B$5</xm:f>
            <x14:dxf>
              <fill>
                <patternFill>
                  <fgColor theme="6"/>
                </patternFill>
              </fill>
            </x14:dxf>
          </x14:cfRule>
          <x14:cfRule type="cellIs" priority="44" operator="equal" id="{E76CD68B-DC17-4D05-ABE7-580A303D083A}">
            <xm:f>'Tabla probabiidad'!$B$5</xm:f>
            <x14:dxf>
              <fill>
                <patternFill>
                  <fgColor rgb="FF92D050"/>
                  <bgColor theme="6" tint="0.59996337778862885"/>
                </patternFill>
              </fill>
            </x14:dxf>
          </x14:cfRule>
          <xm:sqref>X42</xm:sqref>
        </x14:conditionalFormatting>
        <x14:conditionalFormatting xmlns:xm="http://schemas.microsoft.com/office/excel/2006/main">
          <x14:cfRule type="containsText" priority="33" operator="containsText" id="{32232F46-7A54-4548-86CB-E98066534DAD}">
            <xm:f>NOT(ISERROR(SEARCH($M$75,AB40)))</xm:f>
            <xm:f>$M$75</xm:f>
            <x14:dxf>
              <fill>
                <patternFill>
                  <bgColor rgb="FFFF0000"/>
                </patternFill>
              </fill>
            </x14:dxf>
          </x14:cfRule>
          <x14:cfRule type="containsText" priority="34" operator="containsText" id="{DFE78659-D869-4D48-AEA5-E89C15534A8B}">
            <xm:f>NOT(ISERROR(SEARCH($M$74,AB40)))</xm:f>
            <xm:f>$M$74</xm:f>
            <x14:dxf>
              <fill>
                <patternFill>
                  <bgColor rgb="FFFFC000"/>
                </patternFill>
              </fill>
            </x14:dxf>
          </x14:cfRule>
          <x14:cfRule type="containsText" priority="35" operator="containsText" id="{1B010DAD-C068-4535-9E42-ADF4328A93D9}">
            <xm:f>NOT(ISERROR(SEARCH($M$73,AB40)))</xm:f>
            <xm:f>$M$73</xm:f>
            <x14:dxf>
              <fill>
                <patternFill>
                  <bgColor rgb="FFFFFF00"/>
                </patternFill>
              </fill>
            </x14:dxf>
          </x14:cfRule>
          <x14:cfRule type="containsText" priority="36" operator="containsText" id="{0E72782B-3643-492E-89CE-19013B466B1A}">
            <xm:f>NOT(ISERROR(SEARCH($M$72,AB40)))</xm:f>
            <xm:f>$M$72</xm:f>
            <x14:dxf>
              <fill>
                <patternFill>
                  <bgColor rgb="FF92D050"/>
                </patternFill>
              </fill>
            </x14:dxf>
          </x14:cfRule>
          <xm:sqref>AB40:AB42</xm:sqref>
        </x14:conditionalFormatting>
        <x14:conditionalFormatting xmlns:xm="http://schemas.microsoft.com/office/excel/2006/main">
          <x14:cfRule type="containsText" priority="1199" operator="containsText" id="{D42B252B-5BD5-49FA-89CB-4FEA3B6E3514}">
            <xm:f>NOT(ISERROR(SEARCH($I$72,I69)))</xm:f>
            <xm:f>$I$72</xm:f>
            <x14:dxf>
              <fill>
                <patternFill>
                  <fgColor rgb="FF92D050"/>
                  <bgColor rgb="FF92D050"/>
                </patternFill>
              </fill>
            </x14:dxf>
          </x14:cfRule>
          <x14:cfRule type="containsText" priority="1200" operator="containsText" id="{143CAA81-2F8D-464C-8085-BE6793BF30F9}">
            <xm:f>NOT(ISERROR(SEARCH($I$76,I69)))</xm:f>
            <xm:f>$I$76</xm:f>
            <x14:dxf>
              <fill>
                <patternFill>
                  <bgColor rgb="FFFF0000"/>
                </patternFill>
              </fill>
            </x14:dxf>
          </x14:cfRule>
          <x14:cfRule type="containsText" priority="1201" operator="containsText" id="{1095212E-0804-49F4-B05F-8A24FF5BC5C3}">
            <xm:f>NOT(ISERROR(SEARCH($I$75,I69)))</xm:f>
            <xm:f>$I$75</xm:f>
            <x14:dxf>
              <fill>
                <patternFill>
                  <fgColor rgb="FFFFFF00"/>
                  <bgColor rgb="FFFFFF00"/>
                </patternFill>
              </fill>
            </x14:dxf>
          </x14:cfRule>
          <x14:cfRule type="containsText" priority="1202" operator="containsText" id="{31B16B5B-5494-4683-8A5A-3B6F0C4DF35A}">
            <xm:f>NOT(ISERROR(SEARCH($I$74,I69)))</xm:f>
            <xm:f>$I$74</xm:f>
            <x14:dxf>
              <fill>
                <patternFill>
                  <fgColor rgb="FFFFC000"/>
                  <bgColor rgb="FFFFC000"/>
                </patternFill>
              </fill>
            </x14:dxf>
          </x14:cfRule>
          <x14:cfRule type="containsText" priority="1203" operator="containsText" id="{035235DF-B87C-48CD-8BE5-54348A2DA7E0}">
            <xm:f>NOT(ISERROR(SEARCH($I$73,I69)))</xm:f>
            <xm:f>$I$73</xm:f>
            <x14:dxf>
              <fill>
                <patternFill>
                  <bgColor theme="0" tint="-0.14996795556505021"/>
                </patternFill>
              </fill>
            </x14:dxf>
          </x14:cfRule>
          <x14:cfRule type="cellIs" priority="1204" operator="equal" id="{AEAC0D93-DCEC-4BEA-B8BF-880EC09D3A14}">
            <xm:f>'Tabla probabiidad'!$B$5</xm:f>
            <x14:dxf>
              <fill>
                <patternFill>
                  <fgColor theme="6"/>
                </patternFill>
              </fill>
            </x14:dxf>
          </x14:cfRule>
          <x14:cfRule type="cellIs" priority="1205" operator="equal" id="{0F9C4E2E-E2F2-4A05-A33D-F5A71B55A3B6}">
            <xm:f>'Tabla probabiidad'!$B$5</xm:f>
            <x14:dxf>
              <fill>
                <patternFill>
                  <fgColor rgb="FF92D050"/>
                  <bgColor theme="6" tint="0.59996337778862885"/>
                </patternFill>
              </fill>
            </x14:dxf>
          </x14:cfRule>
          <xm:sqref>I69</xm:sqref>
        </x14:conditionalFormatting>
        <x14:conditionalFormatting xmlns:xm="http://schemas.microsoft.com/office/excel/2006/main">
          <x14:cfRule type="containsText" priority="29" operator="containsText" id="{5E754A8E-163F-42F8-B353-2A80077F51E1}">
            <xm:f>NOT(ISERROR(SEARCH($M$75,AB66)))</xm:f>
            <xm:f>$M$75</xm:f>
            <x14:dxf>
              <fill>
                <patternFill>
                  <bgColor rgb="FFFF0000"/>
                </patternFill>
              </fill>
            </x14:dxf>
          </x14:cfRule>
          <x14:cfRule type="containsText" priority="30" operator="containsText" id="{43BA8C05-01FE-4508-A0F4-6AFB24A89F92}">
            <xm:f>NOT(ISERROR(SEARCH($M$74,AB66)))</xm:f>
            <xm:f>$M$74</xm:f>
            <x14:dxf>
              <fill>
                <patternFill>
                  <bgColor rgb="FFFFC000"/>
                </patternFill>
              </fill>
            </x14:dxf>
          </x14:cfRule>
          <x14:cfRule type="containsText" priority="31" operator="containsText" id="{BAED98E0-A986-4F12-9372-732C67FDCF30}">
            <xm:f>NOT(ISERROR(SEARCH($M$73,AB66)))</xm:f>
            <xm:f>$M$73</xm:f>
            <x14:dxf>
              <fill>
                <patternFill>
                  <bgColor rgb="FFFFFF00"/>
                </patternFill>
              </fill>
            </x14:dxf>
          </x14:cfRule>
          <x14:cfRule type="containsText" priority="32" operator="containsText" id="{55110B08-F627-4E3A-A093-DA3DF099A7BE}">
            <xm:f>NOT(ISERROR(SEARCH($M$72,AB66)))</xm:f>
            <xm:f>$M$72</xm:f>
            <x14:dxf>
              <fill>
                <patternFill>
                  <bgColor rgb="FF92D050"/>
                </patternFill>
              </fill>
            </x14:dxf>
          </x14:cfRule>
          <xm:sqref>AB66</xm:sqref>
        </x14:conditionalFormatting>
        <x14:conditionalFormatting xmlns:xm="http://schemas.microsoft.com/office/excel/2006/main">
          <x14:cfRule type="containsText" priority="25" operator="containsText" id="{84DCF210-58A5-4C2E-BD6A-A1F25E4D0054}">
            <xm:f>NOT(ISERROR(SEARCH($M$75,AB65)))</xm:f>
            <xm:f>$M$75</xm:f>
            <x14:dxf>
              <fill>
                <patternFill>
                  <bgColor rgb="FFFF0000"/>
                </patternFill>
              </fill>
            </x14:dxf>
          </x14:cfRule>
          <x14:cfRule type="containsText" priority="26" operator="containsText" id="{A1F35CA4-267F-444D-B522-D0688C430451}">
            <xm:f>NOT(ISERROR(SEARCH($M$74,AB65)))</xm:f>
            <xm:f>$M$74</xm:f>
            <x14:dxf>
              <fill>
                <patternFill>
                  <bgColor rgb="FFFFC000"/>
                </patternFill>
              </fill>
            </x14:dxf>
          </x14:cfRule>
          <x14:cfRule type="containsText" priority="27" operator="containsText" id="{2A93D403-8CA5-4D60-91D7-71A08C03766F}">
            <xm:f>NOT(ISERROR(SEARCH($M$73,AB65)))</xm:f>
            <xm:f>$M$73</xm:f>
            <x14:dxf>
              <fill>
                <patternFill>
                  <bgColor rgb="FFFFFF00"/>
                </patternFill>
              </fill>
            </x14:dxf>
          </x14:cfRule>
          <x14:cfRule type="containsText" priority="28" operator="containsText" id="{E8C427C4-06E8-4743-B51C-3AE72874113D}">
            <xm:f>NOT(ISERROR(SEARCH($M$72,AB65)))</xm:f>
            <xm:f>$M$72</xm:f>
            <x14:dxf>
              <fill>
                <patternFill>
                  <bgColor rgb="FF92D050"/>
                </patternFill>
              </fill>
            </x14:dxf>
          </x14:cfRule>
          <xm:sqref>AB65</xm:sqref>
        </x14:conditionalFormatting>
        <x14:conditionalFormatting xmlns:xm="http://schemas.microsoft.com/office/excel/2006/main">
          <x14:cfRule type="containsText" priority="21" operator="containsText" id="{6D8A3E3C-EB21-47D1-BFF6-5B829DCAE824}">
            <xm:f>NOT(ISERROR(SEARCH($M$75,AB16)))</xm:f>
            <xm:f>$M$75</xm:f>
            <x14:dxf>
              <fill>
                <patternFill>
                  <bgColor rgb="FFFF0000"/>
                </patternFill>
              </fill>
            </x14:dxf>
          </x14:cfRule>
          <x14:cfRule type="containsText" priority="22" operator="containsText" id="{772D7AC8-16CB-4F46-A8F0-895DDAA9ADA9}">
            <xm:f>NOT(ISERROR(SEARCH($M$74,AB16)))</xm:f>
            <xm:f>$M$74</xm:f>
            <x14:dxf>
              <fill>
                <patternFill>
                  <bgColor rgb="FFFFC000"/>
                </patternFill>
              </fill>
            </x14:dxf>
          </x14:cfRule>
          <x14:cfRule type="containsText" priority="23" operator="containsText" id="{985EA82E-AA68-4F2A-9075-998317ECBEFE}">
            <xm:f>NOT(ISERROR(SEARCH($M$73,AB16)))</xm:f>
            <xm:f>$M$73</xm:f>
            <x14:dxf>
              <fill>
                <patternFill>
                  <bgColor rgb="FFFFFF00"/>
                </patternFill>
              </fill>
            </x14:dxf>
          </x14:cfRule>
          <x14:cfRule type="containsText" priority="24" operator="containsText" id="{D82C0356-6F24-433D-8BFD-781BF064A400}">
            <xm:f>NOT(ISERROR(SEARCH($M$72,AB16)))</xm:f>
            <xm:f>$M$72</xm:f>
            <x14:dxf>
              <fill>
                <patternFill>
                  <bgColor rgb="FF92D050"/>
                </patternFill>
              </fill>
            </x14:dxf>
          </x14:cfRule>
          <xm:sqref>AB16</xm:sqref>
        </x14:conditionalFormatting>
        <x14:conditionalFormatting xmlns:xm="http://schemas.microsoft.com/office/excel/2006/main">
          <x14:cfRule type="containsText" priority="17" operator="containsText" id="{A20ACEBC-82E6-424B-AAD4-36772D1BA9F7}">
            <xm:f>NOT(ISERROR(SEARCH($M$75,AB15)))</xm:f>
            <xm:f>$M$75</xm:f>
            <x14:dxf>
              <fill>
                <patternFill>
                  <bgColor rgb="FFFF0000"/>
                </patternFill>
              </fill>
            </x14:dxf>
          </x14:cfRule>
          <x14:cfRule type="containsText" priority="18" operator="containsText" id="{80F35C3C-8866-480C-967F-BFEA7C31D055}">
            <xm:f>NOT(ISERROR(SEARCH($M$74,AB15)))</xm:f>
            <xm:f>$M$74</xm:f>
            <x14:dxf>
              <fill>
                <patternFill>
                  <bgColor rgb="FFFFC000"/>
                </patternFill>
              </fill>
            </x14:dxf>
          </x14:cfRule>
          <x14:cfRule type="containsText" priority="19" operator="containsText" id="{EC56F9E8-425E-403B-B6A8-B8DB167A1B3E}">
            <xm:f>NOT(ISERROR(SEARCH($M$73,AB15)))</xm:f>
            <xm:f>$M$73</xm:f>
            <x14:dxf>
              <fill>
                <patternFill>
                  <bgColor rgb="FFFFFF00"/>
                </patternFill>
              </fill>
            </x14:dxf>
          </x14:cfRule>
          <x14:cfRule type="containsText" priority="20" operator="containsText" id="{D6EB12D3-A552-4F94-957B-B0CCFA927EE6}">
            <xm:f>NOT(ISERROR(SEARCH($M$72,AB15)))</xm:f>
            <xm:f>$M$72</xm:f>
            <x14:dxf>
              <fill>
                <patternFill>
                  <bgColor rgb="FF92D050"/>
                </patternFill>
              </fill>
            </x14:dxf>
          </x14:cfRule>
          <xm:sqref>AB15</xm:sqref>
        </x14:conditionalFormatting>
        <x14:conditionalFormatting xmlns:xm="http://schemas.microsoft.com/office/excel/2006/main">
          <x14:cfRule type="containsText" priority="13" operator="containsText" id="{A27FC60F-EA55-43B4-8E02-707A16F01B91}">
            <xm:f>NOT(ISERROR(SEARCH($M$75,AB13)))</xm:f>
            <xm:f>$M$75</xm:f>
            <x14:dxf>
              <fill>
                <patternFill>
                  <bgColor rgb="FFFF0000"/>
                </patternFill>
              </fill>
            </x14:dxf>
          </x14:cfRule>
          <x14:cfRule type="containsText" priority="14" operator="containsText" id="{D4FA68FB-8B88-4864-AEB5-FE432588379D}">
            <xm:f>NOT(ISERROR(SEARCH($M$74,AB13)))</xm:f>
            <xm:f>$M$74</xm:f>
            <x14:dxf>
              <fill>
                <patternFill>
                  <bgColor rgb="FFFFC000"/>
                </patternFill>
              </fill>
            </x14:dxf>
          </x14:cfRule>
          <x14:cfRule type="containsText" priority="15" operator="containsText" id="{CB0A8CBD-6B9A-4DC3-8C15-633633C0C19C}">
            <xm:f>NOT(ISERROR(SEARCH($M$73,AB13)))</xm:f>
            <xm:f>$M$73</xm:f>
            <x14:dxf>
              <fill>
                <patternFill>
                  <bgColor rgb="FFFFFF00"/>
                </patternFill>
              </fill>
            </x14:dxf>
          </x14:cfRule>
          <x14:cfRule type="containsText" priority="16" operator="containsText" id="{9D3A00F8-3B79-4D31-9299-CD4AFC56EC3F}">
            <xm:f>NOT(ISERROR(SEARCH($M$72,AB13)))</xm:f>
            <xm:f>$M$72</xm:f>
            <x14:dxf>
              <fill>
                <patternFill>
                  <bgColor rgb="FF92D050"/>
                </patternFill>
              </fill>
            </x14:dxf>
          </x14:cfRule>
          <xm:sqref>AB13</xm:sqref>
        </x14:conditionalFormatting>
        <x14:conditionalFormatting xmlns:xm="http://schemas.microsoft.com/office/excel/2006/main">
          <x14:cfRule type="containsText" priority="9" operator="containsText" id="{A4BFC354-FB42-4A38-98F8-89A86B8FC761}">
            <xm:f>NOT(ISERROR(SEARCH($M$75,AB12)))</xm:f>
            <xm:f>$M$75</xm:f>
            <x14:dxf>
              <fill>
                <patternFill>
                  <bgColor rgb="FFFF0000"/>
                </patternFill>
              </fill>
            </x14:dxf>
          </x14:cfRule>
          <x14:cfRule type="containsText" priority="10" operator="containsText" id="{2AFF25CD-3A38-4A50-90FB-EEF2C4A8B21B}">
            <xm:f>NOT(ISERROR(SEARCH($M$74,AB12)))</xm:f>
            <xm:f>$M$74</xm:f>
            <x14:dxf>
              <fill>
                <patternFill>
                  <bgColor rgb="FFFFC000"/>
                </patternFill>
              </fill>
            </x14:dxf>
          </x14:cfRule>
          <x14:cfRule type="containsText" priority="11" operator="containsText" id="{9825E751-89A2-4AD4-97C3-8DFD5A91DB6F}">
            <xm:f>NOT(ISERROR(SEARCH($M$73,AB12)))</xm:f>
            <xm:f>$M$73</xm:f>
            <x14:dxf>
              <fill>
                <patternFill>
                  <bgColor rgb="FFFFFF00"/>
                </patternFill>
              </fill>
            </x14:dxf>
          </x14:cfRule>
          <x14:cfRule type="containsText" priority="12" operator="containsText" id="{DFA8D66B-9586-4B93-BEB5-6C07032FBD47}">
            <xm:f>NOT(ISERROR(SEARCH($M$72,AB12)))</xm:f>
            <xm:f>$M$72</xm:f>
            <x14:dxf>
              <fill>
                <patternFill>
                  <bgColor rgb="FF92D050"/>
                </patternFill>
              </fill>
            </x14:dxf>
          </x14:cfRule>
          <xm:sqref>AB12</xm:sqref>
        </x14:conditionalFormatting>
        <x14:conditionalFormatting xmlns:xm="http://schemas.microsoft.com/office/excel/2006/main">
          <x14:cfRule type="containsText" priority="5" operator="containsText" id="{4CC26E91-3492-45A1-8509-B3018862AF86}">
            <xm:f>NOT(ISERROR(SEARCH($M$75,AB17)))</xm:f>
            <xm:f>$M$75</xm:f>
            <x14:dxf>
              <fill>
                <patternFill>
                  <bgColor rgb="FFFF0000"/>
                </patternFill>
              </fill>
            </x14:dxf>
          </x14:cfRule>
          <x14:cfRule type="containsText" priority="6" operator="containsText" id="{EC803514-3631-4A1A-87BF-48397FE1DA01}">
            <xm:f>NOT(ISERROR(SEARCH($M$74,AB17)))</xm:f>
            <xm:f>$M$74</xm:f>
            <x14:dxf>
              <fill>
                <patternFill>
                  <bgColor rgb="FFFFC000"/>
                </patternFill>
              </fill>
            </x14:dxf>
          </x14:cfRule>
          <x14:cfRule type="containsText" priority="7" operator="containsText" id="{2C5C64F2-ED66-4338-A6E4-AE3B445CA251}">
            <xm:f>NOT(ISERROR(SEARCH($M$73,AB17)))</xm:f>
            <xm:f>$M$73</xm:f>
            <x14:dxf>
              <fill>
                <patternFill>
                  <bgColor rgb="FFFFFF00"/>
                </patternFill>
              </fill>
            </x14:dxf>
          </x14:cfRule>
          <x14:cfRule type="containsText" priority="8" operator="containsText" id="{8E25EBA9-ABA5-477A-ADAB-654DA21FFF6A}">
            <xm:f>NOT(ISERROR(SEARCH($M$72,AB17)))</xm:f>
            <xm:f>$M$72</xm:f>
            <x14:dxf>
              <fill>
                <patternFill>
                  <bgColor rgb="FF92D050"/>
                </patternFill>
              </fill>
            </x14:dxf>
          </x14:cfRule>
          <xm:sqref>AB17</xm:sqref>
        </x14:conditionalFormatting>
        <x14:conditionalFormatting xmlns:xm="http://schemas.microsoft.com/office/excel/2006/main">
          <x14:cfRule type="containsText" priority="1" operator="containsText" id="{A9387CA8-5DE1-431C-8C29-DB75617A0250}">
            <xm:f>NOT(ISERROR(SEARCH($M$75,AB18)))</xm:f>
            <xm:f>$M$75</xm:f>
            <x14:dxf>
              <fill>
                <patternFill>
                  <bgColor rgb="FFFF0000"/>
                </patternFill>
              </fill>
            </x14:dxf>
          </x14:cfRule>
          <x14:cfRule type="containsText" priority="2" operator="containsText" id="{575270CB-1E6B-4341-A659-D326E23DF0D3}">
            <xm:f>NOT(ISERROR(SEARCH($M$74,AB18)))</xm:f>
            <xm:f>$M$74</xm:f>
            <x14:dxf>
              <fill>
                <patternFill>
                  <bgColor rgb="FFFFC000"/>
                </patternFill>
              </fill>
            </x14:dxf>
          </x14:cfRule>
          <x14:cfRule type="containsText" priority="3" operator="containsText" id="{9E8A330C-D840-4635-87A3-512A81F9B039}">
            <xm:f>NOT(ISERROR(SEARCH($M$73,AB18)))</xm:f>
            <xm:f>$M$73</xm:f>
            <x14:dxf>
              <fill>
                <patternFill>
                  <bgColor rgb="FFFFFF00"/>
                </patternFill>
              </fill>
            </x14:dxf>
          </x14:cfRule>
          <x14:cfRule type="containsText" priority="4" operator="containsText" id="{6F1ECDB8-BF47-42B4-AA9B-862E5D4442AB}">
            <xm:f>NOT(ISERROR(SEARCH($M$72,AB18)))</xm:f>
            <xm:f>$M$72</xm:f>
            <x14:dxf>
              <fill>
                <patternFill>
                  <bgColor rgb="FF92D050"/>
                </patternFill>
              </fill>
            </x14:dxf>
          </x14:cfRule>
          <xm:sqref>AB18:AB19</xm:sqref>
        </x14:conditionalFormatting>
      </x14:conditionalFormattings>
    </ext>
    <ext xmlns:x14="http://schemas.microsoft.com/office/spreadsheetml/2009/9/main" uri="{CCE6A557-97BC-4b89-ADB6-D9C93CAAB3DF}">
      <x14:dataValidations xmlns:xm="http://schemas.microsoft.com/office/excel/2006/main" count="26">
        <x14:dataValidation type="list" allowBlank="1" showInputMessage="1" showErrorMessage="1" xr:uid="{38941073-464F-4CAA-8BF0-896359C83CCF}">
          <x14:formula1>
            <xm:f>'E:\UAEOS\TRABAJO EN CASA\MAPAS DE RIESGOS\RIESGOS 2021\MAPAS DE RIESGOS DE PROCESO 2021\MAPAS DE RIESGOS GUIA 2021\[MAPA_RIESGOS_G_OCI_UAEOS.xlsx]Clasificacion riesgo'!#REF!</xm:f>
          </x14:formula1>
          <xm:sqref>G64:G66</xm:sqref>
        </x14:dataValidation>
        <x14:dataValidation type="list" allowBlank="1" showInputMessage="1" showErrorMessage="1" xr:uid="{E601FD3D-EED9-4815-A7E3-E510294276D3}">
          <x14:formula1>
            <xm:f>'E:\UAEOS\TRABAJO EN CASA\MAPAS DE RIESGOS\RIESGOS 2021\MAPAS DE RIESGOS DE PROCESO 2021\MAPAS DE RIESGOS GUIA 2021\[MAPA_RIESGOS_G_OCI_UAEOS.xlsx]Atributos controles'!#REF!</xm:f>
          </x14:formula1>
          <xm:sqref>U64:W66 R64:S66</xm:sqref>
        </x14:dataValidation>
        <x14:dataValidation type="list" allowBlank="1" showInputMessage="1" showErrorMessage="1" xr:uid="{87B86370-567D-42FF-835C-F00E03DEFE63}">
          <x14:formula1>
            <xm:f>'E:\UAEOS\TRABAJO EN CASA\MAPAS DE RIESGOS\RIESGOS 2021\MAPAS DE RIESGOS DE PROCESO 2021\MAPAS DE RIESGOS GUIA 2021\[MAPA_RIESGOS_G_MEJORAMIENTO_UAEOS_2021.xlsx]Atributos controles'!#REF!</xm:f>
          </x14:formula1>
          <xm:sqref>U60:W63 R60:S63</xm:sqref>
        </x14:dataValidation>
        <x14:dataValidation type="list" allowBlank="1" showInputMessage="1" showErrorMessage="1" xr:uid="{158722FB-6556-4B2C-97C8-262C24E0F1FE}">
          <x14:formula1>
            <xm:f>'E:\UAEOS\TRABAJO EN CASA\MAPAS DE RIESGOS\RIESGOS 2021\MAPAS DE RIESGOS DE PROCESO 2021\MAPAS DE RIESGOS GUIA 2021\[MAPA_RIESGOS_G_MEJORAMIENTO_UAEOS_2021.xlsx]Clasificacion riesgo'!#REF!</xm:f>
          </x14:formula1>
          <xm:sqref>G60 G62:G63</xm:sqref>
        </x14:dataValidation>
        <x14:dataValidation type="list" allowBlank="1" showInputMessage="1" showErrorMessage="1" xr:uid="{85FA7795-27AC-4353-A137-06B625298C9B}">
          <x14:formula1>
            <xm:f>'E:\UAEOS\TRABAJO EN CASA\MAPAS DE RIESGOS\RIESGOS 2021\MAPAS DE RIESGOS DE PROCESO 2021\MAPAS DE RIESGOS GUIA 2021\[MAPA_RIESGOS_G_CONTRACTUAL  JURIDICA_UAEOS_2021.xlsx]Atributos controles'!#REF!</xm:f>
          </x14:formula1>
          <xm:sqref>U53:V59 W47:W59 R53:S59</xm:sqref>
        </x14:dataValidation>
        <x14:dataValidation type="list" allowBlank="1" showInputMessage="1" showErrorMessage="1" xr:uid="{4DD7390D-58EA-4FCC-BBF3-4623FD3FB0BE}">
          <x14:formula1>
            <xm:f>'E:\UAEOS\TRABAJO EN CASA\MAPAS DE RIESGOS\RIESGOS 2021\MAPAS DE RIESGOS DE PROCESO 2021\MAPAS DE RIESGOS GUIA 2021\[MAPA_RIESGOS_G_CONTRACTUAL  JURIDICA_UAEOS_2021.xlsx]Clasificacion riesgo'!#REF!</xm:f>
          </x14:formula1>
          <xm:sqref>G53:G54 G47:G51 G56:G59</xm:sqref>
        </x14:dataValidation>
        <x14:dataValidation type="list" allowBlank="1" showInputMessage="1" showErrorMessage="1" xr:uid="{41F40D3B-FB95-4EF5-AF4C-D68E31C1FADC}">
          <x14:formula1>
            <xm:f>'E:\UAEOS\TRABAJO EN CASA\MAPAS DE RIESGOS\RIESGOS 2021\MAPAS DE RIESGOS DE PROCESO 2021\MAPAS DE RIESGOS GUIA 2021\[MAPA_RIESGOS_G_INFORMATICA_UAEOS_2021.xlsx]Atributos controles'!#REF!</xm:f>
          </x14:formula1>
          <xm:sqref>U43:W46 R43:S46</xm:sqref>
        </x14:dataValidation>
        <x14:dataValidation type="list" allowBlank="1" showInputMessage="1" showErrorMessage="1" xr:uid="{A14457CC-869C-46F9-908F-7D8B1ED70307}">
          <x14:formula1>
            <xm:f>'E:\UAEOS\TRABAJO EN CASA\MAPAS DE RIESGOS\RIESGOS 2021\MAPAS DE RIESGOS DE PROCESO 2021\MAPAS DE RIESGOS GUIA 2021\[MAPA_RIESGOS_G_INFORMATICA_UAEOS_2021.xlsx]Clasificacion riesgo'!#REF!</xm:f>
          </x14:formula1>
          <xm:sqref>G43:G46</xm:sqref>
        </x14:dataValidation>
        <x14:dataValidation type="list" allowBlank="1" showInputMessage="1" showErrorMessage="1" xr:uid="{E4A9B253-C534-4209-885B-EE5816A3544B}">
          <x14:formula1>
            <xm:f>'C:\Users\Jorge\Documents\UAEOS\TRABAJO EN CASA\MAPAS DE RIESGOS\RIESGOS 2021\MAPAS DE RIESGOS DE PROCESO 2021\MAPAS DE RIESGOS GUIA 2021\[MAPA_RIESGOS_G_CONOCIMIENTO_CIUDADANO_UAEOS.xlsx]Atributos controles'!#REF!</xm:f>
          </x14:formula1>
          <xm:sqref>R20:S24 U20:W24</xm:sqref>
        </x14:dataValidation>
        <x14:dataValidation type="list" allowBlank="1" showInputMessage="1" showErrorMessage="1" xr:uid="{BF6E09C3-63C1-43C2-9B7E-1F6660C91166}">
          <x14:formula1>
            <xm:f>'C:\Users\Jorge\Documents\UAEOS\TRABAJO EN CASA\MAPAS DE RIESGOS\RIESGOS 2021\MAPAS DE RIESGOS DE PROCESO 2021\MAPAS DE RIESGOS GUIA 2021\[MAPA_RIESGOS_G_CONOCIMIENTO_CIUDADANO_UAEOS.xlsx]Clasificacion riesgo'!#REF!</xm:f>
          </x14:formula1>
          <xm:sqref>G20:G24</xm:sqref>
        </x14:dataValidation>
        <x14:dataValidation type="list" allowBlank="1" showInputMessage="1" showErrorMessage="1" xr:uid="{EC62912F-B95A-48FF-B1C3-D1AFA2F019A2}">
          <x14:formula1>
            <xm:f>'E:\UAEOS\TRABAJO EN CASA\MAPAS DE RIESGOS\RIESGOS 2021\MAPAS DE RIESGOS DE PROCESO 2021\MAPAS DE RIESGOS GUIA 2021\[MAPA_RIESGOS_COMUNICACION_PRENSA_UAEOS_2021.xlsx]Clasificacion riesgo'!#REF!</xm:f>
          </x14:formula1>
          <xm:sqref>G30:G31</xm:sqref>
        </x14:dataValidation>
        <x14:dataValidation type="list" allowBlank="1" showInputMessage="1" showErrorMessage="1" xr:uid="{6783CA54-9027-4CE1-840A-56BAF69C0433}">
          <x14:formula1>
            <xm:f>'E:\UAEOS\TRABAJO EN CASA\MAPAS DE RIESGOS\RIESGOS 2021\MAPAS DE RIESGOS DE PROCESO 2021\MAPAS DE RIESGOS GUIA 2021\[MAPA_RIESGOS_COMUNICACION_PRENSA_UAEOS_2021.xlsx]Atributos controles'!#REF!</xm:f>
          </x14:formula1>
          <xm:sqref>U30:W31 R30:S31</xm:sqref>
        </x14:dataValidation>
        <x14:dataValidation type="list" allowBlank="1" showInputMessage="1" showErrorMessage="1" xr:uid="{5C5E0A38-B2BB-4EAE-B798-E4555352FFB1}">
          <x14:formula1>
            <xm:f>'E:\UAEOS\TRABAJO EN CASA\MAPAS DE RIESGOS\RIESGOS 2021\MAPAS DE RIESGOS DE PROCESO 2021\MAPAS DE RIESGOS GUIA 2021\[2020-11-10_Propuesta_Mapa_riesgos_RH_UAEOS.xlsx]Atributos controles'!#REF!</xm:f>
          </x14:formula1>
          <xm:sqref>U25:W29 R25:S29</xm:sqref>
        </x14:dataValidation>
        <x14:dataValidation type="list" allowBlank="1" showInputMessage="1" showErrorMessage="1" xr:uid="{ED6BFDDE-D651-4F29-A09A-3C876C223C68}">
          <x14:formula1>
            <xm:f>'E:\UAEOS\TRABAJO EN CASA\MAPAS DE RIESGOS\RIESGOS 2021\MAPAS DE RIESGOS DE PROCESO 2021\MAPAS DE RIESGOS GUIA 2021\[2020-11-10_Propuesta_Mapa_riesgos_RH_UAEOS.xlsx]Clasificacion riesgo'!#REF!</xm:f>
          </x14:formula1>
          <xm:sqref>G25:G29</xm:sqref>
        </x14:dataValidation>
        <x14:dataValidation type="list" allowBlank="1" showInputMessage="1" showErrorMessage="1" xr:uid="{3E46B158-E713-4156-8D6E-6E4ABF8652D4}">
          <x14:formula1>
            <xm:f>'E:\UAEOS\TRABAJO EN CASA\MAPAS DE RIESGOS\RIESGOS 2021\MAPAS DE RIESGOS DE PROCESO 2021\MAPAS DE RIESGOS GUIA 2021\[MAPA_RIESGOS_SEGUIMIENTO Y MEDICION_UAEOS_2021.xlsx]Clasificacion riesgo'!#REF!</xm:f>
          </x14:formula1>
          <xm:sqref>G17 G19</xm:sqref>
        </x14:dataValidation>
        <x14:dataValidation type="list" allowBlank="1" showInputMessage="1" showErrorMessage="1" xr:uid="{F3986C08-6242-4423-9651-720824A913BA}">
          <x14:formula1>
            <xm:f>'E:\UAEOS\TRABAJO EN CASA\MAPAS DE RIESGOS\RIESGOS 2021\MAPAS DE RIESGOS DE PROCESO 2021\MAPAS DE RIESGOS GUIA 2021\[MAPA_RIESGOS_SEGUIMIENTO Y MEDICION_UAEOS_2021.xlsx]Atributos controles'!#REF!</xm:f>
          </x14:formula1>
          <xm:sqref>U17:W19 R17:S19</xm:sqref>
        </x14:dataValidation>
        <x14:dataValidation type="list" allowBlank="1" showInputMessage="1" showErrorMessage="1" xr:uid="{1F3EA737-A269-4494-A8A9-67C0C0783A19}">
          <x14:formula1>
            <xm:f>'E:\UAEOS\TRABAJO EN CASA\MAPAS DE RIESGOS\RIESGOS 2021\MAPAS DE RIESGOS DE PROCESO 2021\MAPAS DE RIESGOS GUIA 2021\[MAPA_RIESGOS_PROGRAMAS Y PROYECTOS_UAEOS_2021.xlsx]Clasificacion riesgo'!#REF!</xm:f>
          </x14:formula1>
          <xm:sqref>G15</xm:sqref>
        </x14:dataValidation>
        <x14:dataValidation type="list" allowBlank="1" showInputMessage="1" showErrorMessage="1" xr:uid="{822AD6CA-FC3E-4692-BF67-B13A0C535ADC}">
          <x14:formula1>
            <xm:f>'E:\UAEOS\TRABAJO EN CASA\MAPAS DE RIESGOS\RIESGOS 2021\MAPAS DE RIESGOS DE PROCESO 2021\MAPAS DE RIESGOS GUIA 2021\[MAPA_RIESGOS_PROGRAMAS Y PROYECTOS_UAEOS_2021.xlsx]Atributos controles'!#REF!</xm:f>
          </x14:formula1>
          <xm:sqref>U15:W16 R15:S16</xm:sqref>
        </x14:dataValidation>
        <x14:dataValidation type="list" allowBlank="1" showInputMessage="1" showErrorMessage="1" xr:uid="{84BCAB5C-74E8-4517-8C50-E036237C0EA9}">
          <x14:formula1>
            <xm:f>'E:\UAEOS\TRABAJO EN CASA\MAPAS DE RIESGOS\RIESGOS 2021\MAPAS DE RIESGOS DE PROCESO 2021\MAPAS DE RIESGOS GUIA 2021\[MAPA_RIESGOS_PROGRAMAS Y PROYECTOS_UAEOS_2021.xlsx]Tabla probabiidad'!#REF!</xm:f>
          </x14:formula1>
          <xm:sqref>I14:I15</xm:sqref>
        </x14:dataValidation>
        <x14:dataValidation type="list" allowBlank="1" showInputMessage="1" showErrorMessage="1" xr:uid="{F0BBD172-D7E0-4D96-90C3-EA072A0105F9}">
          <x14:formula1>
            <xm:f>'Atributos controles'!$D$4:$D$6</xm:f>
          </x14:formula1>
          <xm:sqref>R10:R11</xm:sqref>
        </x14:dataValidation>
        <x14:dataValidation type="list" allowBlank="1" showInputMessage="1" showErrorMessage="1" xr:uid="{5AD039E4-3A11-46F2-9276-E52DB2B8922C}">
          <x14:formula1>
            <xm:f>'Atributos controles'!$D$7:$D$8</xm:f>
          </x14:formula1>
          <xm:sqref>S10:S11</xm:sqref>
        </x14:dataValidation>
        <x14:dataValidation type="list" allowBlank="1" showInputMessage="1" showErrorMessage="1" xr:uid="{196D927A-0A2F-4BB5-93F8-06AE957604AD}">
          <x14:formula1>
            <xm:f>'Atributos controles'!$D$9:$D$10</xm:f>
          </x14:formula1>
          <xm:sqref>U10:U11</xm:sqref>
        </x14:dataValidation>
        <x14:dataValidation type="list" allowBlank="1" showInputMessage="1" showErrorMessage="1" xr:uid="{C26DBC87-1536-4DB4-9EB5-524E36407148}">
          <x14:formula1>
            <xm:f>'Atributos controles'!$D$11:$D$12</xm:f>
          </x14:formula1>
          <xm:sqref>V10:V11</xm:sqref>
        </x14:dataValidation>
        <x14:dataValidation type="list" allowBlank="1" showInputMessage="1" showErrorMessage="1" xr:uid="{442F24BA-CB3E-4D5D-843A-E0FDB4177425}">
          <x14:formula1>
            <xm:f>'Atributos controles'!$D$13:$D$15</xm:f>
          </x14:formula1>
          <xm:sqref>W10:W11</xm:sqref>
        </x14:dataValidation>
        <x14:dataValidation type="list" allowBlank="1" showInputMessage="1" showErrorMessage="1" xr:uid="{DC18E19A-C79A-4AA8-9168-0E1FFC5F0CDB}">
          <x14:formula1>
            <xm:f>'Tabla probabiidad'!$B$5:$B$9</xm:f>
          </x14:formula1>
          <xm:sqref>I10:I13 I17 I19:I38 X53:X54 I53:I54 X56:X59 I56:I60 I40:I51 X40:X51 I62:I69 X67:X68 X10:X38</xm:sqref>
        </x14:dataValidation>
        <x14:dataValidation type="list" allowBlank="1" showInputMessage="1" showErrorMessage="1" xr:uid="{AFD84EDD-E324-4126-AEF8-18CFF81D0650}">
          <x14:formula1>
            <xm:f>'Clasificacion riesgo'!$B$3:$B$9</xm:f>
          </x14:formula1>
          <xm:sqref>G10:G11 G67:G68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G14"/>
  <sheetViews>
    <sheetView topLeftCell="A4" workbookViewId="0">
      <selection activeCell="B5" sqref="B5:B9"/>
    </sheetView>
  </sheetViews>
  <sheetFormatPr baseColWidth="10" defaultRowHeight="15" x14ac:dyDescent="0.25"/>
  <cols>
    <col min="2" max="2" width="24.140625" customWidth="1"/>
    <col min="3" max="3" width="70.140625" customWidth="1"/>
    <col min="4" max="4" width="29.85546875" customWidth="1"/>
  </cols>
  <sheetData>
    <row r="2" spans="2:7" ht="18" x14ac:dyDescent="0.25">
      <c r="B2" s="72" t="s">
        <v>133</v>
      </c>
    </row>
    <row r="3" spans="2:7" ht="18" x14ac:dyDescent="0.25">
      <c r="B3" s="31"/>
    </row>
    <row r="4" spans="2:7" ht="25.5" x14ac:dyDescent="0.25">
      <c r="B4" s="32"/>
      <c r="C4" s="33" t="s">
        <v>93</v>
      </c>
      <c r="D4" s="33" t="s">
        <v>4</v>
      </c>
    </row>
    <row r="5" spans="2:7" ht="76.5" x14ac:dyDescent="0.25">
      <c r="B5" s="34" t="s">
        <v>94</v>
      </c>
      <c r="C5" s="35" t="s">
        <v>180</v>
      </c>
      <c r="D5" s="36">
        <v>0.2</v>
      </c>
    </row>
    <row r="6" spans="2:7" ht="76.5" x14ac:dyDescent="0.25">
      <c r="B6" s="37" t="s">
        <v>95</v>
      </c>
      <c r="C6" s="38" t="s">
        <v>181</v>
      </c>
      <c r="D6" s="39">
        <v>0.4</v>
      </c>
    </row>
    <row r="7" spans="2:7" ht="102" x14ac:dyDescent="0.25">
      <c r="B7" s="40" t="s">
        <v>202</v>
      </c>
      <c r="C7" s="38" t="s">
        <v>184</v>
      </c>
      <c r="D7" s="39">
        <v>0.6</v>
      </c>
    </row>
    <row r="8" spans="2:7" ht="102" x14ac:dyDescent="0.25">
      <c r="B8" s="41" t="s">
        <v>7</v>
      </c>
      <c r="C8" s="38" t="s">
        <v>182</v>
      </c>
      <c r="D8" s="39">
        <v>0.8</v>
      </c>
    </row>
    <row r="9" spans="2:7" ht="76.5" x14ac:dyDescent="0.25">
      <c r="B9" s="42" t="s">
        <v>96</v>
      </c>
      <c r="C9" s="38" t="s">
        <v>183</v>
      </c>
      <c r="D9" s="39">
        <v>1</v>
      </c>
    </row>
    <row r="11" spans="2:7" ht="15.75" x14ac:dyDescent="0.25">
      <c r="B11" s="43" t="s">
        <v>49</v>
      </c>
    </row>
    <row r="14" spans="2:7" x14ac:dyDescent="0.25">
      <c r="G14" s="80">
        <f>3661/365</f>
        <v>10.03013698630137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5</vt:i4>
      </vt:variant>
    </vt:vector>
  </HeadingPairs>
  <TitlesOfParts>
    <vt:vector size="23" baseType="lpstr">
      <vt:lpstr>Observaciones caracterizacion</vt:lpstr>
      <vt:lpstr>Factores Riesgo</vt:lpstr>
      <vt:lpstr>Clasificacion riesgo</vt:lpstr>
      <vt:lpstr>Hoja1</vt:lpstr>
      <vt:lpstr>MAPA RIESGOS UAEOS</vt:lpstr>
      <vt:lpstr>Mapa de Riesgo</vt:lpstr>
      <vt:lpstr>MAPA RIESGOS SEGURIDAD</vt:lpstr>
      <vt:lpstr>MAPA RIESGOS SEGURIDAD DIGITAL</vt:lpstr>
      <vt:lpstr>Tabla probabiidad</vt:lpstr>
      <vt:lpstr>Tabla impacto</vt:lpstr>
      <vt:lpstr>Matriz calor_RI</vt:lpstr>
      <vt:lpstr>Matriz calor RR</vt:lpstr>
      <vt:lpstr>Tabla Valoración Controles</vt:lpstr>
      <vt:lpstr>Atributos controles</vt:lpstr>
      <vt:lpstr>ValoraciónControles </vt:lpstr>
      <vt:lpstr>Hoja3</vt:lpstr>
      <vt:lpstr>RESUMEN</vt:lpstr>
      <vt:lpstr>Calculos Controles</vt:lpstr>
      <vt:lpstr>'MAPA RIESGOS SEGURIDAD DIGITAL'!Área_de_impresión</vt:lpstr>
      <vt:lpstr>'MAPA RIESGOS UAEOS'!Área_de_impresión</vt:lpstr>
      <vt:lpstr>MAPA_DE_RIESGOS_DE_SEGURIDAD_DIGITAL</vt:lpstr>
      <vt:lpstr>'MAPA RIESGOS SEGURIDAD DIGITAL'!Títulos_a_imprimir</vt:lpstr>
      <vt:lpstr>'MAPA RIESGOS UAEOS'!Títulos_a_imprimir</vt:lpstr>
    </vt:vector>
  </TitlesOfParts>
  <Company>Unidad Administrativa Especial de Organizaciones Solidarias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Rodríguez</dc:creator>
  <cp:lastModifiedBy>Marisol Viveros</cp:lastModifiedBy>
  <cp:lastPrinted>2022-03-01T20:46:32Z</cp:lastPrinted>
  <dcterms:created xsi:type="dcterms:W3CDTF">2020-03-24T23:12:47Z</dcterms:created>
  <dcterms:modified xsi:type="dcterms:W3CDTF">2022-08-19T15:15:06Z</dcterms:modified>
</cp:coreProperties>
</file>