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diego.moreno\Desktop\"/>
    </mc:Choice>
  </mc:AlternateContent>
  <bookViews>
    <workbookView showSheetTabs="0" xWindow="0" yWindow="0" windowWidth="28800" windowHeight="12435" activeTab="3"/>
  </bookViews>
  <sheets>
    <sheet name="PAAC" sheetId="8" r:id="rId1"/>
    <sheet name="Componente 1 Riesgos" sheetId="5" r:id="rId2"/>
    <sheet name="Componente 2 Racionalizac" sheetId="2" r:id="rId3"/>
    <sheet name="Componente 3  Rendición" sheetId="4" r:id="rId4"/>
    <sheet name="Componente 4  Atención al Ciuda" sheetId="1" r:id="rId5"/>
    <sheet name="Componente 5  Transparencia " sheetId="3" r:id="rId6"/>
    <sheet name="Integridad- Gestión de Conflict" sheetId="7" r:id="rId7"/>
    <sheet name="MAPA RIESGOS UAEOS" sheetId="9"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7">'MAPA RIESGOS UAEOS'!$A$1:$AI$63</definedName>
    <definedName name="Ciencia__Tecnología_e_innovación">[1]TABLA!#REF!</definedName>
    <definedName name="clases1">[2]TABLA!$G$2:$G$5</definedName>
    <definedName name="Comercio__Industria_y_Turismo">[1]TABLA!#REF!</definedName>
    <definedName name="departamentos" localSheetId="2">[3]TABLA!$D$2:$D$36</definedName>
    <definedName name="Departamentos">#REF!</definedName>
    <definedName name="fdqs">'[4]Tablas instituciones'!$D$2:$D$9</definedName>
    <definedName name="Fuentes">#REF!</definedName>
    <definedName name="Indicadores">#REF!</definedName>
    <definedName name="nivel" localSheetId="2">[3]TABLA!$C$2:$C$3</definedName>
    <definedName name="nivel">[1]TABLA!$C$2:$C$3</definedName>
    <definedName name="Objetivos">OFFSET(#REF!,0,0,COUNTA(#REF!)-1,1)</definedName>
    <definedName name="orden" localSheetId="2">[3]TABLA!$A$3:$A$4</definedName>
    <definedName name="orden">[1]TABLA!$A$3:$A$4</definedName>
    <definedName name="sector" localSheetId="2">[3]TABLA!$B$2:$B$26</definedName>
    <definedName name="sector">[1]TABLA!$B$2:$B$26</definedName>
    <definedName name="Tipos">[1]TABLA!$G$2:$G$4</definedName>
    <definedName name="vigencias" localSheetId="2">[3]TABLA!$E$2:$E$7</definedName>
    <definedName name="vigencias">[1]TABLA!$E$2:$E$7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65" i="9" l="1"/>
  <c r="J64" i="9"/>
  <c r="AA63" i="9"/>
  <c r="T63" i="9"/>
  <c r="L63" i="9"/>
  <c r="J63" i="9"/>
  <c r="H63" i="9"/>
  <c r="AA62" i="9"/>
  <c r="Y62" i="9"/>
  <c r="T62" i="9"/>
  <c r="L62" i="9"/>
  <c r="J62" i="9"/>
  <c r="H62" i="9"/>
  <c r="AA61" i="9"/>
  <c r="Y61" i="9"/>
  <c r="T61" i="9"/>
  <c r="L61" i="9"/>
  <c r="J61" i="9"/>
  <c r="H61" i="9"/>
  <c r="J60" i="9"/>
  <c r="H60" i="9"/>
  <c r="J59" i="9"/>
  <c r="J57" i="9"/>
  <c r="AA56" i="9"/>
  <c r="L56" i="9"/>
  <c r="J56" i="9"/>
  <c r="AA55" i="9"/>
  <c r="L55" i="9"/>
  <c r="J55" i="9"/>
  <c r="AA54" i="9"/>
  <c r="L54" i="9"/>
  <c r="J54" i="9"/>
  <c r="AA53" i="9"/>
  <c r="L53" i="9"/>
  <c r="J53" i="9"/>
  <c r="AA51" i="9"/>
  <c r="L51" i="9"/>
  <c r="J51" i="9"/>
  <c r="AA50" i="9"/>
  <c r="L50" i="9"/>
  <c r="J50" i="9"/>
  <c r="AA48" i="9"/>
  <c r="L48" i="9"/>
  <c r="J48" i="9"/>
  <c r="AA47" i="9"/>
  <c r="L47" i="9"/>
  <c r="J47" i="9"/>
  <c r="H47" i="9"/>
  <c r="AA46" i="9"/>
  <c r="L46" i="9"/>
  <c r="J46" i="9"/>
  <c r="AA45" i="9"/>
  <c r="L45" i="9"/>
  <c r="J45" i="9"/>
  <c r="H45" i="9"/>
  <c r="AA44" i="9"/>
  <c r="L44" i="9"/>
  <c r="J44" i="9"/>
  <c r="AA43" i="9"/>
  <c r="L43" i="9"/>
  <c r="J43" i="9"/>
  <c r="H43" i="9"/>
  <c r="AA42" i="9"/>
  <c r="L42" i="9"/>
  <c r="J42" i="9"/>
  <c r="AA41" i="9"/>
  <c r="L41" i="9"/>
  <c r="J41" i="9"/>
  <c r="AA39" i="9"/>
  <c r="L39" i="9"/>
  <c r="J39" i="9"/>
  <c r="AA38" i="9"/>
  <c r="L38" i="9"/>
  <c r="J38" i="9"/>
  <c r="AA37" i="9"/>
  <c r="L37" i="9"/>
  <c r="J37" i="9"/>
  <c r="AA36" i="9"/>
  <c r="L36" i="9"/>
  <c r="J36" i="9"/>
  <c r="H36" i="9"/>
  <c r="AA35" i="9"/>
  <c r="L35" i="9"/>
  <c r="J35" i="9"/>
  <c r="H35" i="9"/>
  <c r="AA34" i="9"/>
  <c r="L34" i="9"/>
  <c r="J34" i="9"/>
  <c r="AA33" i="9"/>
  <c r="L33" i="9"/>
  <c r="J33" i="9"/>
  <c r="H33" i="9"/>
  <c r="AA32" i="9"/>
  <c r="L32" i="9"/>
  <c r="J32" i="9"/>
  <c r="AA31" i="9"/>
  <c r="L31" i="9"/>
  <c r="J31" i="9"/>
  <c r="AA30" i="9"/>
  <c r="L30" i="9"/>
  <c r="AA29" i="9"/>
  <c r="L29" i="9"/>
  <c r="AA28" i="9"/>
  <c r="L28" i="9"/>
  <c r="AA27" i="9"/>
  <c r="L27" i="9"/>
  <c r="AA26" i="9"/>
  <c r="L26" i="9"/>
  <c r="AA25" i="9"/>
  <c r="T25" i="9"/>
  <c r="L25" i="9"/>
  <c r="J25" i="9"/>
  <c r="AA24" i="9"/>
  <c r="T24" i="9"/>
  <c r="L24" i="9"/>
  <c r="J24" i="9"/>
  <c r="AA23" i="9"/>
  <c r="T23" i="9"/>
  <c r="L23" i="9"/>
  <c r="J23" i="9"/>
  <c r="AA22" i="9"/>
  <c r="T22" i="9"/>
  <c r="L22" i="9"/>
  <c r="J22" i="9"/>
  <c r="AA21" i="9"/>
  <c r="T21" i="9"/>
  <c r="L21" i="9"/>
  <c r="J21" i="9"/>
  <c r="AA20" i="9"/>
  <c r="L20" i="9"/>
  <c r="AA19" i="9"/>
  <c r="AA18" i="9"/>
  <c r="L18" i="9"/>
  <c r="AA17" i="9"/>
  <c r="Y17" i="9"/>
  <c r="L17" i="9"/>
  <c r="AA16" i="9"/>
  <c r="AA15" i="9"/>
  <c r="L15" i="9"/>
  <c r="AA14" i="9"/>
  <c r="T14" i="9"/>
  <c r="L14" i="9"/>
  <c r="J14" i="9"/>
  <c r="AA13" i="9"/>
  <c r="L13" i="9"/>
  <c r="J13" i="9"/>
  <c r="AA12" i="9"/>
  <c r="L12" i="9"/>
  <c r="J12" i="9"/>
  <c r="Y11" i="9"/>
  <c r="L11" i="9"/>
  <c r="J11" i="9"/>
  <c r="Y10" i="9"/>
  <c r="L10" i="9"/>
  <c r="J10" i="9"/>
  <c r="R17" i="2" l="1"/>
  <c r="N8" i="4" l="1"/>
  <c r="N9" i="4"/>
  <c r="N10" i="4"/>
  <c r="N11" i="4"/>
  <c r="N12" i="4"/>
  <c r="N13" i="4"/>
  <c r="N14" i="4"/>
  <c r="N15" i="4"/>
  <c r="N7" i="4"/>
  <c r="O9" i="5" l="1"/>
  <c r="O10" i="5"/>
  <c r="O11" i="5"/>
  <c r="O12" i="5"/>
  <c r="O13" i="5"/>
  <c r="O14" i="5"/>
  <c r="O8" i="5"/>
  <c r="O13" i="7"/>
  <c r="O12" i="7"/>
  <c r="O11" i="7"/>
  <c r="O10" i="7"/>
  <c r="O9" i="7"/>
  <c r="P9" i="7" s="1"/>
  <c r="O8" i="7"/>
  <c r="P8" i="7" s="1"/>
  <c r="O7" i="7"/>
  <c r="P7" i="7" s="1"/>
  <c r="O6" i="7"/>
  <c r="P6" i="7" s="1"/>
  <c r="O5" i="7"/>
  <c r="O4" i="7"/>
  <c r="P4" i="7" s="1"/>
  <c r="P15" i="5" l="1"/>
  <c r="O15" i="4" l="1"/>
  <c r="O14" i="4"/>
  <c r="O13" i="4"/>
  <c r="O12" i="4"/>
  <c r="O11" i="4"/>
  <c r="O10" i="4"/>
  <c r="O7" i="4"/>
  <c r="O16" i="4" l="1"/>
  <c r="N15" i="1" l="1"/>
  <c r="N14" i="1"/>
  <c r="N13" i="1"/>
  <c r="N12" i="1"/>
  <c r="N11" i="1"/>
  <c r="N10" i="1"/>
  <c r="N9" i="1"/>
  <c r="N8" i="1"/>
</calcChain>
</file>

<file path=xl/comments1.xml><?xml version="1.0" encoding="utf-8"?>
<comments xmlns="http://schemas.openxmlformats.org/spreadsheetml/2006/main">
  <authors>
    <author>Luz Miriam Diaz Diaz</author>
    <author>mprada</author>
    <author>Jaime Orlando Delgado Gordillo</author>
  </authors>
  <commentList>
    <comment ref="C5" authorId="0" shapeId="0">
      <text>
        <r>
          <rPr>
            <sz val="12"/>
            <color indexed="81"/>
            <rFont val="Tahoma"/>
            <family val="2"/>
          </rPr>
          <t>Escriba el nombre completo de la entidad</t>
        </r>
      </text>
    </comment>
    <comment ref="C7" authorId="0" shapeId="0">
      <text>
        <r>
          <rPr>
            <sz val="10"/>
            <color indexed="81"/>
            <rFont val="Tahoma"/>
            <family val="2"/>
          </rPr>
          <t>Seleccione el sector al que pertenece la entidad (sólo para entidades del orden nacional)</t>
        </r>
      </text>
    </comment>
    <comment ref="H7" authorId="0" shapeId="0">
      <text>
        <r>
          <rPr>
            <sz val="10"/>
            <color indexed="81"/>
            <rFont val="Tahoma"/>
            <family val="2"/>
          </rPr>
          <t>Seleccione el orden al que pertenece la entidad (nacional o territorial)</t>
        </r>
        <r>
          <rPr>
            <sz val="9"/>
            <color indexed="81"/>
            <rFont val="Tahoma"/>
            <family val="2"/>
          </rPr>
          <t xml:space="preserve">
</t>
        </r>
      </text>
    </comment>
    <comment ref="C9" authorId="0" shapeId="0">
      <text>
        <r>
          <rPr>
            <sz val="10"/>
            <color indexed="81"/>
            <rFont val="Tahoma"/>
            <family val="2"/>
          </rPr>
          <t>Seleccione el departamento donde está ubicada la entidad (solo para entidades del orden territorial)</t>
        </r>
      </text>
    </comment>
    <comment ref="H9" authorId="0" shapeId="0">
      <text>
        <r>
          <rPr>
            <sz val="10"/>
            <color indexed="81"/>
            <rFont val="Tahoma"/>
            <family val="2"/>
          </rPr>
          <t>Seleccione el año en que va a presentar la propuesta de racionalización</t>
        </r>
        <r>
          <rPr>
            <sz val="9"/>
            <color indexed="81"/>
            <rFont val="Tahoma"/>
            <family val="2"/>
          </rPr>
          <t xml:space="preserve">
</t>
        </r>
      </text>
    </comment>
    <comment ref="C11" authorId="0" shapeId="0">
      <text>
        <r>
          <rPr>
            <sz val="12"/>
            <color indexed="81"/>
            <rFont val="Tahoma"/>
            <family val="2"/>
          </rPr>
          <t>Escriba el nombre del Municipio donde se ubica la entidad (sólo para entidades del orden territorial)</t>
        </r>
      </text>
    </comment>
    <comment ref="C14" authorId="0" shapeId="0">
      <text>
        <r>
          <rPr>
            <sz val="12"/>
            <color indexed="81"/>
            <rFont val="Tahoma"/>
            <family val="2"/>
          </rPr>
          <t>Seleccione la modalidad de la mejora a realizar (normativa, administrativa o tecnológica)</t>
        </r>
      </text>
    </comment>
    <comment ref="D14" authorId="0" shapeId="0">
      <text>
        <r>
          <rPr>
            <sz val="12"/>
            <color indexed="81"/>
            <rFont val="Tahoma"/>
            <family val="2"/>
          </rPr>
          <t>Seleccione la opción de racionalización que aplica, según el tipo de racionalización elegido</t>
        </r>
      </text>
    </comment>
    <comment ref="E14" authorId="0" shapeId="0">
      <text>
        <r>
          <rPr>
            <sz val="12"/>
            <color indexed="81"/>
            <rFont val="Tahoma"/>
            <family val="2"/>
          </rPr>
          <t>De manera concreta describa como está u opera actualmente el trámite, proceso o procedimiento, es decir, antes de realizar la mejora a proponer</t>
        </r>
      </text>
    </comment>
    <comment ref="F14" authorId="1" shapeId="0">
      <text>
        <r>
          <rPr>
            <sz val="12"/>
            <color indexed="81"/>
            <rFont val="Tahoma"/>
            <family val="2"/>
          </rPr>
          <t>De manera concreta describa en qué consiste la acción de mejora o racionalización a realizar al trámite, proceso o procedimiento.</t>
        </r>
      </text>
    </comment>
    <comment ref="G14" authorId="0" shapeId="0">
      <text>
        <r>
          <rPr>
            <sz val="12"/>
            <color indexed="81"/>
            <rFont val="Tahoma"/>
            <family val="2"/>
          </rPr>
          <t>De manera concreta describa el impacto que tiene la mejora en el ciudadano y/o la entidad, expresada en reducción de tiempo o costos</t>
        </r>
      </text>
    </comment>
    <comment ref="H14" authorId="2" shapeId="0">
      <text>
        <r>
          <rPr>
            <sz val="12"/>
            <color indexed="81"/>
            <rFont val="Tahoma"/>
            <family val="2"/>
          </rPr>
          <t>Área dentro de la entidad que lidera la racionalización del trámite, proceso o procedimiento</t>
        </r>
      </text>
    </comment>
    <comment ref="I15" authorId="2" shapeId="0">
      <text>
        <r>
          <rPr>
            <sz val="12"/>
            <color indexed="81"/>
            <rFont val="Tahoma"/>
            <family val="2"/>
          </rPr>
          <t>Indique la fecha de inicio de las acciones de racionalización a realizar</t>
        </r>
      </text>
    </comment>
    <comment ref="J15" authorId="2" shapeId="0">
      <text>
        <r>
          <rPr>
            <sz val="12"/>
            <color indexed="81"/>
            <rFont val="Tahoma"/>
            <family val="2"/>
          </rPr>
          <t>Indique la fecha de terminación de las acciones de racionalización a realizar</t>
        </r>
      </text>
    </comment>
  </commentList>
</comments>
</file>

<file path=xl/comments2.xml><?xml version="1.0" encoding="utf-8"?>
<comments xmlns="http://schemas.openxmlformats.org/spreadsheetml/2006/main">
  <authors>
    <author>Jorge Chávez</author>
  </authors>
  <commentList>
    <comment ref="A5" authorId="0" shapeId="0">
      <text>
        <r>
          <rPr>
            <b/>
            <sz val="9"/>
            <color indexed="81"/>
            <rFont val="Tahoma"/>
            <family val="2"/>
          </rPr>
          <t>Jorge Chávez:</t>
        </r>
        <r>
          <rPr>
            <sz val="9"/>
            <color indexed="81"/>
            <rFont val="Tahoma"/>
            <family val="2"/>
          </rPr>
          <t xml:space="preserve">
Favor revisar autodiagnostico y Furag para verificar si no faltan actividades</t>
        </r>
      </text>
    </comment>
  </commentList>
</comments>
</file>

<file path=xl/comments3.xml><?xml version="1.0" encoding="utf-8"?>
<comments xmlns="http://schemas.openxmlformats.org/spreadsheetml/2006/main">
  <authors>
    <author>Dolly Alvarez Buitrago</author>
    <author>Jorge</author>
  </authors>
  <commentList>
    <comment ref="H12" authorId="0" shapeId="0">
      <text>
        <r>
          <rPr>
            <b/>
            <sz val="9"/>
            <color indexed="81"/>
            <rFont val="Tahoma"/>
            <family val="2"/>
          </rPr>
          <t>Dolly Álvarez Buitrago:</t>
        </r>
        <r>
          <rPr>
            <sz val="9"/>
            <color indexed="81"/>
            <rFont val="Tahoma"/>
            <family val="2"/>
          </rPr>
          <t xml:space="preserve">
Organizaciones creadas año 2020</t>
        </r>
      </text>
    </comment>
    <comment ref="H13" authorId="0" shapeId="0">
      <text>
        <r>
          <rPr>
            <b/>
            <sz val="9"/>
            <color indexed="81"/>
            <rFont val="Tahoma"/>
            <family val="2"/>
          </rPr>
          <t>Dolly Alvarez Buitrago:</t>
        </r>
        <r>
          <rPr>
            <sz val="9"/>
            <color indexed="81"/>
            <rFont val="Tahoma"/>
            <family val="2"/>
          </rPr>
          <t xml:space="preserve">
Seis convenio y 38 contratista en la Dirección de desarrollo. Total 44</t>
        </r>
      </text>
    </comment>
    <comment ref="H20" authorId="1" shapeId="0">
      <text>
        <r>
          <rPr>
            <b/>
            <sz val="9"/>
            <color indexed="81"/>
            <rFont val="Tahoma"/>
            <family val="2"/>
          </rPr>
          <t>Jorge Muñoz:</t>
        </r>
        <r>
          <rPr>
            <sz val="9"/>
            <color indexed="81"/>
            <rFont val="Tahoma"/>
            <family val="2"/>
          </rPr>
          <t xml:space="preserve">
Hay dos fuentes de información externa y una interna, teniendo en cuenta 12 meses, será una frecuencia de 36 veces.</t>
        </r>
      </text>
    </comment>
    <comment ref="H47" authorId="1" shapeId="0">
      <text>
        <r>
          <rPr>
            <b/>
            <sz val="9"/>
            <color indexed="81"/>
            <rFont val="Tahoma"/>
            <family val="2"/>
          </rPr>
          <t>Jorge:</t>
        </r>
        <r>
          <rPr>
            <sz val="9"/>
            <color indexed="81"/>
            <rFont val="Tahoma"/>
            <family val="2"/>
          </rPr>
          <t xml:space="preserve">
Cantidad de ingresos a las bases de datos, 3 ingresos por mes por 20 aplicativos =60 por 12 meses, da 720 frecuencias, más 96 ingresos físicos al año al data center.
 </t>
        </r>
      </text>
    </comment>
  </commentList>
</comments>
</file>

<file path=xl/sharedStrings.xml><?xml version="1.0" encoding="utf-8"?>
<sst xmlns="http://schemas.openxmlformats.org/spreadsheetml/2006/main" count="1918" uniqueCount="792">
  <si>
    <t>Plan Anticorrupción 
 y de Atención al Ciudadano 2022</t>
  </si>
  <si>
    <t xml:space="preserve">      Componentes:</t>
  </si>
  <si>
    <t>Actualizado  11-11-2021</t>
  </si>
  <si>
    <t xml:space="preserve">Plan Anticorrupción y de Atención al Ciudadano                                                                                                                                                                                   </t>
  </si>
  <si>
    <t xml:space="preserve">CUATRIMESTRE 1 </t>
  </si>
  <si>
    <t>CUATRIMESTRE 2</t>
  </si>
  <si>
    <t>CUATRIMESTRE 3</t>
  </si>
  <si>
    <t>DESCRIPCION AVANCE 1ER CUATRIMESTRE</t>
  </si>
  <si>
    <t>DESCRIPCION AVANCE SEGUNDO</t>
  </si>
  <si>
    <t>DESCRIPCION AVANCE TERCERO</t>
  </si>
  <si>
    <t>Componente 1: Gestión del Riesgo de Corrupción</t>
  </si>
  <si>
    <t xml:space="preserve">TOTAL Alcanzado </t>
  </si>
  <si>
    <t>META</t>
  </si>
  <si>
    <t>CUMPLIMIENTO</t>
  </si>
  <si>
    <t>Subcomponente</t>
  </si>
  <si>
    <t xml:space="preserve"> Actividades</t>
  </si>
  <si>
    <t>Meta o producto</t>
  </si>
  <si>
    <t>Responsable</t>
  </si>
  <si>
    <t>Grupo</t>
  </si>
  <si>
    <t>Fecha programada</t>
  </si>
  <si>
    <t>EJECUTADO</t>
  </si>
  <si>
    <t xml:space="preserve">ESPERADO </t>
  </si>
  <si>
    <t xml:space="preserve">
Subcomponente/proceso 1
Política de administración de riesgos</t>
  </si>
  <si>
    <t>1.1</t>
  </si>
  <si>
    <t xml:space="preserve">Revisión  de la política de administración de riesgos de la Unidad, y en caso de ser necesario actualizarla </t>
  </si>
  <si>
    <t>Una Política de Administración de riesgos actualizada</t>
  </si>
  <si>
    <t>Director Técnico
Coordinador
Profesional especializado grado 17</t>
  </si>
  <si>
    <t>Dirección  de Investigaciones y Planeación</t>
  </si>
  <si>
    <t>Subcomponente/proceso 2
Construcción del mapa de Riesgos de Corrupción</t>
  </si>
  <si>
    <t>2.1</t>
  </si>
  <si>
    <t xml:space="preserve">Acompañamiento y asesorÍa en la construcciónn de  mapa de riesgos de corrupción : revisar, actualizar y validar los riesgos de corrupción identificados </t>
  </si>
  <si>
    <t>1 Mapas de riesgo construido</t>
  </si>
  <si>
    <t xml:space="preserve">
Profesional Especializado grado 17 </t>
  </si>
  <si>
    <t>Planeación y Estadística</t>
  </si>
  <si>
    <t>01/07/2021 a 15/01/2022</t>
  </si>
  <si>
    <t>Subcomponente/proceso 3
Consulta y divulgación</t>
  </si>
  <si>
    <t>3.1</t>
  </si>
  <si>
    <t xml:space="preserve">Publicación en firme del mapa de riesgos de corrupción página Web de la Entidad  tenindo en cuenta las observaciones o  recomendaciones realizadas por la ciudadania </t>
  </si>
  <si>
    <t>1 Mapa de riesgos de corrupción publicado</t>
  </si>
  <si>
    <t>Socializar, capacitación o sensibilizar  a los funcionarios sobre los riesgos de corrupción identificados en la institución</t>
  </si>
  <si>
    <t xml:space="preserve">100% Actividades de socialización, capacitación o sensibilización realizadas </t>
  </si>
  <si>
    <t>Profesional especializado grado 17</t>
  </si>
  <si>
    <t>02/01/2022 a 31/12/2022</t>
  </si>
  <si>
    <t>Subcomponente/proceso 4
Monitoreo y Revisión</t>
  </si>
  <si>
    <t>4.1</t>
  </si>
  <si>
    <t>Acompañar la elaboración de planes de mejoramiento cuando se detecten desviaciones</t>
  </si>
  <si>
    <t xml:space="preserve">100% de Planes de mejoramiento  asesorados </t>
  </si>
  <si>
    <t>Subcomponente/proceso 5
Seguimiento</t>
  </si>
  <si>
    <t>5.1</t>
  </si>
  <si>
    <t xml:space="preserve">Realizar  seguimiento y  monitoreo a Mapas de riesgo de corrupción </t>
  </si>
  <si>
    <t xml:space="preserve">3 Monitoreos consolidadso y retroalimentado </t>
  </si>
  <si>
    <t>Lideres
Profesional especializado grado 17
Coordinador
Director Técnico</t>
  </si>
  <si>
    <t xml:space="preserve">Director de Investigaciones y Planeación, y Coordinación de Planeación y Estadística y lideres de proceso </t>
  </si>
  <si>
    <t xml:space="preserve">30/04/2022
30/08/2022
31/12/2022
</t>
  </si>
  <si>
    <t>5.2</t>
  </si>
  <si>
    <r>
      <t>Ejecutar plan de auditorías y seguimientos</t>
    </r>
    <r>
      <rPr>
        <i/>
        <sz val="10"/>
        <rFont val="Arial Narrow"/>
        <family val="2"/>
      </rPr>
      <t xml:space="preserve"> ( Informe de mapa de riesgos de corrupción)</t>
    </r>
  </si>
  <si>
    <t xml:space="preserve">3 Informes de monitoreos </t>
  </si>
  <si>
    <t>Jefe Oficina de Control Interno</t>
  </si>
  <si>
    <t>Oficina de Control Interno</t>
  </si>
  <si>
    <t>30/04/2022
30/08/2022
31/12/2022</t>
  </si>
  <si>
    <t>ESTRATEGIA DE RACIONALIZACIÓN DE TRAMITES</t>
  </si>
  <si>
    <t>Nombre de la entidad</t>
  </si>
  <si>
    <t>Unidad Administrativa Especial de Organizaciones Solidarias</t>
  </si>
  <si>
    <t>Sector Administrativo</t>
  </si>
  <si>
    <t>Trabajo</t>
  </si>
  <si>
    <t>Orden</t>
  </si>
  <si>
    <t>Nacional</t>
  </si>
  <si>
    <t>Departamento:</t>
  </si>
  <si>
    <t>Cundinamarca</t>
  </si>
  <si>
    <t>Año Vigencia:</t>
  </si>
  <si>
    <t>Municipio:</t>
  </si>
  <si>
    <t>Bogotá D.C.</t>
  </si>
  <si>
    <t>PLANEACION DE LA ESTRATEGIA DE RACIONALIZACIÓN</t>
  </si>
  <si>
    <t xml:space="preserve">
N°</t>
  </si>
  <si>
    <t>NOMBRE DEL TRÁMITE, PROCESO O PROCEDIMIENTO</t>
  </si>
  <si>
    <t>TIPO DE RACIONALIZACIÓN</t>
  </si>
  <si>
    <t>ACCIÓN ESPECÍFICA DE RACIONALIZACIÓN</t>
  </si>
  <si>
    <t>SITUACIÓN ACTUAL</t>
  </si>
  <si>
    <t>DESCRIPCIÓN DE LA MEJORA A REALIZAR AL TRÁMITE, PROCESO O PROCEDIMIENTO</t>
  </si>
  <si>
    <t>BENEFICIO AL CIUDADANO Y/O ENTIDAD</t>
  </si>
  <si>
    <t>DEPENDENCIA 
RESPONSABLE</t>
  </si>
  <si>
    <t xml:space="preserve"> FECHA REALIZACIÓN</t>
  </si>
  <si>
    <t>CUATRIMESTRE 1</t>
  </si>
  <si>
    <t>TOTAL</t>
  </si>
  <si>
    <t>PORCENTAJE CUMPLIMIENTO</t>
  </si>
  <si>
    <t>DESCRIPCION AVANCE 2DO CUATRIMESTRE</t>
  </si>
  <si>
    <t>INICIO
dd/mm/aa</t>
  </si>
  <si>
    <t>FIN
dd/mm/aa</t>
  </si>
  <si>
    <t>INTERCAMBIO DE INFORMACIÓN (CADENAS DE TRÁMITES - VENTANILLAS ÚNICAS)</t>
  </si>
  <si>
    <t>Acreditación</t>
  </si>
  <si>
    <t>Otros</t>
  </si>
  <si>
    <t>Revisión de la normativa reguladora y entorno</t>
  </si>
  <si>
    <t>La Uaeos cuenta con un solo trámite que es el de la acreditación, este trámite se encuentra completamente racionalizado. Su marco normativo se expidió en el año 2016 con la resolución 110 y se modifico parcialmente en el año 2017 por la resolución 332. En diciembre de 2020 la ley de emprendimiento (2069) eliminó el requisito de capacitación en economía solidaria como paso previo a la formalización de organizaciones cooperativas, lo que origina la necesidad de actualizar el marco normativo. Además se tiene que con la acreditación las entidades acreditadas ofertan programas de educación en economía solidaria y estos cursos generan un costo para la ciudadanía que no se ha regulado.</t>
  </si>
  <si>
    <t xml:space="preserve">1) Actualizar el marco normativo del trámite incluyendo lo derivado de la ley 2069 de 2020 y el análisis de regulación de tarifas que cobran terceros relacionados con los programas educativos acreditados por la Unidad  
(2) Identificar consultas de acceso a la información, que puedan ser automatizadas, y que  faciliten la relación del ciudadano con el trámite de acreditación, para viabilizar su desarrollo en la vigencia 2023 </t>
  </si>
  <si>
    <t xml:space="preserve">Al ciudadano: contar con un marco normativo vigente y poder elegir con qué entidad hacer el curso sabiendo que los costos del proceso de capacitación están regulados. Disponer, en caso de que aplique, de consultas automatizadas que faciliten la realización del trámite de acreditación.
</t>
  </si>
  <si>
    <t>Grupo de Educación e Investigación
Oficina Asesora Jurídica</t>
  </si>
  <si>
    <t>Nombre del responsable:</t>
  </si>
  <si>
    <t xml:space="preserve">Grupo de Educación e Investigación -Ingrid Lorena Reyes 
Grupo de Tecnologías de la Información y las Telecomunicaciones TICs - Laura Malaver
Oficina Asesora Jurídica - Marlon Torres </t>
  </si>
  <si>
    <t>Número de teléfono:</t>
  </si>
  <si>
    <t>Línea celular:  +57 322 844 45- 59
PBX:  601 327 52 52</t>
  </si>
  <si>
    <t>Correo electrónico:</t>
  </si>
  <si>
    <t>ingrid.reyes@uaeos.gov.co</t>
  </si>
  <si>
    <t>Fecha aprobación del plan:</t>
  </si>
  <si>
    <t>Dirección de Investigación y Planeación</t>
  </si>
  <si>
    <t>Grupo de Educación e Investigación</t>
  </si>
  <si>
    <r>
      <t xml:space="preserve">•	</t>
    </r>
    <r>
      <rPr>
        <b/>
        <sz val="11"/>
        <rFont val="Arial Narrow"/>
        <family val="2"/>
      </rPr>
      <t>Racionalización normativa</t>
    </r>
    <r>
      <rPr>
        <sz val="11"/>
        <rFont val="Arial Narrow"/>
        <family val="2"/>
      </rPr>
      <t xml:space="preserve">: modificar o suprimir las normas que respaldan el trámite ampliando vigencias, reduciendo plazos, tiempos, costos o requisitos, o eliminando el trámite.
•	</t>
    </r>
    <r>
      <rPr>
        <b/>
        <sz val="11"/>
        <rFont val="Arial Narrow"/>
        <family val="2"/>
      </rPr>
      <t>Racionalización administrativa:</t>
    </r>
    <r>
      <rPr>
        <sz val="11"/>
        <rFont val="Arial Narrow"/>
        <family val="2"/>
      </rPr>
      <t xml:space="preserve"> simplificar y mejorar procesos internos, horarios de atención, puntos de atención, tiempos de ejecución, costos asociados al trámite para el usuario, costos internos para la entidad, requisitos asociados al trámite, formularios, formatos y medios de pago.
•	</t>
    </r>
    <r>
      <rPr>
        <b/>
        <sz val="11"/>
        <rFont val="Arial Narrow"/>
        <family val="2"/>
      </rPr>
      <t>Racionalización tecnológica</t>
    </r>
    <r>
      <rPr>
        <sz val="11"/>
        <rFont val="Arial Narrow"/>
        <family val="2"/>
      </rPr>
      <t xml:space="preserve">: implementar mecanismos tecnológicos de interoperabilidad entre sistemas de información, consultas automáticas a bases de datos de otras entidades, automatización de trámites y consultas en línea, que faciliten al usuario llevar a cabo el trámite y reduzcan o eliminen los desplazamientos hacia las entidades.
</t>
    </r>
    <r>
      <rPr>
        <b/>
        <sz val="11"/>
        <rFont val="Arial Narrow"/>
        <family val="2"/>
      </rPr>
      <t>Una racionalización o simplificación de un trámite implica:</t>
    </r>
    <r>
      <rPr>
        <sz val="11"/>
        <rFont val="Arial Narrow"/>
        <family val="2"/>
      </rPr>
      <t xml:space="preserve">
•	Disminución de costos.
•	Disminución de requisitos para llevar a cabo el trámite.
•	Disminución de tiempos de ejecución del trámite.
•	Evitar la presencia del ciudadano en las ventanillas del Estado haciendo uso de medios tecnológicos y de comunicación.
•	Ampliación de la vigencia de certificados, registros, licencias, documentos, etc.
•	Involucre a los usuarios en la formulación de la estrategia de racionalización, implemente espacios de diálogo para priorizar trámites e identificar las mejores acciones de simplificación
•	En el marco del COVID 19, priorice la automatización de trámites, habilitación de botones de pago en línea y demás acciones que faciliten a los ciudadanos el acceso sin tener que desplazarse a oficinas presenciales.</t>
    </r>
  </si>
  <si>
    <t xml:space="preserve">Enero 30 de Abril </t>
  </si>
  <si>
    <t xml:space="preserve">Mayo 30 de Agosto </t>
  </si>
  <si>
    <t xml:space="preserve">Septiembre a 30 Diciembre </t>
  </si>
  <si>
    <t xml:space="preserve">Plan Anticorrupción y de Atención al Ciudadano                                                                                                                                                                                                                                        </t>
  </si>
  <si>
    <t>Componente 3: Rendición de cuentas</t>
  </si>
  <si>
    <t xml:space="preserve">Subcomponente </t>
  </si>
  <si>
    <t>Actividades</t>
  </si>
  <si>
    <t xml:space="preserve">Responsable </t>
  </si>
  <si>
    <t xml:space="preserve">Grupo </t>
  </si>
  <si>
    <t xml:space="preserve"> Información</t>
  </si>
  <si>
    <t>Se gestionará con los entes encargados de la televisión pública y privada, la inclusión de espacios promocionales que divulguen la Economía Solidaria, teniendo en cuenta, además, la disponibilidad presupuestal para el 2022.</t>
  </si>
  <si>
    <t xml:space="preserve">2 Mensajes institucionales </t>
  </si>
  <si>
    <t>Coordinador</t>
  </si>
  <si>
    <t>Grupo de Comunicaciones y Prensa</t>
  </si>
  <si>
    <t>01/02/2022 a 31/12/2022</t>
  </si>
  <si>
    <t>1.2</t>
  </si>
  <si>
    <t>Aportar la información sobre la gestión de peticiones y el trámite de acreditación, como insumo para la audiencia pública de rendición de cuentas</t>
  </si>
  <si>
    <t>Un documento con la información del 100% de solicitudes de  atendidas</t>
  </si>
  <si>
    <t>Coordinador(a)</t>
  </si>
  <si>
    <t xml:space="preserve">Grupo de Educación e investigación 
</t>
  </si>
  <si>
    <t>1.3</t>
  </si>
  <si>
    <t>Socializar a la ciudadanía los resultados trImestrales de las peticiones y trámite gestionados, como parte de la estrategia de rendición de cuentas</t>
  </si>
  <si>
    <t>4 Informes de peticiones , quejas y reclamos</t>
  </si>
  <si>
    <t>Coordinadores</t>
  </si>
  <si>
    <t>Grupo de Educación e Investigación
Grupo de Comunicaciones y Prensa</t>
  </si>
  <si>
    <t>28/02/2022
30/08/2022</t>
  </si>
  <si>
    <t>1.4</t>
  </si>
  <si>
    <t>Generar campañas para dar a conocer a la ciudadanía y servidores de la UAEOS el nuevo documento de caracterización de usuarios y grupos de valor</t>
  </si>
  <si>
    <t>2 actividades de socialización sobre la Caracterización de Usuarios y Grupos de valor</t>
  </si>
  <si>
    <t>Grupo de Educación e investigación 
Grupo de Comunicaciones y Prensa</t>
  </si>
  <si>
    <t>30/06/2022
30/11/2022</t>
  </si>
  <si>
    <t>1.5</t>
  </si>
  <si>
    <t>Se elaborarán y publicarán piezas divulgativas con lenguaje ciudadano en los canales propios de la Unidad Administrativa sobre  la gestión y  resultados  de la planeación estratégica de la entidad, con temas de interés identificados con la ciudadanía</t>
  </si>
  <si>
    <t xml:space="preserve">100% estrategía de Comunicaciones implementada </t>
  </si>
  <si>
    <t xml:space="preserve">Coordinador </t>
  </si>
  <si>
    <t xml:space="preserve"> Diálogo </t>
  </si>
  <si>
    <t>Consultar  con la ciudadanía propuestas, necesidades, problemáticas, etc., por medio de consulta ciudadana dispuestos en la página web.</t>
  </si>
  <si>
    <t xml:space="preserve">4 Consulta Ciudadana </t>
  </si>
  <si>
    <t>2.2</t>
  </si>
  <si>
    <t>La Entidad seguirá los lineamientos establecidos para la realización de la audiencia pública, garantizando la participación de la ciudadanía en todo el proceso.</t>
  </si>
  <si>
    <t>Una audiencia realizada</t>
  </si>
  <si>
    <t>Director Técnico
Coordinadores</t>
  </si>
  <si>
    <t xml:space="preserve">Dirección de Investigación y Planeación
Grupo de Comunicaciones y Prensa
Grupo de Planeación Estadística </t>
  </si>
  <si>
    <t>1/10/2022 a 31/11/2022</t>
  </si>
  <si>
    <t xml:space="preserve">Responsabilidad </t>
  </si>
  <si>
    <t>Publicaciones de experiencias solidarias en la página WEB de la entidad y en revistas publicadas en el año</t>
  </si>
  <si>
    <t>1 informes de evidencias sobre las publicaciones en la WEB</t>
  </si>
  <si>
    <t>3.3</t>
  </si>
  <si>
    <t xml:space="preserve">Realizar Informe de rendición de cuentas identificando acciones de mejora y recomendaciones de la ciudadanía </t>
  </si>
  <si>
    <t xml:space="preserve">2 Informes realizados </t>
  </si>
  <si>
    <t xml:space="preserve">Grupo de Comunicaciones y Prensa </t>
  </si>
  <si>
    <t>16/07/2022
31/12/2022</t>
  </si>
  <si>
    <t>Plan Anticorrupción y de Atención al Ciudadano</t>
  </si>
  <si>
    <t>Componente 4: Atención al Ciudadano</t>
  </si>
  <si>
    <t>Actividad General</t>
  </si>
  <si>
    <t>Estructura administrativa y direccionamiento Estratégico</t>
  </si>
  <si>
    <t xml:space="preserve">Actualizar la guía de caracterización de ciudadanos </t>
  </si>
  <si>
    <t>1 documento actualizado</t>
  </si>
  <si>
    <t>Elaborar reportes sobre la oportunidad en la respuesta a peticiones y revisarlos en comités directivos mensuales</t>
  </si>
  <si>
    <t>11 reportes presentados</t>
  </si>
  <si>
    <t>Coordinador(a)
Director(a) Técnico(a)</t>
  </si>
  <si>
    <t>Grupo de Educación e investigación 
Dirección de Investigación y Planeación</t>
  </si>
  <si>
    <t>mensual</t>
  </si>
  <si>
    <t>Normativo y procedimental</t>
  </si>
  <si>
    <t>Diseñar piezas comunicativas para ser divulgadas al interior de la Unidad sobre el procedimiento aprobado para la gestión de peticiones</t>
  </si>
  <si>
    <t xml:space="preserve">3 actividades de socialización realizadas </t>
  </si>
  <si>
    <t>30/04/2022
30/08/2022
20/12/2022</t>
  </si>
  <si>
    <t>Diseñar piezas comunicativas para ser divulgadas a la ciudadanía sobre el marco normativo aprobado para el trámite de acreditación</t>
  </si>
  <si>
    <t>2.3</t>
  </si>
  <si>
    <t>Diseñar piezas comunicativas para ser divulgadas al interior de la Unidad sobre la prevención de riesgos de corrupción en el proceso de servicio al ciudadano</t>
  </si>
  <si>
    <t>Relacionamiento con el ciudadano</t>
  </si>
  <si>
    <t>Diseñar piezas comunicativas para ser divulgadas a la ciudadanía sobre los canales de atención al ciudadano disponibles</t>
  </si>
  <si>
    <t>3.2</t>
  </si>
  <si>
    <t>Identificar criterios aplicables para la Unidad acorde a lo señalado en la a Norma Técnica de Accesibilidad al Medio Físico NTC 6047 de 2013 para los espacios de atención presencial al ciudadano</t>
  </si>
  <si>
    <t>1 lista de chequeo diseñada y con seguimiento</t>
  </si>
  <si>
    <t>Grupo de Educación e investigación 
Grupo de Gestión Administrativa</t>
  </si>
  <si>
    <t>30/6/2022
20/11/2022</t>
  </si>
  <si>
    <t>Talento Humano</t>
  </si>
  <si>
    <t>Elaborar informe sobre la participación de los servidores públicos de la Unidad en procesos de formación y/o capacitación que propendan por la cualificación de los servidores públicos en temas relacionados con la competencia de atención y orientación al ciudadano</t>
  </si>
  <si>
    <t xml:space="preserve">2 reportes de actividades de formación y/o capacitación  </t>
  </si>
  <si>
    <t xml:space="preserve">Grupo de Gestión humana
</t>
  </si>
  <si>
    <t xml:space="preserve">
30/08/2022
20/12/2022</t>
  </si>
  <si>
    <t>Componente 5: Transparencia y Acceso a la Información</t>
  </si>
  <si>
    <t>Indicadores</t>
  </si>
  <si>
    <t>Lineamientos de Transparencia Activa</t>
  </si>
  <si>
    <t>Verificar la publicación de la información mínima obligatoria de la Entidad en las secciones de la Web Institucional que determina la Ley 1712 de 2014 y la Resolución 1519 de 2020 del Ministerio de la información y las comunicaciones, en el marco de la auditoría de evaluación independiente.</t>
  </si>
  <si>
    <t>Porcentaje (Información mínima publicada / Información mínima obligada a publicar por la Ley) *100</t>
  </si>
  <si>
    <t>Jefe de Control Interno</t>
  </si>
  <si>
    <t xml:space="preserve">
31/08/2022
</t>
  </si>
  <si>
    <t>Actualizar y publicacion los sets de datos abiertos de la UAEOS, asegurando su publicación en el sitio web www.datos.gov.co</t>
  </si>
  <si>
    <t>3 Reportes</t>
  </si>
  <si>
    <t>Nuemro de Reportes Actualizados y publicacion de los sets de datos abiertos de la UAEOS</t>
  </si>
  <si>
    <t>Grupo de Tecnologías de la Información</t>
  </si>
  <si>
    <t>30/04/2022
31/08/2022
31/12/2022</t>
  </si>
  <si>
    <t>Verificar la publicación de la Información sobre Contratación Pública en SECOP II</t>
  </si>
  <si>
    <t>Porcentaje de Información sobre Contratación Pública registrada en SECOP / Información sobre Contratación Pública Total de la Entidad</t>
  </si>
  <si>
    <t>Jefe Oficina Asesora Jurídica</t>
  </si>
  <si>
    <t>Oficina Asesora Jurídica</t>
  </si>
  <si>
    <t>Realizar el seguimiento y publicación de la información mínima, obligatoria en la página web, conforme se establece la resolución 1519 de 2020 y la Ley 1712 de 2014, sus decretos reglamentarios y la matriz ITA de la Procuraduría General de la Nación.</t>
  </si>
  <si>
    <t>2 Reportes</t>
  </si>
  <si>
    <t>Numero de Reportes de seguimiento y publicación de la información mínima, obligatoria en la página web,</t>
  </si>
  <si>
    <t>Grupo de Tecnologías de la Información
Grupo Comunicaciones</t>
  </si>
  <si>
    <t xml:space="preserve">
31/08/2022
31/12/2022</t>
  </si>
  <si>
    <t xml:space="preserve">Enviar los informes de ejecución contractual para su respectiva publicación en el portal web, deacuerdo a y la Ley 1712 de 2014 tanparencia y Acceso a la información publica. </t>
  </si>
  <si>
    <t>Numero de Reportes de información Enviada de ejecución contractual para su respectiva publicación en el portal web</t>
  </si>
  <si>
    <t>1.6</t>
  </si>
  <si>
    <t>Realizar una Encuesta a los funcionarios  de la entidad acerca de la informacion publicada con el fin medir la satisfacción del contenido de la informacion para mejorar la calidad de la información</t>
  </si>
  <si>
    <t xml:space="preserve">1 Encuesta </t>
  </si>
  <si>
    <t xml:space="preserve">Numero de encuesta de medición de percepción sobre transparencia de la información </t>
  </si>
  <si>
    <t>1.7</t>
  </si>
  <si>
    <t>Realizar acciones de divulgación (pagina Web e Intranet) donde se informe la consulta de datos abiertos en el portal de datos del gobierno</t>
  </si>
  <si>
    <t>3 piezas de divulgación elaboradas y socializadas por medios web e intranet</t>
  </si>
  <si>
    <t xml:space="preserve">Número de piezas publicadas </t>
  </si>
  <si>
    <t>Tecnologías de la información (elaboración)
Comunicaciones y Prensa (publicación)</t>
  </si>
  <si>
    <t>Grupo de Comunicaciones y Prensa - Grupo de Tecnologías de la Información</t>
  </si>
  <si>
    <t>1.8</t>
  </si>
  <si>
    <t>Seguimiento a los planes de Mejoramientos FURAG Y MIPG</t>
  </si>
  <si>
    <t xml:space="preserve">Porcentaje de Seguimiento de los Planes </t>
  </si>
  <si>
    <t>Grupo de Planeación</t>
  </si>
  <si>
    <t>1.9</t>
  </si>
  <si>
    <t xml:space="preserve">Publicación y divulgación de los  informes de avance de la politica de gobierno digital. </t>
  </si>
  <si>
    <t>Numero de Reportes de Publicación y divulgación de los  informes de avance de la politica de gobierno digital.</t>
  </si>
  <si>
    <t>1.10</t>
  </si>
  <si>
    <t>Realizar la actualización del inventario de activos de información y el índice de información pública clasificada en el portal de datos abiertos.</t>
  </si>
  <si>
    <t>1 Documento</t>
  </si>
  <si>
    <t>Numero de Actualización del inventario de activos de información el índice de información pública clasificada en el portal de datos abiertos.</t>
  </si>
  <si>
    <t xml:space="preserve">
31/12/2022</t>
  </si>
  <si>
    <t>1.11</t>
  </si>
  <si>
    <t>Modificar, actualizar y aprobar el Plan Anual de Adquisiciones - PAA 2021, de acuerdo con solicitudes formuladas por dependencias</t>
  </si>
  <si>
    <t xml:space="preserve">Numero de Actualizaciones del Plan anual de adquisiciones </t>
  </si>
  <si>
    <t>Grupo de Gestión Administrativa</t>
  </si>
  <si>
    <t>1.12</t>
  </si>
  <si>
    <t>Actualizar contenidos de los enlaces publicados en la web a cargo del grupo de educación e investigación</t>
  </si>
  <si>
    <t>Numero de Reportes Actualización a los contenidos de los enlaces publicados en la web a cargo del grupo de educación e investigación</t>
  </si>
  <si>
    <t xml:space="preserve">Grupo de Educación e Investigación </t>
  </si>
  <si>
    <t>Lineamientos de Transparencia Pasiva</t>
  </si>
  <si>
    <t>Diseñar piezas comunicativas para ser divulgadas a la ciudadanía sobre la gratuidad y la no necesidad de intermediarios para la gestión de peticiones, trámite y servicios ofertados por la Unidad</t>
  </si>
  <si>
    <t xml:space="preserve">3 piezas de divulgación elaboradas y  socializacion </t>
  </si>
  <si>
    <t>Registrar en el aplicativo de la SIC las bases de datos con información personal identifcadas en la vigencia 2022.</t>
  </si>
  <si>
    <t>2 reportes de actualización de las bases de datos registradas ante la SIC</t>
  </si>
  <si>
    <t>Numero de reportes de actualización de las bases de datos registradas ante la SIC</t>
  </si>
  <si>
    <t>Elaborar y publicar en la pagina Web piezas publicitarias que inviten a la consulta de la política de tratamiento de datos personales.</t>
  </si>
  <si>
    <t>3 piezas de divulgación elaboradas</t>
  </si>
  <si>
    <t>2.4</t>
  </si>
  <si>
    <t>Realizar publicación en la intranet y tips enviados por correo electronico de la entidad para dar a conocer la existencia de la Secretaría de Transparencia</t>
  </si>
  <si>
    <t>1 Pieza de publicaión en la intranet y  2 tips enviados por correo electronico</t>
  </si>
  <si>
    <t>Elaboración los Instrumentos de Gestión de la Información</t>
  </si>
  <si>
    <t xml:space="preserve">Revisar y mantener actualizado el inventario de activos de información de la UAEOS. En pagina web </t>
  </si>
  <si>
    <t>2 reportes</t>
  </si>
  <si>
    <t>Numero de Reportes de Actualización y Publicación del Inventario de Activos de Información de la Entidad</t>
  </si>
  <si>
    <t>Publicación de Inventarios Documentales de conformidad con los criterios establecidos en la estrategia GEL y ley 1712 de 2014.</t>
  </si>
  <si>
    <t>16 Transferencias documentales primarias publicadas en la web institucional.</t>
  </si>
  <si>
    <t>Numero de Transferencias Grado de implementación de TRD.</t>
  </si>
  <si>
    <t xml:space="preserve">Actualización y Publicación de la Información mínima exigida por la Ley 1712 de 2014 relacionada con Gestión Documental. </t>
  </si>
  <si>
    <t>Porcentaje ((Información Mínima Publicada /Información Mínima Obligada a Publicar por la Ley) *100)</t>
  </si>
  <si>
    <t xml:space="preserve">
31/08/2022
30/12/2022</t>
  </si>
  <si>
    <t>3.4</t>
  </si>
  <si>
    <t>Actualizar y publicar el esquema de publicación de información. Permite identificar la información que debe ser publicada en la pagina web y la frecuencia con la que se debe actualizar esta información.</t>
  </si>
  <si>
    <t>Porcentaje de actualización y publicación del esquema</t>
  </si>
  <si>
    <t>3.5</t>
  </si>
  <si>
    <t>Realizar 1 capacitacion y publicaciones a funcionarios de la UAEOS sobre ley 1712 ley de transparencia y acceso a la información Pública y Accesibilidad a la Información</t>
  </si>
  <si>
    <t>1 capacitación y  6 tips en la intranet o enviados por pa pagina Web</t>
  </si>
  <si>
    <t>Numero de capacitaciones y publicación de los tips</t>
  </si>
  <si>
    <t>3.6</t>
  </si>
  <si>
    <t>Elaborar y publicar informes de atención al ciudadano, que incluya la medición de la satisfacción de los mismos</t>
  </si>
  <si>
    <t>2 informes elaborados y publicados</t>
  </si>
  <si>
    <t xml:space="preserve">Número de informes publicados </t>
  </si>
  <si>
    <t>Educación e investigación (elaboración)
Comunicaciones y Prensa (publicación)</t>
  </si>
  <si>
    <t>Grupo de Educación e Investigación - Grupo de Comunicaciones y Prensa</t>
  </si>
  <si>
    <t xml:space="preserve">30/04/2022
31/08/2022
</t>
  </si>
  <si>
    <t>3.7</t>
  </si>
  <si>
    <t>Actualizar el reporte de gestión del trámite de acreditación en el SUIT, en los cinco primeros días hábiles del mes siguiente al corte trimestral establecido por el DAFP para el SUIT</t>
  </si>
  <si>
    <t>2 reportes incluidos en el SUIT</t>
  </si>
  <si>
    <t>Numero de Reportes de gestión del trámite de acreditación en el SUIT</t>
  </si>
  <si>
    <t>3.8</t>
  </si>
  <si>
    <t>Realizar publicación en la pagina Web de la entidad las instancias con las que cuentan los ciudadanos para recurrir en caso de no recibir respuesta ante una solicitud de información.</t>
  </si>
  <si>
    <t xml:space="preserve">1 piezas de divulgación elaboradas en la pagina web </t>
  </si>
  <si>
    <t>Grupo de Educación e Investigación 
Grupo de Comunicaciones y Prensa - Grupo de Tecnologías de la Información</t>
  </si>
  <si>
    <t xml:space="preserve">Componente 6: Iniciativas Adicionales -Integridad- Gestión de Conflictos de Interes </t>
  </si>
  <si>
    <t>Meta</t>
  </si>
  <si>
    <t>DESCRIPCION AVANCE 2° CUATRIMESTRE</t>
  </si>
  <si>
    <t>DESCRIPCION AVANCE 3° CUATRIMESTRE</t>
  </si>
  <si>
    <t>Diseño de la estrategia para la gestión de conflictos de intereses</t>
  </si>
  <si>
    <t>Incorporar al Plan anual Institucional la estrategia para la gestión del conflicto de intereses y publicarlo en el sitio web.</t>
  </si>
  <si>
    <t>Número de publicaciones del plan anual institucional con la estrategia para la gestión del conflicto de intereses incorporada</t>
  </si>
  <si>
    <t xml:space="preserve">Marisol Viveros
Marlon Torres Puello 
Carmen Julia Lizarazo </t>
  </si>
  <si>
    <t>Planeación
Oficina Asesora Juridica
Gestión Humana</t>
  </si>
  <si>
    <t>Julio 30 de 2022</t>
  </si>
  <si>
    <t>Incorporar a la Gestión de Riesgos - Mapas de Riesgos de Corrupción del Plan Anticorrupción y Atención al Ciudadano - PAAC, la identificación de riesgos y controles frente a conflictos de intereses.</t>
  </si>
  <si>
    <t>Porcentaje de Mapas de Riesgos de Corrupción del Plan Anticorrupción y Atención al Ciudadano - PAAC, con la identificación de riesgos y controles frente a conflictos de intereses incorporada</t>
  </si>
  <si>
    <t xml:space="preserve">Marisol Viveros
Marlon Torres Puello 
Carmen Julia Lizarazo 
Gloria Lache </t>
  </si>
  <si>
    <t>Comité de Gestión y Desempeño</t>
  </si>
  <si>
    <t>Hacer seguimiento a la implementación de la estrategia de gestión de conflicto de intereses a través del Comité Institucional de Gestión y Desempeño</t>
  </si>
  <si>
    <t>Numero de seguimientos a la implementación de la estrategia de gestión de conflicto de intereses a través del Comité Institucional de Gestión y Desempeño</t>
  </si>
  <si>
    <t>Maribel Reyes
Ronald Torres</t>
  </si>
  <si>
    <t xml:space="preserve">Dirección de Investigación y Planeación 
Subdirección </t>
  </si>
  <si>
    <t>Abril 30 de 2022
Agosto 30 de 2022
Diciembre 31 de 2022</t>
  </si>
  <si>
    <t>Procesos y procedimiento</t>
  </si>
  <si>
    <t>Documentar y publicar en la página web el seguimiento e implementación del plan de trabajo y la estrategia de gestión de conflicto de interés.</t>
  </si>
  <si>
    <t>Número de informes seguimiento e implementación del plan de trabajo y la estrategia de gestión de conflicto de interés publicados en la Pagina WEB</t>
  </si>
  <si>
    <t>Planeación
Oficina Asesora Jurídica
Gestión Humana</t>
  </si>
  <si>
    <t>Diciembre 31 de 2022</t>
  </si>
  <si>
    <t>Sensibilización y capacitación</t>
  </si>
  <si>
    <t>Realizar estrategias de comunicación (por diferentes medios) y sensibilización  para  socializar y apropiar el código de integridad y sobre la importancia de declarar conflictos de interés</t>
  </si>
  <si>
    <t>Número de estrategias implementadas relacionadas con los temas de código de Integridad y conflicto de intereses.</t>
  </si>
  <si>
    <t>Grupo de Comunicaciones y Prensa
Grupo de Educación e Investigación
Gestión Humana</t>
  </si>
  <si>
    <t>4.2</t>
  </si>
  <si>
    <t>Implementar acciones de capacitación sobre la gestión de conflictos de intereses, su declaración proactiva,, del trámite de los impedimentos y recusaciones  el cumplimiento de la Ley 2013 de 2019 y el trámite de los impedimentos y recusaciones de acuerdo al artículo 12 de la Ley 1437 de 2011 a través del plan de capacitación institucional.</t>
  </si>
  <si>
    <t xml:space="preserve">Número de  capacitaciones sobre la gestión de conflictos de intereses realizadas </t>
  </si>
  <si>
    <t xml:space="preserve">Marlon Torres Puello 
Carmen Julia Lizarazo </t>
  </si>
  <si>
    <t>Oficina Asesora Jurídica
Gestión Humana</t>
  </si>
  <si>
    <t>4.3</t>
  </si>
  <si>
    <t>Vincular a los servidores y contratistas de la entidad al curso de integridad, transparencia y lucha contra la corrupción establecido por Función Pública para dar cumplimiento a la Ley 2016 de 2020.</t>
  </si>
  <si>
    <t>Porcentaje de servidores públicos con el curso de integridad, transparencia y lucha contra la corrupción</t>
  </si>
  <si>
    <t xml:space="preserve">Carmen Julia Lizarazo </t>
  </si>
  <si>
    <t>Gestión Humana</t>
  </si>
  <si>
    <t>Declaración de bienes, rentas y conflictos de intereses Ley 2013 de 2019</t>
  </si>
  <si>
    <t>Garantizar que los servidores públicos y contratistas de la entidad obligados por la Ley 2013 de 2019 publiquen la declaración de bienes, rentas y conflicto de intereses en el aplicativo establecido por Función Pública.
Asegurar que la declaración de bienes y renta de los servidores públicos de la entidad se presente en los términos y condiciones de los artículos 13 al 16 de la ley 190 de 1995.</t>
  </si>
  <si>
    <t>Porcentaje de servidores públicos y contratistas de la entidad que publicaron  la declaración de bienes, rentas y conflicto de intereses en el aplicativo establecido por Función Pública.</t>
  </si>
  <si>
    <t xml:space="preserve">
Registro de las declaraciones de conflictos de intereses</t>
  </si>
  <si>
    <t>6.1</t>
  </si>
  <si>
    <t xml:space="preserve">Realizar seguimiento y monitoreo al registro de conflictos de intereses que han surtido tramite </t>
  </si>
  <si>
    <t xml:space="preserve">Porcentaje de seguimiento y y monitoreo a los registros de conflictos de intereses que han surtido tramite </t>
  </si>
  <si>
    <t>Nelson Pineros</t>
  </si>
  <si>
    <t>Control interno</t>
  </si>
  <si>
    <t>6.2</t>
  </si>
  <si>
    <t>Realizar el seguimiento y control a la implementación de las estrategias de gestión preventiva del conflicto de intereses formuladas en la planeación institucional y a la publicación de la declaración de bienes, rentas y conflictos de intereses de los servidores públicos y contratistas que se encuentran obligados por la ley 2013 de 2019.</t>
  </si>
  <si>
    <t>Porcentaje de seguimiento y control a la implementación de las estrategias de gestión preventiva del conflicto de intereses</t>
  </si>
  <si>
    <t>Mapa Riesgo Institucional  2022</t>
  </si>
  <si>
    <t>Proceso:</t>
  </si>
  <si>
    <t>Todos los procesos</t>
  </si>
  <si>
    <t>Objetivo:</t>
  </si>
  <si>
    <t>identificar los riesgos que se establecieron para cada uno de los procesos de la unidad, su valoración y tratamiento a través de controles, y su posterior seguimiento periodico.</t>
  </si>
  <si>
    <t>Alcance:</t>
  </si>
  <si>
    <t>Consolidar mapas de riesgos de todos los procesos de la Entidad.</t>
  </si>
  <si>
    <t>Identificación del Riesgo</t>
  </si>
  <si>
    <t>Análisis del Riesgo Inherente</t>
  </si>
  <si>
    <t>Evaluación del riesgo - Valoración de los controles</t>
  </si>
  <si>
    <t>Evaluación del riesgo - Nivel del riesgo residual</t>
  </si>
  <si>
    <t>Plan de Acción</t>
  </si>
  <si>
    <t xml:space="preserve">Referencia </t>
  </si>
  <si>
    <t>Impacto</t>
  </si>
  <si>
    <t>Causa Inmediata</t>
  </si>
  <si>
    <t>Causa Raíz</t>
  </si>
  <si>
    <t>Descripción del Riesgo</t>
  </si>
  <si>
    <t>Clasificación del Riesgo</t>
  </si>
  <si>
    <t xml:space="preserve">Frecuencia (No. Veces en que se repite la actividad en un año)  </t>
  </si>
  <si>
    <t>Probabilidad Inherente</t>
  </si>
  <si>
    <t>%</t>
  </si>
  <si>
    <t>Impacto 
Inherente</t>
  </si>
  <si>
    <t>Zona de Riesgo Inherente</t>
  </si>
  <si>
    <t>No. Control</t>
  </si>
  <si>
    <t>Descripción del Control</t>
  </si>
  <si>
    <t>Afectación</t>
  </si>
  <si>
    <t>Atributos</t>
  </si>
  <si>
    <t>Probabilidad Residual Final</t>
  </si>
  <si>
    <t>Impacto Residual Final</t>
  </si>
  <si>
    <t xml:space="preserve">Zona de Riesgo </t>
  </si>
  <si>
    <t>Tratamiento</t>
  </si>
  <si>
    <t>Fecha Implementación</t>
  </si>
  <si>
    <t>Fecha Seguimiento</t>
  </si>
  <si>
    <t>Seguimiento</t>
  </si>
  <si>
    <t>Estado</t>
  </si>
  <si>
    <t>PROCESO</t>
  </si>
  <si>
    <t>Probabilidad</t>
  </si>
  <si>
    <t>Tipo</t>
  </si>
  <si>
    <t>Implementación</t>
  </si>
  <si>
    <t>Calificación</t>
  </si>
  <si>
    <t>Documentación</t>
  </si>
  <si>
    <t>Frecuencia</t>
  </si>
  <si>
    <t>Evidencia</t>
  </si>
  <si>
    <t>PDE</t>
  </si>
  <si>
    <t>Posibilidad de pérdida reputacional y económica</t>
  </si>
  <si>
    <t>No contar o desconocer  lineamientos para la formulación estratégica institucional</t>
  </si>
  <si>
    <r>
      <rPr>
        <sz val="10"/>
        <color rgb="FFFF0000"/>
        <rFont val="Arial Narrow"/>
        <family val="2"/>
      </rPr>
      <t>Debido</t>
    </r>
    <r>
      <rPr>
        <sz val="10"/>
        <rFont val="Arial Narrow"/>
        <family val="2"/>
      </rPr>
      <t xml:space="preserve">  a que no se actualiza o socializa el proceso de Pensamiento y Direccionamiento estratégico </t>
    </r>
  </si>
  <si>
    <r>
      <rPr>
        <sz val="10"/>
        <color rgb="FFFF0000"/>
        <rFont val="Arial Narrow"/>
        <family val="2"/>
      </rPr>
      <t>Posibilidad de perdida</t>
    </r>
    <r>
      <rPr>
        <sz val="10"/>
        <color theme="1"/>
        <rFont val="Arial Narrow"/>
        <family val="2"/>
      </rPr>
      <t xml:space="preserve"> reputacional y económica por planificación institucional que no responda a los lineamientos del gobierno nacional y a las necesidades reales del sector solidario, </t>
    </r>
    <r>
      <rPr>
        <sz val="10"/>
        <color rgb="FFFF0000"/>
        <rFont val="Arial Narrow"/>
        <family val="2"/>
      </rPr>
      <t>debido</t>
    </r>
    <r>
      <rPr>
        <sz val="10"/>
        <color theme="1"/>
        <rFont val="Arial Narrow"/>
        <family val="2"/>
      </rPr>
      <t xml:space="preserve"> que no se actualiza o socializa el proceso de Pensamiento y direccionamiento estratégico </t>
    </r>
  </si>
  <si>
    <t>Ejecución y Administración de Procesos</t>
  </si>
  <si>
    <t>Muy Baja</t>
  </si>
  <si>
    <t>Catastrófico</t>
  </si>
  <si>
    <t>Extremo</t>
  </si>
  <si>
    <t>Revisión, actualización y  desarrollo del proceso de Pensamiento y Direccionamiento Estratégico, para la formulación e implementación de la Planeación Estratégica Institucional.</t>
  </si>
  <si>
    <t>X</t>
  </si>
  <si>
    <t>Preventivo</t>
  </si>
  <si>
    <t>Manual</t>
  </si>
  <si>
    <t>Documentado</t>
  </si>
  <si>
    <t>Continua</t>
  </si>
  <si>
    <t>Registro Material</t>
  </si>
  <si>
    <t>Reducir</t>
  </si>
  <si>
    <t>1. Formulación de la Planeación estratégica Institucional de acuerdo a los lineamiento del gobierno nacional y necesidades del sector solidario.
2. Monitoreo y seguimiento de los Indicadores de la UAEOS: en el plan Nacional de Desarrollo, Plan Sectorial, Plan Estratégico y Plan de acción de la entidad, y presentados al Comité de Gestión y Desempeño Institucional.</t>
  </si>
  <si>
    <t>Director Nacional
Director de Investigación y Planeación
Director de Desarrollo de las organizaciones Solidarias
Líderes de Procesos</t>
  </si>
  <si>
    <t>Enero 1 de 2022</t>
  </si>
  <si>
    <t>Junio 30
Diciembre 31</t>
  </si>
  <si>
    <t>La identificación de riesgos y sus controles para combatirlos  no son los adecuados para reducir, evitar o compartir los riesgos.</t>
  </si>
  <si>
    <r>
      <rPr>
        <sz val="10"/>
        <color rgb="FFFF0000"/>
        <rFont val="Arial Narrow"/>
        <family val="2"/>
      </rPr>
      <t>Debido</t>
    </r>
    <r>
      <rPr>
        <sz val="10"/>
        <rFont val="Arial Narrow"/>
        <family val="2"/>
      </rPr>
      <t xml:space="preserve"> a la falta de actualización de las herramientas para la gestión y Administración de Riesgos en la entidad.
</t>
    </r>
    <r>
      <rPr>
        <sz val="10"/>
        <color rgb="FFFF0000"/>
        <rFont val="Arial Narrow"/>
        <family val="2"/>
      </rPr>
      <t xml:space="preserve">
</t>
    </r>
    <r>
      <rPr>
        <sz val="10"/>
        <color theme="1"/>
        <rFont val="Arial Narrow"/>
        <family val="2"/>
      </rPr>
      <t xml:space="preserve">
 </t>
    </r>
  </si>
  <si>
    <r>
      <rPr>
        <sz val="10"/>
        <color rgb="FFFF0000"/>
        <rFont val="Arial Narrow"/>
        <family val="2"/>
      </rPr>
      <t>Posibilidad</t>
    </r>
    <r>
      <rPr>
        <sz val="10"/>
        <rFont val="Arial Narrow"/>
        <family val="2"/>
      </rPr>
      <t xml:space="preserve"> de perdida reputa</t>
    </r>
    <r>
      <rPr>
        <sz val="10"/>
        <color theme="1"/>
        <rFont val="Arial Narrow"/>
        <family val="2"/>
      </rPr>
      <t xml:space="preserve">cional y económica por uso de mecanismos de administración de riesgos inadecuados y deficiente detección temprana de riesgos, </t>
    </r>
    <r>
      <rPr>
        <sz val="10"/>
        <color rgb="FFFF0000"/>
        <rFont val="Arial Narrow"/>
        <family val="2"/>
      </rPr>
      <t xml:space="preserve">debido </t>
    </r>
    <r>
      <rPr>
        <sz val="10"/>
        <rFont val="Arial Narrow"/>
        <family val="2"/>
      </rPr>
      <t>a la falta de actualización de las herramientas para la gestión y Administración de Riesgos en la entidad</t>
    </r>
  </si>
  <si>
    <t>Baja</t>
  </si>
  <si>
    <t>Moderado</t>
  </si>
  <si>
    <t>Actualizar y socializar las herramientas para la Administración de riesgos de la entidad (Política de administración de riesgos, formatos, manual y procedimientos) de acuerdo con la normatividad y lineamiento vigentes.</t>
  </si>
  <si>
    <t>Detectivo</t>
  </si>
  <si>
    <t>1.Mantener actualizada la documentación y herramientas para la gestión de riesgos. 
2. Realizar análisis a los seguimientos que reportan los líderes de procesos frente a los controles establecidos en los  Mapa de Riesgos de la entidad periódicamente.</t>
  </si>
  <si>
    <t xml:space="preserve">Líderes de Procesos (1ra. Y 2da. Línea de defensa)
</t>
  </si>
  <si>
    <t>CFO</t>
  </si>
  <si>
    <t xml:space="preserve">Posibilidad de pérdida económica y reputacional </t>
  </si>
  <si>
    <t xml:space="preserve">
Debilidad en el diagnostico socio empresarial </t>
  </si>
  <si>
    <r>
      <t>Debido</t>
    </r>
    <r>
      <rPr>
        <sz val="10"/>
        <rFont val="Arial Narrow"/>
        <family val="2"/>
      </rPr>
      <t xml:space="preserve"> a organizaciones solidarias que no son perdurables y sostenibles en el tiempo.</t>
    </r>
  </si>
  <si>
    <r>
      <rPr>
        <sz val="10"/>
        <color rgb="FFFF0000"/>
        <rFont val="Arial Narrow"/>
        <family val="2"/>
      </rPr>
      <t>Posibilidad de perdida</t>
    </r>
    <r>
      <rPr>
        <sz val="10"/>
        <color theme="1"/>
        <rFont val="Arial Narrow"/>
        <family val="2"/>
      </rPr>
      <t xml:space="preserve"> económica y reputacional, </t>
    </r>
    <r>
      <rPr>
        <sz val="10"/>
        <color rgb="FFFF0000"/>
        <rFont val="Arial Narrow"/>
        <family val="2"/>
      </rPr>
      <t>debido</t>
    </r>
    <r>
      <rPr>
        <sz val="10"/>
        <color theme="1"/>
        <rFont val="Arial Narrow"/>
        <family val="2"/>
      </rPr>
      <t xml:space="preserve"> a organizaciones solidarias que no son perdurables y sostenibles en el tiempo.</t>
    </r>
  </si>
  <si>
    <t>Media</t>
  </si>
  <si>
    <t>Mayor</t>
  </si>
  <si>
    <t>Alto</t>
  </si>
  <si>
    <t>Implementar el programa integral de intervención PII (ruta)</t>
  </si>
  <si>
    <t>Registro Sustancial</t>
  </si>
  <si>
    <t xml:space="preserve">Acompañamiento técnico  a las organizaciones solidarias  durante los cuatro años que dura cada proceso .haciendo actualización cada año. </t>
  </si>
  <si>
    <t>Dirección de Desarrollo</t>
  </si>
  <si>
    <t>Posibilidad de incurrir en perdida económica y reputacional</t>
  </si>
  <si>
    <t xml:space="preserve"> Alcance de cobertura  para atender a las organizaciones solidarias </t>
  </si>
  <si>
    <r>
      <rPr>
        <sz val="11"/>
        <color rgb="FFFF0000"/>
        <rFont val="Arial Narrow"/>
        <family val="2"/>
      </rPr>
      <t>Debido a</t>
    </r>
    <r>
      <rPr>
        <sz val="11"/>
        <color theme="1"/>
        <rFont val="Arial Narrow"/>
        <family val="2"/>
      </rPr>
      <t xml:space="preserve">   presupuesto insuficiente  </t>
    </r>
  </si>
  <si>
    <r>
      <rPr>
        <sz val="11"/>
        <color rgb="FFFF0000"/>
        <rFont val="Arial Narrow"/>
        <family val="2"/>
      </rPr>
      <t>Posibilidad de perdida</t>
    </r>
    <r>
      <rPr>
        <sz val="11"/>
        <color theme="1"/>
        <rFont val="Arial Narrow"/>
        <family val="2"/>
      </rPr>
      <t xml:space="preserve"> reputacional  Debido a  presupuesto insuficiente  </t>
    </r>
  </si>
  <si>
    <t xml:space="preserve">Gestionar ante el ministerio de hacienda y crédito las necesidades presupuestales para la atención de fomento de la economía solidaria </t>
  </si>
  <si>
    <t xml:space="preserve">Presentar ante el proyecto de presupuesto para atender las necesidades de las organizaciones </t>
  </si>
  <si>
    <t>Coaccionar a los funcionarios, contratistas o supervisores  de la Unidad</t>
  </si>
  <si>
    <t>Debido a  ejercer coacción a los funcionarios, contratistas o supervisores de la unidad para un beneficio particular o de un tercero.</t>
  </si>
  <si>
    <t>Posibilidad perdida económica y reputacional  debido a  ejercer coacción a los funcionarios, contratistas o supervisores de la unidad para un beneficio particular o de un tercero.</t>
  </si>
  <si>
    <t>Fraude Interno - Corrupción</t>
  </si>
  <si>
    <t>Verificar   cumplimiento de la normativa vigente como. Circular para el supervisor.  resolución de funciones de supervisión, informes de supervisión   CIRCULAR 225 /15
Manual de contratación
Guía de Supervisión 
Guía de Financiero</t>
  </si>
  <si>
    <t>x</t>
  </si>
  <si>
    <t>Solicitar Informes de supervisión con evidencia de seguimiento de informes mensuales técnicos  del cooperante y contratista si aplica.</t>
  </si>
  <si>
    <t>Junio 30
Agosto 31
Diciembre 31</t>
  </si>
  <si>
    <t>GPP</t>
  </si>
  <si>
    <t>La no formulación, gestión y actualización de los planes, programas y proyectos por los formuladores y responsables, que permitan su desarrollo y ejecución de los proyectos de inversión.</t>
  </si>
  <si>
    <r>
      <rPr>
        <sz val="10"/>
        <color rgb="FFFF0000"/>
        <rFont val="Arial Narrow"/>
        <family val="2"/>
      </rPr>
      <t>Debido</t>
    </r>
    <r>
      <rPr>
        <sz val="10"/>
        <rFont val="Arial Narrow"/>
        <family val="2"/>
      </rPr>
      <t xml:space="preserve"> a la no ejecución de los proyectos de inversión. 
</t>
    </r>
  </si>
  <si>
    <r>
      <rPr>
        <sz val="10"/>
        <color rgb="FFFF0000"/>
        <rFont val="Arial Narrow"/>
        <family val="2"/>
      </rPr>
      <t>Posibilidad de perdida</t>
    </r>
    <r>
      <rPr>
        <sz val="10"/>
        <color theme="1"/>
        <rFont val="Arial Narrow"/>
        <family val="2"/>
      </rPr>
      <t xml:space="preserve"> económica y reputacional por la devolución de recursos de inversión asignados a la entidad, </t>
    </r>
    <r>
      <rPr>
        <sz val="10"/>
        <color rgb="FFFF0000"/>
        <rFont val="Arial Narrow"/>
        <family val="2"/>
      </rPr>
      <t>debido</t>
    </r>
    <r>
      <rPr>
        <sz val="10"/>
        <color theme="1"/>
        <rFont val="Arial Narrow"/>
        <family val="2"/>
      </rPr>
      <t xml:space="preserve"> a la no ejecución de los proyectos de inversión o fallas en la formulación en sus diferentes etapas. 
</t>
    </r>
  </si>
  <si>
    <t>Verificar el estado de actualización de los planes, programas y proyectos en el SUIP Y SPI y alertar sobre acciones a ejecutar por parte de los formuladores.</t>
  </si>
  <si>
    <t>Validar el cumplimiento de las actualizaciones de los planes, programas y proyectos por parte de los formuladores.</t>
  </si>
  <si>
    <t>Director de Investigación y Planeación
Director de Desarrollo de las organizaciones Solidarias</t>
  </si>
  <si>
    <t>Supervisar la ejecución de los proyectos de inversión, estableciéndose el grado de avance financiero y de entrega productos, y realizar los ajustes en la ejecución si a ello corresponde.</t>
  </si>
  <si>
    <t>Verificar el desarrollo y ejecución de los proyectos para establecer alertas en caso de presentar demoras, modificaciones en su desarrollo, o en la entrega de los productos contratados.</t>
  </si>
  <si>
    <t>Supervisor del contrato o convenio</t>
  </si>
  <si>
    <t>Existencia de interés particular en búsqueda de beneficios particulares o de terceros.</t>
  </si>
  <si>
    <r>
      <rPr>
        <sz val="10"/>
        <color rgb="FFFF0000"/>
        <rFont val="Arial Narrow"/>
        <family val="2"/>
      </rPr>
      <t xml:space="preserve">Debido </t>
    </r>
    <r>
      <rPr>
        <sz val="10"/>
        <rFont val="Arial Narrow"/>
        <family val="2"/>
      </rPr>
      <t>al desvió de</t>
    </r>
    <r>
      <rPr>
        <sz val="10"/>
        <color rgb="FFFF0000"/>
        <rFont val="Arial Narrow"/>
        <family val="2"/>
      </rPr>
      <t xml:space="preserve"> </t>
    </r>
    <r>
      <rPr>
        <sz val="10"/>
        <rFont val="Arial Narrow"/>
        <family val="2"/>
      </rPr>
      <t>la gestión pública en beneficio propio o de terceros en la formulación y actualización de Planes, Programas y Proyectos o en la contratación.</t>
    </r>
  </si>
  <si>
    <r>
      <rPr>
        <sz val="10"/>
        <color rgb="FFFF0000"/>
        <rFont val="Arial Narrow"/>
        <family val="2"/>
      </rPr>
      <t>Posibilidad</t>
    </r>
    <r>
      <rPr>
        <sz val="10"/>
        <color theme="1"/>
        <rFont val="Arial Narrow"/>
        <family val="2"/>
      </rPr>
      <t xml:space="preserve"> de perdida económica por solicitar o pedir dadivas o beneficios a nombre propio o de terceros, </t>
    </r>
    <r>
      <rPr>
        <sz val="10"/>
        <color rgb="FFFF0000"/>
        <rFont val="Arial Narrow"/>
        <family val="2"/>
      </rPr>
      <t>debido</t>
    </r>
    <r>
      <rPr>
        <sz val="10"/>
        <color theme="1"/>
        <rFont val="Arial Narrow"/>
        <family val="2"/>
      </rPr>
      <t xml:space="preserve"> al desvió de la gestión pública en beneficio propio o de terceros en la formulación y actualización de Planes, Programas y Proyectos.</t>
    </r>
  </si>
  <si>
    <t>Revisar y verificar que los formuladores o supervisores no tengan grados de consanguinidad o conflictos de intereses con los planes, programas y proyectos bajo su responsabilidad.</t>
  </si>
  <si>
    <t>Correctivo</t>
  </si>
  <si>
    <t>Revisar y verificar el responsable del rol de "Control de Formulación", que los cambios, actualizaciones, modificaciones, y ajustes en la formulación , se encuentren dentro de los lineamientos establecidos por el gobierno nacional, PND, Plan estratégico sectorial, y el plan estratégico de la entidad, y que no presenten conflicto de intereses.</t>
  </si>
  <si>
    <t>Responsable roll "Control de Formulación"</t>
  </si>
  <si>
    <t>GSM</t>
  </si>
  <si>
    <t>Omisión del envío de información o bases de datos, necesarios para la realización de las operaciones estadísticas internas (gestión institucional) o externas (Sector Solidario).</t>
  </si>
  <si>
    <r>
      <rPr>
        <sz val="10"/>
        <color rgb="FFFF0000"/>
        <rFont val="Arial Narrow"/>
        <family val="2"/>
      </rPr>
      <t>Debido</t>
    </r>
    <r>
      <rPr>
        <sz val="10"/>
        <rFont val="Arial Narrow"/>
        <family val="2"/>
      </rPr>
      <t xml:space="preserve"> a la falta criterios y de herramientas para recolección, validación y procesamiento de la información</t>
    </r>
  </si>
  <si>
    <r>
      <rPr>
        <sz val="10"/>
        <color rgb="FFFF0000"/>
        <rFont val="Arial Narrow"/>
        <family val="2"/>
      </rPr>
      <t>Posibilidad de perdida</t>
    </r>
    <r>
      <rPr>
        <sz val="10"/>
        <color theme="1"/>
        <rFont val="Arial Narrow"/>
        <family val="2"/>
      </rPr>
      <t xml:space="preserve"> reputacional y económica por ausencia de información que permita realizar el procesamiento y análisis de las operaciones estadísticas que permitan generar informes o reportes oportunos y adecuados para la toma de decisiones por parte de la Alta Dirección, </t>
    </r>
    <r>
      <rPr>
        <sz val="10"/>
        <color rgb="FFFF0000"/>
        <rFont val="Arial Narrow"/>
        <family val="2"/>
      </rPr>
      <t>debido</t>
    </r>
    <r>
      <rPr>
        <sz val="10"/>
        <color theme="1"/>
        <rFont val="Arial Narrow"/>
        <family val="2"/>
      </rPr>
      <t xml:space="preserve"> a la falta criterios y de herramientas para recolección, validación y procesamiento de la información</t>
    </r>
  </si>
  <si>
    <t>Diseñar y actualizar el  Plan Estadístico Institucional, las fichas de cada operación estadística y las herramientas de recolección de información  internas y externas</t>
  </si>
  <si>
    <t>Menor</t>
  </si>
  <si>
    <t>Actualizar el Plan Estadístico Institucional, las fichas de operaciones estadísticas y las herramientas de recolección</t>
  </si>
  <si>
    <t>Coordinación Grupo de Planeación y Estadística.
Profesional Especializado</t>
  </si>
  <si>
    <t>Verificación y consistencia de la información para su procesamiento.</t>
  </si>
  <si>
    <t>Bajo</t>
  </si>
  <si>
    <t>Realizar reportes de las operaciones estadísticas conforme a su periodicidad, verificando los criterios de calidad estadística.</t>
  </si>
  <si>
    <r>
      <rPr>
        <sz val="11"/>
        <color rgb="FFFF0000"/>
        <rFont val="Arial Narrow"/>
        <family val="2"/>
      </rPr>
      <t>Posibilidad de incurrir</t>
    </r>
    <r>
      <rPr>
        <sz val="11"/>
        <color theme="1"/>
        <rFont val="Arial Narrow"/>
        <family val="2"/>
      </rPr>
      <t xml:space="preserve"> en perdida reputacional y económica</t>
    </r>
  </si>
  <si>
    <t>La información o bases de datos de la entidad sea manipulada por personas no autorizadas.</t>
  </si>
  <si>
    <r>
      <t>Debido</t>
    </r>
    <r>
      <rPr>
        <sz val="10"/>
        <rFont val="Arial Narrow"/>
        <family val="2"/>
      </rPr>
      <t xml:space="preserve">  a la utilización indebida de información privilegiada para satisfacer un interés particular o favorecimiento de un tercero.</t>
    </r>
  </si>
  <si>
    <r>
      <rPr>
        <sz val="10"/>
        <color rgb="FFFF0000"/>
        <rFont val="Arial Narrow"/>
        <family val="2"/>
      </rPr>
      <t>Posibilidad</t>
    </r>
    <r>
      <rPr>
        <sz val="10"/>
        <color theme="1"/>
        <rFont val="Arial Narrow"/>
        <family val="2"/>
      </rPr>
      <t xml:space="preserve"> de perdida reputacional y económica, por manipulación de las bases de datos de operaciones estadísticas, </t>
    </r>
    <r>
      <rPr>
        <sz val="10"/>
        <color rgb="FFFF0000"/>
        <rFont val="Arial Narrow"/>
        <family val="2"/>
      </rPr>
      <t>debido</t>
    </r>
    <r>
      <rPr>
        <sz val="10"/>
        <rFont val="Arial Narrow"/>
        <family val="2"/>
      </rPr>
      <t xml:space="preserve"> a la utilización indebida de información privilegiada</t>
    </r>
    <r>
      <rPr>
        <sz val="10"/>
        <color theme="1"/>
        <rFont val="Arial Narrow"/>
        <family val="2"/>
      </rPr>
      <t xml:space="preserve"> para satisfacer un interés particular o favorecimiento de un tercero.</t>
    </r>
  </si>
  <si>
    <t>Restricción del acceso a la información y a las bases de datos de operaciones estadísticas a personal no autorizado.</t>
  </si>
  <si>
    <t>Leve</t>
  </si>
  <si>
    <t>Acceso a la información de las bases de datos catalogadas como sensibles de las operaciones estadísticas, únicamente al personal autorizado: al Coordinador del Grupo de Planeación y Estadístico y al contratista o a quien autorice la Dirección Nacional de la entidad.</t>
  </si>
  <si>
    <t>Coordinador Grupo de Planeación y Estadística</t>
  </si>
  <si>
    <t>GEO 01</t>
  </si>
  <si>
    <t>Posibilidad de pérdida económica y  reputacional</t>
  </si>
  <si>
    <t>Falta de conocimiento de los referentes doctrinales de la UAEOS por profesionales que desarrollan investigaciones.</t>
  </si>
  <si>
    <r>
      <rPr>
        <sz val="11"/>
        <color rgb="FFFF0000"/>
        <rFont val="Arial Narrow"/>
        <family val="2"/>
      </rPr>
      <t>Debido</t>
    </r>
    <r>
      <rPr>
        <sz val="11"/>
        <color theme="1"/>
        <rFont val="Arial Narrow"/>
        <family val="2"/>
      </rPr>
      <t xml:space="preserve"> a desarrollos investigativos que no se alinean a los referentes doctrinales institucionales</t>
    </r>
  </si>
  <si>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desarrollos investigativos que no se alinean a los referentes doctrinales institucionales. </t>
    </r>
  </si>
  <si>
    <t>Mesa de trabajo con cooperantes y/o contratistas/ investigadores/ para socializar los referentes doctrinales institucionales.</t>
  </si>
  <si>
    <t>Realizar mesa de trabajo con cooperantes y/o contratistas/ investigadores/ para socializar los referentes doctrinales institucionales.</t>
  </si>
  <si>
    <t>Coordinación 
Grupo de Educación e Investigación</t>
  </si>
  <si>
    <t>GEO 02</t>
  </si>
  <si>
    <t>Posibilidad de pérdida reputacional y pérdida económica</t>
  </si>
  <si>
    <t>Expedición de certificaciones de formación sin el cumplimiento de requisitos</t>
  </si>
  <si>
    <t xml:space="preserve">Debido a la emisión de certificados de procesos de formación sin el correspondiente cumplimiento de requisitos </t>
  </si>
  <si>
    <r>
      <rPr>
        <sz val="11"/>
        <color rgb="FFFF0000"/>
        <rFont val="Arial Narrow"/>
        <family val="2"/>
      </rPr>
      <t>Posibilidad</t>
    </r>
    <r>
      <rPr>
        <sz val="11"/>
        <color theme="1"/>
        <rFont val="Arial Narrow"/>
        <family val="2"/>
      </rPr>
      <t xml:space="preserve"> de pérdida económica y reputacional </t>
    </r>
    <r>
      <rPr>
        <sz val="11"/>
        <color rgb="FFFF0000"/>
        <rFont val="Arial Narrow"/>
        <family val="2"/>
      </rPr>
      <t>debido</t>
    </r>
    <r>
      <rPr>
        <sz val="11"/>
        <color theme="1"/>
        <rFont val="Arial Narrow"/>
        <family val="2"/>
      </rPr>
      <t xml:space="preserve"> a la emisión de certificados de procesos de formación sin el correspondiente cumplimiento de requisitos </t>
    </r>
  </si>
  <si>
    <t>Alta</t>
  </si>
  <si>
    <t>Socializar los requisitos asociados al procedimiento de emisión de certificados de procesos de formación desarrollados por la Caeos</t>
  </si>
  <si>
    <t>Divulgar internamente los requisitos asociados al procedimiento de emisión de certificados de procesos de formación desarrollados por la Caeos</t>
  </si>
  <si>
    <t>SC 01</t>
  </si>
  <si>
    <t>Posibilidad de pérdida reputacional</t>
  </si>
  <si>
    <t xml:space="preserve">Carencia de un desarrollo tecnológico integrado (para todos los canales de atención) que genere alertas preventivas, estadísticas y permita evidenciar la trazabilidad de las peticiones  </t>
  </si>
  <si>
    <r>
      <rPr>
        <sz val="11"/>
        <color rgb="FFFF0000"/>
        <rFont val="Arial Narrow"/>
        <family val="2"/>
      </rPr>
      <t>Debido</t>
    </r>
    <r>
      <rPr>
        <sz val="11"/>
        <color theme="1"/>
        <rFont val="Arial Narrow"/>
        <family val="2"/>
      </rPr>
      <t xml:space="preserve"> a peticiones resueltas de manera inoportuna y/o extemporánea</t>
    </r>
  </si>
  <si>
    <r>
      <rPr>
        <sz val="11"/>
        <color rgb="FFFF0000"/>
        <rFont val="Arial Narrow"/>
        <family val="2"/>
      </rPr>
      <t xml:space="preserve">Posibilidad </t>
    </r>
    <r>
      <rPr>
        <sz val="11"/>
        <color theme="1"/>
        <rFont val="Arial Narrow"/>
        <family val="2"/>
      </rPr>
      <t xml:space="preserve">de pérdida reputacional </t>
    </r>
    <r>
      <rPr>
        <sz val="11"/>
        <color rgb="FFFF0000"/>
        <rFont val="Arial Narrow"/>
        <family val="2"/>
      </rPr>
      <t>debido</t>
    </r>
    <r>
      <rPr>
        <sz val="11"/>
        <color theme="1"/>
        <rFont val="Arial Narrow"/>
        <family val="2"/>
      </rPr>
      <t xml:space="preserve"> a peticiones resueltas de manera inoportuna  y/o extemporánea.</t>
    </r>
  </si>
  <si>
    <t>Generar mecanismos de alerta temprana para recordar las peticiones asignadas a las diferentes áreas de la entidad.</t>
  </si>
  <si>
    <t>Remitir al menos dos veces por mes, a los jefes de cada área, la relación de peticiones pendientes</t>
  </si>
  <si>
    <t>Profesional Oficina de Servicio al ciudadano</t>
  </si>
  <si>
    <t>SC 02</t>
  </si>
  <si>
    <t>Soporte técnico del aplicativo SIIA en su programación y desarrollo de los  módulos que lo integran</t>
  </si>
  <si>
    <r>
      <rPr>
        <sz val="11"/>
        <color rgb="FFFF0000"/>
        <rFont val="Arial Narrow"/>
        <family val="2"/>
      </rPr>
      <t>Debido</t>
    </r>
    <r>
      <rPr>
        <sz val="11"/>
        <color theme="1"/>
        <rFont val="Arial Narrow"/>
        <family val="2"/>
      </rPr>
      <t xml:space="preserve"> al inadecuado funcionamiento del aplicativo SIIA</t>
    </r>
  </si>
  <si>
    <r>
      <rPr>
        <sz val="11"/>
        <color rgb="FFFF0000"/>
        <rFont val="Arial Narrow"/>
        <family val="2"/>
      </rPr>
      <t>Posibilidad</t>
    </r>
    <r>
      <rPr>
        <sz val="11"/>
        <color theme="1"/>
        <rFont val="Arial Narrow"/>
        <family val="2"/>
      </rPr>
      <t xml:space="preserve"> de pérdida económica y pérdida reputacional </t>
    </r>
    <r>
      <rPr>
        <sz val="11"/>
        <color rgb="FFFF0000"/>
        <rFont val="Arial Narrow"/>
        <family val="2"/>
      </rPr>
      <t>debido</t>
    </r>
    <r>
      <rPr>
        <sz val="11"/>
        <color theme="1"/>
        <rFont val="Arial Narrow"/>
        <family val="2"/>
      </rPr>
      <t xml:space="preserve"> al  inadecuado funcionamiento del aplicativo SIIA</t>
    </r>
  </si>
  <si>
    <t>Fallas Tecnológicas</t>
  </si>
  <si>
    <t xml:space="preserve">Reportar las necesidades de programación, mantenimiento y soporte al grupo de Tics </t>
  </si>
  <si>
    <t>Reportar las necesidades de programación, mantenimiento y soporte al grupo de Tics, cada vez que ocurran</t>
  </si>
  <si>
    <t xml:space="preserve">Profesional Especializado Grupo de educación e investigación </t>
  </si>
  <si>
    <t>SC 03</t>
  </si>
  <si>
    <t>Ejercer presión para agilizar la revisión de solicitudes de acreditación, no permitiendo la verificación de cumplimiento de requisitos</t>
  </si>
  <si>
    <r>
      <rPr>
        <sz val="11"/>
        <color rgb="FFFF0000"/>
        <rFont val="Arial Narrow"/>
        <family val="2"/>
      </rPr>
      <t>Debido</t>
    </r>
    <r>
      <rPr>
        <sz val="11"/>
        <color theme="1"/>
        <rFont val="Arial Narrow"/>
        <family val="2"/>
      </rPr>
      <t xml:space="preserve"> a la emisión de concepto favorable a solicitudes de acreditación sin el lleno de cumplimiento de requisitos.</t>
    </r>
  </si>
  <si>
    <r>
      <rPr>
        <sz val="11"/>
        <color rgb="FFFF0000"/>
        <rFont val="Arial Narrow"/>
        <family val="2"/>
      </rPr>
      <t>Posibilidad</t>
    </r>
    <r>
      <rPr>
        <sz val="11"/>
        <color theme="1"/>
        <rFont val="Arial Narrow"/>
        <family val="2"/>
      </rPr>
      <t xml:space="preserve"> de pérdida económica y pérdida reputacional</t>
    </r>
    <r>
      <rPr>
        <sz val="11"/>
        <color rgb="FFFF0000"/>
        <rFont val="Arial Narrow"/>
        <family val="2"/>
      </rPr>
      <t xml:space="preserve"> debido</t>
    </r>
    <r>
      <rPr>
        <sz val="11"/>
        <color theme="1"/>
        <rFont val="Arial Narrow"/>
        <family val="2"/>
      </rPr>
      <t xml:space="preserve"> a la emisión de concepto favorable a solicitudes de acreditación sin el lleno de cumplimiento de requisitos </t>
    </r>
  </si>
  <si>
    <t>Socializar las consecuencias de incurrir en actos de corrupción por no observar el marco normativo aplicable</t>
  </si>
  <si>
    <t xml:space="preserve">
Divulgar a la ciudadanía la gratuidad de las acciones que desarrolla la Caeos respecto del trámite
Socializar el marco normativo y procedimiento aplicable al trámite de acreditación.
</t>
  </si>
  <si>
    <t>GH 01</t>
  </si>
  <si>
    <r>
      <t xml:space="preserve">Por sanciones por parte de los entes de control e </t>
    </r>
    <r>
      <rPr>
        <sz val="10"/>
        <color rgb="FFFF0000"/>
        <rFont val="Arial Narrow"/>
        <family val="2"/>
      </rPr>
      <t>insatisfacción de los funcionarios de la entidad</t>
    </r>
  </si>
  <si>
    <r>
      <rPr>
        <sz val="10"/>
        <color rgb="FFFF0000"/>
        <rFont val="Arial Narrow"/>
        <family val="2"/>
      </rPr>
      <t>Debido</t>
    </r>
    <r>
      <rPr>
        <sz val="10"/>
        <color theme="1"/>
        <rFont val="Arial Narrow"/>
        <family val="2"/>
      </rPr>
      <t xml:space="preserve"> a la vinculación de los servidores públicos con documentación no idónea o sin el cumplimiento de los requisitos establecidos en la normatividad vigente.</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</si>
  <si>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por</t>
    </r>
    <r>
      <rPr>
        <sz val="10"/>
        <color theme="1"/>
        <rFont val="Arial Narrow"/>
        <family val="2"/>
      </rPr>
      <t xml:space="preserve"> sanciones por parte de los entes de control e insatisfacción de los funcionarios de la entidad, </t>
    </r>
    <r>
      <rPr>
        <sz val="10"/>
        <color rgb="FFFF0000"/>
        <rFont val="Arial Narrow"/>
        <family val="2"/>
      </rPr>
      <t>debido</t>
    </r>
    <r>
      <rPr>
        <sz val="10"/>
        <color theme="1"/>
        <rFont val="Arial Narrow"/>
        <family val="2"/>
      </rPr>
      <t xml:space="preserve"> a la vinculación de los servidores públicos con conflicto de intereses, documentación no idónea o sin el cumplimiento de los requisitos establecidos en la normatividad vigente para ocupar el cargo.</t>
    </r>
  </si>
  <si>
    <t>Conflicto de Intereses</t>
  </si>
  <si>
    <t xml:space="preserve">El profesional  responsable verifica la documentación presentada por el aspirante  frente a los requisitos establecidos el Manual especifico de Funciones y Competencias de la entidad, para posteriormente ser validado y aprobado por el Coordinador del área de gestión Humana. </t>
  </si>
  <si>
    <t>Verificación de la documentación en la plataforma de SIGEP II y cumplimiento de la normatividad vigente.</t>
  </si>
  <si>
    <t>GH 02</t>
  </si>
  <si>
    <t>Posibilidad de incurrir en perdida económica</t>
  </si>
  <si>
    <r>
      <rPr>
        <sz val="10"/>
        <color rgb="FFFF0000"/>
        <rFont val="Arial Narrow"/>
        <family val="2"/>
      </rPr>
      <t>Po</t>
    </r>
    <r>
      <rPr>
        <sz val="10"/>
        <color theme="1"/>
        <rFont val="Arial Narrow"/>
        <family val="2"/>
      </rPr>
      <t xml:space="preserve">r sanciones por entes de control o demandas por pagos inadecuados en la nomina </t>
    </r>
  </si>
  <si>
    <r>
      <rPr>
        <sz val="10"/>
        <color rgb="FFFF0000"/>
        <rFont val="Arial Narrow"/>
        <family val="2"/>
      </rPr>
      <t>Debido</t>
    </r>
    <r>
      <rPr>
        <sz val="10"/>
        <color theme="1"/>
        <rFont val="Arial Narrow"/>
        <family val="2"/>
      </rPr>
      <t xml:space="preserve"> a inconsistencias presentadas en la liquidación de la nómina  
 </t>
    </r>
  </si>
  <si>
    <r>
      <rPr>
        <sz val="10"/>
        <color rgb="FFFF0000"/>
        <rFont val="Arial Narrow"/>
        <family val="2"/>
      </rPr>
      <t>Posibilidad</t>
    </r>
    <r>
      <rPr>
        <sz val="10"/>
        <color theme="1"/>
        <rFont val="Arial Narrow"/>
        <family val="2"/>
      </rPr>
      <t xml:space="preserve"> de incurrir en perdida económica por sanciones por parte de  entes de control o demandas por pagos inadecuados en la nomina y liquidación de las prestaciones sociales, </t>
    </r>
    <r>
      <rPr>
        <sz val="10"/>
        <color rgb="FFFF0000"/>
        <rFont val="Arial Narrow"/>
        <family val="2"/>
      </rPr>
      <t>debido</t>
    </r>
    <r>
      <rPr>
        <sz val="10"/>
        <color theme="1"/>
        <rFont val="Arial Narrow"/>
        <family val="2"/>
      </rPr>
      <t xml:space="preserve"> a inconsistencias presentadas en la liquidación de la mismas.</t>
    </r>
  </si>
  <si>
    <t>Relaciones Laborales</t>
  </si>
  <si>
    <t>Validar y aprobar por el Coordinador de Gestión Humana la preliquidación de nomina presentada por el profesional responsable  a través de la verificación de la prenomina frente a la confrontación de las novedades y situaciones administrativas existentes.</t>
  </si>
  <si>
    <t>Revisión, validación y verificación de la preliquidación de nomina, para solicitud de PAC y  nomina mensual para su pago.</t>
  </si>
  <si>
    <t>Profesional Universitario Grupo de Gestión Humana
Coordinador Grupo de Gestión Humana
Subdirector Nacional</t>
  </si>
  <si>
    <t>GH 03</t>
  </si>
  <si>
    <r>
      <rPr>
        <sz val="11"/>
        <color rgb="FFFF0000"/>
        <rFont val="Arial Narrow"/>
        <family val="2"/>
      </rPr>
      <t>Posibilidad de incurri</t>
    </r>
    <r>
      <rPr>
        <sz val="11"/>
        <color theme="1"/>
        <rFont val="Arial Narrow"/>
        <family val="2"/>
      </rPr>
      <t>r en perdida económica</t>
    </r>
  </si>
  <si>
    <t>Por demandas generadas por accidentes de trabajo o
enfermedades laborales</t>
  </si>
  <si>
    <r>
      <rPr>
        <sz val="10"/>
        <color rgb="FFFF0000"/>
        <rFont val="Arial Narrow"/>
        <family val="2"/>
      </rPr>
      <t xml:space="preserve">Debido </t>
    </r>
    <r>
      <rPr>
        <sz val="10"/>
        <color theme="1"/>
        <rFont val="Arial Narrow"/>
        <family val="2"/>
      </rPr>
      <t xml:space="preserve">a la formulación e implementación del  Sistema de Gestión de la Seguridad y Salud en el Trabajo SG-SST, que no responde a las necesidades y características  de la entidad  </t>
    </r>
  </si>
  <si>
    <r>
      <rPr>
        <sz val="10"/>
        <color rgb="FFFF0000"/>
        <rFont val="Arial Narrow"/>
        <family val="2"/>
      </rPr>
      <t>Posibilidad</t>
    </r>
    <r>
      <rPr>
        <sz val="10"/>
        <color theme="1"/>
        <rFont val="Arial Narrow"/>
        <family val="2"/>
      </rPr>
      <t xml:space="preserve"> de incurrir en perdida económica por demandas generadas por accidentes de trabajo o enfermedades general o laboral, </t>
    </r>
    <r>
      <rPr>
        <sz val="10"/>
        <color rgb="FFFF0000"/>
        <rFont val="Arial Narrow"/>
        <family val="2"/>
      </rPr>
      <t>debido</t>
    </r>
    <r>
      <rPr>
        <sz val="10"/>
        <color theme="1"/>
        <rFont val="Arial Narrow"/>
        <family val="2"/>
      </rPr>
      <t xml:space="preserve"> a la formulación e implementación del  Sistema de Gestión de la Seguridad y Salud en el Trabajo SG-SST, que no responde a las necesidades y características  de la entidad </t>
    </r>
  </si>
  <si>
    <t>El profesional responsable del sistema de Gestión en Seguridad y Salud en el trabaja verifica el cumplimiento de las actividades consignadas en el Plan de SST, de conformidad con las normas vigentes y las necesidades de la Entidad.</t>
  </si>
  <si>
    <t>Reportar a la ARL oportunamente los accidentes de trabajo y los casos positivos de Covid - 19.</t>
  </si>
  <si>
    <t>Grupo de Gestión Humana
Coordinador Grupo de Gestión Humana</t>
  </si>
  <si>
    <t>GH 04</t>
  </si>
  <si>
    <t>Posibilidad de  incurrir perdida reputacional</t>
  </si>
  <si>
    <t>Por no tener acceso a los archivos de historias laborales</t>
  </si>
  <si>
    <r>
      <t xml:space="preserve">Debido </t>
    </r>
    <r>
      <rPr>
        <sz val="10"/>
        <rFont val="Arial Narrow"/>
        <family val="2"/>
      </rPr>
      <t>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</si>
  <si>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al incumplimiento de cargue de la información de salarios y tiempos de servicio, de los exfuncionarios o funcionarios de la Entidad, en la plataforma del Ministerio de Hacienda y Crédito Público - Oficina de Bonos pensionales - OBP. Certificación de tiempos laborados - CETIL.</t>
    </r>
  </si>
  <si>
    <t>Cargue información de tiempos laborados y salarios en la plataforma CETIL, previa verificación y validación de la información en las Historia Laborales de los exfuncionarios y funcionarios de la Entidad.</t>
  </si>
  <si>
    <t>Revisión de Historias laborales para validación y cargue de la información en el aplicativo CETIL, para su revisión y firma del Coordinador Grupo de Gestión Humana.</t>
  </si>
  <si>
    <t>Coordinador Grupo de Gestión Humana.</t>
  </si>
  <si>
    <t>GH 05</t>
  </si>
  <si>
    <t>Posibilidad de incurrir en perdida reputacional</t>
  </si>
  <si>
    <t>Selección del rubro de Funcionamiento o inversión diferente al requerido.</t>
  </si>
  <si>
    <r>
      <rPr>
        <sz val="10"/>
        <color rgb="FFFF0000"/>
        <rFont val="Arial Narrow"/>
        <family val="2"/>
      </rPr>
      <t>Debido</t>
    </r>
    <r>
      <rPr>
        <sz val="10"/>
        <color theme="1"/>
        <rFont val="Arial Narrow"/>
        <family val="2"/>
      </rPr>
      <t xml:space="preserve"> a liquidación en la selección de los rubros de funcionamiento o inversión.</t>
    </r>
  </si>
  <si>
    <r>
      <rPr>
        <sz val="10"/>
        <color rgb="FFFF0000"/>
        <rFont val="Arial Narrow"/>
        <family val="2"/>
      </rPr>
      <t>Posibilidad</t>
    </r>
    <r>
      <rPr>
        <sz val="10"/>
        <color theme="1"/>
        <rFont val="Arial Narrow"/>
        <family val="2"/>
      </rPr>
      <t xml:space="preserve"> de perdida económica por concepto de solicitud de tiquetes aéreos y liquidación de viáticos de comisión de servicios de los servidores públicos y contratistas de la entidad, </t>
    </r>
    <r>
      <rPr>
        <sz val="10"/>
        <color rgb="FFFF0000"/>
        <rFont val="Arial Narrow"/>
        <family val="2"/>
      </rPr>
      <t>debido</t>
    </r>
    <r>
      <rPr>
        <sz val="10"/>
        <color theme="1"/>
        <rFont val="Arial Narrow"/>
        <family val="2"/>
      </rPr>
      <t xml:space="preserve"> a liquidación en la selección de los rubros de funcionamiento o inversión.</t>
    </r>
  </si>
  <si>
    <t>Cargue de la información SIIF, verificación y aprobación de las solicitudes de tiquetes aéreos y viáticos de comisión de servicios de los servidores públicos.</t>
  </si>
  <si>
    <t>Verificación y cumplimiento cronograma remitido por el área correspondiente, aprobación por la Dirección Nacional</t>
  </si>
  <si>
    <t>Grupo de Gestión Humana
Subdirección Nacional
Grupo de Gestión Financiera</t>
  </si>
  <si>
    <t>CPR 01</t>
  </si>
  <si>
    <t>Falta de control  en la publicación de contenidos y piezas, en los canales establecidos para tal fin.</t>
  </si>
  <si>
    <r>
      <rPr>
        <sz val="10"/>
        <color rgb="FFFF0000"/>
        <rFont val="Arial Narrow"/>
        <family val="2"/>
      </rPr>
      <t>Debido</t>
    </r>
    <r>
      <rPr>
        <sz val="10"/>
        <rFont val="Arial Narrow"/>
        <family val="2"/>
      </rPr>
      <t xml:space="preserve"> a incumplimiento de los estándares de imagen corporativa, contenido inadecuado para publicaciones, o publicaciones que no han sido autorizadas. </t>
    </r>
  </si>
  <si>
    <r>
      <rPr>
        <sz val="10"/>
        <color rgb="FFFF0000"/>
        <rFont val="Arial Narrow"/>
        <family val="2"/>
      </rPr>
      <t xml:space="preserve">Posibilidad </t>
    </r>
    <r>
      <rPr>
        <sz val="10"/>
        <rFont val="Arial Narrow"/>
        <family val="2"/>
      </rPr>
      <t>de perdida reputacional</t>
    </r>
    <r>
      <rPr>
        <sz val="10"/>
        <color theme="1"/>
        <rFont val="Arial Narrow"/>
        <family val="2"/>
      </rPr>
      <t xml:space="preserve">, </t>
    </r>
    <r>
      <rPr>
        <sz val="10"/>
        <color rgb="FFFF0000"/>
        <rFont val="Arial Narrow"/>
        <family val="2"/>
      </rPr>
      <t>debido</t>
    </r>
    <r>
      <rPr>
        <sz val="10"/>
        <color theme="1"/>
        <rFont val="Arial Narrow"/>
        <family val="2"/>
      </rPr>
      <t xml:space="preserve"> a incumplimiento de los estándares de imagen corporativa, contenido inadecuado para publicaciones, o publicaciones que no han sido autorizadas. </t>
    </r>
  </si>
  <si>
    <t>El líder responsable del proceso, verificará  que la publicación y su contenido sea el previamente revisado y autorizado, en los tiempos y parámetros definidos.</t>
  </si>
  <si>
    <t>Verificar el cumplimiento en la publicación de cada uno de los contenidos autorizados por el líder de proceso.</t>
  </si>
  <si>
    <t>Líder del Proceso de Comunicación y Prensa</t>
  </si>
  <si>
    <t>CPR 02</t>
  </si>
  <si>
    <t>Falta de control en la recolección de la información que se produce en la UAEOS</t>
  </si>
  <si>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</si>
  <si>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r>
      <rPr>
        <sz val="10"/>
        <color rgb="FFFF0000"/>
        <rFont val="Arial Narrow"/>
        <family val="2"/>
      </rPr>
      <t>Posibilidad</t>
    </r>
    <r>
      <rPr>
        <sz val="10"/>
        <color theme="1"/>
        <rFont val="Arial Narrow"/>
        <family val="2"/>
      </rPr>
      <t xml:space="preserve"> de perdida reputacional, </t>
    </r>
    <r>
      <rPr>
        <sz val="10"/>
        <color rgb="FFFF0000"/>
        <rFont val="Arial Narrow"/>
        <family val="2"/>
      </rPr>
      <t>debido</t>
    </r>
    <r>
      <rPr>
        <sz val="10"/>
        <color theme="1"/>
        <rFont val="Arial Narrow"/>
        <family val="2"/>
      </rPr>
      <t xml:space="preserve"> a la recolección de la información  de manera extemporánea e incompleta  para ser publicada a través de los canales dispuestos por la Entidad.</t>
    </r>
  </si>
  <si>
    <t>El líder responsable del proceso deberá verificar y asegurar la recolección de contenidos dentro de los tiempos y estándares establecidos.</t>
  </si>
  <si>
    <t>Semanalmente mediante Consejo de  redacción el líder de proceso, verificará que la información que se produzca desde la UAEOS, se recolecte y difunda oportunamente a través de los canales establecidos para tal fin.</t>
  </si>
  <si>
    <t>GAD 01</t>
  </si>
  <si>
    <t>Posibilidad de pérdida económica</t>
  </si>
  <si>
    <t>Inventarios desactualizados</t>
  </si>
  <si>
    <r>
      <rPr>
        <sz val="10"/>
        <color rgb="FFFF0000"/>
        <rFont val="Arial Narrow"/>
        <family val="2"/>
      </rPr>
      <t xml:space="preserve">Debido </t>
    </r>
    <r>
      <rPr>
        <sz val="10"/>
        <color theme="1"/>
        <rFont val="Arial Narrow"/>
        <family val="2"/>
      </rPr>
      <t xml:space="preserve"> a extravio, sustracción,  fallas en la relación e identificación de los bienes, o administración de inventarios.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</si>
  <si>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extravio,  fallas en la relación e identificación de los bienes, o administración de inventarios.
</t>
    </r>
  </si>
  <si>
    <t xml:space="preserve">El profesional Especializado responsable de Inventarios, verifica cantidad y descripción de bienes contra factura, hoja de inventarios individual y diligenciamiento de los registros correspondientes de inventarios.           
</t>
  </si>
  <si>
    <t>Realizar toma física de inventarios de todos los bienes de la Entidad y presentar informe pormenorizado por funcionario (inventarios individuales) y por dependencia.</t>
  </si>
  <si>
    <t>Profesional Especializado Grupo de Gestión Administrativa</t>
  </si>
  <si>
    <t>GAD 02</t>
  </si>
  <si>
    <t>Disponer de un área inadecuada para el deposito provisional de los recursos de Caja Menor.</t>
  </si>
  <si>
    <r>
      <rPr>
        <sz val="10"/>
        <color rgb="FFFF0000"/>
        <rFont val="Arial Narrow"/>
        <family val="2"/>
      </rPr>
      <t>Debido</t>
    </r>
    <r>
      <rPr>
        <sz val="10"/>
        <color theme="1"/>
        <rFont val="Arial Narrow"/>
        <family val="2"/>
      </rPr>
      <t xml:space="preserve">  a sustracción de los recursos asignados a caja menor.</t>
    </r>
  </si>
  <si>
    <r>
      <rPr>
        <sz val="10"/>
        <color rgb="FFFF0000"/>
        <rFont val="Arial Narrow"/>
        <family val="2"/>
      </rPr>
      <t xml:space="preserve">Posibilidad </t>
    </r>
    <r>
      <rPr>
        <sz val="10"/>
        <rFont val="Arial Narrow"/>
        <family val="2"/>
      </rPr>
      <t>de perdida económica,</t>
    </r>
    <r>
      <rPr>
        <sz val="10"/>
        <color theme="1"/>
        <rFont val="Arial Narrow"/>
        <family val="2"/>
      </rPr>
      <t xml:space="preserve"> </t>
    </r>
    <r>
      <rPr>
        <sz val="10"/>
        <color rgb="FFFF0000"/>
        <rFont val="Arial Narrow"/>
        <family val="2"/>
      </rPr>
      <t>debido</t>
    </r>
    <r>
      <rPr>
        <sz val="10"/>
        <color theme="1"/>
        <rFont val="Arial Narrow"/>
        <family val="2"/>
      </rPr>
      <t xml:space="preserve"> a sustracción de los recursos asignados a caja menor.</t>
    </r>
  </si>
  <si>
    <t>Disponer de efectivo en montos no superiores a $500.000.</t>
  </si>
  <si>
    <t xml:space="preserve">Planear y programar las erogaciones de recursos de caja menor con base en necesidades estimadas o solicitudes de recursos por los diferentes conceptos. </t>
  </si>
  <si>
    <t>GAD 03</t>
  </si>
  <si>
    <t>Desconocimiento del Plan Institucional de Gestión Ambiental - PIGA y de las actividades  que lo contemplan.</t>
  </si>
  <si>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</si>
  <si>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r>
      <rPr>
        <sz val="10"/>
        <color rgb="FFFF0000"/>
        <rFont val="Arial Narrow"/>
        <family val="2"/>
      </rPr>
      <t>Posibilidad</t>
    </r>
    <r>
      <rPr>
        <sz val="10"/>
        <color theme="1"/>
        <rFont val="Arial Narrow"/>
        <family val="2"/>
      </rPr>
      <t xml:space="preserve"> de perdida reputacional y económica, </t>
    </r>
    <r>
      <rPr>
        <sz val="10"/>
        <color rgb="FFFF0000"/>
        <rFont val="Arial Narrow"/>
        <family val="2"/>
      </rPr>
      <t>debido</t>
    </r>
    <r>
      <rPr>
        <sz val="10"/>
        <color theme="1"/>
        <rFont val="Arial Narrow"/>
        <family val="2"/>
      </rPr>
      <t xml:space="preserve"> a incumplimiento del plan institucional de Gestión Ambiental - PIGA, como de las actividades allí contempladas.</t>
    </r>
  </si>
  <si>
    <t>Socialización del Plan Institucional de Gestión Ambiental - PIGA y a su desarrollo y seguimiento a sus actividades.</t>
  </si>
  <si>
    <t>Socializar el Plan Institucional de Gestión Ambiental - PIGA en el primer semestre del año y realizar seguimiento semestralmente en el desarrollo y cumplimiento de las actividades programadas.</t>
  </si>
  <si>
    <t xml:space="preserve">Grupo de Gestión Administrativa
Grupo de Planeación y Estadística </t>
  </si>
  <si>
    <t>GAD 04</t>
  </si>
  <si>
    <t>Nivel de acceso de personal no autorizado a la áreas de la Entidad</t>
  </si>
  <si>
    <r>
      <rPr>
        <sz val="11"/>
        <color rgb="FFFF0000"/>
        <rFont val="Arial Narrow"/>
        <family val="2"/>
      </rPr>
      <t>Debido</t>
    </r>
    <r>
      <rPr>
        <sz val="10"/>
        <color theme="1"/>
        <rFont val="Arial Narrow"/>
        <family val="2"/>
      </rPr>
      <t xml:space="preserve"> a sustracción de los bienes.</t>
    </r>
  </si>
  <si>
    <r>
      <rPr>
        <sz val="10"/>
        <color rgb="FFFF0000"/>
        <rFont val="Arial Narrow"/>
        <family val="2"/>
      </rPr>
      <t xml:space="preserve">Posibilidad </t>
    </r>
    <r>
      <rPr>
        <sz val="10"/>
        <rFont val="Arial Narrow"/>
        <family val="2"/>
      </rPr>
      <t>de perdida económica de bienes muebles, equipos y suministros de oficina</t>
    </r>
    <r>
      <rPr>
        <sz val="10"/>
        <color rgb="FFFF0000"/>
        <rFont val="Arial Narrow"/>
        <family val="2"/>
      </rPr>
      <t xml:space="preserve"> </t>
    </r>
    <r>
      <rPr>
        <sz val="10"/>
        <color theme="1"/>
        <rFont val="Arial Narrow"/>
        <family val="2"/>
      </rPr>
      <t xml:space="preserve">de la Unidad, </t>
    </r>
    <r>
      <rPr>
        <sz val="10"/>
        <color rgb="FFFF0000"/>
        <rFont val="Arial Narrow"/>
        <family val="2"/>
      </rPr>
      <t>debido</t>
    </r>
    <r>
      <rPr>
        <sz val="10"/>
        <color theme="1"/>
        <rFont val="Arial Narrow"/>
        <family val="2"/>
      </rPr>
      <t xml:space="preserve"> a sustracción de los bienes.
</t>
    </r>
  </si>
  <si>
    <t>Verificación identidad del personal autorizado a accesar a la Entidad.</t>
  </si>
  <si>
    <t>Autorización de acceso a personal externo y visitantes, previa identificación. Y acompañamiento por parte de un funcionario de la Entidad.</t>
  </si>
  <si>
    <t>Grupo de Gestión Administrativa
Todos los funcionarios de la Entidad</t>
  </si>
  <si>
    <t>GDO 01</t>
  </si>
  <si>
    <t>Posibilidad de pérdida económica y reputacional</t>
  </si>
  <si>
    <t>Procesos archivísticos no aplicados conforme a la normatividad vigente.</t>
  </si>
  <si>
    <r>
      <rPr>
        <sz val="10"/>
        <color rgb="FFFF0000"/>
        <rFont val="Arial Narrow"/>
        <family val="2"/>
      </rPr>
      <t>Debido</t>
    </r>
    <r>
      <rPr>
        <sz val="10"/>
        <color theme="1"/>
        <rFont val="Arial Narrow"/>
        <family val="2"/>
      </rPr>
      <t xml:space="preserve"> al  extravio o no tener acceso oportuno a los documentos objeto de consulta.</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</si>
  <si>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al  extravio o no tener acceso oportuno a los documentos objeto de consulta.</t>
    </r>
  </si>
  <si>
    <t>Aplicación de instrumentos, tales como las tablas de retención documental - TRD, inventario documental, hoja de control, y demás formatos (formatos de afuera) que aseguren una adecuada gestión y conservación de la documentación.</t>
  </si>
  <si>
    <t>Sin Documentar</t>
  </si>
  <si>
    <t>Aleatoria</t>
  </si>
  <si>
    <t xml:space="preserve">Programar una (1) visita trimestral a una dependencia para verificar y validar la adecuada aplicación de los instrumentos de control citados.   </t>
  </si>
  <si>
    <t>Grupo de Gestión Administrativa
Profesional o Tecnólogo en Gestión Documental</t>
  </si>
  <si>
    <t>GDO 02</t>
  </si>
  <si>
    <t>Posibilidad de perdida económica y reputacional</t>
  </si>
  <si>
    <t>Inexistencia de protocolos y lineamientos  para la administración de las comunicaciones oficiales.</t>
  </si>
  <si>
    <r>
      <rPr>
        <sz val="10"/>
        <color rgb="FFFF0000"/>
        <rFont val="Arial Narrow"/>
        <family val="2"/>
      </rPr>
      <t>Debido</t>
    </r>
    <r>
      <rPr>
        <sz val="10"/>
        <color theme="1"/>
        <rFont val="Arial Narrow"/>
        <family val="2"/>
      </rPr>
      <t xml:space="preserve"> a la suscripción de documentos por personal no autorizado.</t>
    </r>
  </si>
  <si>
    <r>
      <rPr>
        <sz val="10"/>
        <color rgb="FFFF0000"/>
        <rFont val="Arial Narrow"/>
        <family val="2"/>
      </rPr>
      <t>Posibilidad</t>
    </r>
    <r>
      <rPr>
        <sz val="10"/>
        <color theme="1"/>
        <rFont val="Arial Narrow"/>
        <family val="2"/>
      </rPr>
      <t xml:space="preserve"> de incurrir en perdida económica y reputacional, </t>
    </r>
    <r>
      <rPr>
        <sz val="10"/>
        <color rgb="FFFF0000"/>
        <rFont val="Arial Narrow"/>
        <family val="2"/>
      </rPr>
      <t>debido</t>
    </r>
    <r>
      <rPr>
        <sz val="10"/>
        <color theme="1"/>
        <rFont val="Arial Narrow"/>
        <family val="2"/>
      </rPr>
      <t xml:space="preserve"> a la suscripción de documentos por personal no autorizado.</t>
    </r>
  </si>
  <si>
    <t>Elaboración de un protocolo y lineamientos para la administración y control de las comunicaciones oficiales.</t>
  </si>
  <si>
    <t>Socializar el protocolo y los lineamientos para la administración de las comunicaciones oficiales.</t>
  </si>
  <si>
    <t>GFI 01</t>
  </si>
  <si>
    <t>Comprometer recursos afectando rubros y usos presupuestales diferentes al objeto contractual.</t>
  </si>
  <si>
    <r>
      <rPr>
        <sz val="10"/>
        <color rgb="FFFF0000"/>
        <rFont val="Arial Narrow"/>
        <family val="2"/>
      </rPr>
      <t xml:space="preserve">Debido </t>
    </r>
    <r>
      <rPr>
        <sz val="10"/>
        <color theme="1"/>
        <rFont val="Arial Narrow"/>
        <family val="2"/>
      </rPr>
      <t xml:space="preserve"> a que se certifique erróneamente la disponibilidad de un rubro presupuestal.</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</si>
  <si>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que se certifique erróneamente la disponibilidad de un rubro presupuestal.</t>
    </r>
  </si>
  <si>
    <t>Verificar y revisar que los rubros y usos presupuestales  se encuentren activos, creados y que sean acordes con el objeto contractual y las necesidades presentadas teniendo en cuenta la disponibilidad presupuestal por parte de los Funcionarios responsable de presupuesto.</t>
  </si>
  <si>
    <t>El Coordinador, técnico y auxiliar administrativo del Grupo de Gestión Financiera asesoraran en los rubros y usos presupuestales a utilizar.</t>
  </si>
  <si>
    <t>Profesional Especializado. Técnico y auxiliar Grupo de Gestión Financiera</t>
  </si>
  <si>
    <t>Brindar asesoría en la definición de los rubros y usos presupuestales para la adquisición de bienes o servicios por parte de los funcionario encargado del manejo de presupuesto.</t>
  </si>
  <si>
    <t>El Coordinador, contratista con funciones de contador, técnico,  auxiliar administrativo del Grupo de Gestión Financiera brindaran asesora para la definición de los rubros y usos presupuestales en la adquisición de bienes y servicios.</t>
  </si>
  <si>
    <t>Profesional Especializado, contratista con funciones de contador, Técnico y auxiliar Grupo de Gestión Financiera</t>
  </si>
  <si>
    <t>GFI 02</t>
  </si>
  <si>
    <t>Información que se presenta y alimenta el sistema es errada o se presenta por registros automaticos parametrizados..</t>
  </si>
  <si>
    <r>
      <rPr>
        <sz val="10"/>
        <color rgb="FFFF0000"/>
        <rFont val="Arial Narrow"/>
        <family val="2"/>
      </rPr>
      <t>Debido</t>
    </r>
    <r>
      <rPr>
        <sz val="10"/>
        <color theme="1"/>
        <rFont val="Arial Narrow"/>
        <family val="2"/>
      </rPr>
      <t xml:space="preserve"> a saldos de cuentas contables inconsistentes.</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</si>
  <si>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 a</t>
    </r>
    <r>
      <rPr>
        <sz val="10"/>
        <color theme="1"/>
        <rFont val="Arial Narrow"/>
        <family val="2"/>
      </rPr>
      <t xml:space="preserve"> saldos de cuentas contables inconsistentes.</t>
    </r>
  </si>
  <si>
    <t>Revisar y analizar la información de SIIF nación para realizar registros contables adecuados con base en la normatividad vigente.</t>
  </si>
  <si>
    <t>Orientar los diferentes grupos que suministran la información contable para que presenten la realidad económica de la Entidad, conforme a lo establecido por el Manual de Políticas y Prácticas Contables de la Unidad, la normatividad vigente y el material de apoyo de SIIF Nación.</t>
  </si>
  <si>
    <t>Profesional Especializado, Contratista con funciones de contador, Técnico y auxiliar Grupo de Gestión Financiera</t>
  </si>
  <si>
    <t>GFI 03</t>
  </si>
  <si>
    <t>Información presentada sin validación completa al momento de generarse la transmisión.</t>
  </si>
  <si>
    <r>
      <rPr>
        <sz val="10"/>
        <color rgb="FFFF0000"/>
        <rFont val="Arial Narrow"/>
        <family val="2"/>
      </rPr>
      <t>Debido</t>
    </r>
    <r>
      <rPr>
        <sz val="10"/>
        <color theme="1"/>
        <rFont val="Arial Narrow"/>
        <family val="2"/>
      </rPr>
      <t xml:space="preserve"> a inconsistencias en el reporte de información exogena y declaraciones tributarias.</t>
    </r>
  </si>
  <si>
    <r>
      <rPr>
        <sz val="10"/>
        <color rgb="FFFF0000"/>
        <rFont val="Arial Narrow"/>
        <family val="2"/>
      </rPr>
      <t>Posibilidad</t>
    </r>
    <r>
      <rPr>
        <sz val="10"/>
        <color theme="1"/>
        <rFont val="Arial Narrow"/>
        <family val="2"/>
      </rPr>
      <t xml:space="preserve"> de perdida economica y reputacional </t>
    </r>
    <r>
      <rPr>
        <sz val="10"/>
        <color rgb="FFFF0000"/>
        <rFont val="Arial Narrow"/>
        <family val="2"/>
      </rPr>
      <t>debido</t>
    </r>
    <r>
      <rPr>
        <sz val="10"/>
        <color theme="1"/>
        <rFont val="Arial Narrow"/>
        <family val="2"/>
      </rPr>
      <t xml:space="preserve"> a inconsistencias en el reporte de información exogena y declaraciones tributarias.</t>
    </r>
  </si>
  <si>
    <t>Revisar y conciliar la información exogena a reportar contra los saldos acumulados contables al cierre del periodo fiscal.</t>
  </si>
  <si>
    <t>Verificar que la información sea consistente antes de generar la trasmisión, con dos (2) dias como mínimo de antelación a la fecha de vencimiento de su presentación.</t>
  </si>
  <si>
    <t>Profesional Especializado Grado 13 y Contratista de apoyo a los medios magnéticos.</t>
  </si>
  <si>
    <t>GFI 04</t>
  </si>
  <si>
    <t>Selección del beneficiario final sin verificar.</t>
  </si>
  <si>
    <r>
      <rPr>
        <sz val="10"/>
        <color rgb="FFFF0000"/>
        <rFont val="Arial Narrow"/>
        <family val="2"/>
      </rPr>
      <t>Debido</t>
    </r>
    <r>
      <rPr>
        <sz val="10"/>
        <color theme="1"/>
        <rFont val="Arial Narrow"/>
        <family val="2"/>
      </rPr>
      <t xml:space="preserve"> a errada selección del beneficiario con traspaso a pagaduría, de acuerdo a los pagos establecidos a través de este medio.</t>
    </r>
  </si>
  <si>
    <r>
      <t xml:space="preserve">Posibilidad </t>
    </r>
    <r>
      <rPr>
        <sz val="10"/>
        <rFont val="Arial Narrow"/>
        <family val="2"/>
      </rPr>
      <t xml:space="preserve">de perdida reputacional </t>
    </r>
    <r>
      <rPr>
        <sz val="10"/>
        <color rgb="FFFF0000"/>
        <rFont val="Arial Narrow"/>
        <family val="2"/>
      </rPr>
      <t xml:space="preserve">debido </t>
    </r>
    <r>
      <rPr>
        <sz val="10"/>
        <rFont val="Arial Narrow"/>
        <family val="2"/>
      </rPr>
      <t>a errada selección del beneficiario con traspaso a pagaduría, de acuerdo a los pagos establecidos a través de este medio.</t>
    </r>
  </si>
  <si>
    <t>Revisar reporte de SIIF Nación de ordenes de pago no presupuestales.</t>
  </si>
  <si>
    <t>Verificar el tipo de beneficiario final</t>
  </si>
  <si>
    <t>Profesional Especializado Grado 13</t>
  </si>
  <si>
    <t>GIN 01</t>
  </si>
  <si>
    <t>Perdida reputacional y económica</t>
  </si>
  <si>
    <t>No disponer recursos presupuestales suficientes.</t>
  </si>
  <si>
    <r>
      <t>Debido</t>
    </r>
    <r>
      <rPr>
        <sz val="10"/>
        <rFont val="Arial Narrow"/>
        <family val="2"/>
      </rPr>
      <t xml:space="preserve"> a la no contratación de los procesos indispensables (mantenimiento preventivo y correctivo de hardware y software, obsolescencia de equipos tecnológicos) para el funcionamiento de la UAEOS.</t>
    </r>
  </si>
  <si>
    <r>
      <rPr>
        <sz val="10"/>
        <color rgb="FFFF0000"/>
        <rFont val="Arial Narrow"/>
        <family val="2"/>
      </rPr>
      <t>Posibilidad de perdida</t>
    </r>
    <r>
      <rPr>
        <sz val="10"/>
        <color theme="1"/>
        <rFont val="Arial Narrow"/>
        <family val="2"/>
      </rPr>
      <t xml:space="preserve"> reputacional y económica , </t>
    </r>
    <r>
      <rPr>
        <sz val="10"/>
        <color rgb="FFFF0000"/>
        <rFont val="Arial Narrow"/>
        <family val="2"/>
      </rPr>
      <t>debido</t>
    </r>
    <r>
      <rPr>
        <sz val="10"/>
        <color theme="1"/>
        <rFont val="Arial Narrow"/>
        <family val="2"/>
      </rPr>
      <t xml:space="preserve"> a la no contratación de los procesos indispensables (mantenimiento preventivo y correctivo de hardware y software, obsolescencia de equipos tecnológicos) para el funcionamiento de la UAEOS.</t>
    </r>
  </si>
  <si>
    <t>Realizar planeación (establecer prioridades y necesidades) de los recursos presupuestales necesarios para adelantar las actividades de contratación.</t>
  </si>
  <si>
    <t xml:space="preserve">Seguimiento  a los procesos de contratación del Grupo TICS conforme al Plan Anual de Adquisiciones </t>
  </si>
  <si>
    <t>Coordinador Grupo de Tecnologías de la Información</t>
  </si>
  <si>
    <t>GIN 02</t>
  </si>
  <si>
    <t>Sanciones económicas a la entidad</t>
  </si>
  <si>
    <t>Interrupción o fallas en los suministros de servicios (energía eléctrica, internet, y desastres naturales)</t>
  </si>
  <si>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</si>
  <si>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r>
      <rPr>
        <sz val="10"/>
        <color rgb="FFFF0000"/>
        <rFont val="Arial Narrow"/>
        <family val="2"/>
      </rPr>
      <t xml:space="preserve">Posibilidad </t>
    </r>
    <r>
      <rPr>
        <sz val="10"/>
        <rFont val="Arial Narrow"/>
        <family val="2"/>
      </rPr>
      <t xml:space="preserve">de perdida económica y reputacional, </t>
    </r>
    <r>
      <rPr>
        <sz val="10"/>
        <color rgb="FFFF0000"/>
        <rFont val="Arial Narrow"/>
        <family val="2"/>
      </rPr>
      <t>debido</t>
    </r>
    <r>
      <rPr>
        <sz val="10"/>
        <rFont val="Arial Narrow"/>
        <family val="2"/>
      </rPr>
      <t xml:space="preserve"> a un inadecuado manejo y mantenimiento de los equipos, fallas por factores internos o externos (Falta de cuidado en la manipulación y cuidado de equipos por personal de mantenimiento y funcionarios en general, suministro de energía eléctrica, fallas en internet, desastre natural, equipos obsoletos, o adecuaciones físicas  de infraestructura no planeadas).</t>
    </r>
  </si>
  <si>
    <t>Verificar informes ejecución del Plan de mantenimiento de software y hardware</t>
  </si>
  <si>
    <t>Ejecutar plan de mantenimiento de software y hardware</t>
  </si>
  <si>
    <t>Grupo TICS</t>
  </si>
  <si>
    <t>GIN 03</t>
  </si>
  <si>
    <t>Perdida económica y reputacional</t>
  </si>
  <si>
    <t>No contar con protocolos de seguridad informática, herramientas y aplicaciones de seguridad perimetral.</t>
  </si>
  <si>
    <r>
      <rPr>
        <sz val="10"/>
        <color rgb="FFFF0000"/>
        <rFont val="Arial Narrow"/>
        <family val="2"/>
      </rPr>
      <t>Debido</t>
    </r>
    <r>
      <rPr>
        <sz val="10"/>
        <rFont val="Arial Narrow"/>
        <family val="2"/>
      </rPr>
      <t xml:space="preserve">  a uso de software sin licencia, a fallas en la seguridad informática, de sus redes y bases de datos por manejo de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</si>
  <si>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uso de software sin licencia, </t>
    </r>
    <r>
      <rPr>
        <sz val="10"/>
        <color theme="1"/>
        <rFont val="Arial Narrow"/>
        <family val="2"/>
      </rPr>
      <t>a fallas en la seguridad informática, de sus redes y bases de datos por manejo de personal no autorizado.</t>
    </r>
  </si>
  <si>
    <t>Verificar el software instalado en los equipos de computo de la Entidad.</t>
  </si>
  <si>
    <t>Realizar jornadas de verificación de software no autorizado dentro de las actividades programadas de mantenimiento preventivo y correctivo.</t>
  </si>
  <si>
    <t>Coordinador Grupo de Tecnologías de la Información y el Supervisor del contrato designado</t>
  </si>
  <si>
    <t>GIN 04</t>
  </si>
  <si>
    <t>Sistemas de información no cuentan con controles adecuados y suficientes.</t>
  </si>
  <si>
    <r>
      <rPr>
        <sz val="10"/>
        <color rgb="FFFF0000"/>
        <rFont val="Arial Narrow"/>
        <family val="2"/>
      </rPr>
      <t>Debido</t>
    </r>
    <r>
      <rPr>
        <sz val="10"/>
        <color theme="1"/>
        <rFont val="Arial Narrow"/>
        <family val="2"/>
      </rPr>
      <t xml:space="preserve">  a sistemas de información susceptibles de manipulación o adulteración por personal no autorizado.</t>
    </r>
  </si>
  <si>
    <r>
      <rPr>
        <sz val="10"/>
        <color rgb="FFFF0000"/>
        <rFont val="Arial Narrow"/>
        <family val="2"/>
      </rPr>
      <t>Posibilidad</t>
    </r>
    <r>
      <rPr>
        <sz val="10"/>
        <color theme="1"/>
        <rFont val="Arial Narrow"/>
        <family val="2"/>
      </rPr>
      <t xml:space="preserve"> de perdida económica y reputacional, </t>
    </r>
    <r>
      <rPr>
        <sz val="10"/>
        <color rgb="FFFF0000"/>
        <rFont val="Arial Narrow"/>
        <family val="2"/>
      </rPr>
      <t>debido</t>
    </r>
    <r>
      <rPr>
        <sz val="10"/>
        <color theme="1"/>
        <rFont val="Arial Narrow"/>
        <family val="2"/>
      </rPr>
      <t xml:space="preserve"> a sistemas de información susceptibles de manipulación o adulteración por personal no autorizado.</t>
    </r>
  </si>
  <si>
    <t>Corrupción - Fraude Interno</t>
  </si>
  <si>
    <t>Actualizar los Usuarios con accesos, permisos de Administrador y contraseñas, para los diferentes aplicativos, Servidores y equipos de Cómputo.</t>
  </si>
  <si>
    <t>Automático</t>
  </si>
  <si>
    <t xml:space="preserve">Realizar jornadas de actualización de permisos de acceso a los roles de administrador, cada cuatro (4) meses; registrando los mismos en el formato "Dispositivos por IP". 
 </t>
  </si>
  <si>
    <t>Coordinador Grupo de Tecnologías de la Información y el Profesional Especializado</t>
  </si>
  <si>
    <t>GCO 01</t>
  </si>
  <si>
    <t>Intereses propios o particulares en procesos de contratación aperturados por la UAEOS.</t>
  </si>
  <si>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</si>
  <si>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procesos de contratación direccionados, con violación a las disposiciones existentes que regulan desde la selección objetiva, la existencia de conflictos de intereses entre el funcionario público, el adjudicante, el adjudicatario y el supervisor de un contrato o convenio, con intereses propios o a favor de particulares.
</t>
    </r>
  </si>
  <si>
    <t>Revisar Plan Anual de Adquisiciones para adelantar el proceso de contratación, acorde a las necesidades reales y definidas previamente.</t>
  </si>
  <si>
    <t>Revisar Plan anual de adquisiciones frente a solicitudes de procesos de contratación.</t>
  </si>
  <si>
    <t>Oficina Jurídica
Subdirección Nacional
Director de Investigación y Planeación
Director de Desarrollo de las organizaciones Solidarias</t>
  </si>
  <si>
    <t>Diligenciar formato con los requisitos establecidos en la norma para realizar estudios (formato de documento y estudios previos conforme a lo enunciado en la ley 1150 de 2007)</t>
  </si>
  <si>
    <t>Presentación y revisión de documentos de estudios previos conforme a lo indicado en la ley 1150 de 2.007</t>
  </si>
  <si>
    <t>GCO 02</t>
  </si>
  <si>
    <t>Interés particular del supervisor en la entrega del cumplido a satisfacción sin el lleno de los requisitos contractuales.</t>
  </si>
  <si>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</si>
  <si>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r>
      <rPr>
        <sz val="10"/>
        <color rgb="FFFF0000"/>
        <rFont val="Arial Narrow"/>
        <family val="2"/>
      </rPr>
      <t>Posibilidad de perdida</t>
    </r>
    <r>
      <rPr>
        <sz val="10"/>
        <color theme="1"/>
        <rFont val="Arial Narrow"/>
        <family val="2"/>
      </rPr>
      <t xml:space="preserve"> reputacional y económica, </t>
    </r>
    <r>
      <rPr>
        <sz val="10"/>
        <color rgb="FFFF0000"/>
        <rFont val="Arial Narrow"/>
        <family val="2"/>
      </rPr>
      <t>debido</t>
    </r>
    <r>
      <rPr>
        <sz val="10"/>
        <color theme="1"/>
        <rFont val="Arial Narrow"/>
        <family val="2"/>
      </rPr>
      <t xml:space="preserve"> a Informes de supervisión y recibos a satisfacción sin el cumplimiento de los requisitos y obligaciones contractuales</t>
    </r>
  </si>
  <si>
    <t>Revisar informes de supervisión de conformidad al objeto contractual del contratos o convenio.</t>
  </si>
  <si>
    <t>Informes de supervisión revisados</t>
  </si>
  <si>
    <t>Oficina Jurídica
Subdirección Nacional</t>
  </si>
  <si>
    <t>GCO 03</t>
  </si>
  <si>
    <t>Satisfacer un interés particular de carácter económico, de prestigio o de notoriedad.</t>
  </si>
  <si>
    <r>
      <rPr>
        <sz val="10"/>
        <color rgb="FFFF0000"/>
        <rFont val="Arial Narrow"/>
        <family val="2"/>
      </rPr>
      <t>Debido</t>
    </r>
    <r>
      <rPr>
        <sz val="10"/>
        <color theme="1"/>
        <rFont val="Arial Narrow"/>
        <family val="2"/>
      </rPr>
      <t xml:space="preserve"> a vínculos de parentesco, consanguíneo, civil, o legal entre un contratista y su supervisor.</t>
    </r>
  </si>
  <si>
    <r>
      <rPr>
        <sz val="10"/>
        <color rgb="FFFF0000"/>
        <rFont val="Arial Narrow"/>
        <family val="2"/>
      </rPr>
      <t>Posibilidad de perdida</t>
    </r>
    <r>
      <rPr>
        <sz val="10"/>
        <color theme="1"/>
        <rFont val="Arial Narrow"/>
        <family val="2"/>
      </rPr>
      <t xml:space="preserve"> reputacional, </t>
    </r>
    <r>
      <rPr>
        <sz val="10"/>
        <color rgb="FFFF0000"/>
        <rFont val="Arial Narrow"/>
        <family val="2"/>
      </rPr>
      <t>debido</t>
    </r>
    <r>
      <rPr>
        <sz val="10"/>
        <rFont val="Arial Narrow"/>
        <family val="2"/>
      </rPr>
      <t xml:space="preserve"> a vínculos de parentesco, consanguíneo, civil, o legal entre un contratista y su supervisor o en acciones que insidan directamente en su configuración.</t>
    </r>
  </si>
  <si>
    <t>Efectuar revisión regimen de inhabilidades e incompatibilidades, consagrado en la Ley 80 de 1.993; y ley 1474 de 2.011.</t>
  </si>
  <si>
    <t>Mitigar</t>
  </si>
  <si>
    <t>Efectuar consulta ante el aplicativo de la Procuraduría General de la Nación, en el que permita a la UAEOS conocer si el futuro cooperante o contratista se encuentra incurso en causal de inhabilidad o incompatibilidad. 
Solicitar a los futuros cooperantes o contratistas, declaración de no encontrarse incursos en causal de inhabilidad o incompatibilidad sobreviniente frente a directivos y funcionarios públicos que participan en  un proceso contractual al interior de la UAEOS.</t>
  </si>
  <si>
    <t>Solicitar a los futuros contratistas y/o supervisores de contratos y/o convenios de la UAEOS, declaración de estar incurso o no en causal de conflicto de intereses, frente al futuro contratista o cooperante.</t>
  </si>
  <si>
    <t xml:space="preserve">Validar diligenciamiento  de declaración de estar incurso o no, en la causal de conflicto de intereses. </t>
  </si>
  <si>
    <t>GJU 01</t>
  </si>
  <si>
    <t>Falta de planeación en la asignación del apoderado judicial.</t>
  </si>
  <si>
    <r>
      <rPr>
        <sz val="11"/>
        <color rgb="FFFF0000"/>
        <rFont val="Arial Narrow"/>
        <family val="2"/>
      </rPr>
      <t xml:space="preserve">Debido </t>
    </r>
    <r>
      <rPr>
        <sz val="11"/>
        <color theme="1"/>
        <rFont val="Arial Narrow"/>
        <family val="2"/>
      </rPr>
      <t>a la asignación de apoderado judicial sin idoneidad y experiencia.</t>
    </r>
  </si>
  <si>
    <r>
      <rPr>
        <sz val="11"/>
        <color rgb="FFFF0000"/>
        <rFont val="Arial Narrow"/>
        <family val="2"/>
      </rPr>
      <t>Posibilidad</t>
    </r>
    <r>
      <rPr>
        <sz val="11"/>
        <rFont val="Arial Narrow"/>
        <family val="2"/>
      </rPr>
      <t xml:space="preserve"> de perdida reputacional y económica por p</t>
    </r>
    <r>
      <rPr>
        <sz val="11"/>
        <color theme="1"/>
        <rFont val="Arial Narrow"/>
        <family val="2"/>
      </rPr>
      <t xml:space="preserve">rocesos judiciales sin defensa técnica, en favor de los intereses de la Entidad; lo anterior </t>
    </r>
    <r>
      <rPr>
        <sz val="11"/>
        <color rgb="FFFF0000"/>
        <rFont val="Arial Narrow"/>
        <family val="2"/>
      </rPr>
      <t>debido</t>
    </r>
    <r>
      <rPr>
        <sz val="11"/>
        <color theme="1"/>
        <rFont val="Arial Narrow"/>
        <family val="2"/>
      </rPr>
      <t xml:space="preserve"> a la designación de apoderado judicial sin idoneidad y experiencia.</t>
    </r>
    <r>
      <rPr>
        <sz val="11"/>
        <color rgb="FFFF0000"/>
        <rFont val="Arial Narrow"/>
        <family val="2"/>
      </rPr>
      <t/>
    </r>
  </si>
  <si>
    <t>Estudiar hojas de vida de apoderados judiciales de procesos  a favor o en contra de la UAEOS.</t>
  </si>
  <si>
    <t>Validación y verificación de hojas de vida de los apoderados judiciales Consejo Superior de la Judicatura.</t>
  </si>
  <si>
    <t>GJU 02</t>
  </si>
  <si>
    <t>Deficiente Planeación en la designación oportuna de apoderado judicial en las diferentes etapas de los procesos.</t>
  </si>
  <si>
    <r>
      <rPr>
        <sz val="11"/>
        <color rgb="FFFF0000"/>
        <rFont val="Arial Narrow"/>
        <family val="2"/>
      </rPr>
      <t>Debido</t>
    </r>
    <r>
      <rPr>
        <sz val="11"/>
        <color theme="1"/>
        <rFont val="Arial Narrow"/>
        <family val="2"/>
      </rPr>
      <t xml:space="preserve"> a  Procesos sin asignación de apoderado judicial, Procesos judiciales sin oportuno seguimiento, Procesos judiciales sin intervención oportuna</t>
    </r>
  </si>
  <si>
    <r>
      <rPr>
        <sz val="11"/>
        <color rgb="FFFF0000"/>
        <rFont val="Arial Narrow"/>
        <family val="2"/>
      </rPr>
      <t xml:space="preserve">Posibilidad </t>
    </r>
    <r>
      <rPr>
        <sz val="11"/>
        <rFont val="Arial Narrow"/>
        <family val="2"/>
      </rPr>
      <t xml:space="preserve">de perdida reputacional y económica por Procesos sin defensa judicial oportuna.                            </t>
    </r>
    <r>
      <rPr>
        <sz val="11"/>
        <color theme="1"/>
        <rFont val="Arial Narrow"/>
        <family val="2"/>
      </rPr>
      <t xml:space="preserve">                 </t>
    </r>
    <r>
      <rPr>
        <sz val="11"/>
        <color rgb="FFFF0000"/>
        <rFont val="Arial Narrow"/>
        <family val="2"/>
      </rPr>
      <t xml:space="preserve"> Debido </t>
    </r>
    <r>
      <rPr>
        <sz val="11"/>
        <color theme="1"/>
        <rFont val="Arial Narrow"/>
        <family val="2"/>
      </rPr>
      <t>a  Procesos sin designación de apoderado judicial, Procesos judiciales sin oportuno seguimiento, Procesos judiciales sin intervención oportuna</t>
    </r>
  </si>
  <si>
    <t>Designar oportuna y adecuadamente los apoderados judiciales</t>
  </si>
  <si>
    <t>Apoderados judiciales designados en las etapas procesales</t>
  </si>
  <si>
    <t>GJU 03</t>
  </si>
  <si>
    <t>No establecimientos de controles y seguimientos a las PQRDS radicadas al interior de la UAEOS</t>
  </si>
  <si>
    <r>
      <rPr>
        <sz val="11"/>
        <color rgb="FFFF0000"/>
        <rFont val="Arial Narrow"/>
        <family val="2"/>
      </rPr>
      <t xml:space="preserve"> Debido</t>
    </r>
    <r>
      <rPr>
        <sz val="11"/>
        <color theme="1"/>
        <rFont val="Arial Narrow"/>
        <family val="2"/>
      </rPr>
      <t xml:space="preserve"> a  Respuestas a las PQRDS fuera de los términos establecidos, Respuestas a las PQRDS no congruentes con lo solicitado,  y PQRDS sin traslado oportuno.</t>
    </r>
  </si>
  <si>
    <r>
      <rPr>
        <sz val="11"/>
        <color rgb="FFFF0000"/>
        <rFont val="Arial Narrow"/>
        <family val="2"/>
      </rPr>
      <t>Posibilidad</t>
    </r>
    <r>
      <rPr>
        <sz val="11"/>
        <rFont val="Arial Narrow"/>
        <family val="2"/>
      </rPr>
      <t xml:space="preserve"> de perdida reputacional y económica po</t>
    </r>
    <r>
      <rPr>
        <sz val="11"/>
        <color theme="1"/>
        <rFont val="Arial Narrow"/>
        <family val="2"/>
      </rPr>
      <t xml:space="preserve">r Respuesta a PQRDS sin el lleno de los requisitos legales. </t>
    </r>
    <r>
      <rPr>
        <sz val="11"/>
        <color rgb="FFFF0000"/>
        <rFont val="Arial Narrow"/>
        <family val="2"/>
      </rPr>
      <t xml:space="preserve"> Debido </t>
    </r>
    <r>
      <rPr>
        <sz val="11"/>
        <color theme="1"/>
        <rFont val="Arial Narrow"/>
        <family val="2"/>
      </rPr>
      <t>a  Respuestas a las PQRDS fuera de los términos establecidos, Respuestas a las PQRDS no congruentes con lo solicitado,  y PQRDS sin traslado oportuno.</t>
    </r>
  </si>
  <si>
    <t>Revisión oportuna de las PQRDS presentadas con respuestas dentro de los términos de Ley</t>
  </si>
  <si>
    <t>PQRDS resueltas en los términos de Ley</t>
  </si>
  <si>
    <t>GJU 04</t>
  </si>
  <si>
    <t>La no verificación de existencia de incompatibilidad o conflicto de intereses entre el apoderado designado por la UAEOS y la parte demandante o demandada según corresponda.</t>
  </si>
  <si>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</si>
  <si>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r>
      <rPr>
        <sz val="11"/>
        <color rgb="FFFF0000"/>
        <rFont val="Arial Narrow"/>
        <family val="2"/>
      </rPr>
      <t>Posibilidad</t>
    </r>
    <r>
      <rPr>
        <sz val="11"/>
        <color theme="1"/>
        <rFont val="Arial Narrow"/>
        <family val="2"/>
      </rPr>
      <t xml:space="preserve"> de perdida reputacional, </t>
    </r>
    <r>
      <rPr>
        <sz val="11"/>
        <color rgb="FFFF0000"/>
        <rFont val="Arial Narrow"/>
        <family val="2"/>
      </rPr>
      <t>debido</t>
    </r>
    <r>
      <rPr>
        <sz val="11"/>
        <color theme="1"/>
        <rFont val="Arial Narrow"/>
        <family val="2"/>
      </rPr>
      <t xml:space="preserve"> a vínculos de parentesco, consanguíneo, civil, o legal entre un apoderado judicial y la parte demandante o demandada en acciones que insidan directamente en su configuración.</t>
    </r>
  </si>
  <si>
    <t>Asignación de apoderados judiciales con verificación por proceso, del régimen de inhabilidades e incompatibilidades y conflicto de interés</t>
  </si>
  <si>
    <t>GME 01</t>
  </si>
  <si>
    <t xml:space="preserve">La prestación de un servicio o producto no conforme contrario con los criterios establecidos para la prestación de un servicio o producto con los estándares de calidad y/o a los términos o condiciones establecidas contractualmente. </t>
  </si>
  <si>
    <r>
      <t>Debido</t>
    </r>
    <r>
      <rPr>
        <sz val="10"/>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</si>
  <si>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r>
      <rPr>
        <sz val="10"/>
        <color rgb="FFFF0000"/>
        <rFont val="Arial Narrow"/>
        <family val="2"/>
      </rPr>
      <t>Posibilidad de perdida</t>
    </r>
    <r>
      <rPr>
        <sz val="10"/>
        <color theme="1"/>
        <rFont val="Arial Narrow"/>
        <family val="2"/>
      </rPr>
      <t xml:space="preserve"> reputacional y económica por presencia de un producto o servicio no conforme,  en la producción o prestación de servicios al sector solidario, </t>
    </r>
    <r>
      <rPr>
        <sz val="10"/>
        <color rgb="FFFF0000"/>
        <rFont val="Arial Narrow"/>
        <family val="2"/>
      </rPr>
      <t>debido</t>
    </r>
    <r>
      <rPr>
        <sz val="10"/>
        <color theme="1"/>
        <rFont val="Arial Narrow"/>
        <family val="2"/>
      </rPr>
      <t xml:space="preserve"> que no se tuvo en cuenta los criterios establecidos para determinar el producto o servicio no conforme y/o al incumplimiento de característica o productos acordados, u otro que se definió en las condiciones y términos establecidos contractualmente.</t>
    </r>
  </si>
  <si>
    <t>El líder responsable del proceso respectivo donde se presta el servicio o producto, verificará el cumplimiento de las característica y criterios establecidos para la conformidad de los productos o servicios de la Unidad.</t>
  </si>
  <si>
    <t xml:space="preserve">Mayor </t>
  </si>
  <si>
    <t>Verificar el cumplimiento de las características y criterios establecidos para la conformidad de los productos o servicios de la Unidad, estableciendo una lista de chequeo en cumplimiento de las características y condiciones del producto o servicio</t>
  </si>
  <si>
    <t>Líder del Proceso misional donde se genera el producto o servicio no conforme.</t>
  </si>
  <si>
    <t>El Director Técnico del área donde se lleva a cavo la prestación del producto o servicio respectivo, validará el cumplimiento de los requisitos, características y criterios establecidos para la conformidad de los productos o servicios de la Unidad.</t>
  </si>
  <si>
    <t>Validar el cumplimiento de las característica y criterios establecidos para la conformidad de los productos o servicios de la Unidad, estableciendo una lista de chequeo en cumplimiento de las características y condiciones del producto o servicio</t>
  </si>
  <si>
    <t>Director de Investigación y Planeación
Director de Desarrollo de las organizaciones Solidarias</t>
  </si>
  <si>
    <t>GME 02</t>
  </si>
  <si>
    <r>
      <rPr>
        <sz val="10"/>
        <color rgb="FFFF0000"/>
        <rFont val="Arial Narrow"/>
        <family val="2"/>
      </rPr>
      <t>Po</t>
    </r>
    <r>
      <rPr>
        <sz val="10"/>
        <color theme="1"/>
        <rFont val="Arial Narrow"/>
        <family val="2"/>
      </rPr>
      <t>r quejas o reclamos de la ciudadanía en general o sanciones por entes de control de índole administrativo o disciplinario.</t>
    </r>
  </si>
  <si>
    <r>
      <rPr>
        <sz val="10"/>
        <color rgb="FFFF0000"/>
        <rFont val="Arial Narrow"/>
        <family val="2"/>
      </rPr>
      <t>Debido</t>
    </r>
    <r>
      <rPr>
        <sz val="10"/>
        <rFont val="Arial Narrow"/>
        <family val="2"/>
      </rPr>
      <t xml:space="preserve"> a fallas en el aseguramiento de los documentos que se encuentran disponible para el uso de los funcionarios o para consulta de la ciudadanía en general. </t>
    </r>
    <r>
      <rPr>
        <sz val="10"/>
        <color theme="1"/>
        <rFont val="Arial Narrow"/>
        <family val="2"/>
      </rPr>
      <t xml:space="preserve">
 </t>
    </r>
  </si>
  <si>
    <r>
      <rPr>
        <sz val="10"/>
        <color rgb="FFFF0000"/>
        <rFont val="Arial Narrow"/>
        <family val="2"/>
      </rPr>
      <t>Posibilidad de perdida</t>
    </r>
    <r>
      <rPr>
        <sz val="10"/>
        <color theme="1"/>
        <rFont val="Arial Narrow"/>
        <family val="2"/>
      </rPr>
      <t xml:space="preserve"> reputacional por el uso de un documento desactualizado o obsoleto en la gestión interna o para la prestación de un servicio o producto de la Unidad. </t>
    </r>
    <r>
      <rPr>
        <sz val="10"/>
        <color rgb="FFFF0000"/>
        <rFont val="Arial Narrow"/>
        <family val="2"/>
      </rPr>
      <t>Debido</t>
    </r>
    <r>
      <rPr>
        <sz val="10"/>
        <color theme="1"/>
        <rFont val="Arial Narrow"/>
        <family val="2"/>
      </rPr>
      <t xml:space="preserve"> a fallas en el aseguramiento de los criterios del producto o servicio no conforme documentos que se encuentran disponible para el uso de los funcionarios o para consulta de la ciudadanía en general. </t>
    </r>
  </si>
  <si>
    <t xml:space="preserve">El líder de proceso responsable de actualizar y socializar los documentos aprobados, realizará el aseguramiento de los documentos que se encuentran disponible para el uso de los funcionarios o para consulta de la ciudadanía en general. </t>
  </si>
  <si>
    <t xml:space="preserve">El profesional responsable de revisión y actualización de documentos, verificará que la última versión vigente se encuentre disponible para el uso de los funcionarios o para consulta de la ciudadanía en general. </t>
  </si>
  <si>
    <t>Profesional líder de mejoramiento</t>
  </si>
  <si>
    <t>GME 03</t>
  </si>
  <si>
    <r>
      <rPr>
        <sz val="10"/>
        <color rgb="FFFF0000"/>
        <rFont val="Arial Narrow"/>
        <family val="2"/>
      </rPr>
      <t>Posibilidad de incurri</t>
    </r>
    <r>
      <rPr>
        <sz val="10"/>
        <color theme="1"/>
        <rFont val="Arial Narrow"/>
        <family val="2"/>
      </rPr>
      <t>r en perdida repuacional y económica</t>
    </r>
  </si>
  <si>
    <r>
      <rPr>
        <sz val="10"/>
        <color rgb="FFFF0000"/>
        <rFont val="Arial Narrow"/>
        <family val="2"/>
      </rPr>
      <t>Por</t>
    </r>
    <r>
      <rPr>
        <sz val="10"/>
        <color theme="1"/>
        <rFont val="Arial Narrow"/>
        <family val="2"/>
      </rPr>
      <t xml:space="preserve"> la presentación de un bajo desempeño institucional y no atención oportuna de la prestación de los servicios a cargo de la entidad.</t>
    </r>
  </si>
  <si>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t>
    </r>
  </si>
  <si>
    <r>
      <rPr>
        <sz val="10"/>
        <color rgb="FFFF0000"/>
        <rFont val="Arial Narrow"/>
        <family val="2"/>
      </rPr>
      <t>Posibilidad</t>
    </r>
    <r>
      <rPr>
        <sz val="10"/>
        <color theme="1"/>
        <rFont val="Arial Narrow"/>
        <family val="2"/>
      </rPr>
      <t xml:space="preserve"> de incurrir en perdida económica por deficiencia en la gestión integral en todas áreas de la Unidad, generada por incumplimiento de realizar oportunidades de mejoramiento, </t>
    </r>
    <r>
      <rPr>
        <sz val="10"/>
        <color rgb="FFFF0000"/>
        <rFont val="Arial Narrow"/>
        <family val="2"/>
      </rPr>
      <t>debido</t>
    </r>
    <r>
      <rPr>
        <sz val="10"/>
        <rFont val="Arial Narrow"/>
        <family val="2"/>
      </rPr>
      <t xml:space="preserve"> a la no atención de observaciones, recomendaciones o hallazgos producto de evaluaciones, autoevaluaciones y auditorias por parte de fuentes internas o externas en la medición del desempeño institucional FURAG.</t>
    </r>
  </si>
  <si>
    <t>El líder de proceso y su equipo adelantaran revisión general periódica de la documentación y herramientas disponibles para el desempeño, así mismo revisará y atenderá las recomendaciones, observaciones y hallazgos provenientes de evaluaciones internas o externas, como también las sugerencias de los ciudadanos, con el fin de adelantar los planes de mejoramiento y las acciones necesarias que den respuesta a los hallazgos y que respondan a éstas.</t>
  </si>
  <si>
    <t xml:space="preserve">El profesional líder del Proceso de Mejoramiento, realizará seguimientos conjuntos con los líderes de procesos de la entidad, de forma periódica, de las oportunidades de mejora, observaciones, recomendaciones y hallazgos provenientes de diferentes fuentes, con el fin que se implementen o se realicen acciones de mejora con el fin de atender la gestión institucional. 
</t>
  </si>
  <si>
    <t>Líder Proceso de Gestión de Mejoramiento</t>
  </si>
  <si>
    <t>GCE 01</t>
  </si>
  <si>
    <t>Recibimiento de dadivas por parte de un funcionario de la oficina de Control Interno para alterar el informe de auditoria.</t>
  </si>
  <si>
    <r>
      <rPr>
        <sz val="10"/>
        <color rgb="FFFF0000"/>
        <rFont val="Arial Narrow"/>
        <family val="2"/>
      </rPr>
      <t>Debido</t>
    </r>
    <r>
      <rPr>
        <sz val="10"/>
        <color theme="1"/>
        <rFont val="Arial Narrow"/>
        <family val="2"/>
      </rPr>
      <t xml:space="preserve"> a hallazgos con presuntas incidencias fiscales, penales y disciplinarias  que no sean reportados por la Oficina de Control Interno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</si>
  <si>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hallazgos con presuntas incidencias fiscales, penales y disciplinarias  que no sean reportados por la Oficina de Control Interno en las auditorias de evaluación independiente.</t>
    </r>
  </si>
  <si>
    <t xml:space="preserve">Revisión y aprobación de los informes que proyectan los funcionarios de la Oficina de Control Interno, por parte del jefe de la Oficina de Control Interno, cada vez que se reciba un informe proyectado por un funcionario, dejando como evidencia de la revisión y aprobación la firma del Jefe de la Oficina de Control Interno en el informe final. </t>
  </si>
  <si>
    <t>Los informes emitidos por la Oficina de Control Interno, serán presentados ante los miembros de Comité Institucional de Coordinación de Control Interno para su conocimiento.</t>
  </si>
  <si>
    <t>GCE 02</t>
  </si>
  <si>
    <t>Posibilidad de perdida reputacional</t>
  </si>
  <si>
    <t>Suministro de la información  solicitada del proceso de forma extemporáneamente o no entregada.</t>
  </si>
  <si>
    <r>
      <rPr>
        <sz val="10"/>
        <color rgb="FFFF0000"/>
        <rFont val="Arial Narrow"/>
        <family val="2"/>
      </rPr>
      <t>Debido</t>
    </r>
    <r>
      <rPr>
        <sz val="10"/>
        <color theme="1"/>
        <rFont val="Arial Narrow"/>
        <family val="2"/>
      </rPr>
      <t xml:space="preserve">  a la no presentación de las mediciones e informes establecidos en las auditorias de evaluación independiente.</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</si>
  <si>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la no presentación de las mediciones e informes establecidos en las auditorias de evaluación independiente.</t>
    </r>
  </si>
  <si>
    <t xml:space="preserve">Revisar y hacer seguimiento del Cronograma de evaluación Independiente y presentación de informes de los procesos de la Entidad o de la Oficina de Control Interno. </t>
  </si>
  <si>
    <t>Suscripción de acta de apertura a los procesos de evaluación independiente, incluyendo el compromiso por parte de los líderes de proceso, de suministrar la información necesaria y requerida.</t>
  </si>
  <si>
    <t>GCE 03</t>
  </si>
  <si>
    <t>Desconocimiento de la importancia e impacto de las recomendaciones realizadas por la  Oficina de Control Interno y las consecuencias de incumplimiento por los diferentes procesos.</t>
  </si>
  <si>
    <r>
      <rPr>
        <sz val="10"/>
        <color rgb="FFFF0000"/>
        <rFont val="Arial Narrow"/>
        <family val="2"/>
      </rPr>
      <t>Debido</t>
    </r>
    <r>
      <rPr>
        <sz val="10"/>
        <color theme="1"/>
        <rFont val="Arial Narrow"/>
        <family val="2"/>
      </rPr>
      <t xml:space="preserve">  a que no se tienen en cuenta las recomendaciones hechas por la Oficina de Control Interno y su oportuna implementación en los diferentes procesos</t>
    </r>
  </si>
  <si>
    <r>
      <rPr>
        <sz val="10"/>
        <color rgb="FFFF0000"/>
        <rFont val="Arial Narrow"/>
        <family val="2"/>
      </rPr>
      <t xml:space="preserve">Posibilidad </t>
    </r>
    <r>
      <rPr>
        <sz val="10"/>
        <rFont val="Arial Narrow"/>
        <family val="2"/>
      </rPr>
      <t xml:space="preserve">de perdida reputacional </t>
    </r>
    <r>
      <rPr>
        <sz val="10"/>
        <color theme="1"/>
        <rFont val="Arial Narrow"/>
        <family val="2"/>
      </rPr>
      <t xml:space="preserve"> </t>
    </r>
    <r>
      <rPr>
        <sz val="10"/>
        <color rgb="FFFF0000"/>
        <rFont val="Arial Narrow"/>
        <family val="2"/>
      </rPr>
      <t xml:space="preserve">debido </t>
    </r>
    <r>
      <rPr>
        <sz val="10"/>
        <color theme="1"/>
        <rFont val="Arial Narrow"/>
        <family val="2"/>
      </rPr>
      <t xml:space="preserve"> a que no se tienen en cuenta las recomendaciones hechas por la Oficina de Control Interno y su oportuna implementación en los diferentes procesos.</t>
    </r>
  </si>
  <si>
    <t>Verificar y hacer seguimiento a las recomendaciones realizadas a los Procesos de la Entidad y su respectiva tratamiento con base en los hallazgos.</t>
  </si>
  <si>
    <t>Suscribir acta de compromiso de realización de acciones de mejoramiento.</t>
  </si>
  <si>
    <t>Líderes de proceso</t>
  </si>
  <si>
    <t>TABLA DE PROBABILIDAD</t>
  </si>
  <si>
    <t>TABLA DE IMPACTO</t>
  </si>
  <si>
    <t>ZOA DE RIESGO</t>
  </si>
  <si>
    <t>TRATAMIENTO RIESGO</t>
  </si>
  <si>
    <t>Aceptar</t>
  </si>
  <si>
    <t>Transferir</t>
  </si>
  <si>
    <t>Muy Alta</t>
  </si>
  <si>
    <t>Evitar</t>
  </si>
  <si>
    <t>Se realizaron 2 mensajes institucionales, aprobados por la drección nacional, se hizo la traducción de lenguaje a señas, se enviaron a MinTrabajo para cargue en la plataforma SAMI y en el momento se espera la aprobación de Presidencia de la República.</t>
  </si>
  <si>
    <t>Durante el mes de agosto se adelantó una campaña de redes sociales donde se compartieron los resultados de las peticiones y trámite gestionados.</t>
  </si>
  <si>
    <t>Durante los meses de junio y julio se adelantó una campaña de redes sociales para socializar  la gestión y  resultados  de la planeación estratégica de la entidad.</t>
  </si>
  <si>
    <t>El 25 de julio se realizó una encuesta de evaluaciónde la audiencia pública de rendición de cuentas en Villanueva, La Guajira, conla participación de 39 personas asistentes al evento.
El 23 de agosto realizó la consulta ciudadana sobre la información publicada en el portal web de la UAEOS, disponible hatsa el 9 de septiembre de 2021.</t>
  </si>
  <si>
    <t xml:space="preserve">La publicaciones se pueden verificar en el link: https://www.uaeos.gov.co/experiencias  </t>
  </si>
  <si>
    <t>El 25 de julio se adelantó la audiencia de rendición de cuentas en Villanueva, La Guajira, junto con el Ministerio del Trabajo. Transmisión en vivo por Facebook Live de a Entidad .</t>
  </si>
  <si>
    <t>Se diseñó una pieza  que se compartió por correo electrónico a todos los funcionarios de la UAEOS, el 25 de agosto. Se compartió una nota en intranet y se invitó a la ciudadanía a través de redes sociales.</t>
  </si>
  <si>
    <t xml:space="preserve">Se actualizó el apartado del portal web relacionado al Trámite de Acreditación, se diseñó y publicó un banner web invitando a conocer la nueva reglamentación del trámite: https://www.uaeos.gov.co/Prensa/Noticias/Nueva-reglamentacion-tramite-acreditacion 
</t>
  </si>
  <si>
    <t xml:space="preserve">Se realizó un video indicando a los funcionarios qué se debe contestar si les preguntan el costo del trámite o si recomiendan una entidad para acreditarse y se envió por correo electrónico el 25 de agosto de 2022.
</t>
  </si>
  <si>
    <t>Se diseñó una infografía  y con esta, el 10 de agosto se actualizó la página web para socializar los canales de atención a la ciudadanía. https://www.uaeos.gov.co/sites/default/files/archivos/Canales%20de%20atenci%C3%B3n%20a%20la%20ciudadan%C3%ADa.pdf</t>
  </si>
  <si>
    <t>El 6 de agosto, se diseñó y publicó un nuevo banner en a página web invitando a la ciudadanía a consultar la información de los datos abiertos. Y simultáneamente se hizo difusión a través de las redes sociales.</t>
  </si>
  <si>
    <t xml:space="preserve">A corte de 31 de agosto se realizó la publicación del esquema de publicación en la página web. https://www.uaeos.gov.co/Planeaci%C3%B3n-gesti%C3%B3n-y-control/Gesti%C3%B3n/gestion-de-informacion/Administraci%C3%B3n-Web  </t>
  </si>
  <si>
    <t>Esto lo reporta TIC.</t>
  </si>
  <si>
    <t>Se elaboró un video que se compartió en redes sociales desde el 25 de agosto recordando que el trámite de acreditación y todos los servicios de la UAEOS son gratuitos.</t>
  </si>
  <si>
    <t>Se diseñó un banner web y se publicó en la página web, invitando a la ciudadanía a conocer nuestra política de protección de datos personales https://www.uaeos.gov.co/sites/default/files/archivos/isoluci%C3%B3n%20-%20Tratamiento%20de%20Datos.pdf</t>
  </si>
  <si>
    <t>Esto lo reporta TIC</t>
  </si>
  <si>
    <t>El segundo informe se publicó el 18 de julio en el link correspondiente https://www.uaeos.gov.co/Atenci%C3%B3n-al-ciudadano/Mecanismos-de-participaci%C3%B3n/resultados-de-mediciones-satisfacci%C3%B3n-ciudadana/Informe-consolidado-2022</t>
  </si>
  <si>
    <t>El 19 de agosto se publicó un banner web informando a la ciudadanía las instancias dispuestas por la UAEOS a los que pueden recurrir en primera instancia, en caso de no recibir respuesta ante una solicitud de información realizada a la Entidad. https://www.uaeos.gov.co/Prensa/Noticias-Que-hacer-en-caso-de-solicitar-informaci%C3%B3n-y-no-recibir-respuesta</t>
  </si>
  <si>
    <t xml:space="preserve">María Cristina Núñez
Carolina Bonilla
Carmen Julia Lizarazo </t>
  </si>
  <si>
    <t>A través de la mini revista institucional #YoSoyUAEOS de publicación mensual se comparten los valores del código de integridad. También se realizó una campaña para las pantallas digitales resaltando cada uno de los valores qué se debe y qué no se debe hacer. También, el 27 de julio, vía correo electrónico se le compartió a los funcionarios el correo electrónico dispuesto para declarar impedimentos, conflictos de intereses y recusaciones.</t>
  </si>
  <si>
    <t>El 25 de agosto se publicó en la página web el documento de caracterización de usuarios 2022 y desde el 26 de agosto se compartió en redes sociales la invitación a la ciudadanía a conocerlo.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</si>
</sst>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1" formatCode="_-* #,##0_-;\-* #,##0_-;_-* &quot;-&quot;_-;_-@_-"/>
    <numFmt numFmtId="164" formatCode="dd/mm/yyyy;@"/>
  </numFmts>
  <fonts count="59" x14ac:knownFonts="1">
    <font>
      <sz val="11"/>
      <color theme="1"/>
      <name val="Calibri"/>
      <family val="2"/>
      <scheme val="minor"/>
    </font>
    <font>
      <sz val="11"/>
      <color theme="1"/>
      <name val="Calibri"/>
      <family val="2"/>
      <scheme val="minor"/>
    </font>
    <font>
      <sz val="11"/>
      <color theme="1"/>
      <name val="Arial"/>
      <family val="2"/>
    </font>
    <font>
      <b/>
      <sz val="14"/>
      <color theme="0"/>
      <name val="Arial"/>
      <family val="2"/>
    </font>
    <font>
      <b/>
      <sz val="14"/>
      <color rgb="FF000000"/>
      <name val="Arial"/>
      <family val="2"/>
    </font>
    <font>
      <b/>
      <sz val="11"/>
      <color theme="1"/>
      <name val="Arial"/>
      <family val="2"/>
    </font>
    <font>
      <b/>
      <sz val="9"/>
      <color theme="1"/>
      <name val="Arial"/>
      <family val="2"/>
    </font>
    <font>
      <sz val="8"/>
      <color theme="1"/>
      <name val="Arial"/>
      <family val="2"/>
    </font>
    <font>
      <b/>
      <i/>
      <sz val="10"/>
      <color rgb="FF000000"/>
      <name val="Arial Narrow"/>
      <family val="2"/>
    </font>
    <font>
      <b/>
      <i/>
      <sz val="10"/>
      <name val="Arial Narrow"/>
      <family val="2"/>
    </font>
    <font>
      <i/>
      <sz val="10"/>
      <name val="Arial Narrow"/>
      <family val="2"/>
    </font>
    <font>
      <sz val="10"/>
      <color theme="1"/>
      <name val="Arial Narrow"/>
      <family val="2"/>
    </font>
    <font>
      <u/>
      <sz val="11"/>
      <color theme="10"/>
      <name val="Calibri"/>
      <family val="2"/>
      <scheme val="minor"/>
    </font>
    <font>
      <sz val="11"/>
      <color theme="1"/>
      <name val="Calibri Light"/>
      <family val="2"/>
      <scheme val="major"/>
    </font>
    <font>
      <sz val="10"/>
      <name val="Arial"/>
      <family val="2"/>
    </font>
    <font>
      <b/>
      <sz val="11"/>
      <color theme="1"/>
      <name val="Calibri Light"/>
      <family val="2"/>
      <scheme val="major"/>
    </font>
    <font>
      <b/>
      <sz val="16"/>
      <color indexed="8"/>
      <name val="Arial Narrow"/>
      <family val="2"/>
    </font>
    <font>
      <b/>
      <sz val="11"/>
      <color indexed="8"/>
      <name val="Arial Narrow"/>
      <family val="2"/>
    </font>
    <font>
      <sz val="11"/>
      <name val="Arial Narrow"/>
      <family val="2"/>
    </font>
    <font>
      <b/>
      <sz val="11"/>
      <name val="Arial Narrow"/>
      <family val="2"/>
    </font>
    <font>
      <sz val="11"/>
      <color theme="1"/>
      <name val="Arial Narrow"/>
      <family val="2"/>
    </font>
    <font>
      <sz val="12"/>
      <color rgb="FF0070C0"/>
      <name val="Arial Narrow"/>
      <family val="2"/>
    </font>
    <font>
      <sz val="12"/>
      <color theme="1"/>
      <name val="Arial Narrow"/>
      <family val="2"/>
    </font>
    <font>
      <sz val="12"/>
      <color indexed="81"/>
      <name val="Tahoma"/>
      <family val="2"/>
    </font>
    <font>
      <sz val="10"/>
      <color indexed="81"/>
      <name val="Tahoma"/>
      <family val="2"/>
    </font>
    <font>
      <sz val="9"/>
      <color indexed="81"/>
      <name val="Tahoma"/>
      <family val="2"/>
    </font>
    <font>
      <b/>
      <sz val="9"/>
      <color indexed="81"/>
      <name val="Tahoma"/>
      <family val="2"/>
    </font>
    <font>
      <sz val="12"/>
      <name val="Arial Narrow"/>
      <family val="2"/>
    </font>
    <font>
      <b/>
      <sz val="16"/>
      <color theme="1"/>
      <name val="Arial Narrow"/>
      <family val="2"/>
    </font>
    <font>
      <b/>
      <i/>
      <sz val="10"/>
      <color theme="1"/>
      <name val="Arial Narrow"/>
      <family val="2"/>
    </font>
    <font>
      <b/>
      <sz val="10"/>
      <color theme="1"/>
      <name val="Arial Narrow"/>
      <family val="2"/>
    </font>
    <font>
      <i/>
      <sz val="10"/>
      <color theme="1"/>
      <name val="Arial Narrow"/>
      <family val="2"/>
    </font>
    <font>
      <b/>
      <sz val="12"/>
      <color rgb="FF000000"/>
      <name val="Arial Narrow"/>
      <family val="2"/>
    </font>
    <font>
      <b/>
      <sz val="10"/>
      <color rgb="FF000000"/>
      <name val="Arial Narrow"/>
      <family val="2"/>
    </font>
    <font>
      <i/>
      <sz val="10"/>
      <color rgb="FF000000"/>
      <name val="Arial Narrow"/>
      <family val="2"/>
    </font>
    <font>
      <sz val="11"/>
      <name val="Calibri"/>
      <family val="2"/>
      <scheme val="minor"/>
    </font>
    <font>
      <sz val="11"/>
      <color theme="4"/>
      <name val="Calibri"/>
      <family val="2"/>
      <scheme val="minor"/>
    </font>
    <font>
      <b/>
      <sz val="28"/>
      <color rgb="FF3366CC"/>
      <name val="Calibri"/>
      <family val="2"/>
      <scheme val="minor"/>
    </font>
    <font>
      <b/>
      <sz val="16"/>
      <color rgb="FF3366CC"/>
      <name val="Calibri"/>
      <family val="2"/>
      <scheme val="minor"/>
    </font>
    <font>
      <b/>
      <sz val="18"/>
      <color rgb="FF3366CC"/>
      <name val="Calibri"/>
      <family val="2"/>
      <scheme val="minor"/>
    </font>
    <font>
      <b/>
      <sz val="11"/>
      <color rgb="FF0070C0"/>
      <name val="Arial Narrow"/>
      <family val="2"/>
    </font>
    <font>
      <sz val="9"/>
      <color theme="1"/>
      <name val="Calibri"/>
      <family val="2"/>
      <scheme val="minor"/>
    </font>
    <font>
      <sz val="10"/>
      <name val="Arial Narrow"/>
      <family val="2"/>
    </font>
    <font>
      <b/>
      <i/>
      <sz val="11"/>
      <color theme="1"/>
      <name val="Arial Narrow"/>
      <family val="2"/>
    </font>
    <font>
      <b/>
      <sz val="11"/>
      <color theme="1"/>
      <name val="Arial Narrow"/>
      <family val="2"/>
    </font>
    <font>
      <sz val="11"/>
      <color indexed="8"/>
      <name val="Arial Narrow"/>
      <family val="2"/>
    </font>
    <font>
      <b/>
      <sz val="11"/>
      <color indexed="21"/>
      <name val="Arial Narrow"/>
      <family val="2"/>
    </font>
    <font>
      <b/>
      <sz val="11"/>
      <color rgb="FF00B050"/>
      <name val="Arial Narrow"/>
      <family val="2"/>
    </font>
    <font>
      <u/>
      <sz val="11"/>
      <name val="Arial Narrow"/>
      <family val="2"/>
    </font>
    <font>
      <sz val="24"/>
      <color theme="1"/>
      <name val="Calibri"/>
      <family val="2"/>
      <scheme val="minor"/>
    </font>
    <font>
      <b/>
      <sz val="14"/>
      <color theme="1"/>
      <name val="Arial Narrow"/>
      <family val="2"/>
    </font>
    <font>
      <sz val="10"/>
      <color rgb="FFFF0000"/>
      <name val="Arial Narrow"/>
      <family val="2"/>
    </font>
    <font>
      <sz val="11"/>
      <color rgb="FF000000"/>
      <name val="Arial Narrow"/>
      <family val="2"/>
    </font>
    <font>
      <sz val="11"/>
      <color theme="0"/>
      <name val="Arial Narrow"/>
      <family val="2"/>
    </font>
    <font>
      <sz val="11"/>
      <color rgb="FFFF0000"/>
      <name val="Arial Narrow"/>
      <family val="2"/>
    </font>
    <font>
      <sz val="10"/>
      <color rgb="FF000000"/>
      <name val="Arial Narrow"/>
      <family val="2"/>
    </font>
    <font>
      <sz val="12"/>
      <color rgb="FF000000"/>
      <name val="Arial Narrow"/>
      <family val="2"/>
    </font>
    <font>
      <sz val="11"/>
      <color rgb="FFFFFFFF"/>
      <name val="Arial Narrow"/>
      <family val="2"/>
    </font>
    <font>
      <b/>
      <sz val="18"/>
      <color theme="1"/>
      <name val="Arial Narrow"/>
      <family val="2"/>
    </font>
  </fonts>
  <fills count="22">
    <fill>
      <patternFill patternType="none"/>
    </fill>
    <fill>
      <patternFill patternType="gray125"/>
    </fill>
    <fill>
      <patternFill patternType="solid">
        <fgColor theme="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FFFFFF"/>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rgb="FFB8CCE4"/>
        <bgColor indexed="64"/>
      </patternFill>
    </fill>
    <fill>
      <patternFill patternType="solid">
        <fgColor rgb="FFB4C6E7"/>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indexed="9"/>
        <bgColor indexed="64"/>
      </patternFill>
    </fill>
    <fill>
      <patternFill patternType="solid">
        <fgColor theme="9" tint="0.59999389629810485"/>
        <bgColor indexed="64"/>
      </patternFill>
    </fill>
    <fill>
      <patternFill patternType="solid">
        <fgColor rgb="FFFF0000"/>
        <bgColor indexed="64"/>
      </patternFill>
    </fill>
    <fill>
      <patternFill patternType="solid">
        <fgColor theme="9" tint="-0.249977111117893"/>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00FF00"/>
        <bgColor indexed="64"/>
      </patternFill>
    </fill>
  </fills>
  <borders count="9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rgb="FF44546A"/>
      </left>
      <right/>
      <top/>
      <bottom/>
      <diagonal/>
    </border>
    <border>
      <left style="medium">
        <color rgb="FF44546A"/>
      </left>
      <right/>
      <top style="medium">
        <color indexed="64"/>
      </top>
      <bottom/>
      <diagonal/>
    </border>
    <border>
      <left/>
      <right style="medium">
        <color rgb="FF44546A"/>
      </right>
      <top style="medium">
        <color indexed="64"/>
      </top>
      <bottom/>
      <diagonal/>
    </border>
    <border>
      <left style="medium">
        <color rgb="FF44546A"/>
      </left>
      <right style="medium">
        <color rgb="FF44546A"/>
      </right>
      <top/>
      <bottom/>
      <diagonal/>
    </border>
    <border>
      <left/>
      <right style="medium">
        <color rgb="FF44546A"/>
      </right>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double">
        <color theme="8" tint="-0.499984740745262"/>
      </left>
      <right style="medium">
        <color theme="0"/>
      </right>
      <top style="double">
        <color theme="8" tint="-0.499984740745262"/>
      </top>
      <bottom/>
      <diagonal/>
    </border>
    <border>
      <left style="medium">
        <color theme="0"/>
      </left>
      <right style="medium">
        <color theme="0"/>
      </right>
      <top style="double">
        <color theme="8" tint="-0.499984740745262"/>
      </top>
      <bottom/>
      <diagonal/>
    </border>
    <border>
      <left style="medium">
        <color theme="0"/>
      </left>
      <right style="double">
        <color theme="8" tint="-0.499984740745262"/>
      </right>
      <top style="double">
        <color theme="8" tint="-0.499984740745262"/>
      </top>
      <bottom/>
      <diagonal/>
    </border>
    <border>
      <left style="double">
        <color theme="8" tint="-0.499984740745262"/>
      </left>
      <right style="medium">
        <color theme="0"/>
      </right>
      <top/>
      <bottom/>
      <diagonal/>
    </border>
    <border>
      <left style="medium">
        <color theme="0"/>
      </left>
      <right style="medium">
        <color theme="0"/>
      </right>
      <top/>
      <bottom/>
      <diagonal/>
    </border>
    <border>
      <left style="medium">
        <color theme="0"/>
      </left>
      <right style="double">
        <color theme="8" tint="-0.499984740745262"/>
      </right>
      <top/>
      <bottom/>
      <diagonal/>
    </border>
    <border>
      <left style="double">
        <color theme="8" tint="-0.499984740745262"/>
      </left>
      <right style="medium">
        <color theme="0"/>
      </right>
      <top/>
      <bottom style="double">
        <color theme="8" tint="-0.499984740745262"/>
      </bottom>
      <diagonal/>
    </border>
    <border>
      <left style="medium">
        <color theme="0"/>
      </left>
      <right style="medium">
        <color theme="0"/>
      </right>
      <top/>
      <bottom style="double">
        <color theme="8" tint="-0.499984740745262"/>
      </bottom>
      <diagonal/>
    </border>
    <border>
      <left style="medium">
        <color theme="0"/>
      </left>
      <right style="double">
        <color theme="8" tint="-0.499984740745262"/>
      </right>
      <top/>
      <bottom style="double">
        <color theme="8" tint="-0.499984740745262"/>
      </bottom>
      <diagonal/>
    </border>
    <border>
      <left style="medium">
        <color theme="0"/>
      </left>
      <right/>
      <top/>
      <bottom/>
      <diagonal/>
    </border>
    <border>
      <left/>
      <right/>
      <top style="medium">
        <color indexed="64"/>
      </top>
      <bottom style="thin">
        <color indexed="64"/>
      </bottom>
      <diagonal/>
    </border>
    <border>
      <left/>
      <right style="medium">
        <color theme="0"/>
      </right>
      <top/>
      <bottom/>
      <diagonal/>
    </border>
    <border>
      <left style="dashed">
        <color theme="9" tint="-0.24994659260841701"/>
      </left>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dashed">
        <color theme="9" tint="-0.24994659260841701"/>
      </left>
      <right/>
      <top style="dashed">
        <color theme="9" tint="-0.24994659260841701"/>
      </top>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dashed">
        <color theme="9" tint="-0.24994659260841701"/>
      </left>
      <right style="dashed">
        <color theme="9" tint="-0.24994659260841701"/>
      </right>
      <top style="dotted">
        <color rgb="FFF79646"/>
      </top>
      <bottom/>
      <diagonal/>
    </border>
    <border>
      <left style="dashed">
        <color theme="9" tint="-0.24994659260841701"/>
      </left>
      <right style="dashed">
        <color theme="9" tint="-0.24994659260841701"/>
      </right>
      <top/>
      <bottom style="dotted">
        <color rgb="FFF79646"/>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right style="dashed">
        <color theme="9" tint="-0.24994659260841701"/>
      </right>
      <top/>
      <bottom style="dashed">
        <color theme="9" tint="-0.24994659260841701"/>
      </bottom>
      <diagonal/>
    </border>
  </borders>
  <cellStyleXfs count="5">
    <xf numFmtId="0" fontId="0" fillId="0" borderId="0"/>
    <xf numFmtId="9" fontId="1" fillId="0" borderId="0" applyFont="0" applyFill="0" applyBorder="0" applyAlignment="0" applyProtection="0"/>
    <xf numFmtId="0" fontId="12" fillId="0" borderId="0" applyNumberFormat="0" applyFill="0" applyBorder="0" applyAlignment="0" applyProtection="0"/>
    <xf numFmtId="0" fontId="14" fillId="0" borderId="0"/>
    <xf numFmtId="41" fontId="1" fillId="0" borderId="0" applyFont="0" applyFill="0" applyBorder="0" applyAlignment="0" applyProtection="0"/>
  </cellStyleXfs>
  <cellXfs count="707">
    <xf numFmtId="0" fontId="0" fillId="0" borderId="0" xfId="0"/>
    <xf numFmtId="0" fontId="2" fillId="0" borderId="0" xfId="0" applyFont="1"/>
    <xf numFmtId="0" fontId="5" fillId="4" borderId="5" xfId="0" applyFont="1" applyFill="1" applyBorder="1" applyAlignment="1">
      <alignment horizontal="center" vertical="center"/>
    </xf>
    <xf numFmtId="0" fontId="6" fillId="4" borderId="5" xfId="0" applyFont="1" applyFill="1" applyBorder="1" applyAlignment="1">
      <alignment horizontal="center" vertical="center" wrapText="1"/>
    </xf>
    <xf numFmtId="0" fontId="6" fillId="4" borderId="5" xfId="0" applyFont="1" applyFill="1" applyBorder="1" applyAlignment="1">
      <alignment horizontal="center" vertical="center"/>
    </xf>
    <xf numFmtId="0" fontId="7" fillId="3" borderId="5" xfId="0" applyFont="1" applyFill="1" applyBorder="1"/>
    <xf numFmtId="0" fontId="9" fillId="5" borderId="20" xfId="0" applyFont="1" applyFill="1" applyBorder="1" applyAlignment="1">
      <alignment horizontal="center" vertical="center"/>
    </xf>
    <xf numFmtId="0" fontId="10" fillId="5" borderId="21" xfId="0" applyFont="1" applyFill="1" applyBorder="1" applyAlignment="1">
      <alignment horizontal="justify" vertical="center" wrapText="1"/>
    </xf>
    <xf numFmtId="0" fontId="10" fillId="5" borderId="19" xfId="0" applyFont="1" applyFill="1" applyBorder="1" applyAlignment="1">
      <alignment horizontal="center" vertical="center" wrapText="1"/>
    </xf>
    <xf numFmtId="0" fontId="10" fillId="6" borderId="19" xfId="0" applyFont="1" applyFill="1" applyBorder="1" applyAlignment="1">
      <alignment horizontal="center" vertical="center" wrapText="1"/>
    </xf>
    <xf numFmtId="14" fontId="10" fillId="0" borderId="19" xfId="0" applyNumberFormat="1" applyFont="1" applyBorder="1" applyAlignment="1">
      <alignment horizontal="center" vertical="center" wrapText="1"/>
    </xf>
    <xf numFmtId="0" fontId="11" fillId="0" borderId="20" xfId="0" applyFont="1" applyBorder="1"/>
    <xf numFmtId="9" fontId="11" fillId="7" borderId="21" xfId="0" applyNumberFormat="1" applyFont="1" applyFill="1" applyBorder="1" applyAlignment="1">
      <alignment horizontal="center" vertical="center"/>
    </xf>
    <xf numFmtId="0" fontId="11" fillId="5" borderId="20" xfId="0" applyFont="1" applyFill="1" applyBorder="1" applyAlignment="1">
      <alignment horizontal="center" vertical="center"/>
    </xf>
    <xf numFmtId="9" fontId="11" fillId="5" borderId="22" xfId="0" applyNumberFormat="1" applyFont="1" applyFill="1" applyBorder="1" applyAlignment="1">
      <alignment horizontal="center" vertical="center"/>
    </xf>
    <xf numFmtId="0" fontId="11" fillId="5" borderId="22" xfId="0" applyFont="1" applyFill="1" applyBorder="1" applyAlignment="1">
      <alignment horizontal="center" vertical="center"/>
    </xf>
    <xf numFmtId="0" fontId="11" fillId="0" borderId="23" xfId="0" applyFont="1" applyBorder="1"/>
    <xf numFmtId="0" fontId="11" fillId="0" borderId="24" xfId="0" applyFont="1" applyBorder="1"/>
    <xf numFmtId="0" fontId="11" fillId="0" borderId="0" xfId="0" applyFont="1"/>
    <xf numFmtId="0" fontId="9" fillId="5" borderId="26" xfId="0" applyFont="1" applyFill="1" applyBorder="1" applyAlignment="1">
      <alignment horizontal="center" vertical="center"/>
    </xf>
    <xf numFmtId="0" fontId="10" fillId="5" borderId="27" xfId="0" applyFont="1" applyFill="1" applyBorder="1" applyAlignment="1">
      <alignment horizontal="justify" vertical="center" wrapText="1"/>
    </xf>
    <xf numFmtId="0" fontId="10" fillId="5" borderId="25" xfId="0" applyFont="1" applyFill="1" applyBorder="1" applyAlignment="1">
      <alignment horizontal="center" vertical="center" wrapText="1"/>
    </xf>
    <xf numFmtId="0" fontId="10" fillId="6" borderId="25" xfId="0" applyFont="1" applyFill="1" applyBorder="1" applyAlignment="1">
      <alignment horizontal="center" vertical="center" wrapText="1"/>
    </xf>
    <xf numFmtId="14" fontId="10" fillId="0" borderId="25" xfId="0" applyNumberFormat="1" applyFont="1" applyBorder="1" applyAlignment="1">
      <alignment horizontal="center" vertical="center" wrapText="1"/>
    </xf>
    <xf numFmtId="0" fontId="11" fillId="5" borderId="26" xfId="0" applyFont="1" applyFill="1" applyBorder="1" applyAlignment="1">
      <alignment horizontal="center" vertical="center"/>
    </xf>
    <xf numFmtId="0" fontId="11" fillId="7" borderId="27" xfId="0" applyFont="1" applyFill="1" applyBorder="1" applyAlignment="1">
      <alignment horizontal="center" vertical="center"/>
    </xf>
    <xf numFmtId="0" fontId="11" fillId="5" borderId="25" xfId="0" applyFont="1" applyFill="1" applyBorder="1" applyAlignment="1">
      <alignment horizontal="center" vertical="center"/>
    </xf>
    <xf numFmtId="0" fontId="11" fillId="0" borderId="28" xfId="0" applyFont="1" applyBorder="1"/>
    <xf numFmtId="0" fontId="11" fillId="0" borderId="29" xfId="0" applyFont="1" applyBorder="1"/>
    <xf numFmtId="0" fontId="9" fillId="0" borderId="3" xfId="0" applyFont="1" applyBorder="1" applyAlignment="1">
      <alignment horizontal="center" vertical="center" wrapText="1"/>
    </xf>
    <xf numFmtId="0" fontId="10" fillId="0" borderId="9" xfId="0" applyFont="1" applyBorder="1" applyAlignment="1">
      <alignment horizontal="justify" vertical="center" wrapText="1"/>
    </xf>
    <xf numFmtId="0" fontId="10" fillId="0" borderId="22" xfId="0" applyFont="1" applyBorder="1" applyAlignment="1">
      <alignment horizontal="center" vertical="center" wrapText="1"/>
    </xf>
    <xf numFmtId="0" fontId="10" fillId="6" borderId="22" xfId="0" applyFont="1" applyFill="1" applyBorder="1" applyAlignment="1">
      <alignment horizontal="center" vertical="center" wrapText="1"/>
    </xf>
    <xf numFmtId="14" fontId="10" fillId="0" borderId="5" xfId="0" applyNumberFormat="1" applyFont="1" applyBorder="1" applyAlignment="1">
      <alignment horizontal="center" vertical="center" wrapText="1"/>
    </xf>
    <xf numFmtId="0" fontId="11" fillId="5" borderId="3" xfId="0" applyFont="1" applyFill="1" applyBorder="1" applyAlignment="1">
      <alignment horizontal="center" vertical="center"/>
    </xf>
    <xf numFmtId="0" fontId="11" fillId="7" borderId="4" xfId="0" applyFont="1" applyFill="1" applyBorder="1" applyAlignment="1">
      <alignment horizontal="center" vertical="center"/>
    </xf>
    <xf numFmtId="0" fontId="11" fillId="0" borderId="30" xfId="0" applyFont="1" applyBorder="1"/>
    <xf numFmtId="0" fontId="11" fillId="0" borderId="4" xfId="0" applyFont="1" applyBorder="1"/>
    <xf numFmtId="0" fontId="9" fillId="0" borderId="20" xfId="0" applyFont="1" applyBorder="1" applyAlignment="1">
      <alignment horizontal="center" vertical="center" wrapText="1"/>
    </xf>
    <xf numFmtId="0" fontId="10" fillId="0" borderId="21" xfId="0" applyFont="1" applyBorder="1" applyAlignment="1">
      <alignment horizontal="justify" vertical="center" wrapText="1"/>
    </xf>
    <xf numFmtId="0" fontId="10" fillId="0" borderId="32" xfId="0" applyFont="1" applyBorder="1" applyAlignment="1">
      <alignment horizontal="center" vertical="center" wrapText="1"/>
    </xf>
    <xf numFmtId="1" fontId="11" fillId="7" borderId="21" xfId="0" applyNumberFormat="1" applyFont="1" applyFill="1" applyBorder="1" applyAlignment="1">
      <alignment horizontal="center" vertical="center"/>
    </xf>
    <xf numFmtId="0" fontId="11" fillId="5" borderId="19" xfId="0" applyFont="1" applyFill="1" applyBorder="1" applyAlignment="1">
      <alignment horizontal="center" vertical="center"/>
    </xf>
    <xf numFmtId="0" fontId="11" fillId="0" borderId="21" xfId="0" applyFont="1" applyBorder="1"/>
    <xf numFmtId="0" fontId="9" fillId="0" borderId="10" xfId="0" applyFont="1" applyBorder="1" applyAlignment="1">
      <alignment horizontal="center" vertical="center" wrapText="1"/>
    </xf>
    <xf numFmtId="0" fontId="10" fillId="0" borderId="34" xfId="0" applyFont="1" applyBorder="1" applyAlignment="1">
      <alignment horizontal="justify" vertical="center" wrapText="1"/>
    </xf>
    <xf numFmtId="0" fontId="10" fillId="0" borderId="33" xfId="0" applyFont="1" applyBorder="1" applyAlignment="1">
      <alignment horizontal="center" vertical="center" wrapText="1"/>
    </xf>
    <xf numFmtId="0" fontId="10" fillId="6" borderId="35" xfId="0" applyFont="1" applyFill="1" applyBorder="1" applyAlignment="1">
      <alignment horizontal="center" vertical="center" wrapText="1"/>
    </xf>
    <xf numFmtId="14" fontId="10" fillId="0" borderId="33" xfId="0" applyNumberFormat="1" applyFont="1" applyBorder="1" applyAlignment="1">
      <alignment horizontal="center" vertical="center" wrapText="1"/>
    </xf>
    <xf numFmtId="0" fontId="11" fillId="5" borderId="10" xfId="0" applyFont="1" applyFill="1" applyBorder="1" applyAlignment="1">
      <alignment horizontal="center" vertical="center"/>
    </xf>
    <xf numFmtId="1" fontId="11" fillId="7" borderId="11" xfId="0" applyNumberFormat="1" applyFont="1" applyFill="1" applyBorder="1" applyAlignment="1">
      <alignment horizontal="center" vertical="center"/>
    </xf>
    <xf numFmtId="0" fontId="11" fillId="5" borderId="35" xfId="0" applyFont="1" applyFill="1" applyBorder="1" applyAlignment="1">
      <alignment horizontal="center" vertical="center"/>
    </xf>
    <xf numFmtId="0" fontId="11" fillId="0" borderId="36" xfId="0" applyFont="1" applyBorder="1"/>
    <xf numFmtId="0" fontId="11" fillId="0" borderId="37" xfId="0" applyFont="1" applyBorder="1"/>
    <xf numFmtId="0" fontId="11" fillId="0" borderId="11" xfId="0" applyFont="1" applyBorder="1"/>
    <xf numFmtId="0" fontId="10" fillId="0" borderId="4" xfId="0" applyFont="1" applyBorder="1" applyAlignment="1">
      <alignment horizontal="justify" vertical="center" wrapText="1"/>
    </xf>
    <xf numFmtId="14" fontId="10" fillId="0" borderId="22" xfId="0" applyNumberFormat="1" applyFont="1" applyBorder="1" applyAlignment="1">
      <alignment horizontal="center" vertical="center" wrapText="1"/>
    </xf>
    <xf numFmtId="0" fontId="10" fillId="0" borderId="11" xfId="0" applyFont="1" applyBorder="1" applyAlignment="1">
      <alignment horizontal="justify" vertical="center" wrapText="1"/>
    </xf>
    <xf numFmtId="0" fontId="10" fillId="0" borderId="35" xfId="0" applyFont="1" applyBorder="1" applyAlignment="1">
      <alignment horizontal="center" vertical="center" wrapText="1"/>
    </xf>
    <xf numFmtId="0" fontId="10" fillId="6" borderId="33" xfId="0" applyFont="1" applyFill="1" applyBorder="1" applyAlignment="1">
      <alignment horizontal="center" vertical="center" wrapText="1"/>
    </xf>
    <xf numFmtId="14" fontId="10" fillId="0" borderId="35" xfId="0" applyNumberFormat="1" applyFont="1" applyBorder="1" applyAlignment="1">
      <alignment horizontal="center" vertical="center" wrapText="1"/>
    </xf>
    <xf numFmtId="9" fontId="11" fillId="5" borderId="10" xfId="1" applyFont="1" applyFill="1" applyBorder="1" applyAlignment="1">
      <alignment horizontal="center" vertical="center"/>
    </xf>
    <xf numFmtId="0" fontId="11" fillId="7" borderId="11" xfId="0" applyFont="1" applyFill="1" applyBorder="1" applyAlignment="1">
      <alignment horizontal="center" vertical="center"/>
    </xf>
    <xf numFmtId="9" fontId="11" fillId="7" borderId="11" xfId="0" applyNumberFormat="1" applyFont="1" applyFill="1" applyBorder="1" applyAlignment="1">
      <alignment horizontal="center" vertical="center"/>
    </xf>
    <xf numFmtId="9" fontId="11" fillId="5" borderId="35" xfId="1" applyFont="1" applyFill="1" applyBorder="1" applyAlignment="1">
      <alignment horizontal="center" vertical="center"/>
    </xf>
    <xf numFmtId="0" fontId="8" fillId="3" borderId="33" xfId="0" applyFont="1" applyFill="1" applyBorder="1" applyAlignment="1">
      <alignment horizontal="center" vertical="center" wrapText="1"/>
    </xf>
    <xf numFmtId="0" fontId="9" fillId="0" borderId="38" xfId="0" applyFont="1" applyBorder="1" applyAlignment="1">
      <alignment horizontal="center" vertical="center" wrapText="1"/>
    </xf>
    <xf numFmtId="0" fontId="10" fillId="0" borderId="39" xfId="0" applyFont="1" applyBorder="1" applyAlignment="1">
      <alignment horizontal="justify" vertical="center" wrapText="1"/>
    </xf>
    <xf numFmtId="0" fontId="10" fillId="0" borderId="40" xfId="0" applyFont="1" applyBorder="1" applyAlignment="1">
      <alignment horizontal="center" vertical="center" wrapText="1"/>
    </xf>
    <xf numFmtId="14" fontId="10" fillId="0" borderId="40" xfId="0" applyNumberFormat="1" applyFont="1" applyBorder="1" applyAlignment="1">
      <alignment horizontal="center" vertical="center" wrapText="1"/>
    </xf>
    <xf numFmtId="0" fontId="11" fillId="5" borderId="38" xfId="0" applyFont="1" applyFill="1" applyBorder="1" applyAlignment="1">
      <alignment horizontal="center" vertical="center"/>
    </xf>
    <xf numFmtId="0" fontId="11" fillId="7" borderId="39" xfId="0" applyFont="1" applyFill="1" applyBorder="1" applyAlignment="1">
      <alignment horizontal="center" vertical="center"/>
    </xf>
    <xf numFmtId="0" fontId="11" fillId="5" borderId="40" xfId="0" applyFont="1" applyFill="1" applyBorder="1" applyAlignment="1">
      <alignment horizontal="center" vertical="center"/>
    </xf>
    <xf numFmtId="0" fontId="11" fillId="0" borderId="41" xfId="0" applyFont="1" applyBorder="1"/>
    <xf numFmtId="0" fontId="11" fillId="0" borderId="42" xfId="0" applyFont="1" applyBorder="1"/>
    <xf numFmtId="0" fontId="11" fillId="0" borderId="39" xfId="0" applyFont="1" applyBorder="1"/>
    <xf numFmtId="0" fontId="20" fillId="8" borderId="24" xfId="0" applyFont="1" applyFill="1" applyBorder="1"/>
    <xf numFmtId="9" fontId="20" fillId="5" borderId="24" xfId="1" applyFont="1" applyFill="1" applyBorder="1" applyAlignment="1">
      <alignment horizontal="center" vertical="center"/>
    </xf>
    <xf numFmtId="0" fontId="20" fillId="0" borderId="0" xfId="0" applyFont="1"/>
    <xf numFmtId="0" fontId="29" fillId="0" borderId="12" xfId="0" applyFont="1" applyBorder="1" applyAlignment="1">
      <alignment horizontal="center" vertical="center"/>
    </xf>
    <xf numFmtId="0" fontId="29" fillId="0" borderId="18" xfId="0" applyFont="1" applyBorder="1" applyAlignment="1">
      <alignment horizontal="center" vertical="center" wrapText="1"/>
    </xf>
    <xf numFmtId="0" fontId="29" fillId="0" borderId="18" xfId="0" applyFont="1" applyBorder="1" applyAlignment="1">
      <alignment horizontal="center" vertical="center"/>
    </xf>
    <xf numFmtId="0" fontId="11" fillId="8" borderId="29" xfId="0" applyFont="1" applyFill="1" applyBorder="1"/>
    <xf numFmtId="0" fontId="30" fillId="6" borderId="31" xfId="0" applyFont="1" applyFill="1" applyBorder="1" applyAlignment="1">
      <alignment horizontal="center" vertical="center" wrapText="1"/>
    </xf>
    <xf numFmtId="0" fontId="10" fillId="0" borderId="31" xfId="0" applyFont="1" applyBorder="1" applyAlignment="1">
      <alignment horizontal="justify" vertical="center" wrapText="1"/>
    </xf>
    <xf numFmtId="9" fontId="31" fillId="0" borderId="31" xfId="0" applyNumberFormat="1" applyFont="1" applyBorder="1" applyAlignment="1">
      <alignment horizontal="center" vertical="center"/>
    </xf>
    <xf numFmtId="0" fontId="31" fillId="0" borderId="31" xfId="0" applyFont="1" applyBorder="1" applyAlignment="1">
      <alignment horizontal="center" vertical="center" wrapText="1"/>
    </xf>
    <xf numFmtId="14" fontId="31" fillId="0" borderId="21" xfId="0" applyNumberFormat="1" applyFont="1" applyBorder="1" applyAlignment="1">
      <alignment horizontal="center" vertical="center" wrapText="1"/>
    </xf>
    <xf numFmtId="9" fontId="11" fillId="5" borderId="23" xfId="1" applyFont="1" applyFill="1" applyBorder="1" applyAlignment="1">
      <alignment horizontal="center" vertical="center"/>
    </xf>
    <xf numFmtId="9" fontId="11" fillId="7" borderId="24" xfId="1" applyFont="1" applyFill="1" applyBorder="1" applyAlignment="1">
      <alignment horizontal="center" vertical="center"/>
    </xf>
    <xf numFmtId="9" fontId="11" fillId="5" borderId="24" xfId="1" applyFont="1" applyFill="1" applyBorder="1" applyAlignment="1">
      <alignment horizontal="center" vertical="center"/>
    </xf>
    <xf numFmtId="0" fontId="13" fillId="0" borderId="24" xfId="0" applyFont="1" applyBorder="1"/>
    <xf numFmtId="0" fontId="30" fillId="6" borderId="24" xfId="0" applyFont="1" applyFill="1" applyBorder="1" applyAlignment="1">
      <alignment horizontal="center" vertical="center" wrapText="1"/>
    </xf>
    <xf numFmtId="0" fontId="10" fillId="0" borderId="24" xfId="0" applyFont="1" applyBorder="1" applyAlignment="1">
      <alignment vertical="center" wrapText="1"/>
    </xf>
    <xf numFmtId="9" fontId="31" fillId="0" borderId="24" xfId="0" applyNumberFormat="1" applyFont="1" applyBorder="1" applyAlignment="1">
      <alignment horizontal="center" vertical="center" wrapText="1"/>
    </xf>
    <xf numFmtId="0" fontId="31" fillId="0" borderId="24" xfId="0" applyFont="1" applyBorder="1" applyAlignment="1">
      <alignment horizontal="center" vertical="center" wrapText="1"/>
    </xf>
    <xf numFmtId="1" fontId="11" fillId="7" borderId="24" xfId="1" applyNumberFormat="1" applyFont="1" applyFill="1" applyBorder="1" applyAlignment="1">
      <alignment horizontal="center" vertical="center"/>
    </xf>
    <xf numFmtId="9" fontId="11" fillId="5" borderId="24" xfId="0" applyNumberFormat="1" applyFont="1" applyFill="1" applyBorder="1" applyAlignment="1">
      <alignment horizontal="center" vertical="center"/>
    </xf>
    <xf numFmtId="1" fontId="11" fillId="5" borderId="24" xfId="0" applyNumberFormat="1" applyFont="1" applyFill="1" applyBorder="1" applyAlignment="1">
      <alignment horizontal="center" vertical="center"/>
    </xf>
    <xf numFmtId="0" fontId="31" fillId="0" borderId="24" xfId="0" applyFont="1" applyBorder="1" applyAlignment="1">
      <alignment horizontal="justify" vertical="center" wrapText="1"/>
    </xf>
    <xf numFmtId="0" fontId="10" fillId="0" borderId="24" xfId="0" applyFont="1" applyBorder="1" applyAlignment="1">
      <alignment horizontal="justify" vertical="center" wrapText="1"/>
    </xf>
    <xf numFmtId="0" fontId="10" fillId="0" borderId="24" xfId="0" applyFont="1" applyBorder="1" applyAlignment="1">
      <alignment horizontal="center" vertical="center" wrapText="1"/>
    </xf>
    <xf numFmtId="1" fontId="11" fillId="5" borderId="23" xfId="1" applyNumberFormat="1" applyFont="1" applyFill="1" applyBorder="1" applyAlignment="1">
      <alignment horizontal="center" vertical="center"/>
    </xf>
    <xf numFmtId="1" fontId="11" fillId="5" borderId="24" xfId="1" applyNumberFormat="1" applyFont="1" applyFill="1" applyBorder="1" applyAlignment="1">
      <alignment horizontal="center" vertical="center"/>
    </xf>
    <xf numFmtId="0" fontId="31" fillId="5" borderId="24" xfId="0" applyFont="1" applyFill="1" applyBorder="1" applyAlignment="1">
      <alignment horizontal="center" vertical="center" wrapText="1"/>
    </xf>
    <xf numFmtId="1" fontId="10" fillId="0" borderId="24" xfId="0" applyNumberFormat="1" applyFont="1" applyBorder="1" applyAlignment="1">
      <alignment horizontal="center" vertical="center" wrapText="1"/>
    </xf>
    <xf numFmtId="1" fontId="11" fillId="5" borderId="28" xfId="1" applyNumberFormat="1" applyFont="1" applyFill="1" applyBorder="1" applyAlignment="1">
      <alignment horizontal="center" vertical="center"/>
    </xf>
    <xf numFmtId="1" fontId="11" fillId="7" borderId="29" xfId="1" applyNumberFormat="1" applyFont="1" applyFill="1" applyBorder="1" applyAlignment="1">
      <alignment horizontal="center" vertical="center"/>
    </xf>
    <xf numFmtId="1" fontId="11" fillId="5" borderId="29" xfId="0" applyNumberFormat="1" applyFont="1" applyFill="1" applyBorder="1" applyAlignment="1">
      <alignment horizontal="center" vertical="center"/>
    </xf>
    <xf numFmtId="1" fontId="11" fillId="5" borderId="29" xfId="1" applyNumberFormat="1" applyFont="1" applyFill="1" applyBorder="1" applyAlignment="1">
      <alignment horizontal="center" vertical="center"/>
    </xf>
    <xf numFmtId="0" fontId="13" fillId="0" borderId="29" xfId="0" applyFont="1" applyBorder="1"/>
    <xf numFmtId="0" fontId="30" fillId="6" borderId="37" xfId="0" applyFont="1" applyFill="1" applyBorder="1" applyAlignment="1">
      <alignment horizontal="center" vertical="center" wrapText="1"/>
    </xf>
    <xf numFmtId="0" fontId="31" fillId="0" borderId="37" xfId="0" applyFont="1" applyBorder="1" applyAlignment="1">
      <alignment vertical="center" wrapText="1"/>
    </xf>
    <xf numFmtId="9" fontId="31" fillId="0" borderId="37" xfId="0" applyNumberFormat="1" applyFont="1" applyBorder="1" applyAlignment="1">
      <alignment horizontal="center" vertical="center" wrapText="1"/>
    </xf>
    <xf numFmtId="0" fontId="31" fillId="0" borderId="37" xfId="0" applyFont="1" applyBorder="1" applyAlignment="1">
      <alignment horizontal="center" vertical="center" wrapText="1"/>
    </xf>
    <xf numFmtId="14" fontId="31" fillId="0" borderId="11" xfId="0" applyNumberFormat="1" applyFont="1" applyBorder="1" applyAlignment="1">
      <alignment horizontal="center" vertical="center" wrapText="1"/>
    </xf>
    <xf numFmtId="0" fontId="30" fillId="5" borderId="24" xfId="0" applyFont="1" applyFill="1" applyBorder="1" applyAlignment="1">
      <alignment horizontal="center" vertical="center" wrapText="1"/>
    </xf>
    <xf numFmtId="0" fontId="10" fillId="6" borderId="24" xfId="0" applyFont="1" applyFill="1" applyBorder="1" applyAlignment="1">
      <alignment horizontal="center" vertical="center" wrapText="1"/>
    </xf>
    <xf numFmtId="14" fontId="10" fillId="0" borderId="21" xfId="0" applyNumberFormat="1" applyFont="1" applyBorder="1" applyAlignment="1">
      <alignment horizontal="center" vertical="center" wrapText="1"/>
    </xf>
    <xf numFmtId="0" fontId="0" fillId="0" borderId="24" xfId="0" applyBorder="1"/>
    <xf numFmtId="0" fontId="10" fillId="5" borderId="24" xfId="0" applyFont="1" applyFill="1" applyBorder="1" applyAlignment="1">
      <alignment vertical="center" wrapText="1"/>
    </xf>
    <xf numFmtId="9" fontId="31" fillId="5" borderId="24" xfId="0" applyNumberFormat="1" applyFont="1" applyFill="1" applyBorder="1" applyAlignment="1">
      <alignment horizontal="center" vertical="center" wrapText="1"/>
    </xf>
    <xf numFmtId="0" fontId="30" fillId="5" borderId="29" xfId="0" applyFont="1" applyFill="1" applyBorder="1" applyAlignment="1">
      <alignment horizontal="center" vertical="center" wrapText="1"/>
    </xf>
    <xf numFmtId="0" fontId="10" fillId="5" borderId="29" xfId="0" applyFont="1" applyFill="1" applyBorder="1" applyAlignment="1">
      <alignment vertical="center" wrapText="1"/>
    </xf>
    <xf numFmtId="0" fontId="10" fillId="5" borderId="29" xfId="0" applyFont="1" applyFill="1" applyBorder="1" applyAlignment="1">
      <alignment horizontal="center" vertical="center" wrapText="1"/>
    </xf>
    <xf numFmtId="0" fontId="31" fillId="0" borderId="29" xfId="0" applyFont="1" applyBorder="1" applyAlignment="1">
      <alignment horizontal="center" vertical="center" wrapText="1"/>
    </xf>
    <xf numFmtId="0" fontId="31" fillId="5" borderId="29" xfId="0" applyFont="1" applyFill="1" applyBorder="1" applyAlignment="1">
      <alignment horizontal="center" vertical="center" wrapText="1"/>
    </xf>
    <xf numFmtId="14" fontId="31" fillId="0" borderId="27" xfId="0" applyNumberFormat="1" applyFont="1" applyBorder="1" applyAlignment="1">
      <alignment horizontal="center" vertical="center" wrapText="1"/>
    </xf>
    <xf numFmtId="0" fontId="30" fillId="5" borderId="31" xfId="0" applyFont="1" applyFill="1" applyBorder="1" applyAlignment="1">
      <alignment horizontal="center" vertical="center" wrapText="1"/>
    </xf>
    <xf numFmtId="0" fontId="10" fillId="5" borderId="31" xfId="0" applyFont="1" applyFill="1" applyBorder="1" applyAlignment="1">
      <alignment vertical="center" wrapText="1"/>
    </xf>
    <xf numFmtId="0" fontId="31" fillId="5" borderId="31" xfId="0" applyFont="1" applyFill="1" applyBorder="1" applyAlignment="1">
      <alignment horizontal="center" vertical="center" wrapText="1"/>
    </xf>
    <xf numFmtId="14" fontId="31" fillId="0" borderId="4" xfId="0" applyNumberFormat="1" applyFont="1" applyBorder="1" applyAlignment="1">
      <alignment horizontal="center" vertical="center" wrapText="1"/>
    </xf>
    <xf numFmtId="0" fontId="11" fillId="5" borderId="57" xfId="0" applyFont="1" applyFill="1" applyBorder="1" applyAlignment="1">
      <alignment horizontal="center" vertical="center"/>
    </xf>
    <xf numFmtId="0" fontId="11" fillId="7" borderId="53" xfId="0" applyFont="1" applyFill="1" applyBorder="1" applyAlignment="1">
      <alignment horizontal="center" vertical="center"/>
    </xf>
    <xf numFmtId="0" fontId="11" fillId="5" borderId="53" xfId="0" applyFont="1" applyFill="1" applyBorder="1" applyAlignment="1">
      <alignment horizontal="center" vertical="center"/>
    </xf>
    <xf numFmtId="9" fontId="11" fillId="5" borderId="53" xfId="0" applyNumberFormat="1" applyFont="1" applyFill="1" applyBorder="1" applyAlignment="1">
      <alignment horizontal="center" vertical="center"/>
    </xf>
    <xf numFmtId="1" fontId="11" fillId="5" borderId="53" xfId="0" applyNumberFormat="1" applyFont="1" applyFill="1" applyBorder="1" applyAlignment="1">
      <alignment horizontal="center" vertical="center"/>
    </xf>
    <xf numFmtId="0" fontId="0" fillId="0" borderId="53" xfId="0" applyBorder="1"/>
    <xf numFmtId="0" fontId="31" fillId="5" borderId="24" xfId="0" applyFont="1" applyFill="1" applyBorder="1" applyAlignment="1">
      <alignment vertical="center" wrapText="1"/>
    </xf>
    <xf numFmtId="0" fontId="10" fillId="5" borderId="24" xfId="0" applyFont="1" applyFill="1" applyBorder="1" applyAlignment="1">
      <alignment horizontal="center" vertical="center" wrapText="1"/>
    </xf>
    <xf numFmtId="0" fontId="11" fillId="5" borderId="23" xfId="0" applyFont="1" applyFill="1" applyBorder="1" applyAlignment="1">
      <alignment horizontal="center" vertical="center"/>
    </xf>
    <xf numFmtId="0" fontId="11" fillId="7" borderId="24" xfId="0" applyFont="1" applyFill="1" applyBorder="1" applyAlignment="1">
      <alignment horizontal="center" vertical="center"/>
    </xf>
    <xf numFmtId="0" fontId="11" fillId="5" borderId="24" xfId="0" applyFont="1" applyFill="1" applyBorder="1" applyAlignment="1">
      <alignment horizontal="center" vertical="center"/>
    </xf>
    <xf numFmtId="2" fontId="11" fillId="5" borderId="24" xfId="0" applyNumberFormat="1" applyFont="1" applyFill="1" applyBorder="1" applyAlignment="1">
      <alignment horizontal="center" vertical="center"/>
    </xf>
    <xf numFmtId="0" fontId="31" fillId="5" borderId="24" xfId="0" applyFont="1" applyFill="1" applyBorder="1" applyAlignment="1">
      <alignment horizontal="justify" vertical="center" wrapText="1"/>
    </xf>
    <xf numFmtId="0" fontId="31" fillId="0" borderId="24" xfId="0" applyFont="1" applyBorder="1" applyAlignment="1">
      <alignment vertical="center" wrapText="1"/>
    </xf>
    <xf numFmtId="0" fontId="11" fillId="0" borderId="23" xfId="0" applyFont="1" applyBorder="1" applyAlignment="1">
      <alignment horizontal="center" vertical="center"/>
    </xf>
    <xf numFmtId="0" fontId="30" fillId="5" borderId="37" xfId="0" applyFont="1" applyFill="1" applyBorder="1" applyAlignment="1">
      <alignment horizontal="center" vertical="center" wrapText="1"/>
    </xf>
    <xf numFmtId="0" fontId="31" fillId="5" borderId="37" xfId="0" applyFont="1" applyFill="1" applyBorder="1" applyAlignment="1">
      <alignment horizontal="center" vertical="center" wrapText="1"/>
    </xf>
    <xf numFmtId="0" fontId="0" fillId="0" borderId="23" xfId="0" applyBorder="1"/>
    <xf numFmtId="0" fontId="29" fillId="4" borderId="29" xfId="0" applyFont="1" applyFill="1" applyBorder="1" applyAlignment="1">
      <alignment horizontal="center" vertical="center"/>
    </xf>
    <xf numFmtId="0" fontId="29" fillId="4" borderId="29" xfId="0" applyFont="1" applyFill="1" applyBorder="1" applyAlignment="1">
      <alignment horizontal="center" vertical="center" wrapText="1"/>
    </xf>
    <xf numFmtId="0" fontId="18" fillId="8" borderId="24" xfId="0" applyFont="1" applyFill="1" applyBorder="1"/>
    <xf numFmtId="0" fontId="20" fillId="5" borderId="23" xfId="0" applyFont="1" applyFill="1" applyBorder="1" applyAlignment="1">
      <alignment horizontal="center" vertical="center"/>
    </xf>
    <xf numFmtId="0" fontId="20" fillId="7" borderId="24" xfId="0" applyFont="1" applyFill="1" applyBorder="1" applyAlignment="1">
      <alignment horizontal="center" vertical="center"/>
    </xf>
    <xf numFmtId="0" fontId="18" fillId="5" borderId="24" xfId="0" applyFont="1" applyFill="1" applyBorder="1" applyAlignment="1">
      <alignment horizontal="center" vertical="center"/>
    </xf>
    <xf numFmtId="0" fontId="18" fillId="7" borderId="24" xfId="0" applyFont="1" applyFill="1" applyBorder="1" applyAlignment="1">
      <alignment horizontal="center" vertical="center"/>
    </xf>
    <xf numFmtId="0" fontId="20" fillId="5" borderId="24" xfId="0" applyFont="1" applyFill="1" applyBorder="1" applyAlignment="1">
      <alignment horizontal="center" vertical="center"/>
    </xf>
    <xf numFmtId="9" fontId="20" fillId="5" borderId="24" xfId="1" applyFont="1" applyFill="1" applyBorder="1" applyAlignment="1">
      <alignment horizontal="left" vertical="center" wrapText="1"/>
    </xf>
    <xf numFmtId="0" fontId="20" fillId="0" borderId="24" xfId="0" applyFont="1" applyBorder="1" applyAlignment="1">
      <alignment horizontal="left" vertical="center" wrapText="1"/>
    </xf>
    <xf numFmtId="9" fontId="20" fillId="5" borderId="23" xfId="1" applyFont="1" applyFill="1" applyBorder="1" applyAlignment="1">
      <alignment horizontal="center" vertical="center"/>
    </xf>
    <xf numFmtId="1" fontId="20" fillId="7" borderId="24" xfId="1" applyNumberFormat="1" applyFont="1" applyFill="1" applyBorder="1" applyAlignment="1">
      <alignment horizontal="center" vertical="center"/>
    </xf>
    <xf numFmtId="9" fontId="18" fillId="5" borderId="24" xfId="1" applyFont="1" applyFill="1" applyBorder="1" applyAlignment="1">
      <alignment horizontal="center" vertical="center"/>
    </xf>
    <xf numFmtId="9" fontId="18" fillId="7" borderId="24" xfId="1" applyFont="1" applyFill="1" applyBorder="1" applyAlignment="1">
      <alignment horizontal="center" vertical="center"/>
    </xf>
    <xf numFmtId="1" fontId="18" fillId="7" borderId="24" xfId="0" applyNumberFormat="1" applyFont="1" applyFill="1" applyBorder="1" applyAlignment="1">
      <alignment horizontal="center" vertical="center"/>
    </xf>
    <xf numFmtId="9" fontId="20" fillId="7" borderId="24" xfId="1" applyFont="1" applyFill="1" applyBorder="1" applyAlignment="1">
      <alignment horizontal="center" vertical="center"/>
    </xf>
    <xf numFmtId="9" fontId="18" fillId="7" borderId="24" xfId="0" applyNumberFormat="1" applyFont="1" applyFill="1" applyBorder="1" applyAlignment="1">
      <alignment horizontal="center" vertical="center"/>
    </xf>
    <xf numFmtId="9" fontId="20" fillId="5" borderId="24" xfId="1" applyFont="1" applyFill="1" applyBorder="1" applyAlignment="1">
      <alignment horizontal="center" vertical="center" wrapText="1"/>
    </xf>
    <xf numFmtId="0" fontId="20" fillId="0" borderId="24" xfId="0" applyFont="1" applyBorder="1" applyAlignment="1">
      <alignment vertical="center" wrapText="1"/>
    </xf>
    <xf numFmtId="14" fontId="20" fillId="0" borderId="0" xfId="0" applyNumberFormat="1" applyFont="1"/>
    <xf numFmtId="0" fontId="18" fillId="0" borderId="0" xfId="0" applyFont="1"/>
    <xf numFmtId="14" fontId="31" fillId="5" borderId="24" xfId="0" applyNumberFormat="1" applyFont="1" applyFill="1" applyBorder="1" applyAlignment="1">
      <alignment horizontal="center" vertical="center" wrapText="1"/>
    </xf>
    <xf numFmtId="0" fontId="29" fillId="6" borderId="24" xfId="0" applyFont="1" applyFill="1" applyBorder="1" applyAlignment="1">
      <alignment horizontal="center" vertical="center"/>
    </xf>
    <xf numFmtId="0" fontId="29" fillId="6" borderId="31" xfId="0" applyFont="1" applyFill="1" applyBorder="1" applyAlignment="1">
      <alignment horizontal="center" vertical="center"/>
    </xf>
    <xf numFmtId="0" fontId="31" fillId="5" borderId="31" xfId="0" applyFont="1" applyFill="1" applyBorder="1" applyAlignment="1">
      <alignment horizontal="justify" vertical="center" wrapText="1"/>
    </xf>
    <xf numFmtId="0" fontId="31" fillId="5" borderId="31" xfId="0" applyFont="1" applyFill="1" applyBorder="1" applyAlignment="1">
      <alignment vertical="center" wrapText="1"/>
    </xf>
    <xf numFmtId="0" fontId="31" fillId="5" borderId="4" xfId="0" applyFont="1" applyFill="1" applyBorder="1" applyAlignment="1">
      <alignment horizontal="center" vertical="center" wrapText="1"/>
    </xf>
    <xf numFmtId="14" fontId="31" fillId="5" borderId="21" xfId="0" applyNumberFormat="1" applyFont="1" applyFill="1" applyBorder="1" applyAlignment="1">
      <alignment horizontal="center" vertical="center" wrapText="1"/>
    </xf>
    <xf numFmtId="0" fontId="31" fillId="5" borderId="21" xfId="0" applyFont="1" applyFill="1" applyBorder="1" applyAlignment="1">
      <alignment horizontal="center" vertical="center" wrapText="1"/>
    </xf>
    <xf numFmtId="0" fontId="31" fillId="5" borderId="37" xfId="0" applyFont="1" applyFill="1" applyBorder="1" applyAlignment="1">
      <alignment horizontal="justify" vertical="center" wrapText="1"/>
    </xf>
    <xf numFmtId="0" fontId="31" fillId="5" borderId="37" xfId="0" applyFont="1" applyFill="1" applyBorder="1" applyAlignment="1">
      <alignment vertical="center" wrapText="1"/>
    </xf>
    <xf numFmtId="14" fontId="31" fillId="5" borderId="11" xfId="0" applyNumberFormat="1" applyFont="1" applyFill="1" applyBorder="1" applyAlignment="1">
      <alignment horizontal="center" vertical="center" wrapText="1"/>
    </xf>
    <xf numFmtId="0" fontId="0" fillId="5" borderId="0" xfId="0" applyFill="1"/>
    <xf numFmtId="0" fontId="0" fillId="12" borderId="24" xfId="0" applyFill="1" applyBorder="1"/>
    <xf numFmtId="0" fontId="8" fillId="11" borderId="59" xfId="0" applyFont="1" applyFill="1" applyBorder="1" applyAlignment="1">
      <alignment horizontal="center" vertical="center"/>
    </xf>
    <xf numFmtId="0" fontId="8" fillId="11" borderId="0" xfId="0" applyFont="1" applyFill="1" applyAlignment="1">
      <alignment horizontal="center" vertical="center" wrapText="1"/>
    </xf>
    <xf numFmtId="0" fontId="8" fillId="11" borderId="62" xfId="0" applyFont="1" applyFill="1" applyBorder="1" applyAlignment="1">
      <alignment horizontal="center" vertical="center" wrapText="1"/>
    </xf>
    <xf numFmtId="0" fontId="8" fillId="11" borderId="63" xfId="0" applyFont="1" applyFill="1" applyBorder="1" applyAlignment="1">
      <alignment horizontal="center" vertical="center"/>
    </xf>
    <xf numFmtId="0" fontId="0" fillId="12" borderId="29" xfId="0" applyFill="1" applyBorder="1"/>
    <xf numFmtId="0" fontId="33" fillId="5" borderId="24" xfId="0" applyFont="1" applyFill="1" applyBorder="1" applyAlignment="1">
      <alignment horizontal="center" vertical="center" wrapText="1"/>
    </xf>
    <xf numFmtId="0" fontId="34" fillId="5" borderId="24" xfId="0" applyFont="1" applyFill="1" applyBorder="1" applyAlignment="1">
      <alignment horizontal="left" vertical="center" wrapText="1"/>
    </xf>
    <xf numFmtId="0" fontId="34" fillId="5" borderId="29" xfId="0" applyFont="1" applyFill="1" applyBorder="1" applyAlignment="1">
      <alignment horizontal="left" vertical="center" wrapText="1"/>
    </xf>
    <xf numFmtId="0" fontId="34" fillId="5" borderId="24" xfId="0" applyFont="1" applyFill="1" applyBorder="1" applyAlignment="1">
      <alignment horizontal="center" vertical="center" wrapText="1"/>
    </xf>
    <xf numFmtId="14" fontId="31" fillId="5" borderId="24" xfId="0" applyNumberFormat="1" applyFont="1" applyFill="1" applyBorder="1" applyAlignment="1">
      <alignment horizontal="center" vertical="center"/>
    </xf>
    <xf numFmtId="0" fontId="0" fillId="5" borderId="23" xfId="0" applyFill="1" applyBorder="1" applyAlignment="1">
      <alignment horizontal="center" vertical="center"/>
    </xf>
    <xf numFmtId="0" fontId="0" fillId="7" borderId="24" xfId="0" applyFill="1" applyBorder="1" applyAlignment="1">
      <alignment horizontal="center" vertical="center"/>
    </xf>
    <xf numFmtId="0" fontId="0" fillId="5" borderId="24" xfId="0" applyFill="1" applyBorder="1" applyAlignment="1">
      <alignment horizontal="center" vertical="center"/>
    </xf>
    <xf numFmtId="0" fontId="0" fillId="5" borderId="24" xfId="0" applyFill="1" applyBorder="1"/>
    <xf numFmtId="9" fontId="0" fillId="7" borderId="24" xfId="0" applyNumberFormat="1" applyFill="1" applyBorder="1" applyAlignment="1">
      <alignment horizontal="center" vertical="center"/>
    </xf>
    <xf numFmtId="0" fontId="8" fillId="11" borderId="24" xfId="0" applyFont="1" applyFill="1" applyBorder="1" applyAlignment="1">
      <alignment horizontal="center" vertical="center" wrapText="1"/>
    </xf>
    <xf numFmtId="0" fontId="8" fillId="11" borderId="24" xfId="0" applyFont="1" applyFill="1" applyBorder="1" applyAlignment="1">
      <alignment vertical="center" wrapText="1"/>
    </xf>
    <xf numFmtId="0" fontId="34" fillId="5" borderId="24" xfId="0" applyFont="1" applyFill="1" applyBorder="1" applyAlignment="1">
      <alignment horizontal="center" vertical="center"/>
    </xf>
    <xf numFmtId="0" fontId="29" fillId="0" borderId="44" xfId="0" applyFont="1" applyBorder="1" applyAlignment="1">
      <alignment horizontal="center" vertical="center"/>
    </xf>
    <xf numFmtId="0" fontId="29" fillId="0" borderId="24" xfId="0" applyFont="1" applyBorder="1" applyAlignment="1">
      <alignment horizontal="center" vertical="center" wrapText="1"/>
    </xf>
    <xf numFmtId="0" fontId="29" fillId="0" borderId="24" xfId="0" applyFont="1" applyBorder="1" applyAlignment="1">
      <alignment horizontal="center" vertical="center"/>
    </xf>
    <xf numFmtId="0" fontId="29" fillId="0" borderId="48" xfId="0" applyFont="1" applyBorder="1" applyAlignment="1">
      <alignment horizontal="center" vertical="center" wrapText="1"/>
    </xf>
    <xf numFmtId="0" fontId="11" fillId="8" borderId="10" xfId="0" applyFont="1" applyFill="1" applyBorder="1"/>
    <xf numFmtId="0" fontId="11" fillId="8" borderId="37" xfId="0" applyFont="1" applyFill="1" applyBorder="1"/>
    <xf numFmtId="1" fontId="31" fillId="0" borderId="24" xfId="0" applyNumberFormat="1" applyFont="1" applyBorder="1" applyAlignment="1">
      <alignment horizontal="center" vertical="center"/>
    </xf>
    <xf numFmtId="0" fontId="31" fillId="0" borderId="24" xfId="0" applyFont="1" applyBorder="1" applyAlignment="1">
      <alignment horizontal="left" vertical="center" wrapText="1"/>
    </xf>
    <xf numFmtId="14" fontId="31" fillId="0" borderId="48" xfId="0" applyNumberFormat="1" applyFont="1" applyBorder="1" applyAlignment="1">
      <alignment horizontal="center" vertical="center"/>
    </xf>
    <xf numFmtId="9" fontId="11" fillId="5" borderId="52" xfId="1" applyFont="1" applyFill="1" applyBorder="1" applyAlignment="1">
      <alignment horizontal="center" vertical="center"/>
    </xf>
    <xf numFmtId="9" fontId="11" fillId="7" borderId="53" xfId="1" applyFont="1" applyFill="1" applyBorder="1" applyAlignment="1">
      <alignment horizontal="center" vertical="center"/>
    </xf>
    <xf numFmtId="9" fontId="11" fillId="5" borderId="53" xfId="1" applyFont="1" applyFill="1" applyBorder="1" applyAlignment="1">
      <alignment horizontal="center" vertical="center"/>
    </xf>
    <xf numFmtId="1" fontId="11" fillId="7" borderId="53" xfId="1" applyNumberFormat="1" applyFont="1" applyFill="1" applyBorder="1" applyAlignment="1">
      <alignment horizontal="center" vertical="center"/>
    </xf>
    <xf numFmtId="1" fontId="11" fillId="5" borderId="53" xfId="1" applyNumberFormat="1" applyFont="1" applyFill="1" applyBorder="1" applyAlignment="1">
      <alignment horizontal="center" vertical="center"/>
    </xf>
    <xf numFmtId="0" fontId="13" fillId="0" borderId="57" xfId="0" applyFont="1" applyBorder="1" applyAlignment="1">
      <alignment wrapText="1"/>
    </xf>
    <xf numFmtId="0" fontId="13" fillId="0" borderId="53" xfId="0" applyFont="1" applyBorder="1" applyAlignment="1">
      <alignment wrapText="1"/>
    </xf>
    <xf numFmtId="1" fontId="31" fillId="0" borderId="24" xfId="0" applyNumberFormat="1" applyFont="1" applyBorder="1" applyAlignment="1">
      <alignment horizontal="center" vertical="center" wrapText="1"/>
    </xf>
    <xf numFmtId="14" fontId="31" fillId="5" borderId="48" xfId="0" applyNumberFormat="1" applyFont="1" applyFill="1" applyBorder="1" applyAlignment="1">
      <alignment horizontal="center" vertical="center" wrapText="1"/>
    </xf>
    <xf numFmtId="9" fontId="11" fillId="5" borderId="20" xfId="1" applyFont="1" applyFill="1" applyBorder="1" applyAlignment="1">
      <alignment horizontal="center" vertical="center"/>
    </xf>
    <xf numFmtId="0" fontId="29" fillId="9" borderId="6" xfId="0" applyFont="1" applyFill="1" applyBorder="1" applyAlignment="1">
      <alignment vertical="center" wrapText="1"/>
    </xf>
    <xf numFmtId="0" fontId="30" fillId="0" borderId="24" xfId="0" applyFont="1" applyBorder="1" applyAlignment="1">
      <alignment horizontal="center" vertical="center" wrapText="1"/>
    </xf>
    <xf numFmtId="14" fontId="31" fillId="0" borderId="48" xfId="0" applyNumberFormat="1" applyFont="1" applyBorder="1" applyAlignment="1">
      <alignment horizontal="center" vertical="center" wrapText="1"/>
    </xf>
    <xf numFmtId="1" fontId="11" fillId="5" borderId="20" xfId="1" applyNumberFormat="1" applyFont="1" applyFill="1" applyBorder="1" applyAlignment="1">
      <alignment horizontal="center" vertical="center"/>
    </xf>
    <xf numFmtId="0" fontId="29" fillId="9" borderId="7" xfId="0" applyFont="1" applyFill="1" applyBorder="1" applyAlignment="1">
      <alignment vertical="center" wrapText="1"/>
    </xf>
    <xf numFmtId="0" fontId="0" fillId="0" borderId="20" xfId="0" applyBorder="1"/>
    <xf numFmtId="0" fontId="31" fillId="5" borderId="24" xfId="0" applyFont="1" applyFill="1" applyBorder="1" applyAlignment="1">
      <alignment horizontal="left" vertical="center" wrapText="1"/>
    </xf>
    <xf numFmtId="1" fontId="10" fillId="5" borderId="24" xfId="0" applyNumberFormat="1" applyFont="1" applyFill="1" applyBorder="1" applyAlignment="1">
      <alignment horizontal="center" vertical="center" wrapText="1"/>
    </xf>
    <xf numFmtId="0" fontId="31" fillId="5" borderId="48" xfId="0" applyFont="1" applyFill="1" applyBorder="1" applyAlignment="1">
      <alignment horizontal="center" vertical="center" wrapText="1"/>
    </xf>
    <xf numFmtId="9" fontId="11" fillId="5" borderId="21" xfId="1" applyFont="1" applyFill="1" applyBorder="1" applyAlignment="1">
      <alignment horizontal="center" vertical="center"/>
    </xf>
    <xf numFmtId="0" fontId="29" fillId="9" borderId="6" xfId="0" applyFont="1" applyFill="1" applyBorder="1" applyAlignment="1">
      <alignment horizontal="left" vertical="center" wrapText="1"/>
    </xf>
    <xf numFmtId="1" fontId="11" fillId="5" borderId="10" xfId="1" applyNumberFormat="1" applyFont="1" applyFill="1" applyBorder="1" applyAlignment="1">
      <alignment horizontal="center" vertical="center"/>
    </xf>
    <xf numFmtId="1" fontId="11" fillId="7" borderId="37" xfId="1" applyNumberFormat="1" applyFont="1" applyFill="1" applyBorder="1" applyAlignment="1">
      <alignment horizontal="center" vertical="center"/>
    </xf>
    <xf numFmtId="1" fontId="11" fillId="5" borderId="37" xfId="1" applyNumberFormat="1" applyFont="1" applyFill="1" applyBorder="1" applyAlignment="1">
      <alignment horizontal="center" vertical="center"/>
    </xf>
    <xf numFmtId="9" fontId="11" fillId="7" borderId="37" xfId="1" applyFont="1" applyFill="1" applyBorder="1" applyAlignment="1">
      <alignment horizontal="center" vertical="center"/>
    </xf>
    <xf numFmtId="9" fontId="11" fillId="5" borderId="11" xfId="1" applyFont="1" applyFill="1" applyBorder="1" applyAlignment="1">
      <alignment horizontal="center" vertical="center"/>
    </xf>
    <xf numFmtId="14" fontId="0" fillId="0" borderId="0" xfId="0" applyNumberFormat="1"/>
    <xf numFmtId="0" fontId="35" fillId="0" borderId="0" xfId="0" applyFont="1"/>
    <xf numFmtId="9" fontId="0" fillId="0" borderId="0" xfId="0" applyNumberFormat="1" applyAlignment="1">
      <alignment horizontal="center" vertical="center"/>
    </xf>
    <xf numFmtId="1" fontId="0" fillId="7" borderId="24" xfId="0" applyNumberFormat="1" applyFill="1" applyBorder="1" applyAlignment="1">
      <alignment horizontal="center" vertical="center"/>
    </xf>
    <xf numFmtId="1" fontId="0" fillId="5" borderId="23" xfId="0" applyNumberFormat="1" applyFill="1" applyBorder="1" applyAlignment="1">
      <alignment horizontal="center" vertical="center"/>
    </xf>
    <xf numFmtId="1" fontId="0" fillId="7" borderId="24" xfId="1" applyNumberFormat="1" applyFont="1" applyFill="1" applyBorder="1" applyAlignment="1">
      <alignment horizontal="center" vertical="center"/>
    </xf>
    <xf numFmtId="1" fontId="0" fillId="5" borderId="24" xfId="0" applyNumberFormat="1" applyFill="1" applyBorder="1" applyAlignment="1">
      <alignment horizontal="center" vertical="center"/>
    </xf>
    <xf numFmtId="0" fontId="0" fillId="0" borderId="66" xfId="0" applyBorder="1"/>
    <xf numFmtId="0" fontId="0" fillId="0" borderId="67" xfId="0" applyBorder="1"/>
    <xf numFmtId="0" fontId="36" fillId="0" borderId="67" xfId="0" applyFont="1" applyBorder="1"/>
    <xf numFmtId="41" fontId="36" fillId="0" borderId="67" xfId="4" applyFont="1" applyFill="1" applyBorder="1"/>
    <xf numFmtId="41" fontId="36" fillId="0" borderId="68" xfId="4" applyFont="1" applyFill="1" applyBorder="1"/>
    <xf numFmtId="0" fontId="0" fillId="0" borderId="69" xfId="0" applyBorder="1"/>
    <xf numFmtId="0" fontId="0" fillId="0" borderId="70" xfId="0" applyBorder="1"/>
    <xf numFmtId="0" fontId="36" fillId="0" borderId="70" xfId="0" applyFont="1" applyBorder="1"/>
    <xf numFmtId="41" fontId="36" fillId="0" borderId="70" xfId="4" applyFont="1" applyFill="1" applyBorder="1"/>
    <xf numFmtId="41" fontId="36" fillId="0" borderId="71" xfId="4" applyFont="1" applyFill="1" applyBorder="1"/>
    <xf numFmtId="41" fontId="38" fillId="0" borderId="70" xfId="4" applyFont="1" applyFill="1" applyBorder="1" applyAlignment="1">
      <alignment horizontal="center" vertical="center"/>
    </xf>
    <xf numFmtId="41" fontId="0" fillId="0" borderId="70" xfId="4" applyFont="1" applyFill="1" applyBorder="1" applyAlignment="1" applyProtection="1">
      <alignment wrapText="1"/>
      <protection hidden="1"/>
    </xf>
    <xf numFmtId="41" fontId="0" fillId="0" borderId="70" xfId="4" applyFont="1" applyFill="1" applyBorder="1" applyProtection="1">
      <protection hidden="1"/>
    </xf>
    <xf numFmtId="41" fontId="0" fillId="0" borderId="71" xfId="4" applyFont="1" applyFill="1" applyBorder="1" applyProtection="1">
      <protection hidden="1"/>
    </xf>
    <xf numFmtId="41" fontId="0" fillId="0" borderId="70" xfId="4" applyFont="1" applyFill="1" applyBorder="1"/>
    <xf numFmtId="0" fontId="0" fillId="0" borderId="0" xfId="0" applyAlignment="1">
      <alignment wrapText="1"/>
    </xf>
    <xf numFmtId="0" fontId="0" fillId="0" borderId="71" xfId="0" applyBorder="1"/>
    <xf numFmtId="0" fontId="0" fillId="0" borderId="72" xfId="0" applyBorder="1"/>
    <xf numFmtId="0" fontId="0" fillId="0" borderId="73" xfId="0" applyBorder="1"/>
    <xf numFmtId="0" fontId="0" fillId="0" borderId="74" xfId="0" applyBorder="1"/>
    <xf numFmtId="0" fontId="41" fillId="0" borderId="75" xfId="0" applyFont="1" applyBorder="1"/>
    <xf numFmtId="0" fontId="41" fillId="0" borderId="0" xfId="0" applyFont="1"/>
    <xf numFmtId="0" fontId="42" fillId="5" borderId="24" xfId="0" applyFont="1" applyFill="1" applyBorder="1" applyAlignment="1" applyProtection="1">
      <alignment horizontal="left" vertical="center" wrapText="1"/>
      <protection hidden="1"/>
    </xf>
    <xf numFmtId="9" fontId="0" fillId="5" borderId="24" xfId="0" applyNumberFormat="1" applyFill="1" applyBorder="1" applyAlignment="1">
      <alignment horizontal="center" vertical="center"/>
    </xf>
    <xf numFmtId="0" fontId="20" fillId="5" borderId="0" xfId="3" applyFont="1" applyFill="1"/>
    <xf numFmtId="0" fontId="18" fillId="5" borderId="0" xfId="3" applyFont="1" applyFill="1"/>
    <xf numFmtId="0" fontId="18" fillId="5" borderId="13" xfId="3" applyFont="1" applyFill="1" applyBorder="1"/>
    <xf numFmtId="0" fontId="17" fillId="5" borderId="0" xfId="3" applyFont="1" applyFill="1" applyAlignment="1">
      <alignment vertical="center" wrapText="1"/>
    </xf>
    <xf numFmtId="0" fontId="45" fillId="5" borderId="13" xfId="3" applyFont="1" applyFill="1" applyBorder="1" applyAlignment="1">
      <alignment horizontal="justify" vertical="top" wrapText="1"/>
    </xf>
    <xf numFmtId="0" fontId="46" fillId="5" borderId="0" xfId="3" applyFont="1" applyFill="1" applyAlignment="1">
      <alignment horizontal="center" vertical="center" wrapText="1"/>
    </xf>
    <xf numFmtId="0" fontId="17" fillId="5" borderId="0" xfId="3" applyFont="1" applyFill="1" applyAlignment="1">
      <alignment horizontal="right" vertical="center" wrapText="1"/>
    </xf>
    <xf numFmtId="0" fontId="17" fillId="5" borderId="24" xfId="3" applyFont="1" applyFill="1" applyBorder="1" applyAlignment="1">
      <alignment horizontal="center" vertical="center" wrapText="1"/>
    </xf>
    <xf numFmtId="0" fontId="18" fillId="5" borderId="18" xfId="3" applyFont="1" applyFill="1" applyBorder="1"/>
    <xf numFmtId="0" fontId="17" fillId="5" borderId="13" xfId="3" applyFont="1" applyFill="1" applyBorder="1" applyAlignment="1">
      <alignment horizontal="justify" vertical="top" wrapText="1"/>
    </xf>
    <xf numFmtId="0" fontId="17" fillId="5" borderId="0" xfId="3" applyFont="1" applyFill="1" applyAlignment="1">
      <alignment horizontal="left" vertical="center" wrapText="1"/>
    </xf>
    <xf numFmtId="0" fontId="17" fillId="5" borderId="0" xfId="3" applyFont="1" applyFill="1" applyAlignment="1">
      <alignment horizontal="center" vertical="center" wrapText="1"/>
    </xf>
    <xf numFmtId="0" fontId="19" fillId="5" borderId="24" xfId="3" applyFont="1" applyFill="1" applyBorder="1" applyAlignment="1">
      <alignment horizontal="center" vertical="center" wrapText="1"/>
    </xf>
    <xf numFmtId="0" fontId="17" fillId="5" borderId="13" xfId="3" applyFont="1" applyFill="1" applyBorder="1" applyAlignment="1">
      <alignment horizontal="left" vertical="center" wrapText="1"/>
    </xf>
    <xf numFmtId="0" fontId="17" fillId="5" borderId="0" xfId="3" applyFont="1" applyFill="1" applyAlignment="1">
      <alignment horizontal="left" vertical="top" wrapText="1"/>
    </xf>
    <xf numFmtId="0" fontId="21" fillId="5" borderId="52" xfId="3" applyFont="1" applyFill="1" applyBorder="1" applyAlignment="1" applyProtection="1">
      <alignment horizontal="center" vertical="center" wrapText="1"/>
      <protection locked="0"/>
    </xf>
    <xf numFmtId="0" fontId="20" fillId="5" borderId="0" xfId="3" applyFont="1" applyFill="1" applyAlignment="1">
      <alignment horizontal="justify" vertical="top" wrapText="1"/>
    </xf>
    <xf numFmtId="0" fontId="44" fillId="5" borderId="0" xfId="3" applyFont="1" applyFill="1" applyAlignment="1">
      <alignment horizontal="justify" vertical="top" wrapText="1"/>
    </xf>
    <xf numFmtId="0" fontId="44" fillId="5" borderId="0" xfId="3" applyFont="1" applyFill="1" applyAlignment="1">
      <alignment vertical="top" wrapText="1"/>
    </xf>
    <xf numFmtId="0" fontId="44" fillId="5" borderId="18" xfId="3" applyFont="1" applyFill="1" applyBorder="1" applyAlignment="1">
      <alignment vertical="top" wrapText="1"/>
    </xf>
    <xf numFmtId="0" fontId="44" fillId="5" borderId="0" xfId="3" applyFont="1" applyFill="1" applyAlignment="1">
      <alignment horizontal="left" vertical="center" wrapText="1"/>
    </xf>
    <xf numFmtId="0" fontId="20" fillId="5" borderId="0" xfId="3" applyFont="1" applyFill="1" applyAlignment="1" applyProtection="1">
      <alignment horizontal="center" vertical="top" wrapText="1"/>
      <protection locked="0"/>
    </xf>
    <xf numFmtId="0" fontId="47" fillId="5" borderId="0" xfId="3" applyFont="1" applyFill="1" applyAlignment="1">
      <alignment vertical="center" wrapText="1"/>
    </xf>
    <xf numFmtId="0" fontId="45" fillId="5" borderId="0" xfId="3" applyFont="1" applyFill="1" applyAlignment="1">
      <alignment vertical="top" wrapText="1"/>
    </xf>
    <xf numFmtId="0" fontId="17" fillId="5" borderId="0" xfId="3" applyFont="1" applyFill="1" applyAlignment="1">
      <alignment horizontal="right" vertical="top" wrapText="1"/>
    </xf>
    <xf numFmtId="0" fontId="17" fillId="5" borderId="18" xfId="3" applyFont="1" applyFill="1" applyBorder="1" applyAlignment="1">
      <alignment horizontal="right" vertical="top" wrapText="1"/>
    </xf>
    <xf numFmtId="0" fontId="17" fillId="5" borderId="13" xfId="3" applyFont="1" applyFill="1" applyBorder="1" applyAlignment="1">
      <alignment vertical="center" wrapText="1"/>
    </xf>
    <xf numFmtId="0" fontId="45" fillId="5" borderId="0" xfId="3" applyFont="1" applyFill="1" applyAlignment="1" applyProtection="1">
      <alignment horizontal="center" vertical="top" wrapText="1"/>
      <protection locked="0"/>
    </xf>
    <xf numFmtId="0" fontId="19" fillId="5" borderId="44" xfId="3" applyFont="1" applyFill="1" applyBorder="1" applyAlignment="1">
      <alignment horizontal="left"/>
    </xf>
    <xf numFmtId="0" fontId="19" fillId="5" borderId="45" xfId="3" applyFont="1" applyFill="1" applyBorder="1" applyAlignment="1">
      <alignment horizontal="left"/>
    </xf>
    <xf numFmtId="0" fontId="17" fillId="5" borderId="45" xfId="3" applyFont="1" applyFill="1" applyBorder="1" applyAlignment="1">
      <alignment horizontal="left" vertical="top" wrapText="1"/>
    </xf>
    <xf numFmtId="0" fontId="18" fillId="5" borderId="45" xfId="3" applyFont="1" applyFill="1" applyBorder="1"/>
    <xf numFmtId="0" fontId="18" fillId="5" borderId="46" xfId="3" applyFont="1" applyFill="1" applyBorder="1"/>
    <xf numFmtId="0" fontId="19" fillId="5" borderId="0" xfId="3" applyFont="1" applyFill="1" applyAlignment="1">
      <alignment horizontal="left" vertical="center" wrapText="1"/>
    </xf>
    <xf numFmtId="0" fontId="45" fillId="5" borderId="0" xfId="3" applyFont="1" applyFill="1" applyAlignment="1">
      <alignment horizontal="justify" vertical="top" wrapText="1"/>
    </xf>
    <xf numFmtId="0" fontId="45" fillId="5" borderId="0" xfId="3" applyFont="1" applyFill="1" applyAlignment="1">
      <alignment horizontal="left" vertical="top" wrapText="1"/>
    </xf>
    <xf numFmtId="0" fontId="45" fillId="5" borderId="0" xfId="3" applyFont="1" applyFill="1" applyAlignment="1">
      <alignment horizontal="center" vertical="top" wrapText="1"/>
    </xf>
    <xf numFmtId="0" fontId="45" fillId="5" borderId="18" xfId="3" applyFont="1" applyFill="1" applyBorder="1" applyAlignment="1">
      <alignment horizontal="center" vertical="top" wrapText="1"/>
    </xf>
    <xf numFmtId="0" fontId="19" fillId="5" borderId="0" xfId="3" applyFont="1" applyFill="1"/>
    <xf numFmtId="14" fontId="18" fillId="5" borderId="0" xfId="3" applyNumberFormat="1" applyFont="1" applyFill="1" applyAlignment="1">
      <alignment horizontal="left"/>
    </xf>
    <xf numFmtId="0" fontId="18" fillId="5" borderId="44" xfId="3" applyFont="1" applyFill="1" applyBorder="1"/>
    <xf numFmtId="0" fontId="19" fillId="3" borderId="29" xfId="3" applyFont="1" applyFill="1" applyBorder="1" applyAlignment="1">
      <alignment horizontal="center" vertical="center" wrapText="1"/>
    </xf>
    <xf numFmtId="0" fontId="19" fillId="3" borderId="51" xfId="3" applyFont="1" applyFill="1" applyBorder="1" applyAlignment="1">
      <alignment horizontal="center" vertical="center" wrapText="1"/>
    </xf>
    <xf numFmtId="0" fontId="20" fillId="3" borderId="29" xfId="0" applyFont="1" applyFill="1" applyBorder="1"/>
    <xf numFmtId="0" fontId="20" fillId="5" borderId="53" xfId="0" applyFont="1" applyFill="1" applyBorder="1" applyAlignment="1">
      <alignment horizontal="center" vertical="center" wrapText="1"/>
    </xf>
    <xf numFmtId="0" fontId="20" fillId="11" borderId="42" xfId="0" applyFont="1" applyFill="1" applyBorder="1"/>
    <xf numFmtId="0" fontId="20" fillId="11" borderId="42" xfId="0" applyFont="1" applyFill="1" applyBorder="1" applyAlignment="1">
      <alignment horizontal="center"/>
    </xf>
    <xf numFmtId="0" fontId="20" fillId="11" borderId="42" xfId="0" applyFont="1" applyFill="1" applyBorder="1" applyAlignment="1">
      <alignment horizontal="center" wrapText="1"/>
    </xf>
    <xf numFmtId="0" fontId="20" fillId="11" borderId="42" xfId="0" applyFont="1" applyFill="1" applyBorder="1" applyAlignment="1">
      <alignment horizontal="center" vertical="center" wrapText="1"/>
    </xf>
    <xf numFmtId="0" fontId="20" fillId="11" borderId="39" xfId="0" applyFont="1" applyFill="1" applyBorder="1" applyAlignment="1">
      <alignment horizontal="center" vertical="center" wrapText="1"/>
    </xf>
    <xf numFmtId="0" fontId="18" fillId="5" borderId="6" xfId="3" applyFont="1" applyFill="1" applyBorder="1"/>
    <xf numFmtId="0" fontId="17" fillId="5" borderId="43" xfId="3" applyFont="1" applyFill="1" applyBorder="1" applyAlignment="1">
      <alignment vertical="center" wrapText="1"/>
    </xf>
    <xf numFmtId="0" fontId="19" fillId="5" borderId="43" xfId="3" applyFont="1" applyFill="1" applyBorder="1" applyAlignment="1">
      <alignment horizontal="center" vertical="center" wrapText="1"/>
    </xf>
    <xf numFmtId="0" fontId="18" fillId="5" borderId="43" xfId="3" applyFont="1" applyFill="1" applyBorder="1"/>
    <xf numFmtId="0" fontId="18" fillId="5" borderId="17" xfId="3" applyFont="1" applyFill="1" applyBorder="1"/>
    <xf numFmtId="0" fontId="17" fillId="5" borderId="45" xfId="3" applyFont="1" applyFill="1" applyBorder="1" applyAlignment="1">
      <alignment horizontal="center" vertical="top" wrapText="1"/>
    </xf>
    <xf numFmtId="0" fontId="17" fillId="5" borderId="45" xfId="3" applyFont="1" applyFill="1" applyBorder="1" applyAlignment="1">
      <alignment horizontal="justify" vertical="top" wrapText="1"/>
    </xf>
    <xf numFmtId="1" fontId="20" fillId="5" borderId="23" xfId="1" applyNumberFormat="1" applyFont="1" applyFill="1" applyBorder="1" applyAlignment="1">
      <alignment horizontal="center" vertical="center"/>
    </xf>
    <xf numFmtId="1" fontId="18" fillId="5" borderId="24" xfId="1" applyNumberFormat="1" applyFont="1" applyFill="1" applyBorder="1" applyAlignment="1">
      <alignment horizontal="center" vertical="center"/>
    </xf>
    <xf numFmtId="1" fontId="18" fillId="7" borderId="24" xfId="1" applyNumberFormat="1" applyFont="1" applyFill="1" applyBorder="1" applyAlignment="1">
      <alignment horizontal="center" vertical="center"/>
    </xf>
    <xf numFmtId="1" fontId="20" fillId="5" borderId="24" xfId="0" applyNumberFormat="1" applyFont="1" applyFill="1" applyBorder="1" applyAlignment="1">
      <alignment horizontal="center" vertical="center"/>
    </xf>
    <xf numFmtId="0" fontId="10" fillId="5" borderId="22" xfId="0" applyFont="1" applyFill="1" applyBorder="1" applyAlignment="1">
      <alignment horizontal="center" vertical="center" wrapText="1"/>
    </xf>
    <xf numFmtId="0" fontId="10" fillId="5" borderId="35" xfId="0" applyFont="1" applyFill="1" applyBorder="1" applyAlignment="1">
      <alignment horizontal="center" vertical="center" wrapText="1"/>
    </xf>
    <xf numFmtId="0" fontId="10" fillId="5" borderId="33"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22" fillId="13" borderId="24" xfId="3" applyFont="1" applyFill="1" applyBorder="1" applyAlignment="1" applyProtection="1">
      <alignment horizontal="center" vertical="center" wrapText="1"/>
      <protection locked="0"/>
    </xf>
    <xf numFmtId="0" fontId="22" fillId="13" borderId="53" xfId="3" applyFont="1" applyFill="1" applyBorder="1" applyAlignment="1" applyProtection="1">
      <alignment horizontal="center" vertical="center" wrapText="1"/>
      <protection locked="0"/>
    </xf>
    <xf numFmtId="0" fontId="27" fillId="13" borderId="53" xfId="3" applyFont="1" applyFill="1" applyBorder="1" applyAlignment="1" applyProtection="1">
      <alignment horizontal="justify" vertical="center" wrapText="1"/>
      <protection locked="0"/>
    </xf>
    <xf numFmtId="0" fontId="22" fillId="13" borderId="53" xfId="3" applyFont="1" applyFill="1" applyBorder="1" applyAlignment="1" applyProtection="1">
      <alignment horizontal="justify" vertical="center" wrapText="1"/>
      <protection locked="0"/>
    </xf>
    <xf numFmtId="14" fontId="22" fillId="13" borderId="53" xfId="3" applyNumberFormat="1" applyFont="1" applyFill="1" applyBorder="1" applyAlignment="1" applyProtection="1">
      <alignment horizontal="justify" vertical="center" wrapText="1"/>
      <protection locked="0"/>
    </xf>
    <xf numFmtId="14" fontId="22" fillId="13" borderId="54" xfId="3" applyNumberFormat="1" applyFont="1" applyFill="1" applyBorder="1" applyAlignment="1" applyProtection="1">
      <alignment horizontal="justify" vertical="center" wrapText="1"/>
      <protection locked="0"/>
    </xf>
    <xf numFmtId="9" fontId="20" fillId="3" borderId="24" xfId="1" applyFont="1" applyFill="1" applyBorder="1" applyAlignment="1">
      <alignment horizontal="center" vertical="center"/>
    </xf>
    <xf numFmtId="0" fontId="20"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left" vertical="center"/>
    </xf>
    <xf numFmtId="0" fontId="50" fillId="0" borderId="0" xfId="0" applyFont="1" applyAlignment="1">
      <alignment horizontal="left" vertical="center"/>
    </xf>
    <xf numFmtId="0" fontId="20" fillId="5" borderId="78" xfId="0" applyFont="1" applyFill="1" applyBorder="1" applyAlignment="1">
      <alignment horizontal="left" vertical="center"/>
    </xf>
    <xf numFmtId="0" fontId="20" fillId="5" borderId="79" xfId="0" applyFont="1" applyFill="1" applyBorder="1" applyAlignment="1">
      <alignment horizontal="center" vertical="center"/>
    </xf>
    <xf numFmtId="0" fontId="20" fillId="5" borderId="79" xfId="0" applyFont="1" applyFill="1" applyBorder="1"/>
    <xf numFmtId="0" fontId="20" fillId="5" borderId="79" xfId="0" applyFont="1" applyFill="1" applyBorder="1" applyAlignment="1">
      <alignment horizontal="center"/>
    </xf>
    <xf numFmtId="0" fontId="20" fillId="5" borderId="80" xfId="0" applyFont="1" applyFill="1" applyBorder="1"/>
    <xf numFmtId="0" fontId="20" fillId="5" borderId="0" xfId="0" applyFont="1" applyFill="1"/>
    <xf numFmtId="0" fontId="44" fillId="14" borderId="83" xfId="0" applyFont="1" applyFill="1" applyBorder="1" applyAlignment="1">
      <alignment horizontal="center" vertical="center" textRotation="90"/>
    </xf>
    <xf numFmtId="0" fontId="44" fillId="14" borderId="85" xfId="0" applyFont="1" applyFill="1" applyBorder="1" applyAlignment="1">
      <alignment horizontal="center" vertical="center" textRotation="90"/>
    </xf>
    <xf numFmtId="0" fontId="44" fillId="14" borderId="84" xfId="0" applyFont="1" applyFill="1" applyBorder="1" applyAlignment="1">
      <alignment horizontal="center" vertical="center" textRotation="90" wrapText="1"/>
    </xf>
    <xf numFmtId="0" fontId="44" fillId="14" borderId="84" xfId="0" applyFont="1" applyFill="1" applyBorder="1" applyAlignment="1">
      <alignment horizontal="center" vertical="center" textRotation="90"/>
    </xf>
    <xf numFmtId="0" fontId="44" fillId="0" borderId="0" xfId="0" applyFont="1" applyAlignment="1">
      <alignment horizontal="center" vertical="center"/>
    </xf>
    <xf numFmtId="0" fontId="44" fillId="14" borderId="0" xfId="0" applyFont="1" applyFill="1" applyAlignment="1">
      <alignment horizontal="center" vertical="center"/>
    </xf>
    <xf numFmtId="0" fontId="20" fillId="0" borderId="83" xfId="0" applyFont="1" applyBorder="1" applyAlignment="1">
      <alignment horizontal="center" vertical="center"/>
    </xf>
    <xf numFmtId="0" fontId="11" fillId="0" borderId="83" xfId="0" applyFont="1" applyBorder="1" applyAlignment="1">
      <alignment horizontal="justify" vertical="center" wrapText="1"/>
    </xf>
    <xf numFmtId="0" fontId="11" fillId="0" borderId="83" xfId="0" applyFont="1" applyBorder="1" applyAlignment="1">
      <alignment horizontal="center" vertical="center" wrapText="1"/>
    </xf>
    <xf numFmtId="0" fontId="20" fillId="0" borderId="83" xfId="0" applyFont="1" applyBorder="1" applyAlignment="1">
      <alignment horizontal="center" vertical="center" wrapText="1"/>
    </xf>
    <xf numFmtId="0" fontId="52" fillId="5" borderId="89" xfId="0" applyFont="1" applyFill="1" applyBorder="1" applyAlignment="1">
      <alignment horizontal="center" vertical="center" wrapText="1" readingOrder="1"/>
    </xf>
    <xf numFmtId="9" fontId="20" fillId="5" borderId="84" xfId="1" applyFont="1" applyFill="1" applyBorder="1" applyAlignment="1">
      <alignment horizontal="center" vertical="center" wrapText="1"/>
    </xf>
    <xf numFmtId="0" fontId="27" fillId="5" borderId="90" xfId="0" applyFont="1" applyFill="1" applyBorder="1" applyAlignment="1">
      <alignment horizontal="center" vertical="center" wrapText="1" readingOrder="1"/>
    </xf>
    <xf numFmtId="0" fontId="18" fillId="5" borderId="83" xfId="0" applyFont="1" applyFill="1" applyBorder="1" applyAlignment="1">
      <alignment horizontal="center" vertical="center" wrapText="1"/>
    </xf>
    <xf numFmtId="0" fontId="20" fillId="0" borderId="84" xfId="0" applyFont="1" applyBorder="1" applyAlignment="1">
      <alignment horizontal="center" vertical="center"/>
    </xf>
    <xf numFmtId="0" fontId="11" fillId="0" borderId="84" xfId="0" applyFont="1" applyBorder="1" applyAlignment="1">
      <alignment horizontal="justify" vertical="center" wrapText="1"/>
    </xf>
    <xf numFmtId="9" fontId="20" fillId="0" borderId="84" xfId="1" applyFont="1" applyBorder="1" applyAlignment="1">
      <alignment horizontal="center" vertical="center"/>
    </xf>
    <xf numFmtId="0" fontId="20" fillId="0" borderId="84" xfId="0" applyFont="1" applyBorder="1" applyAlignment="1">
      <alignment horizontal="center" vertical="center" textRotation="90"/>
    </xf>
    <xf numFmtId="10" fontId="20" fillId="5" borderId="84" xfId="1" applyNumberFormat="1" applyFont="1" applyFill="1" applyBorder="1" applyAlignment="1">
      <alignment horizontal="center" vertical="center" wrapText="1"/>
    </xf>
    <xf numFmtId="9" fontId="20" fillId="5" borderId="84" xfId="1" applyFont="1" applyFill="1" applyBorder="1" applyAlignment="1">
      <alignment horizontal="center" vertical="center"/>
    </xf>
    <xf numFmtId="0" fontId="53" fillId="15" borderId="84" xfId="0" applyFont="1" applyFill="1" applyBorder="1" applyAlignment="1">
      <alignment horizontal="center" vertical="center" wrapText="1"/>
    </xf>
    <xf numFmtId="0" fontId="20" fillId="0" borderId="83" xfId="0" applyFont="1" applyBorder="1" applyAlignment="1">
      <alignment horizontal="center" vertical="center" textRotation="90"/>
    </xf>
    <xf numFmtId="0" fontId="42" fillId="0" borderId="84" xfId="0" applyFont="1" applyBorder="1" applyAlignment="1">
      <alignment horizontal="justify" vertical="center" wrapText="1"/>
    </xf>
    <xf numFmtId="0" fontId="11" fillId="0" borderId="84" xfId="0" applyFont="1" applyBorder="1" applyAlignment="1">
      <alignment horizontal="center" vertical="center" wrapText="1"/>
    </xf>
    <xf numFmtId="14" fontId="11" fillId="0" borderId="84" xfId="0" applyNumberFormat="1" applyFont="1" applyBorder="1" applyAlignment="1">
      <alignment horizontal="left" vertical="center" wrapText="1"/>
    </xf>
    <xf numFmtId="0" fontId="20" fillId="0" borderId="84" xfId="0" applyFont="1" applyBorder="1" applyAlignment="1">
      <alignment horizontal="center" vertical="center" wrapText="1"/>
    </xf>
    <xf numFmtId="0" fontId="20" fillId="0" borderId="0" xfId="0" applyFont="1" applyAlignment="1">
      <alignment vertical="center"/>
    </xf>
    <xf numFmtId="0" fontId="20" fillId="0" borderId="0" xfId="0" applyFont="1" applyAlignment="1">
      <alignment horizontal="center" vertical="center" wrapText="1"/>
    </xf>
    <xf numFmtId="9" fontId="20" fillId="5" borderId="84" xfId="0" applyNumberFormat="1" applyFont="1" applyFill="1" applyBorder="1" applyAlignment="1">
      <alignment horizontal="center" vertical="center"/>
    </xf>
    <xf numFmtId="0" fontId="20" fillId="5" borderId="84" xfId="0" applyFont="1" applyFill="1" applyBorder="1" applyAlignment="1">
      <alignment horizontal="center" vertical="center" wrapText="1"/>
    </xf>
    <xf numFmtId="0" fontId="11" fillId="0" borderId="83" xfId="0" applyFont="1" applyBorder="1" applyAlignment="1">
      <alignment horizontal="center" vertical="center" textRotation="90"/>
    </xf>
    <xf numFmtId="0" fontId="20" fillId="5" borderId="84" xfId="0" applyFont="1" applyFill="1" applyBorder="1" applyAlignment="1">
      <alignment horizontal="center" vertical="center"/>
    </xf>
    <xf numFmtId="0" fontId="20" fillId="0" borderId="84" xfId="0" applyFont="1" applyBorder="1" applyAlignment="1" applyProtection="1">
      <alignment horizontal="justify" vertical="center" wrapText="1"/>
      <protection locked="0"/>
    </xf>
    <xf numFmtId="0" fontId="51" fillId="5" borderId="83" xfId="0" applyFont="1" applyFill="1" applyBorder="1" applyAlignment="1" applyProtection="1">
      <alignment horizontal="justify" vertical="center" wrapText="1"/>
      <protection locked="0"/>
    </xf>
    <xf numFmtId="0" fontId="11" fillId="5" borderId="83" xfId="0" applyFont="1" applyFill="1" applyBorder="1" applyAlignment="1" applyProtection="1">
      <alignment horizontal="justify" vertical="center" wrapText="1"/>
      <protection locked="0"/>
    </xf>
    <xf numFmtId="0" fontId="11" fillId="0" borderId="84" xfId="0" applyFont="1" applyBorder="1" applyAlignment="1" applyProtection="1">
      <alignment horizontal="center" vertical="center" wrapText="1"/>
      <protection locked="0"/>
    </xf>
    <xf numFmtId="0" fontId="20" fillId="0" borderId="84" xfId="0" applyFont="1" applyBorder="1" applyAlignment="1" applyProtection="1">
      <alignment horizontal="center" vertical="center" wrapText="1"/>
      <protection locked="0"/>
    </xf>
    <xf numFmtId="9" fontId="20" fillId="5" borderId="84" xfId="1" applyFont="1" applyFill="1" applyBorder="1" applyAlignment="1" applyProtection="1">
      <alignment horizontal="center" vertical="center" wrapText="1"/>
      <protection locked="0"/>
    </xf>
    <xf numFmtId="0" fontId="11" fillId="0" borderId="84" xfId="0" applyFont="1" applyBorder="1" applyAlignment="1" applyProtection="1">
      <alignment horizontal="justify" vertical="center" wrapText="1"/>
      <protection locked="0"/>
    </xf>
    <xf numFmtId="9" fontId="20" fillId="5" borderId="84" xfId="0" applyNumberFormat="1" applyFont="1" applyFill="1" applyBorder="1" applyAlignment="1">
      <alignment horizontal="center" vertical="center" wrapText="1"/>
    </xf>
    <xf numFmtId="14" fontId="20" fillId="0" borderId="84" xfId="0" applyNumberFormat="1" applyFont="1" applyBorder="1" applyAlignment="1">
      <alignment horizontal="left" vertical="center" wrapText="1"/>
    </xf>
    <xf numFmtId="0" fontId="20" fillId="5" borderId="84" xfId="0" applyFont="1" applyFill="1" applyBorder="1" applyAlignment="1" applyProtection="1">
      <alignment horizontal="justify" vertical="center" wrapText="1"/>
      <protection locked="0"/>
    </xf>
    <xf numFmtId="0" fontId="42" fillId="0" borderId="84" xfId="0" applyFont="1" applyBorder="1" applyAlignment="1" applyProtection="1">
      <alignment horizontal="justify" vertical="center" wrapText="1"/>
      <protection locked="0"/>
    </xf>
    <xf numFmtId="9" fontId="20" fillId="5" borderId="0" xfId="1" applyFont="1" applyFill="1" applyBorder="1" applyAlignment="1">
      <alignment horizontal="center" vertical="center" wrapText="1"/>
    </xf>
    <xf numFmtId="0" fontId="20" fillId="0" borderId="84" xfId="0" applyFont="1" applyBorder="1" applyAlignment="1">
      <alignment horizontal="justify" vertical="center" wrapText="1"/>
    </xf>
    <xf numFmtId="0" fontId="11" fillId="5" borderId="84" xfId="0" applyFont="1" applyFill="1" applyBorder="1" applyAlignment="1" applyProtection="1">
      <alignment horizontal="center" vertical="center" wrapText="1"/>
      <protection locked="0"/>
    </xf>
    <xf numFmtId="0" fontId="20" fillId="5" borderId="84" xfId="0" applyFont="1" applyFill="1" applyBorder="1" applyAlignment="1" applyProtection="1">
      <alignment horizontal="center" vertical="center" wrapText="1"/>
      <protection locked="0"/>
    </xf>
    <xf numFmtId="0" fontId="52" fillId="5" borderId="83" xfId="0" applyFont="1" applyFill="1" applyBorder="1" applyAlignment="1">
      <alignment horizontal="center" vertical="center" wrapText="1" readingOrder="1"/>
    </xf>
    <xf numFmtId="0" fontId="18" fillId="0" borderId="84" xfId="0" applyFont="1" applyBorder="1" applyAlignment="1">
      <alignment horizontal="center" vertical="center" wrapText="1"/>
    </xf>
    <xf numFmtId="0" fontId="20" fillId="16" borderId="84" xfId="0" applyFont="1" applyFill="1" applyBorder="1" applyAlignment="1">
      <alignment horizontal="center" vertical="center" wrapText="1"/>
    </xf>
    <xf numFmtId="0" fontId="54" fillId="0" borderId="84" xfId="0" applyFont="1" applyBorder="1" applyAlignment="1">
      <alignment horizontal="justify" vertical="center" wrapText="1"/>
    </xf>
    <xf numFmtId="0" fontId="20" fillId="0" borderId="83" xfId="0" applyFont="1" applyBorder="1" applyAlignment="1">
      <alignment vertical="center" wrapText="1"/>
    </xf>
    <xf numFmtId="9" fontId="20" fillId="0" borderId="84" xfId="0" applyNumberFormat="1" applyFont="1" applyBorder="1" applyAlignment="1">
      <alignment horizontal="center" vertical="center" wrapText="1"/>
    </xf>
    <xf numFmtId="0" fontId="18" fillId="0" borderId="84" xfId="0" applyFont="1" applyBorder="1" applyAlignment="1">
      <alignment horizontal="justify" vertical="center" wrapText="1"/>
    </xf>
    <xf numFmtId="0" fontId="20" fillId="17" borderId="84" xfId="0" applyFont="1" applyFill="1" applyBorder="1" applyAlignment="1">
      <alignment horizontal="center" vertical="center" wrapText="1"/>
    </xf>
    <xf numFmtId="0" fontId="11" fillId="5" borderId="84" xfId="0" applyFont="1" applyFill="1" applyBorder="1" applyAlignment="1">
      <alignment horizontal="justify" vertical="center" wrapText="1"/>
    </xf>
    <xf numFmtId="0" fontId="51" fillId="5" borderId="84" xfId="0" applyFont="1" applyFill="1" applyBorder="1" applyAlignment="1">
      <alignment horizontal="justify" vertical="center" wrapText="1"/>
    </xf>
    <xf numFmtId="9" fontId="18" fillId="5" borderId="90" xfId="1" applyFont="1" applyFill="1" applyBorder="1" applyAlignment="1">
      <alignment horizontal="center" vertical="center" wrapText="1" readingOrder="1"/>
    </xf>
    <xf numFmtId="0" fontId="20" fillId="0" borderId="0" xfId="0" applyFont="1" applyAlignment="1">
      <alignment horizontal="justify" vertical="center" wrapText="1"/>
    </xf>
    <xf numFmtId="0" fontId="52" fillId="5" borderId="86" xfId="0" applyFont="1" applyFill="1" applyBorder="1" applyAlignment="1">
      <alignment horizontal="center" vertical="center" wrapText="1" readingOrder="1"/>
    </xf>
    <xf numFmtId="0" fontId="51" fillId="0" borderId="84" xfId="0" applyFont="1" applyBorder="1" applyAlignment="1">
      <alignment horizontal="justify" vertical="center" wrapText="1"/>
    </xf>
    <xf numFmtId="0" fontId="11" fillId="0" borderId="84" xfId="0" applyFont="1" applyBorder="1" applyAlignment="1">
      <alignment horizontal="justify" vertical="top" wrapText="1"/>
    </xf>
    <xf numFmtId="9" fontId="20" fillId="0" borderId="84" xfId="1" applyFont="1" applyBorder="1" applyAlignment="1">
      <alignment horizontal="center" vertical="center" wrapText="1"/>
    </xf>
    <xf numFmtId="10" fontId="11" fillId="5" borderId="84" xfId="1" applyNumberFormat="1" applyFont="1" applyFill="1" applyBorder="1" applyAlignment="1">
      <alignment horizontal="center" vertical="center" wrapText="1"/>
    </xf>
    <xf numFmtId="9" fontId="11" fillId="5" borderId="84" xfId="1" applyFont="1" applyFill="1" applyBorder="1" applyAlignment="1">
      <alignment horizontal="center" vertical="center" wrapText="1"/>
    </xf>
    <xf numFmtId="0" fontId="11" fillId="5" borderId="84" xfId="0" applyFont="1" applyFill="1" applyBorder="1" applyAlignment="1">
      <alignment horizontal="center" vertical="center" wrapText="1"/>
    </xf>
    <xf numFmtId="0" fontId="20" fillId="0" borderId="85" xfId="0" applyFont="1" applyBorder="1" applyAlignment="1">
      <alignment horizontal="center" vertical="center"/>
    </xf>
    <xf numFmtId="0" fontId="51" fillId="0" borderId="84" xfId="0" applyFont="1" applyBorder="1" applyAlignment="1">
      <alignment horizontal="justify" vertical="top" wrapText="1"/>
    </xf>
    <xf numFmtId="9" fontId="20" fillId="5" borderId="0" xfId="0" applyNumberFormat="1" applyFont="1" applyFill="1" applyAlignment="1">
      <alignment horizontal="center" vertical="center" wrapText="1"/>
    </xf>
    <xf numFmtId="0" fontId="20" fillId="0" borderId="83" xfId="0" applyFont="1" applyBorder="1" applyAlignment="1">
      <alignment horizontal="justify" vertical="center" wrapText="1"/>
    </xf>
    <xf numFmtId="0" fontId="11" fillId="5" borderId="83" xfId="0" applyFont="1" applyFill="1" applyBorder="1" applyAlignment="1">
      <alignment horizontal="justify" vertical="center" wrapText="1"/>
    </xf>
    <xf numFmtId="0" fontId="51" fillId="5" borderId="83" xfId="0" applyFont="1" applyFill="1" applyBorder="1" applyAlignment="1">
      <alignment horizontal="justify" vertical="center" wrapText="1"/>
    </xf>
    <xf numFmtId="9" fontId="20" fillId="5" borderId="83" xfId="1" applyFont="1" applyFill="1" applyBorder="1" applyAlignment="1">
      <alignment horizontal="center" vertical="center" wrapText="1"/>
    </xf>
    <xf numFmtId="9" fontId="20" fillId="0" borderId="84" xfId="1" applyFont="1" applyBorder="1" applyAlignment="1">
      <alignment horizontal="center" vertical="center" textRotation="90"/>
    </xf>
    <xf numFmtId="0" fontId="18" fillId="0" borderId="83" xfId="0" applyFont="1" applyBorder="1" applyAlignment="1">
      <alignment horizontal="justify" vertical="center" wrapText="1"/>
    </xf>
    <xf numFmtId="9" fontId="20" fillId="5" borderId="83" xfId="0" applyNumberFormat="1" applyFont="1" applyFill="1" applyBorder="1" applyAlignment="1">
      <alignment horizontal="center" vertical="center" wrapText="1"/>
    </xf>
    <xf numFmtId="0" fontId="20" fillId="0" borderId="84" xfId="0" applyFont="1" applyBorder="1" applyAlignment="1">
      <alignment horizontal="justify" vertical="top" wrapText="1"/>
    </xf>
    <xf numFmtId="0" fontId="18" fillId="0" borderId="83" xfId="0" applyFont="1" applyBorder="1" applyAlignment="1">
      <alignment horizontal="center" vertical="center" wrapText="1"/>
    </xf>
    <xf numFmtId="10" fontId="18" fillId="5" borderId="81" xfId="1" applyNumberFormat="1" applyFont="1" applyFill="1" applyBorder="1" applyAlignment="1">
      <alignment horizontal="center" vertical="center" wrapText="1" readingOrder="1"/>
    </xf>
    <xf numFmtId="0" fontId="55" fillId="18" borderId="90" xfId="0" applyFont="1" applyFill="1" applyBorder="1" applyAlignment="1">
      <alignment horizontal="center" vertical="center" wrapText="1" readingOrder="1"/>
    </xf>
    <xf numFmtId="9" fontId="11" fillId="5" borderId="84" xfId="1" applyFont="1" applyFill="1" applyBorder="1" applyAlignment="1">
      <alignment horizontal="center" vertical="center"/>
    </xf>
    <xf numFmtId="0" fontId="55" fillId="17" borderId="89" xfId="0" applyFont="1" applyFill="1" applyBorder="1" applyAlignment="1">
      <alignment horizontal="center" vertical="center" wrapText="1" readingOrder="1"/>
    </xf>
    <xf numFmtId="9" fontId="11" fillId="5" borderId="84" xfId="0" applyNumberFormat="1" applyFont="1" applyFill="1" applyBorder="1" applyAlignment="1">
      <alignment horizontal="center" vertical="center"/>
    </xf>
    <xf numFmtId="0" fontId="11" fillId="19" borderId="84" xfId="0" applyFont="1" applyFill="1" applyBorder="1" applyAlignment="1">
      <alignment horizontal="center" vertical="center" wrapText="1"/>
    </xf>
    <xf numFmtId="9" fontId="42" fillId="5" borderId="90" xfId="1" applyFont="1" applyFill="1" applyBorder="1" applyAlignment="1">
      <alignment horizontal="center" vertical="center" wrapText="1" readingOrder="1"/>
    </xf>
    <xf numFmtId="0" fontId="56" fillId="5" borderId="90" xfId="0" applyFont="1" applyFill="1" applyBorder="1" applyAlignment="1">
      <alignment horizontal="center" vertical="center" wrapText="1" readingOrder="1"/>
    </xf>
    <xf numFmtId="9" fontId="20" fillId="5" borderId="84" xfId="1" applyFont="1" applyFill="1" applyBorder="1" applyAlignment="1" applyProtection="1">
      <alignment horizontal="center" vertical="center" wrapText="1"/>
    </xf>
    <xf numFmtId="9" fontId="20" fillId="5" borderId="0" xfId="1" applyFont="1" applyFill="1" applyBorder="1" applyAlignment="1" applyProtection="1">
      <alignment horizontal="center" vertical="center" wrapText="1"/>
    </xf>
    <xf numFmtId="0" fontId="27" fillId="5" borderId="0" xfId="0" applyFont="1" applyFill="1" applyAlignment="1">
      <alignment horizontal="center" vertical="center" wrapText="1" readingOrder="1"/>
    </xf>
    <xf numFmtId="0" fontId="20" fillId="19" borderId="84" xfId="0" applyFont="1" applyFill="1" applyBorder="1" applyAlignment="1">
      <alignment horizontal="center" vertical="center"/>
    </xf>
    <xf numFmtId="0" fontId="20" fillId="19" borderId="0" xfId="0" applyFont="1" applyFill="1" applyAlignment="1">
      <alignment horizontal="center" vertical="center"/>
    </xf>
    <xf numFmtId="0" fontId="44" fillId="0" borderId="24" xfId="0" applyFont="1" applyBorder="1" applyAlignment="1">
      <alignment horizontal="center" vertical="center" wrapText="1"/>
    </xf>
    <xf numFmtId="0" fontId="44" fillId="0" borderId="24" xfId="0" applyFont="1" applyBorder="1"/>
    <xf numFmtId="0" fontId="52" fillId="17" borderId="24" xfId="0" applyFont="1" applyFill="1" applyBorder="1" applyAlignment="1">
      <alignment horizontal="center" vertical="center" wrapText="1" readingOrder="1"/>
    </xf>
    <xf numFmtId="9" fontId="20" fillId="0" borderId="24" xfId="1" applyFont="1" applyBorder="1"/>
    <xf numFmtId="0" fontId="52" fillId="17" borderId="89" xfId="0" applyFont="1" applyFill="1" applyBorder="1" applyAlignment="1">
      <alignment horizontal="center" vertical="center" wrapText="1" readingOrder="1"/>
    </xf>
    <xf numFmtId="0" fontId="20" fillId="17" borderId="24" xfId="0" applyFont="1" applyFill="1" applyBorder="1"/>
    <xf numFmtId="0" fontId="20" fillId="0" borderId="24" xfId="0" applyFont="1" applyBorder="1"/>
    <xf numFmtId="0" fontId="52" fillId="20" borderId="24" xfId="0" applyFont="1" applyFill="1" applyBorder="1" applyAlignment="1">
      <alignment horizontal="center" vertical="center" wrapText="1" readingOrder="1"/>
    </xf>
    <xf numFmtId="0" fontId="52" fillId="21" borderId="90" xfId="0" applyFont="1" applyFill="1" applyBorder="1" applyAlignment="1">
      <alignment horizontal="center" vertical="center" wrapText="1" readingOrder="1"/>
    </xf>
    <xf numFmtId="0" fontId="20" fillId="19" borderId="24" xfId="0" applyFont="1" applyFill="1" applyBorder="1"/>
    <xf numFmtId="0" fontId="20" fillId="0" borderId="24" xfId="0" applyFont="1" applyBorder="1" applyAlignment="1">
      <alignment vertical="center"/>
    </xf>
    <xf numFmtId="0" fontId="52" fillId="19" borderId="24" xfId="0" applyFont="1" applyFill="1" applyBorder="1" applyAlignment="1">
      <alignment horizontal="center" vertical="center" wrapText="1" readingOrder="1"/>
    </xf>
    <xf numFmtId="0" fontId="52" fillId="19" borderId="90" xfId="0" applyFont="1" applyFill="1" applyBorder="1" applyAlignment="1">
      <alignment horizontal="center" vertical="center" wrapText="1" readingOrder="1"/>
    </xf>
    <xf numFmtId="0" fontId="20" fillId="18" borderId="24" xfId="0" applyFont="1" applyFill="1" applyBorder="1"/>
    <xf numFmtId="0" fontId="52" fillId="18" borderId="24" xfId="0" applyFont="1" applyFill="1" applyBorder="1" applyAlignment="1">
      <alignment horizontal="center" vertical="center" wrapText="1" readingOrder="1"/>
    </xf>
    <xf numFmtId="0" fontId="52" fillId="18" borderId="90" xfId="0" applyFont="1" applyFill="1" applyBorder="1" applyAlignment="1">
      <alignment horizontal="center" vertical="center" wrapText="1" readingOrder="1"/>
    </xf>
    <xf numFmtId="0" fontId="20" fillId="15" borderId="24" xfId="0" applyFont="1" applyFill="1" applyBorder="1"/>
    <xf numFmtId="0" fontId="57" fillId="15" borderId="24" xfId="0" applyFont="1" applyFill="1" applyBorder="1" applyAlignment="1">
      <alignment horizontal="center" vertical="center" wrapText="1" readingOrder="1"/>
    </xf>
    <xf numFmtId="0" fontId="57" fillId="15" borderId="90" xfId="0" applyFont="1" applyFill="1" applyBorder="1" applyAlignment="1">
      <alignment horizontal="center" vertical="center" wrapText="1" readingOrder="1"/>
    </xf>
    <xf numFmtId="0" fontId="0" fillId="0" borderId="75" xfId="0" applyBorder="1"/>
    <xf numFmtId="41" fontId="36" fillId="0" borderId="77" xfId="4" applyFont="1" applyFill="1" applyBorder="1"/>
    <xf numFmtId="0" fontId="0" fillId="0" borderId="77" xfId="0" applyBorder="1"/>
    <xf numFmtId="0" fontId="36" fillId="0" borderId="0" xfId="0" applyFont="1"/>
    <xf numFmtId="49" fontId="11" fillId="0" borderId="31" xfId="0" applyNumberFormat="1" applyFont="1" applyBorder="1" applyAlignment="1">
      <alignment wrapText="1"/>
    </xf>
    <xf numFmtId="0" fontId="11" fillId="0" borderId="24" xfId="0" applyFont="1" applyBorder="1" applyAlignment="1">
      <alignment wrapText="1"/>
    </xf>
    <xf numFmtId="0" fontId="11" fillId="0" borderId="37" xfId="0" applyFont="1" applyBorder="1" applyAlignment="1">
      <alignment wrapText="1"/>
    </xf>
    <xf numFmtId="0" fontId="11" fillId="0" borderId="31" xfId="0" applyFont="1" applyBorder="1" applyAlignment="1">
      <alignment wrapText="1"/>
    </xf>
    <xf numFmtId="0" fontId="0" fillId="0" borderId="24" xfId="0" applyBorder="1" applyAlignment="1">
      <alignment wrapText="1"/>
    </xf>
    <xf numFmtId="0" fontId="13" fillId="0" borderId="24" xfId="0" applyFont="1" applyBorder="1" applyAlignment="1">
      <alignment wrapText="1"/>
    </xf>
    <xf numFmtId="49" fontId="11" fillId="5" borderId="24" xfId="1" applyNumberFormat="1" applyFont="1" applyFill="1" applyBorder="1" applyAlignment="1">
      <alignment horizontal="center" vertical="center"/>
    </xf>
    <xf numFmtId="49" fontId="0" fillId="0" borderId="24" xfId="0" applyNumberFormat="1" applyBorder="1" applyAlignment="1">
      <alignment wrapText="1"/>
    </xf>
    <xf numFmtId="41" fontId="37" fillId="0" borderId="70" xfId="4" applyFont="1" applyFill="1" applyBorder="1" applyAlignment="1">
      <alignment horizontal="center" vertical="center" wrapText="1"/>
    </xf>
    <xf numFmtId="41" fontId="37" fillId="0" borderId="71" xfId="4" applyFont="1" applyFill="1" applyBorder="1" applyAlignment="1">
      <alignment horizontal="center" vertical="center" wrapText="1"/>
    </xf>
    <xf numFmtId="41" fontId="39" fillId="0" borderId="70" xfId="4" applyFont="1" applyFill="1" applyBorder="1" applyAlignment="1">
      <alignment horizontal="center" vertical="center"/>
    </xf>
    <xf numFmtId="0" fontId="40" fillId="0" borderId="70" xfId="0" applyFont="1" applyBorder="1" applyAlignment="1" applyProtection="1">
      <alignment horizontal="left" vertical="center"/>
      <protection hidden="1"/>
    </xf>
    <xf numFmtId="0" fontId="40" fillId="0" borderId="71" xfId="0" applyFont="1" applyBorder="1" applyAlignment="1" applyProtection="1">
      <alignment horizontal="left" vertical="center"/>
      <protection hidden="1"/>
    </xf>
    <xf numFmtId="0" fontId="49" fillId="0" borderId="75" xfId="0" applyFont="1" applyBorder="1" applyAlignment="1">
      <alignment horizontal="center"/>
    </xf>
    <xf numFmtId="0" fontId="0" fillId="0" borderId="0" xfId="0" applyAlignment="1">
      <alignment horizontal="center"/>
    </xf>
    <xf numFmtId="0" fontId="0" fillId="0" borderId="77" xfId="0" applyBorder="1" applyAlignment="1">
      <alignment horizontal="center"/>
    </xf>
    <xf numFmtId="0" fontId="0" fillId="0" borderId="75" xfId="0" applyBorder="1" applyAlignment="1">
      <alignment horizontal="center"/>
    </xf>
    <xf numFmtId="0" fontId="8" fillId="11" borderId="24" xfId="0" applyFont="1" applyFill="1" applyBorder="1" applyAlignment="1">
      <alignment horizontal="center" vertical="center" wrapText="1"/>
    </xf>
    <xf numFmtId="0" fontId="0" fillId="5" borderId="29" xfId="0" applyFill="1" applyBorder="1" applyAlignment="1">
      <alignment horizontal="center" wrapText="1"/>
    </xf>
    <xf numFmtId="0" fontId="0" fillId="5" borderId="15" xfId="0" applyFill="1" applyBorder="1" applyAlignment="1">
      <alignment horizontal="center" wrapText="1"/>
    </xf>
    <xf numFmtId="0" fontId="0" fillId="5" borderId="53" xfId="0" applyFill="1" applyBorder="1" applyAlignment="1">
      <alignment horizontal="center" wrapText="1"/>
    </xf>
    <xf numFmtId="0" fontId="32" fillId="11" borderId="1" xfId="0" applyFont="1" applyFill="1" applyBorder="1" applyAlignment="1">
      <alignment horizontal="center" vertical="center"/>
    </xf>
    <xf numFmtId="0" fontId="32" fillId="11" borderId="2" xfId="0" applyFont="1" applyFill="1" applyBorder="1" applyAlignment="1">
      <alignment horizontal="center" vertical="center"/>
    </xf>
    <xf numFmtId="0" fontId="0" fillId="12" borderId="24" xfId="0" applyFill="1" applyBorder="1" applyAlignment="1">
      <alignment horizontal="center" vertical="center" wrapText="1"/>
    </xf>
    <xf numFmtId="0" fontId="0" fillId="12" borderId="29" xfId="0" applyFill="1" applyBorder="1" applyAlignment="1">
      <alignment horizontal="center" vertical="center" wrapText="1"/>
    </xf>
    <xf numFmtId="0" fontId="0" fillId="12" borderId="24" xfId="0" applyFill="1" applyBorder="1" applyAlignment="1">
      <alignment horizontal="center" vertical="center"/>
    </xf>
    <xf numFmtId="0" fontId="0" fillId="12" borderId="29" xfId="0" applyFill="1" applyBorder="1" applyAlignment="1">
      <alignment horizontal="center" vertical="center"/>
    </xf>
    <xf numFmtId="0" fontId="8" fillId="11" borderId="60" xfId="0" applyFont="1" applyFill="1" applyBorder="1" applyAlignment="1">
      <alignment horizontal="center" vertical="center"/>
    </xf>
    <xf numFmtId="0" fontId="8" fillId="11" borderId="61" xfId="0" applyFont="1" applyFill="1" applyBorder="1" applyAlignment="1">
      <alignment horizontal="center" vertical="center"/>
    </xf>
    <xf numFmtId="0" fontId="32" fillId="11" borderId="1" xfId="0" applyFont="1" applyFill="1" applyBorder="1" applyAlignment="1">
      <alignment horizontal="center" vertical="center" wrapText="1"/>
    </xf>
    <xf numFmtId="0" fontId="32" fillId="11" borderId="2" xfId="0" applyFont="1" applyFill="1" applyBorder="1" applyAlignment="1">
      <alignment horizontal="center" vertical="center" wrapText="1"/>
    </xf>
    <xf numFmtId="0" fontId="0" fillId="12" borderId="51" xfId="0" applyFill="1" applyBorder="1" applyAlignment="1">
      <alignment horizontal="center"/>
    </xf>
    <xf numFmtId="0" fontId="0" fillId="12" borderId="28" xfId="0" applyFill="1" applyBorder="1" applyAlignment="1">
      <alignment horizontal="center"/>
    </xf>
    <xf numFmtId="0" fontId="0" fillId="12" borderId="58" xfId="0" applyFill="1" applyBorder="1" applyAlignment="1">
      <alignment horizontal="center"/>
    </xf>
    <xf numFmtId="0" fontId="0" fillId="12" borderId="57" xfId="0" applyFill="1" applyBorder="1" applyAlignment="1">
      <alignment horizontal="center"/>
    </xf>
    <xf numFmtId="0" fontId="19" fillId="5" borderId="13" xfId="3" applyFont="1" applyFill="1" applyBorder="1" applyAlignment="1">
      <alignment horizontal="left" vertical="center" wrapText="1"/>
    </xf>
    <xf numFmtId="0" fontId="19" fillId="5" borderId="0" xfId="3" applyFont="1" applyFill="1" applyAlignment="1">
      <alignment horizontal="left" vertical="center" wrapText="1"/>
    </xf>
    <xf numFmtId="0" fontId="18" fillId="5" borderId="0" xfId="3" applyFont="1" applyFill="1" applyAlignment="1">
      <alignment horizontal="left" wrapText="1"/>
    </xf>
    <xf numFmtId="0" fontId="18" fillId="5" borderId="1" xfId="3" applyFont="1" applyFill="1" applyBorder="1" applyAlignment="1">
      <alignment horizontal="left" vertical="center" wrapText="1"/>
    </xf>
    <xf numFmtId="0" fontId="18" fillId="5" borderId="2" xfId="3" applyFont="1" applyFill="1" applyBorder="1" applyAlignment="1">
      <alignment horizontal="left" vertical="center" wrapText="1"/>
    </xf>
    <xf numFmtId="0" fontId="18" fillId="5" borderId="47" xfId="3" applyFont="1" applyFill="1" applyBorder="1" applyAlignment="1">
      <alignment horizontal="left" vertical="center" wrapText="1"/>
    </xf>
    <xf numFmtId="0" fontId="17" fillId="11" borderId="38" xfId="3" applyFont="1" applyFill="1" applyBorder="1" applyAlignment="1">
      <alignment horizontal="center" vertical="center" wrapText="1"/>
    </xf>
    <xf numFmtId="0" fontId="17" fillId="11" borderId="42" xfId="3" applyFont="1" applyFill="1" applyBorder="1" applyAlignment="1">
      <alignment horizontal="center" vertical="center" wrapText="1"/>
    </xf>
    <xf numFmtId="0" fontId="20" fillId="5" borderId="48" xfId="3" applyFont="1" applyFill="1" applyBorder="1" applyAlignment="1">
      <alignment horizontal="left" vertical="center" wrapText="1"/>
    </xf>
    <xf numFmtId="0" fontId="20" fillId="5" borderId="49" xfId="3" applyFont="1" applyFill="1" applyBorder="1" applyAlignment="1">
      <alignment horizontal="left" vertical="center" wrapText="1"/>
    </xf>
    <xf numFmtId="0" fontId="20" fillId="5" borderId="23" xfId="3" applyFont="1" applyFill="1" applyBorder="1" applyAlignment="1">
      <alignment horizontal="left" vertical="center" wrapText="1"/>
    </xf>
    <xf numFmtId="0" fontId="44" fillId="5" borderId="0" xfId="3" applyFont="1" applyFill="1" applyAlignment="1">
      <alignment horizontal="right" vertical="center" wrapText="1"/>
    </xf>
    <xf numFmtId="0" fontId="44" fillId="5" borderId="55" xfId="3" applyFont="1" applyFill="1" applyBorder="1" applyAlignment="1">
      <alignment horizontal="right" vertical="center" wrapText="1"/>
    </xf>
    <xf numFmtId="164" fontId="20" fillId="5" borderId="48" xfId="3" applyNumberFormat="1" applyFont="1" applyFill="1" applyBorder="1" applyAlignment="1" applyProtection="1">
      <alignment horizontal="center" vertical="center" wrapText="1"/>
      <protection locked="0"/>
    </xf>
    <xf numFmtId="164" fontId="20" fillId="5" borderId="56" xfId="3" applyNumberFormat="1" applyFont="1" applyFill="1" applyBorder="1" applyAlignment="1" applyProtection="1">
      <alignment horizontal="center" vertical="center" wrapText="1"/>
      <protection locked="0"/>
    </xf>
    <xf numFmtId="0" fontId="48" fillId="5" borderId="24" xfId="2" applyFont="1" applyFill="1" applyBorder="1" applyAlignment="1"/>
    <xf numFmtId="0" fontId="18" fillId="5" borderId="24" xfId="0" applyFont="1" applyFill="1" applyBorder="1" applyAlignment="1"/>
    <xf numFmtId="0" fontId="17" fillId="5" borderId="0" xfId="3" applyFont="1" applyFill="1" applyAlignment="1">
      <alignment horizontal="right" vertical="center" wrapText="1"/>
    </xf>
    <xf numFmtId="0" fontId="17" fillId="5" borderId="55" xfId="3" applyFont="1" applyFill="1" applyBorder="1" applyAlignment="1">
      <alignment horizontal="right" vertical="center" wrapText="1"/>
    </xf>
    <xf numFmtId="164" fontId="45" fillId="5" borderId="48" xfId="3" applyNumberFormat="1" applyFont="1" applyFill="1" applyBorder="1" applyAlignment="1" applyProtection="1">
      <alignment horizontal="center" vertical="center" wrapText="1"/>
      <protection locked="0"/>
    </xf>
    <xf numFmtId="164" fontId="45" fillId="5" borderId="56" xfId="3" applyNumberFormat="1" applyFont="1" applyFill="1" applyBorder="1" applyAlignment="1" applyProtection="1">
      <alignment horizontal="center" vertical="center" wrapText="1"/>
      <protection locked="0"/>
    </xf>
    <xf numFmtId="0" fontId="20" fillId="3" borderId="53" xfId="0" applyFont="1" applyFill="1" applyBorder="1" applyAlignment="1">
      <alignment horizontal="center" vertical="center" wrapText="1"/>
    </xf>
    <xf numFmtId="0" fontId="20" fillId="3" borderId="29" xfId="0" applyFont="1" applyFill="1" applyBorder="1" applyAlignment="1">
      <alignment horizontal="center" vertical="center" wrapText="1"/>
    </xf>
    <xf numFmtId="0" fontId="19" fillId="3" borderId="53" xfId="3" applyFont="1" applyFill="1" applyBorder="1" applyAlignment="1">
      <alignment horizontal="center" vertical="center" wrapText="1"/>
    </xf>
    <xf numFmtId="0" fontId="19" fillId="3" borderId="29" xfId="3" applyFont="1" applyFill="1" applyBorder="1" applyAlignment="1">
      <alignment horizontal="center" vertical="center" wrapText="1"/>
    </xf>
    <xf numFmtId="0" fontId="19" fillId="3" borderId="15" xfId="3" applyFont="1" applyFill="1" applyBorder="1" applyAlignment="1">
      <alignment horizontal="center" vertical="center" wrapText="1"/>
    </xf>
    <xf numFmtId="0" fontId="19" fillId="3" borderId="58" xfId="3" applyFont="1" applyFill="1" applyBorder="1" applyAlignment="1">
      <alignment horizontal="center" vertical="center" wrapText="1"/>
    </xf>
    <xf numFmtId="0" fontId="20" fillId="3" borderId="53" xfId="0" applyFont="1" applyFill="1" applyBorder="1" applyAlignment="1">
      <alignment horizontal="center"/>
    </xf>
    <xf numFmtId="0" fontId="20" fillId="3" borderId="29" xfId="0" applyFont="1" applyFill="1" applyBorder="1" applyAlignment="1">
      <alignment horizontal="center"/>
    </xf>
    <xf numFmtId="0" fontId="20" fillId="3" borderId="53" xfId="0" applyFont="1" applyFill="1" applyBorder="1" applyAlignment="1">
      <alignment horizontal="center" wrapText="1"/>
    </xf>
    <xf numFmtId="0" fontId="20" fillId="3" borderId="29" xfId="0" applyFont="1" applyFill="1" applyBorder="1" applyAlignment="1">
      <alignment horizontal="center" wrapText="1"/>
    </xf>
    <xf numFmtId="0" fontId="19" fillId="5" borderId="52" xfId="3" applyFont="1" applyFill="1" applyBorder="1" applyAlignment="1">
      <alignment horizontal="center" vertical="center" wrapText="1"/>
    </xf>
    <xf numFmtId="0" fontId="19" fillId="5" borderId="26" xfId="3" applyFont="1" applyFill="1" applyBorder="1" applyAlignment="1">
      <alignment horizontal="center" vertical="center" wrapText="1"/>
    </xf>
    <xf numFmtId="0" fontId="19" fillId="5" borderId="53" xfId="3" applyFont="1" applyFill="1" applyBorder="1" applyAlignment="1">
      <alignment horizontal="center" vertical="center" wrapText="1"/>
    </xf>
    <xf numFmtId="0" fontId="19" fillId="5" borderId="29" xfId="3" applyFont="1" applyFill="1" applyBorder="1" applyAlignment="1">
      <alignment horizontal="center" vertical="center" wrapText="1"/>
    </xf>
    <xf numFmtId="0" fontId="19" fillId="5" borderId="15" xfId="3" applyFont="1" applyFill="1" applyBorder="1" applyAlignment="1">
      <alignment horizontal="center" vertical="center" wrapText="1"/>
    </xf>
    <xf numFmtId="0" fontId="17" fillId="5" borderId="50" xfId="3" applyFont="1" applyFill="1" applyBorder="1" applyAlignment="1">
      <alignment horizontal="center" vertical="center" wrapText="1"/>
    </xf>
    <xf numFmtId="0" fontId="17" fillId="5" borderId="76" xfId="3" applyFont="1" applyFill="1" applyBorder="1" applyAlignment="1">
      <alignment horizontal="center" vertical="center" wrapText="1"/>
    </xf>
    <xf numFmtId="0" fontId="17" fillId="5" borderId="30" xfId="3" applyFont="1" applyFill="1" applyBorder="1" applyAlignment="1">
      <alignment horizontal="center" vertical="center" wrapText="1"/>
    </xf>
    <xf numFmtId="0" fontId="16" fillId="11" borderId="1" xfId="3" applyFont="1" applyFill="1" applyBorder="1" applyAlignment="1">
      <alignment horizontal="center" vertical="center" wrapText="1"/>
    </xf>
    <xf numFmtId="0" fontId="16" fillId="11" borderId="2" xfId="3" applyFont="1" applyFill="1" applyBorder="1" applyAlignment="1">
      <alignment horizontal="center" vertical="center" wrapText="1"/>
    </xf>
    <xf numFmtId="0" fontId="16" fillId="11" borderId="47" xfId="3" applyFont="1" applyFill="1" applyBorder="1" applyAlignment="1">
      <alignment horizontal="center" vertical="center" wrapText="1"/>
    </xf>
    <xf numFmtId="0" fontId="19" fillId="3" borderId="1" xfId="3" applyFont="1" applyFill="1" applyBorder="1" applyAlignment="1">
      <alignment horizontal="center" vertical="center" wrapText="1"/>
    </xf>
    <xf numFmtId="0" fontId="19" fillId="3" borderId="2" xfId="3" applyFont="1" applyFill="1" applyBorder="1" applyAlignment="1">
      <alignment horizontal="center" vertical="center" wrapText="1"/>
    </xf>
    <xf numFmtId="0" fontId="19" fillId="3" borderId="47" xfId="3" applyFont="1" applyFill="1" applyBorder="1" applyAlignment="1">
      <alignment horizontal="center" vertical="center" wrapText="1"/>
    </xf>
    <xf numFmtId="0" fontId="20" fillId="5" borderId="0" xfId="0" applyFont="1" applyFill="1" applyAlignment="1">
      <alignment horizontal="center"/>
    </xf>
    <xf numFmtId="0" fontId="43" fillId="5" borderId="0" xfId="0" applyFont="1" applyFill="1" applyAlignment="1">
      <alignment horizontal="center" vertical="center" wrapText="1"/>
    </xf>
    <xf numFmtId="0" fontId="17" fillId="5" borderId="48" xfId="3" applyFont="1" applyFill="1" applyBorder="1" applyAlignment="1">
      <alignment horizontal="center" vertical="center" wrapText="1"/>
    </xf>
    <xf numFmtId="0" fontId="17" fillId="5" borderId="49" xfId="3" applyFont="1" applyFill="1" applyBorder="1" applyAlignment="1">
      <alignment horizontal="center" vertical="center" wrapText="1"/>
    </xf>
    <xf numFmtId="0" fontId="17" fillId="5" borderId="23" xfId="3" applyFont="1" applyFill="1" applyBorder="1" applyAlignment="1">
      <alignment horizontal="center" vertical="center" wrapText="1"/>
    </xf>
    <xf numFmtId="0" fontId="29" fillId="10" borderId="3" xfId="0" applyFont="1" applyFill="1" applyBorder="1" applyAlignment="1">
      <alignment horizontal="center" vertical="center" wrapText="1"/>
    </xf>
    <xf numFmtId="0" fontId="29" fillId="10" borderId="20" xfId="0" applyFont="1" applyFill="1" applyBorder="1" applyAlignment="1">
      <alignment horizontal="center" vertical="center" wrapText="1"/>
    </xf>
    <xf numFmtId="0" fontId="29" fillId="10" borderId="10" xfId="0" applyFont="1" applyFill="1" applyBorder="1" applyAlignment="1">
      <alignment horizontal="center" vertical="center" wrapText="1"/>
    </xf>
    <xf numFmtId="0" fontId="20" fillId="8" borderId="24" xfId="0" applyFont="1" applyFill="1" applyBorder="1" applyAlignment="1">
      <alignment horizontal="center" vertical="center"/>
    </xf>
    <xf numFmtId="0" fontId="20" fillId="8" borderId="24" xfId="0" applyFont="1" applyFill="1" applyBorder="1" applyAlignment="1">
      <alignment horizontal="center" vertical="center" wrapText="1"/>
    </xf>
    <xf numFmtId="0" fontId="30" fillId="10" borderId="24" xfId="0" applyFont="1" applyFill="1" applyBorder="1" applyAlignment="1">
      <alignment horizontal="center" vertical="center"/>
    </xf>
    <xf numFmtId="0" fontId="29" fillId="4" borderId="29" xfId="0" applyFont="1" applyFill="1" applyBorder="1" applyAlignment="1">
      <alignment horizontal="center" vertical="center"/>
    </xf>
    <xf numFmtId="0" fontId="18" fillId="0" borderId="0" xfId="0" applyFont="1" applyAlignment="1">
      <alignment horizontal="center" vertical="center"/>
    </xf>
    <xf numFmtId="16" fontId="18" fillId="0" borderId="0" xfId="0" applyNumberFormat="1" applyFont="1" applyAlignment="1">
      <alignment horizontal="center" vertical="center" wrapText="1"/>
    </xf>
    <xf numFmtId="0" fontId="30" fillId="6" borderId="24" xfId="0" applyFont="1" applyFill="1" applyBorder="1" applyAlignment="1">
      <alignment horizontal="center" vertical="center" wrapText="1"/>
    </xf>
    <xf numFmtId="0" fontId="18" fillId="8" borderId="24" xfId="0" applyFont="1" applyFill="1" applyBorder="1" applyAlignment="1">
      <alignment horizontal="center"/>
    </xf>
    <xf numFmtId="0" fontId="20" fillId="8" borderId="24" xfId="0" applyFont="1" applyFill="1" applyBorder="1" applyAlignment="1">
      <alignment horizontal="center"/>
    </xf>
    <xf numFmtId="0" fontId="8" fillId="3" borderId="5"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2" fillId="0" borderId="7" xfId="0" applyFont="1" applyBorder="1" applyAlignment="1">
      <alignment horizontal="center" wrapText="1"/>
    </xf>
    <xf numFmtId="0" fontId="2" fillId="0" borderId="14" xfId="0" applyFont="1" applyBorder="1" applyAlignment="1">
      <alignment horizontal="center" wrapText="1"/>
    </xf>
    <xf numFmtId="0" fontId="2" fillId="0" borderId="8" xfId="0" applyFont="1" applyBorder="1" applyAlignment="1">
      <alignment horizontal="center" wrapText="1"/>
    </xf>
    <xf numFmtId="0" fontId="2" fillId="0" borderId="15" xfId="0" applyFont="1" applyBorder="1" applyAlignment="1">
      <alignment horizontal="center" wrapText="1"/>
    </xf>
    <xf numFmtId="0" fontId="2" fillId="0" borderId="9" xfId="0" applyFont="1" applyBorder="1" applyAlignment="1">
      <alignment horizontal="center" wrapText="1"/>
    </xf>
    <xf numFmtId="0" fontId="2" fillId="0" borderId="16" xfId="0" applyFont="1" applyBorder="1" applyAlignment="1">
      <alignment horizontal="center" wrapText="1"/>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6" fillId="4" borderId="6" xfId="0" applyFont="1" applyFill="1" applyBorder="1" applyAlignment="1">
      <alignment horizontal="center" vertical="center"/>
    </xf>
    <xf numFmtId="0" fontId="6" fillId="4" borderId="17" xfId="0" applyFont="1" applyFill="1" applyBorder="1" applyAlignment="1">
      <alignment horizontal="center" vertical="center"/>
    </xf>
    <xf numFmtId="0" fontId="8" fillId="3" borderId="19"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11"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12"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13" xfId="0" applyFont="1" applyFill="1" applyBorder="1" applyAlignment="1">
      <alignment horizontal="center" vertical="center"/>
    </xf>
    <xf numFmtId="0" fontId="29" fillId="9" borderId="3" xfId="0" applyFont="1" applyFill="1" applyBorder="1" applyAlignment="1">
      <alignment horizontal="center" vertical="center" wrapText="1"/>
    </xf>
    <xf numFmtId="0" fontId="29" fillId="9" borderId="20" xfId="0" applyFont="1" applyFill="1" applyBorder="1" applyAlignment="1">
      <alignment horizontal="center" vertical="center" wrapText="1"/>
    </xf>
    <xf numFmtId="0" fontId="29" fillId="9" borderId="10" xfId="0" applyFont="1" applyFill="1" applyBorder="1" applyAlignment="1">
      <alignment horizontal="center" vertical="center" wrapText="1"/>
    </xf>
    <xf numFmtId="0" fontId="29" fillId="9" borderId="26" xfId="0" applyFont="1" applyFill="1" applyBorder="1" applyAlignment="1">
      <alignment horizontal="center" vertical="center" wrapText="1"/>
    </xf>
    <xf numFmtId="0" fontId="11" fillId="8" borderId="29" xfId="0" applyFont="1" applyFill="1" applyBorder="1" applyAlignment="1">
      <alignment horizontal="center" vertical="center"/>
    </xf>
    <xf numFmtId="0" fontId="11" fillId="8" borderId="15" xfId="0" applyFont="1" applyFill="1" applyBorder="1" applyAlignment="1">
      <alignment horizontal="center" vertical="center"/>
    </xf>
    <xf numFmtId="0" fontId="15" fillId="8" borderId="7" xfId="0" applyFont="1" applyFill="1" applyBorder="1" applyAlignment="1">
      <alignment horizontal="center" vertical="center" wrapText="1"/>
    </xf>
    <xf numFmtId="0" fontId="15" fillId="8" borderId="14" xfId="0" applyFont="1" applyFill="1" applyBorder="1" applyAlignment="1">
      <alignment horizontal="center" vertical="center" wrapText="1"/>
    </xf>
    <xf numFmtId="0" fontId="15" fillId="8" borderId="8" xfId="0" applyFont="1" applyFill="1" applyBorder="1" applyAlignment="1">
      <alignment horizontal="center" vertical="center" wrapText="1"/>
    </xf>
    <xf numFmtId="0" fontId="15" fillId="8" borderId="15" xfId="0" applyFont="1" applyFill="1" applyBorder="1" applyAlignment="1">
      <alignment horizontal="center" vertical="center" wrapText="1"/>
    </xf>
    <xf numFmtId="0" fontId="15" fillId="8" borderId="9" xfId="0" applyFont="1" applyFill="1" applyBorder="1" applyAlignment="1">
      <alignment horizontal="center" vertical="center" wrapText="1"/>
    </xf>
    <xf numFmtId="0" fontId="15" fillId="8" borderId="16" xfId="0" applyFont="1" applyFill="1" applyBorder="1" applyAlignment="1">
      <alignment horizontal="center" vertical="center" wrapText="1"/>
    </xf>
    <xf numFmtId="0" fontId="28" fillId="9" borderId="1" xfId="0" applyFont="1" applyFill="1" applyBorder="1" applyAlignment="1">
      <alignment horizontal="center" vertical="center"/>
    </xf>
    <xf numFmtId="0" fontId="28" fillId="9" borderId="2" xfId="0" applyFont="1" applyFill="1" applyBorder="1" applyAlignment="1">
      <alignment horizontal="center" vertical="center"/>
    </xf>
    <xf numFmtId="0" fontId="28" fillId="9" borderId="47" xfId="0" applyFont="1" applyFill="1" applyBorder="1" applyAlignment="1">
      <alignment horizontal="center" vertical="center"/>
    </xf>
    <xf numFmtId="0" fontId="29" fillId="0" borderId="6" xfId="0" applyFont="1" applyBorder="1" applyAlignment="1">
      <alignment horizontal="center" vertical="center"/>
    </xf>
    <xf numFmtId="0" fontId="29" fillId="0" borderId="17" xfId="0" applyFont="1" applyBorder="1" applyAlignment="1">
      <alignment horizontal="center" vertical="center"/>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28" fillId="0" borderId="47" xfId="0" applyFont="1" applyBorder="1" applyAlignment="1">
      <alignment horizontal="center" vertical="center"/>
    </xf>
    <xf numFmtId="0" fontId="11" fillId="8" borderId="24" xfId="0" applyFont="1" applyFill="1" applyBorder="1" applyAlignment="1">
      <alignment horizontal="center"/>
    </xf>
    <xf numFmtId="0" fontId="29" fillId="0" borderId="24" xfId="0" applyFont="1" applyBorder="1" applyAlignment="1">
      <alignment horizontal="center" vertical="center"/>
    </xf>
    <xf numFmtId="0" fontId="29" fillId="9" borderId="64" xfId="0" applyFont="1" applyFill="1" applyBorder="1" applyAlignment="1">
      <alignment horizontal="center" vertical="center" wrapText="1"/>
    </xf>
    <xf numFmtId="0" fontId="29" fillId="9" borderId="65" xfId="0" applyFont="1" applyFill="1" applyBorder="1" applyAlignment="1">
      <alignment horizontal="center" vertical="center" wrapText="1"/>
    </xf>
    <xf numFmtId="0" fontId="29" fillId="9" borderId="6" xfId="0" applyFont="1" applyFill="1" applyBorder="1" applyAlignment="1">
      <alignment horizontal="center" vertical="center" wrapText="1"/>
    </xf>
    <xf numFmtId="0" fontId="29" fillId="9" borderId="13" xfId="0" applyFont="1" applyFill="1" applyBorder="1" applyAlignment="1">
      <alignment horizontal="center" vertical="center" wrapText="1"/>
    </xf>
    <xf numFmtId="0" fontId="29" fillId="9" borderId="44" xfId="0" applyFont="1" applyFill="1" applyBorder="1" applyAlignment="1">
      <alignment horizontal="center" vertical="center" wrapText="1"/>
    </xf>
    <xf numFmtId="0" fontId="29" fillId="9" borderId="6" xfId="0" applyFont="1" applyFill="1" applyBorder="1" applyAlignment="1">
      <alignment horizontal="left" vertical="center" wrapText="1"/>
    </xf>
    <xf numFmtId="0" fontId="29" fillId="9" borderId="44" xfId="0" applyFont="1" applyFill="1" applyBorder="1" applyAlignment="1">
      <alignment horizontal="left" vertical="center" wrapText="1"/>
    </xf>
    <xf numFmtId="0" fontId="28" fillId="9" borderId="43" xfId="0" applyFont="1" applyFill="1" applyBorder="1" applyAlignment="1">
      <alignment horizontal="center" vertical="center"/>
    </xf>
    <xf numFmtId="0" fontId="11" fillId="8" borderId="3" xfId="0" applyFont="1" applyFill="1" applyBorder="1" applyAlignment="1">
      <alignment horizontal="center"/>
    </xf>
    <xf numFmtId="0" fontId="11" fillId="8" borderId="31" xfId="0" applyFont="1" applyFill="1" applyBorder="1" applyAlignment="1">
      <alignment horizontal="center"/>
    </xf>
    <xf numFmtId="0" fontId="11" fillId="8" borderId="31" xfId="0" applyFont="1" applyFill="1" applyBorder="1" applyAlignment="1">
      <alignment horizontal="center" vertical="center"/>
    </xf>
    <xf numFmtId="0" fontId="11" fillId="8" borderId="37" xfId="0" applyFont="1" applyFill="1" applyBorder="1" applyAlignment="1">
      <alignment horizontal="center" vertical="center"/>
    </xf>
    <xf numFmtId="0" fontId="11" fillId="8" borderId="4" xfId="0" applyFont="1" applyFill="1" applyBorder="1" applyAlignment="1">
      <alignment horizontal="center" vertical="center"/>
    </xf>
    <xf numFmtId="0" fontId="11" fillId="8" borderId="11" xfId="0" applyFont="1" applyFill="1" applyBorder="1" applyAlignment="1">
      <alignment horizontal="center" vertical="center"/>
    </xf>
    <xf numFmtId="0" fontId="13" fillId="0" borderId="5" xfId="0" applyFont="1" applyBorder="1" applyAlignment="1">
      <alignment horizontal="center" vertical="center" wrapText="1"/>
    </xf>
    <xf numFmtId="0" fontId="13" fillId="0" borderId="33"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46" xfId="0" applyFont="1" applyBorder="1" applyAlignment="1">
      <alignment horizontal="center" vertical="center" wrapText="1"/>
    </xf>
    <xf numFmtId="0" fontId="44" fillId="14" borderId="78" xfId="0" applyFont="1" applyFill="1" applyBorder="1" applyAlignment="1">
      <alignment horizontal="left" vertical="center"/>
    </xf>
    <xf numFmtId="0" fontId="44" fillId="14" borderId="79" xfId="0" applyFont="1" applyFill="1" applyBorder="1" applyAlignment="1">
      <alignment horizontal="left" vertical="center"/>
    </xf>
    <xf numFmtId="0" fontId="44" fillId="14" borderId="80" xfId="0" applyFont="1" applyFill="1" applyBorder="1" applyAlignment="1">
      <alignment horizontal="left" vertical="center"/>
    </xf>
    <xf numFmtId="0" fontId="20" fillId="5" borderId="78" xfId="0" applyFont="1" applyFill="1" applyBorder="1" applyAlignment="1">
      <alignment horizontal="left" vertical="center" wrapText="1"/>
    </xf>
    <xf numFmtId="0" fontId="20" fillId="5" borderId="79" xfId="0" applyFont="1" applyFill="1" applyBorder="1" applyAlignment="1">
      <alignment horizontal="left" vertical="center" wrapText="1"/>
    </xf>
    <xf numFmtId="0" fontId="20" fillId="5" borderId="80" xfId="0" applyFont="1" applyFill="1" applyBorder="1" applyAlignment="1">
      <alignment horizontal="left" vertical="center" wrapText="1"/>
    </xf>
    <xf numFmtId="0" fontId="44" fillId="14" borderId="78" xfId="0" applyFont="1" applyFill="1" applyBorder="1" applyAlignment="1">
      <alignment horizontal="center" vertical="center"/>
    </xf>
    <xf numFmtId="0" fontId="44" fillId="14" borderId="79" xfId="0" applyFont="1" applyFill="1" applyBorder="1" applyAlignment="1">
      <alignment horizontal="center" vertical="center"/>
    </xf>
    <xf numFmtId="0" fontId="44" fillId="14" borderId="81" xfId="0" applyFont="1" applyFill="1" applyBorder="1" applyAlignment="1">
      <alignment horizontal="center" vertical="center"/>
    </xf>
    <xf numFmtId="0" fontId="44" fillId="14" borderId="82" xfId="0" applyFont="1" applyFill="1" applyBorder="1" applyAlignment="1">
      <alignment horizontal="center" vertical="center"/>
    </xf>
    <xf numFmtId="0" fontId="44" fillId="14" borderId="87" xfId="0" applyFont="1" applyFill="1" applyBorder="1" applyAlignment="1">
      <alignment horizontal="center" vertical="center"/>
    </xf>
    <xf numFmtId="0" fontId="44" fillId="14" borderId="85" xfId="0" applyFont="1" applyFill="1" applyBorder="1" applyAlignment="1">
      <alignment horizontal="center" vertical="center" wrapText="1"/>
    </xf>
    <xf numFmtId="0" fontId="44" fillId="14" borderId="84" xfId="0" applyFont="1" applyFill="1" applyBorder="1" applyAlignment="1">
      <alignment horizontal="center" vertical="center" wrapText="1"/>
    </xf>
    <xf numFmtId="0" fontId="44" fillId="14" borderId="83" xfId="0" applyFont="1" applyFill="1" applyBorder="1" applyAlignment="1">
      <alignment horizontal="center" vertical="center" textRotation="90" wrapText="1"/>
    </xf>
    <xf numFmtId="0" fontId="44" fillId="14" borderId="85" xfId="0" applyFont="1" applyFill="1" applyBorder="1" applyAlignment="1">
      <alignment horizontal="center" vertical="center" textRotation="90" wrapText="1"/>
    </xf>
    <xf numFmtId="0" fontId="44" fillId="14" borderId="83" xfId="0" applyFont="1" applyFill="1" applyBorder="1" applyAlignment="1">
      <alignment horizontal="center" vertical="center" textRotation="90"/>
    </xf>
    <xf numFmtId="0" fontId="44" fillId="14" borderId="85" xfId="0" applyFont="1" applyFill="1" applyBorder="1" applyAlignment="1">
      <alignment horizontal="center" vertical="center" textRotation="90"/>
    </xf>
    <xf numFmtId="0" fontId="44" fillId="14" borderId="84" xfId="0" applyFont="1" applyFill="1" applyBorder="1" applyAlignment="1">
      <alignment horizontal="center" vertical="center"/>
    </xf>
    <xf numFmtId="0" fontId="44" fillId="14" borderId="85" xfId="0" applyFont="1" applyFill="1" applyBorder="1" applyAlignment="1">
      <alignment horizontal="center" vertical="center"/>
    </xf>
    <xf numFmtId="0" fontId="44" fillId="14" borderId="83" xfId="0" applyFont="1" applyFill="1" applyBorder="1" applyAlignment="1">
      <alignment horizontal="center" vertical="center" wrapText="1"/>
    </xf>
    <xf numFmtId="0" fontId="44" fillId="14" borderId="86" xfId="0" applyFont="1" applyFill="1" applyBorder="1" applyAlignment="1">
      <alignment horizontal="center" vertical="center" wrapText="1"/>
    </xf>
    <xf numFmtId="0" fontId="20" fillId="0" borderId="83" xfId="0" applyFont="1" applyBorder="1" applyAlignment="1">
      <alignment horizontal="center" vertical="center"/>
    </xf>
    <xf numFmtId="0" fontId="20" fillId="0" borderId="85" xfId="0" applyFont="1" applyBorder="1" applyAlignment="1">
      <alignment horizontal="center" vertical="center"/>
    </xf>
    <xf numFmtId="0" fontId="20" fillId="0" borderId="83" xfId="0" applyFont="1" applyBorder="1" applyAlignment="1">
      <alignment horizontal="justify" vertical="center" wrapText="1"/>
    </xf>
    <xf numFmtId="0" fontId="20" fillId="0" borderId="85" xfId="0" applyFont="1" applyBorder="1" applyAlignment="1">
      <alignment horizontal="justify" vertical="center" wrapText="1"/>
    </xf>
    <xf numFmtId="0" fontId="11" fillId="5" borderId="83" xfId="0" applyFont="1" applyFill="1" applyBorder="1" applyAlignment="1">
      <alignment horizontal="justify" vertical="center" wrapText="1"/>
    </xf>
    <xf numFmtId="0" fontId="11" fillId="5" borderId="85" xfId="0" applyFont="1" applyFill="1" applyBorder="1" applyAlignment="1">
      <alignment horizontal="justify" vertical="center" wrapText="1"/>
    </xf>
    <xf numFmtId="0" fontId="11" fillId="0" borderId="83" xfId="0" applyFont="1" applyBorder="1" applyAlignment="1">
      <alignment horizontal="center" vertical="center" wrapText="1"/>
    </xf>
    <xf numFmtId="0" fontId="11" fillId="0" borderId="85" xfId="0" applyFont="1" applyBorder="1" applyAlignment="1">
      <alignment horizontal="center" vertical="center" wrapText="1"/>
    </xf>
    <xf numFmtId="0" fontId="20" fillId="0" borderId="83" xfId="0" applyFont="1" applyBorder="1" applyAlignment="1">
      <alignment horizontal="center" vertical="center" wrapText="1"/>
    </xf>
    <xf numFmtId="0" fontId="20" fillId="0" borderId="85" xfId="0" applyFont="1" applyBorder="1" applyAlignment="1">
      <alignment horizontal="center" vertical="center" wrapText="1"/>
    </xf>
    <xf numFmtId="0" fontId="44" fillId="14" borderId="84" xfId="0" applyFont="1" applyFill="1" applyBorder="1" applyAlignment="1">
      <alignment horizontal="center" vertical="center" textRotation="90" wrapText="1"/>
    </xf>
    <xf numFmtId="0" fontId="44" fillId="14" borderId="78" xfId="0" applyFont="1" applyFill="1" applyBorder="1" applyAlignment="1">
      <alignment horizontal="center" vertical="center" wrapText="1"/>
    </xf>
    <xf numFmtId="0" fontId="44" fillId="14" borderId="79" xfId="0" applyFont="1" applyFill="1" applyBorder="1" applyAlignment="1">
      <alignment horizontal="center" vertical="center" wrapText="1"/>
    </xf>
    <xf numFmtId="0" fontId="44" fillId="14" borderId="80" xfId="0" applyFont="1" applyFill="1" applyBorder="1" applyAlignment="1">
      <alignment horizontal="center" vertical="center" wrapText="1"/>
    </xf>
    <xf numFmtId="0" fontId="44" fillId="14" borderId="88" xfId="0" applyFont="1" applyFill="1" applyBorder="1" applyAlignment="1">
      <alignment horizontal="center" vertical="center" textRotation="90" wrapText="1"/>
    </xf>
    <xf numFmtId="0" fontId="44" fillId="14" borderId="81" xfId="0" applyFont="1" applyFill="1" applyBorder="1" applyAlignment="1">
      <alignment horizontal="center" vertical="center" textRotation="90" wrapText="1"/>
    </xf>
    <xf numFmtId="0" fontId="20" fillId="14" borderId="88" xfId="0" applyFont="1" applyFill="1" applyBorder="1" applyAlignment="1">
      <alignment horizontal="center" vertical="center" textRotation="90" wrapText="1"/>
    </xf>
    <xf numFmtId="0" fontId="20" fillId="14" borderId="81" xfId="0" applyFont="1" applyFill="1" applyBorder="1" applyAlignment="1">
      <alignment horizontal="center" vertical="center" textRotation="90" wrapText="1"/>
    </xf>
    <xf numFmtId="0" fontId="44" fillId="14" borderId="87" xfId="0" applyFont="1" applyFill="1" applyBorder="1" applyAlignment="1">
      <alignment horizontal="center" vertical="center" wrapText="1"/>
    </xf>
    <xf numFmtId="0" fontId="52" fillId="5" borderId="83" xfId="0" applyFont="1" applyFill="1" applyBorder="1" applyAlignment="1">
      <alignment horizontal="center" vertical="center" wrapText="1" readingOrder="1"/>
    </xf>
    <xf numFmtId="0" fontId="52" fillId="5" borderId="85" xfId="0" applyFont="1" applyFill="1" applyBorder="1" applyAlignment="1">
      <alignment horizontal="center" vertical="center" wrapText="1" readingOrder="1"/>
    </xf>
    <xf numFmtId="9" fontId="20" fillId="0" borderId="83" xfId="0" applyNumberFormat="1" applyFont="1" applyBorder="1" applyAlignment="1">
      <alignment horizontal="center" vertical="center" wrapText="1"/>
    </xf>
    <xf numFmtId="9" fontId="20" fillId="0" borderId="85" xfId="0" applyNumberFormat="1" applyFont="1" applyBorder="1" applyAlignment="1">
      <alignment horizontal="center" vertical="center" wrapText="1"/>
    </xf>
    <xf numFmtId="0" fontId="27" fillId="5" borderId="91" xfId="0" applyFont="1" applyFill="1" applyBorder="1" applyAlignment="1">
      <alignment horizontal="center" vertical="center" wrapText="1" readingOrder="1"/>
    </xf>
    <xf numFmtId="0" fontId="27" fillId="5" borderId="85" xfId="0" applyFont="1" applyFill="1" applyBorder="1" applyAlignment="1">
      <alignment horizontal="center" vertical="center" wrapText="1" readingOrder="1"/>
    </xf>
    <xf numFmtId="9" fontId="20" fillId="5" borderId="83" xfId="1" applyFont="1" applyFill="1" applyBorder="1" applyAlignment="1">
      <alignment horizontal="center" vertical="center" wrapText="1"/>
    </xf>
    <xf numFmtId="9" fontId="20" fillId="5" borderId="85" xfId="1" applyFont="1" applyFill="1" applyBorder="1" applyAlignment="1">
      <alignment horizontal="center" vertical="center" wrapText="1"/>
    </xf>
    <xf numFmtId="0" fontId="18" fillId="5" borderId="83" xfId="0" applyFont="1" applyFill="1" applyBorder="1" applyAlignment="1">
      <alignment horizontal="center" vertical="center" wrapText="1"/>
    </xf>
    <xf numFmtId="0" fontId="18" fillId="5" borderId="85" xfId="0" applyFont="1" applyFill="1" applyBorder="1" applyAlignment="1">
      <alignment horizontal="center" vertical="center" wrapText="1"/>
    </xf>
    <xf numFmtId="0" fontId="11" fillId="0" borderId="83" xfId="0" applyFont="1" applyBorder="1" applyAlignment="1">
      <alignment horizontal="justify" vertical="center" wrapText="1"/>
    </xf>
    <xf numFmtId="0" fontId="11" fillId="0" borderId="86" xfId="0" applyFont="1" applyBorder="1" applyAlignment="1">
      <alignment horizontal="justify" vertical="center" wrapText="1"/>
    </xf>
    <xf numFmtId="0" fontId="11" fillId="5" borderId="86" xfId="0" applyFont="1" applyFill="1" applyBorder="1" applyAlignment="1">
      <alignment horizontal="justify" vertical="center" wrapText="1"/>
    </xf>
    <xf numFmtId="0" fontId="11" fillId="0" borderId="85" xfId="0" applyFont="1" applyBorder="1" applyAlignment="1">
      <alignment horizontal="justify" vertical="center" wrapText="1"/>
    </xf>
    <xf numFmtId="0" fontId="20" fillId="0" borderId="86" xfId="0" applyFont="1" applyBorder="1" applyAlignment="1">
      <alignment horizontal="center" vertical="center" wrapText="1"/>
    </xf>
    <xf numFmtId="0" fontId="52" fillId="5" borderId="86" xfId="0" applyFont="1" applyFill="1" applyBorder="1" applyAlignment="1">
      <alignment horizontal="center" vertical="center" wrapText="1" readingOrder="1"/>
    </xf>
    <xf numFmtId="9" fontId="20" fillId="0" borderId="86" xfId="0" applyNumberFormat="1" applyFont="1" applyBorder="1" applyAlignment="1">
      <alignment horizontal="center" vertical="center" wrapText="1"/>
    </xf>
    <xf numFmtId="0" fontId="27" fillId="5" borderId="92" xfId="0" applyFont="1" applyFill="1" applyBorder="1" applyAlignment="1">
      <alignment horizontal="center" vertical="center" wrapText="1" readingOrder="1"/>
    </xf>
    <xf numFmtId="0" fontId="11" fillId="0" borderId="83" xfId="0" applyFont="1" applyBorder="1" applyAlignment="1">
      <alignment horizontal="center" vertical="center" textRotation="90"/>
    </xf>
    <xf numFmtId="0" fontId="11" fillId="0" borderId="85" xfId="0" applyFont="1" applyBorder="1" applyAlignment="1">
      <alignment horizontal="center" vertical="center" textRotation="90"/>
    </xf>
    <xf numFmtId="14" fontId="20" fillId="0" borderId="83" xfId="0" applyNumberFormat="1" applyFont="1" applyBorder="1" applyAlignment="1">
      <alignment horizontal="left" vertical="center" wrapText="1"/>
    </xf>
    <xf numFmtId="14" fontId="20" fillId="0" borderId="85" xfId="0" applyNumberFormat="1" applyFont="1" applyBorder="1" applyAlignment="1">
      <alignment horizontal="left" vertical="center" wrapText="1"/>
    </xf>
    <xf numFmtId="0" fontId="52" fillId="5" borderId="91" xfId="0" applyFont="1" applyFill="1" applyBorder="1" applyAlignment="1">
      <alignment horizontal="center" vertical="center" wrapText="1" readingOrder="1"/>
    </xf>
    <xf numFmtId="0" fontId="52" fillId="5" borderId="92" xfId="0" applyFont="1" applyFill="1" applyBorder="1" applyAlignment="1">
      <alignment horizontal="center" vertical="center" wrapText="1" readingOrder="1"/>
    </xf>
    <xf numFmtId="9" fontId="20" fillId="5" borderId="83" xfId="0" applyNumberFormat="1" applyFont="1" applyFill="1" applyBorder="1" applyAlignment="1">
      <alignment horizontal="center" vertical="center" wrapText="1"/>
    </xf>
    <xf numFmtId="9" fontId="20" fillId="5" borderId="85" xfId="0" applyNumberFormat="1" applyFont="1" applyFill="1" applyBorder="1" applyAlignment="1">
      <alignment horizontal="center" vertical="center" wrapText="1"/>
    </xf>
    <xf numFmtId="14" fontId="20" fillId="0" borderId="83" xfId="0" applyNumberFormat="1" applyFont="1" applyBorder="1" applyAlignment="1">
      <alignment horizontal="center" vertical="center" wrapText="1"/>
    </xf>
    <xf numFmtId="14" fontId="20" fillId="0" borderId="85" xfId="0" applyNumberFormat="1" applyFont="1" applyBorder="1" applyAlignment="1">
      <alignment horizontal="center" vertical="center" wrapText="1"/>
    </xf>
    <xf numFmtId="0" fontId="44" fillId="0" borderId="24" xfId="0" applyFont="1" applyBorder="1" applyAlignment="1">
      <alignment horizontal="center" vertical="top" wrapText="1"/>
    </xf>
    <xf numFmtId="0" fontId="44" fillId="0" borderId="24" xfId="0" applyFont="1" applyBorder="1" applyAlignment="1">
      <alignment horizontal="center" vertical="center"/>
    </xf>
    <xf numFmtId="0" fontId="58" fillId="0" borderId="0" xfId="0" applyFont="1" applyAlignment="1">
      <alignment horizontal="center" vertical="center"/>
    </xf>
    <xf numFmtId="0" fontId="58" fillId="0" borderId="82" xfId="0" applyFont="1" applyBorder="1" applyAlignment="1">
      <alignment horizontal="center" vertical="center"/>
    </xf>
    <xf numFmtId="0" fontId="55" fillId="17" borderId="91" xfId="0" applyFont="1" applyFill="1" applyBorder="1" applyAlignment="1">
      <alignment horizontal="center" vertical="center" wrapText="1" readingOrder="1"/>
    </xf>
    <xf numFmtId="0" fontId="55" fillId="17" borderId="92" xfId="0" applyFont="1" applyFill="1" applyBorder="1" applyAlignment="1">
      <alignment horizontal="center" vertical="center" wrapText="1" readingOrder="1"/>
    </xf>
    <xf numFmtId="9" fontId="20" fillId="5" borderId="93" xfId="0" applyNumberFormat="1" applyFont="1" applyFill="1" applyBorder="1" applyAlignment="1">
      <alignment horizontal="center" vertical="center" wrapText="1"/>
    </xf>
    <xf numFmtId="9" fontId="20" fillId="5" borderId="82" xfId="0" applyNumberFormat="1" applyFont="1" applyFill="1" applyBorder="1" applyAlignment="1">
      <alignment horizontal="center" vertical="center" wrapText="1"/>
    </xf>
    <xf numFmtId="9" fontId="20" fillId="5" borderId="94" xfId="1" applyFont="1" applyFill="1" applyBorder="1" applyAlignment="1">
      <alignment horizontal="center" vertical="center" wrapText="1"/>
    </xf>
    <xf numFmtId="9" fontId="20" fillId="5" borderId="95" xfId="1" applyFont="1" applyFill="1" applyBorder="1" applyAlignment="1">
      <alignment horizontal="center" vertical="center" wrapText="1"/>
    </xf>
  </cellXfs>
  <cellStyles count="5">
    <cellStyle name="Hipervínculo" xfId="2" builtinId="8"/>
    <cellStyle name="Millares [0]" xfId="4" builtinId="6"/>
    <cellStyle name="Normal" xfId="0" builtinId="0"/>
    <cellStyle name="Normal 3" xfId="3"/>
    <cellStyle name="Porcentaje" xfId="1" builtinId="5"/>
  </cellStyles>
  <dxfs count="1219">
    <dxf>
      <fill>
        <patternFill>
          <fgColor rgb="FF92D050"/>
          <bgColor theme="6" tint="0.59996337778862885"/>
        </patternFill>
      </fill>
    </dxf>
    <dxf>
      <fill>
        <patternFill>
          <fgColor theme="6"/>
        </patternFill>
      </fill>
    </dxf>
    <dxf>
      <fill>
        <patternFill>
          <bgColor theme="0" tint="-0.14996795556505021"/>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ADDB7B"/>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rgb="FF00B050"/>
        </patternFill>
      </fill>
    </dxf>
    <dxf>
      <fill>
        <patternFill>
          <fgColor rgb="FFFFC000"/>
          <bgColor rgb="FFFFC000"/>
        </patternFill>
      </fill>
    </dxf>
    <dxf>
      <fill>
        <patternFill>
          <fgColor rgb="FFFFFF00"/>
          <bgColor rgb="FFFFFF00"/>
        </patternFill>
      </fill>
    </dxf>
    <dxf>
      <fill>
        <patternFill>
          <bgColor rgb="FFFF0000"/>
        </patternFill>
      </fill>
    </dxf>
    <dxf>
      <fill>
        <patternFill>
          <fgColor rgb="FF92D050"/>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fgColor rgb="FF92D050"/>
          <bgColor theme="6" tint="0.59996337778862885"/>
        </patternFill>
      </fill>
    </dxf>
    <dxf>
      <fill>
        <patternFill>
          <fgColor theme="6"/>
        </patternFill>
      </fill>
    </dxf>
    <dxf>
      <fill>
        <patternFill>
          <bgColor theme="0" tint="-0.14996795556505021"/>
        </patternFill>
      </fill>
    </dxf>
    <dxf>
      <fill>
        <patternFill>
          <fgColor rgb="FFFFFF00"/>
          <bgColor rgb="FFFFFF00"/>
        </patternFill>
      </fill>
    </dxf>
    <dxf>
      <fill>
        <patternFill>
          <fgColor rgb="FFFFC000"/>
          <bgColor rgb="FFFFC000"/>
        </patternFill>
      </fill>
    </dxf>
    <dxf>
      <fill>
        <patternFill>
          <bgColor rgb="FFFF0000"/>
        </patternFill>
      </fill>
    </dxf>
    <dxf>
      <fill>
        <patternFill>
          <bgColor rgb="FF00B050"/>
        </patternFill>
      </fill>
    </dxf>
    <dxf>
      <fill>
        <patternFill>
          <fgColor rgb="FF92D050"/>
          <bgColor rgb="FF92D05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fgColor rgb="FF92D050"/>
          <bgColor rgb="FF92D050"/>
        </patternFill>
      </fill>
    </dxf>
    <dxf>
      <fill>
        <patternFill>
          <fgColor rgb="FF92D050"/>
          <bgColor rgb="FF92D050"/>
        </patternFill>
      </fill>
    </dxf>
    <dxf>
      <fill>
        <patternFill>
          <bgColor rgb="FF00B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 Type="http://schemas.openxmlformats.org/officeDocument/2006/relationships/worksheet" Target="worksheets/sheet3.xml"/><Relationship Id="rId21" Type="http://schemas.openxmlformats.org/officeDocument/2006/relationships/externalLink" Target="externalLinks/externalLink1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theme" Target="theme/theme1.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MAPA RIESGOS UAEOS'!A1"/><Relationship Id="rId3" Type="http://schemas.openxmlformats.org/officeDocument/2006/relationships/hyperlink" Target="#'Componente 2 Racionalizac'!A1"/><Relationship Id="rId7" Type="http://schemas.openxmlformats.org/officeDocument/2006/relationships/image" Target="../media/image2.png"/><Relationship Id="rId12" Type="http://schemas.openxmlformats.org/officeDocument/2006/relationships/image" Target="../media/image5.png"/><Relationship Id="rId2" Type="http://schemas.openxmlformats.org/officeDocument/2006/relationships/hyperlink" Target="#'Componente 1 Riesgos'!A1"/><Relationship Id="rId1" Type="http://schemas.openxmlformats.org/officeDocument/2006/relationships/image" Target="../media/image1.png"/><Relationship Id="rId6" Type="http://schemas.openxmlformats.org/officeDocument/2006/relationships/hyperlink" Target="#'Componente 5  Transparencia '!A1"/><Relationship Id="rId11" Type="http://schemas.openxmlformats.org/officeDocument/2006/relationships/hyperlink" Target="#'Integridad- Gesti&#243;n de Conflict'!A1"/><Relationship Id="rId5" Type="http://schemas.openxmlformats.org/officeDocument/2006/relationships/hyperlink" Target="#'Componente 4  Atenci&#243;n al Ciuda'!A1"/><Relationship Id="rId10" Type="http://schemas.openxmlformats.org/officeDocument/2006/relationships/image" Target="../media/image4.png"/><Relationship Id="rId4" Type="http://schemas.openxmlformats.org/officeDocument/2006/relationships/hyperlink" Target="#'Componente 3  Rendici&#243;n'!A1"/><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PAAC!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PAAC!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4.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PAAC!A1"/></Relationships>
</file>

<file path=xl/drawings/_rels/drawing8.xml.rels><?xml version="1.0" encoding="UTF-8" standalone="yes"?>
<Relationships xmlns="http://schemas.openxmlformats.org/package/2006/relationships"><Relationship Id="rId3" Type="http://schemas.openxmlformats.org/officeDocument/2006/relationships/hyperlink" Target="#PAAC!A1"/><Relationship Id="rId2" Type="http://schemas.openxmlformats.org/officeDocument/2006/relationships/image" Target="../media/image7.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440532</xdr:colOff>
      <xdr:row>3</xdr:row>
      <xdr:rowOff>392908</xdr:rowOff>
    </xdr:from>
    <xdr:to>
      <xdr:col>7</xdr:col>
      <xdr:colOff>50007</xdr:colOff>
      <xdr:row>3</xdr:row>
      <xdr:rowOff>757239</xdr:rowOff>
    </xdr:to>
    <xdr:pic>
      <xdr:nvPicPr>
        <xdr:cNvPr id="3" name="Imagen 2" descr="¡Compras Públicas Locales!">
          <a:extLst>
            <a:ext uri="{FF2B5EF4-FFF2-40B4-BE49-F238E27FC236}">
              <a16:creationId xmlns:a16="http://schemas.microsoft.com/office/drawing/2014/main" xmlns="" id="{00000000-0008-0000-00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038" t="81538" r="56020" b="10381"/>
        <a:stretch/>
      </xdr:blipFill>
      <xdr:spPr bwMode="auto">
        <a:xfrm>
          <a:off x="1964532" y="1381127"/>
          <a:ext cx="3419475" cy="364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781048</xdr:colOff>
      <xdr:row>8</xdr:row>
      <xdr:rowOff>64294</xdr:rowOff>
    </xdr:from>
    <xdr:to>
      <xdr:col>15</xdr:col>
      <xdr:colOff>295275</xdr:colOff>
      <xdr:row>10</xdr:row>
      <xdr:rowOff>159543</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xmlns="" id="{00000000-0008-0000-0000-000004000000}"/>
            </a:ext>
          </a:extLst>
        </xdr:cNvPr>
        <xdr:cNvSpPr/>
      </xdr:nvSpPr>
      <xdr:spPr>
        <a:xfrm>
          <a:off x="7639048" y="2912269"/>
          <a:ext cx="4981577" cy="590549"/>
        </a:xfrm>
        <a:prstGeom prst="roundRect">
          <a:avLst/>
        </a:prstGeom>
        <a:solidFill>
          <a:schemeClr val="accent1">
            <a:lumMod val="75000"/>
          </a:schemeClr>
        </a:solidFill>
        <a:ln>
          <a:solidFill>
            <a:schemeClr val="accent1">
              <a:lumMod val="75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1. Gestión del Riesgo de Corrupción- Mapa de Riesgo de Corrupción </a:t>
          </a:r>
        </a:p>
      </xdr:txBody>
    </xdr:sp>
    <xdr:clientData/>
  </xdr:twoCellAnchor>
  <xdr:twoCellAnchor>
    <xdr:from>
      <xdr:col>9</xdr:col>
      <xdr:colOff>735278</xdr:colOff>
      <xdr:row>11</xdr:row>
      <xdr:rowOff>178592</xdr:rowOff>
    </xdr:from>
    <xdr:to>
      <xdr:col>15</xdr:col>
      <xdr:colOff>280459</xdr:colOff>
      <xdr:row>15</xdr:row>
      <xdr:rowOff>95249</xdr:rowOff>
    </xdr:to>
    <xdr:sp macro="" textlink="">
      <xdr:nvSpPr>
        <xdr:cNvPr id="5" name="Rectángulo: esquinas redondeadas 4">
          <a:hlinkClick xmlns:r="http://schemas.openxmlformats.org/officeDocument/2006/relationships" r:id="rId3"/>
          <a:extLst>
            <a:ext uri="{FF2B5EF4-FFF2-40B4-BE49-F238E27FC236}">
              <a16:creationId xmlns:a16="http://schemas.microsoft.com/office/drawing/2014/main" xmlns="" id="{00000000-0008-0000-0000-000005000000}"/>
            </a:ext>
          </a:extLst>
        </xdr:cNvPr>
        <xdr:cNvSpPr/>
      </xdr:nvSpPr>
      <xdr:spPr>
        <a:xfrm>
          <a:off x="7593278" y="3712367"/>
          <a:ext cx="5012531" cy="678657"/>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2. Estrategia de racionalización de trámites </a:t>
          </a:r>
        </a:p>
      </xdr:txBody>
    </xdr:sp>
    <xdr:clientData/>
  </xdr:twoCellAnchor>
  <xdr:twoCellAnchor>
    <xdr:from>
      <xdr:col>9</xdr:col>
      <xdr:colOff>733424</xdr:colOff>
      <xdr:row>16</xdr:row>
      <xdr:rowOff>26194</xdr:rowOff>
    </xdr:from>
    <xdr:to>
      <xdr:col>15</xdr:col>
      <xdr:colOff>314326</xdr:colOff>
      <xdr:row>19</xdr:row>
      <xdr:rowOff>92869</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xmlns="" id="{00000000-0008-0000-0000-000006000000}"/>
            </a:ext>
          </a:extLst>
        </xdr:cNvPr>
        <xdr:cNvSpPr/>
      </xdr:nvSpPr>
      <xdr:spPr>
        <a:xfrm>
          <a:off x="7591424" y="4512469"/>
          <a:ext cx="5048252" cy="638175"/>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3. Estrategia de rendición de cuentas </a:t>
          </a:r>
        </a:p>
      </xdr:txBody>
    </xdr:sp>
    <xdr:clientData/>
  </xdr:twoCellAnchor>
  <xdr:twoCellAnchor>
    <xdr:from>
      <xdr:col>9</xdr:col>
      <xdr:colOff>752474</xdr:colOff>
      <xdr:row>20</xdr:row>
      <xdr:rowOff>107157</xdr:rowOff>
    </xdr:from>
    <xdr:to>
      <xdr:col>15</xdr:col>
      <xdr:colOff>304800</xdr:colOff>
      <xdr:row>24</xdr:row>
      <xdr:rowOff>11906</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xmlns="" id="{00000000-0008-0000-0000-000007000000}"/>
            </a:ext>
          </a:extLst>
        </xdr:cNvPr>
        <xdr:cNvSpPr/>
      </xdr:nvSpPr>
      <xdr:spPr>
        <a:xfrm>
          <a:off x="7610474" y="5355432"/>
          <a:ext cx="5019676" cy="6667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4. Mecanismos para mejorar la Atención al ciudadano</a:t>
          </a:r>
        </a:p>
      </xdr:txBody>
    </xdr:sp>
    <xdr:clientData/>
  </xdr:twoCellAnchor>
  <xdr:twoCellAnchor>
    <xdr:from>
      <xdr:col>9</xdr:col>
      <xdr:colOff>767553</xdr:colOff>
      <xdr:row>25</xdr:row>
      <xdr:rowOff>30691</xdr:rowOff>
    </xdr:from>
    <xdr:to>
      <xdr:col>15</xdr:col>
      <xdr:colOff>288925</xdr:colOff>
      <xdr:row>29</xdr:row>
      <xdr:rowOff>14022</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xmlns="" id="{00000000-0008-0000-0000-000008000000}"/>
            </a:ext>
          </a:extLst>
        </xdr:cNvPr>
        <xdr:cNvSpPr/>
      </xdr:nvSpPr>
      <xdr:spPr>
        <a:xfrm>
          <a:off x="7625553" y="6231466"/>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5</a:t>
          </a:r>
          <a:r>
            <a:rPr lang="es-CO" sz="1400" b="1"/>
            <a:t>. Mecanismos para la Transparencia y acceso a la Información </a:t>
          </a:r>
          <a:endParaRPr lang="es-CO" sz="1200" b="1"/>
        </a:p>
      </xdr:txBody>
    </xdr:sp>
    <xdr:clientData/>
  </xdr:twoCellAnchor>
  <xdr:twoCellAnchor editAs="oneCell">
    <xdr:from>
      <xdr:col>12</xdr:col>
      <xdr:colOff>190500</xdr:colOff>
      <xdr:row>0</xdr:row>
      <xdr:rowOff>190500</xdr:rowOff>
    </xdr:from>
    <xdr:to>
      <xdr:col>15</xdr:col>
      <xdr:colOff>744220</xdr:colOff>
      <xdr:row>2</xdr:row>
      <xdr:rowOff>191452</xdr:rowOff>
    </xdr:to>
    <xdr:pic>
      <xdr:nvPicPr>
        <xdr:cNvPr id="9" name="Imagen 8">
          <a:extLst>
            <a:ext uri="{FF2B5EF4-FFF2-40B4-BE49-F238E27FC236}">
              <a16:creationId xmlns:a16="http://schemas.microsoft.com/office/drawing/2014/main" xmlns="" id="{00000000-0008-0000-0000-000009000000}"/>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29850" y="190500"/>
          <a:ext cx="2839720" cy="591502"/>
        </a:xfrm>
        <a:prstGeom prst="rect">
          <a:avLst/>
        </a:prstGeom>
      </xdr:spPr>
    </xdr:pic>
    <xdr:clientData/>
  </xdr:twoCellAnchor>
  <xdr:twoCellAnchor>
    <xdr:from>
      <xdr:col>9</xdr:col>
      <xdr:colOff>904875</xdr:colOff>
      <xdr:row>34</xdr:row>
      <xdr:rowOff>166688</xdr:rowOff>
    </xdr:from>
    <xdr:to>
      <xdr:col>14</xdr:col>
      <xdr:colOff>690562</xdr:colOff>
      <xdr:row>38</xdr:row>
      <xdr:rowOff>47625</xdr:rowOff>
    </xdr:to>
    <xdr:sp macro="" textlink="">
      <xdr:nvSpPr>
        <xdr:cNvPr id="10" name="CuadroTexto 9">
          <a:hlinkClick xmlns:r="http://schemas.openxmlformats.org/officeDocument/2006/relationships" r:id="rId8"/>
          <a:extLst>
            <a:ext uri="{FF2B5EF4-FFF2-40B4-BE49-F238E27FC236}">
              <a16:creationId xmlns:a16="http://schemas.microsoft.com/office/drawing/2014/main" xmlns="" id="{00000000-0008-0000-0000-00000A000000}"/>
            </a:ext>
          </a:extLst>
        </xdr:cNvPr>
        <xdr:cNvSpPr txBox="1"/>
      </xdr:nvSpPr>
      <xdr:spPr>
        <a:xfrm>
          <a:off x="7762875" y="8120063"/>
          <a:ext cx="4488656" cy="642937"/>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400"/>
            <a:t>Consulta aquí  el mapa de Riesgos 2022</a:t>
          </a:r>
        </a:p>
      </xdr:txBody>
    </xdr:sp>
    <xdr:clientData/>
  </xdr:twoCellAnchor>
  <xdr:twoCellAnchor>
    <xdr:from>
      <xdr:col>15</xdr:col>
      <xdr:colOff>370283</xdr:colOff>
      <xdr:row>12</xdr:row>
      <xdr:rowOff>54768</xdr:rowOff>
    </xdr:from>
    <xdr:to>
      <xdr:col>15</xdr:col>
      <xdr:colOff>3107531</xdr:colOff>
      <xdr:row>23</xdr:row>
      <xdr:rowOff>154781</xdr:rowOff>
    </xdr:to>
    <xdr:sp macro="" textlink="">
      <xdr:nvSpPr>
        <xdr:cNvPr id="11" name="CuadroTexto 10">
          <a:extLst>
            <a:ext uri="{FF2B5EF4-FFF2-40B4-BE49-F238E27FC236}">
              <a16:creationId xmlns:a16="http://schemas.microsoft.com/office/drawing/2014/main" xmlns="" id="{00000000-0008-0000-0000-00000B000000}"/>
            </a:ext>
          </a:extLst>
        </xdr:cNvPr>
        <xdr:cNvSpPr txBox="1"/>
      </xdr:nvSpPr>
      <xdr:spPr>
        <a:xfrm>
          <a:off x="12693252" y="3793331"/>
          <a:ext cx="2737248" cy="21955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a:p>
          <a:endParaRPr lang="es-CO" sz="1100"/>
        </a:p>
        <a:p>
          <a:endParaRPr lang="es-CO" sz="1100"/>
        </a:p>
        <a:p>
          <a:endParaRPr lang="es-CO" sz="1100"/>
        </a:p>
        <a:p>
          <a:endParaRPr lang="es-CO" sz="1100"/>
        </a:p>
        <a:p>
          <a:endParaRPr lang="es-CO" sz="1100"/>
        </a:p>
        <a:p>
          <a:pPr algn="ctr"/>
          <a:r>
            <a:rPr lang="es-CO" sz="1400" b="1">
              <a:solidFill>
                <a:schemeClr val="accent5">
                  <a:lumMod val="50000"/>
                </a:schemeClr>
              </a:solidFill>
            </a:rPr>
            <a:t>Haz</a:t>
          </a:r>
          <a:r>
            <a:rPr lang="es-CO" sz="1400" b="1" baseline="0">
              <a:solidFill>
                <a:schemeClr val="accent5">
                  <a:lumMod val="50000"/>
                </a:schemeClr>
              </a:solidFill>
            </a:rPr>
            <a:t> click en cada componente </a:t>
          </a:r>
          <a:r>
            <a:rPr lang="es-CO" sz="1400" b="1" baseline="0">
              <a:solidFill>
                <a:schemeClr val="accent5">
                  <a:lumMod val="50000"/>
                </a:schemeClr>
              </a:solidFill>
              <a:effectLst/>
              <a:latin typeface="+mn-lt"/>
              <a:ea typeface="+mn-ea"/>
              <a:cs typeface="+mn-cs"/>
            </a:rPr>
            <a:t>p</a:t>
          </a:r>
          <a:r>
            <a:rPr lang="es-CO" sz="1400" b="1">
              <a:solidFill>
                <a:schemeClr val="accent5">
                  <a:lumMod val="50000"/>
                </a:schemeClr>
              </a:solidFill>
              <a:effectLst/>
              <a:latin typeface="+mn-lt"/>
              <a:ea typeface="+mn-ea"/>
              <a:cs typeface="+mn-cs"/>
            </a:rPr>
            <a:t>ara conocer el contenido </a:t>
          </a:r>
          <a:endParaRPr lang="es-CO" sz="1400" b="1">
            <a:solidFill>
              <a:schemeClr val="accent5">
                <a:lumMod val="50000"/>
              </a:schemeClr>
            </a:solidFill>
          </a:endParaRPr>
        </a:p>
      </xdr:txBody>
    </xdr:sp>
    <xdr:clientData/>
  </xdr:twoCellAnchor>
  <xdr:twoCellAnchor editAs="oneCell">
    <xdr:from>
      <xdr:col>15</xdr:col>
      <xdr:colOff>596500</xdr:colOff>
      <xdr:row>8</xdr:row>
      <xdr:rowOff>30956</xdr:rowOff>
    </xdr:from>
    <xdr:to>
      <xdr:col>15</xdr:col>
      <xdr:colOff>2414351</xdr:colOff>
      <xdr:row>12</xdr:row>
      <xdr:rowOff>166687</xdr:rowOff>
    </xdr:to>
    <xdr:pic>
      <xdr:nvPicPr>
        <xdr:cNvPr id="12" name="Imagen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9"/>
        <a:stretch>
          <a:fillRect/>
        </a:stretch>
      </xdr:blipFill>
      <xdr:spPr>
        <a:xfrm>
          <a:off x="12919469" y="2888456"/>
          <a:ext cx="1817851" cy="1016794"/>
        </a:xfrm>
        <a:prstGeom prst="rect">
          <a:avLst/>
        </a:prstGeom>
      </xdr:spPr>
    </xdr:pic>
    <xdr:clientData/>
  </xdr:twoCellAnchor>
  <xdr:twoCellAnchor editAs="oneCell">
    <xdr:from>
      <xdr:col>15</xdr:col>
      <xdr:colOff>130969</xdr:colOff>
      <xdr:row>35</xdr:row>
      <xdr:rowOff>107157</xdr:rowOff>
    </xdr:from>
    <xdr:to>
      <xdr:col>15</xdr:col>
      <xdr:colOff>535931</xdr:colOff>
      <xdr:row>37</xdr:row>
      <xdr:rowOff>164766</xdr:rowOff>
    </xdr:to>
    <xdr:pic>
      <xdr:nvPicPr>
        <xdr:cNvPr id="13" name="Imagen 12">
          <a:extLst>
            <a:ext uri="{FF2B5EF4-FFF2-40B4-BE49-F238E27FC236}">
              <a16:creationId xmlns:a16="http://schemas.microsoft.com/office/drawing/2014/main" xmlns="" id="{00000000-0008-0000-0000-00000D000000}"/>
            </a:ext>
          </a:extLst>
        </xdr:cNvPr>
        <xdr:cNvPicPr>
          <a:picLocks noChangeAspect="1"/>
        </xdr:cNvPicPr>
      </xdr:nvPicPr>
      <xdr:blipFill rotWithShape="1">
        <a:blip xmlns:r="http://schemas.openxmlformats.org/officeDocument/2006/relationships" r:embed="rId10"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2453938" y="8251032"/>
          <a:ext cx="404962" cy="438609"/>
        </a:xfrm>
        <a:prstGeom prst="rect">
          <a:avLst/>
        </a:prstGeom>
      </xdr:spPr>
    </xdr:pic>
    <xdr:clientData/>
  </xdr:twoCellAnchor>
  <xdr:twoCellAnchor>
    <xdr:from>
      <xdr:col>9</xdr:col>
      <xdr:colOff>809625</xdr:colOff>
      <xdr:row>30</xdr:row>
      <xdr:rowOff>35719</xdr:rowOff>
    </xdr:from>
    <xdr:to>
      <xdr:col>15</xdr:col>
      <xdr:colOff>330997</xdr:colOff>
      <xdr:row>33</xdr:row>
      <xdr:rowOff>209550</xdr:rowOff>
    </xdr:to>
    <xdr:sp macro="" textlink="">
      <xdr:nvSpPr>
        <xdr:cNvPr id="14" name="Rectángulo: esquinas redondeadas 13">
          <a:hlinkClick xmlns:r="http://schemas.openxmlformats.org/officeDocument/2006/relationships" r:id="rId11"/>
          <a:extLst>
            <a:ext uri="{FF2B5EF4-FFF2-40B4-BE49-F238E27FC236}">
              <a16:creationId xmlns:a16="http://schemas.microsoft.com/office/drawing/2014/main" xmlns="" id="{00000000-0008-0000-0000-00000E000000}"/>
            </a:ext>
          </a:extLst>
        </xdr:cNvPr>
        <xdr:cNvSpPr/>
      </xdr:nvSpPr>
      <xdr:spPr>
        <a:xfrm>
          <a:off x="7667625" y="7188994"/>
          <a:ext cx="4988722" cy="745331"/>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t>6</a:t>
          </a:r>
          <a:r>
            <a:rPr lang="es-CO" sz="1400" b="1"/>
            <a:t>. Iniciativas Adicionales -Integridad- Gestión de Conflictos de Interes </a:t>
          </a:r>
          <a:endParaRPr lang="es-CO" sz="1200" b="1"/>
        </a:p>
      </xdr:txBody>
    </xdr:sp>
    <xdr:clientData/>
  </xdr:twoCellAnchor>
  <xdr:twoCellAnchor editAs="oneCell">
    <xdr:from>
      <xdr:col>0</xdr:col>
      <xdr:colOff>0</xdr:colOff>
      <xdr:row>5</xdr:row>
      <xdr:rowOff>59532</xdr:rowOff>
    </xdr:from>
    <xdr:to>
      <xdr:col>9</xdr:col>
      <xdr:colOff>655579</xdr:colOff>
      <xdr:row>35</xdr:row>
      <xdr:rowOff>190499</xdr:rowOff>
    </xdr:to>
    <xdr:pic>
      <xdr:nvPicPr>
        <xdr:cNvPr id="2" name="Imagen 1">
          <a:extLst>
            <a:ext uri="{FF2B5EF4-FFF2-40B4-BE49-F238E27FC236}">
              <a16:creationId xmlns:a16="http://schemas.microsoft.com/office/drawing/2014/main" xmlns="" id="{C119FE0E-F63F-4807-9FA7-3CC33BA7114E}"/>
            </a:ext>
          </a:extLst>
        </xdr:cNvPr>
        <xdr:cNvPicPr>
          <a:picLocks noChangeAspect="1"/>
        </xdr:cNvPicPr>
      </xdr:nvPicPr>
      <xdr:blipFill>
        <a:blip xmlns:r="http://schemas.openxmlformats.org/officeDocument/2006/relationships" r:embed="rId12"/>
        <a:stretch>
          <a:fillRect/>
        </a:stretch>
      </xdr:blipFill>
      <xdr:spPr>
        <a:xfrm>
          <a:off x="0" y="2166938"/>
          <a:ext cx="7513579" cy="61674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2</xdr:col>
      <xdr:colOff>749415</xdr:colOff>
      <xdr:row>3</xdr:row>
      <xdr:rowOff>107844</xdr:rowOff>
    </xdr:to>
    <xdr:pic>
      <xdr:nvPicPr>
        <xdr:cNvPr id="2" name="Imagen 1">
          <a:extLst>
            <a:ext uri="{FF2B5EF4-FFF2-40B4-BE49-F238E27FC236}">
              <a16:creationId xmlns:a16="http://schemas.microsoft.com/office/drawing/2014/main" xmlns="" id="{00000000-0008-0000-01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3825"/>
          <a:ext cx="2835390" cy="555519"/>
        </a:xfrm>
        <a:prstGeom prst="rect">
          <a:avLst/>
        </a:prstGeom>
      </xdr:spPr>
    </xdr:pic>
    <xdr:clientData/>
  </xdr:twoCellAnchor>
  <xdr:twoCellAnchor>
    <xdr:from>
      <xdr:col>5</xdr:col>
      <xdr:colOff>1238250</xdr:colOff>
      <xdr:row>0</xdr:row>
      <xdr:rowOff>104775</xdr:rowOff>
    </xdr:from>
    <xdr:to>
      <xdr:col>7</xdr:col>
      <xdr:colOff>228600</xdr:colOff>
      <xdr:row>3</xdr:row>
      <xdr:rowOff>171450</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xmlns="" id="{00000000-0008-0000-0100-000003000000}"/>
            </a:ext>
          </a:extLst>
        </xdr:cNvPr>
        <xdr:cNvSpPr/>
      </xdr:nvSpPr>
      <xdr:spPr>
        <a:xfrm>
          <a:off x="8391525" y="104775"/>
          <a:ext cx="1828800" cy="638175"/>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7</xdr:col>
      <xdr:colOff>389659</xdr:colOff>
      <xdr:row>0</xdr:row>
      <xdr:rowOff>138546</xdr:rowOff>
    </xdr:from>
    <xdr:to>
      <xdr:col>8</xdr:col>
      <xdr:colOff>218955</xdr:colOff>
      <xdr:row>3</xdr:row>
      <xdr:rowOff>141906</xdr:rowOff>
    </xdr:to>
    <xdr:pic>
      <xdr:nvPicPr>
        <xdr:cNvPr id="4" name="Imagen 3">
          <a:extLst>
            <a:ext uri="{FF2B5EF4-FFF2-40B4-BE49-F238E27FC236}">
              <a16:creationId xmlns:a16="http://schemas.microsoft.com/office/drawing/2014/main" xmlns="" id="{00000000-0008-0000-0100-000004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381384" y="138546"/>
          <a:ext cx="591296" cy="5748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111331</xdr:colOff>
      <xdr:row>1</xdr:row>
      <xdr:rowOff>61850</xdr:rowOff>
    </xdr:from>
    <xdr:to>
      <xdr:col>2</xdr:col>
      <xdr:colOff>885239</xdr:colOff>
      <xdr:row>2</xdr:row>
      <xdr:rowOff>494658</xdr:rowOff>
    </xdr:to>
    <xdr:pic>
      <xdr:nvPicPr>
        <xdr:cNvPr id="2" name="Imagen 1">
          <a:extLst>
            <a:ext uri="{FF2B5EF4-FFF2-40B4-BE49-F238E27FC236}">
              <a16:creationId xmlns:a16="http://schemas.microsoft.com/office/drawing/2014/main" xmlns="" id="{00000000-0008-0000-02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331" y="223775"/>
          <a:ext cx="2831308" cy="594733"/>
        </a:xfrm>
        <a:prstGeom prst="rect">
          <a:avLst/>
        </a:prstGeom>
      </xdr:spPr>
    </xdr:pic>
    <xdr:clientData/>
  </xdr:twoCellAnchor>
  <xdr:twoCellAnchor>
    <xdr:from>
      <xdr:col>6</xdr:col>
      <xdr:colOff>862853</xdr:colOff>
      <xdr:row>0</xdr:row>
      <xdr:rowOff>111332</xdr:rowOff>
    </xdr:from>
    <xdr:to>
      <xdr:col>7</xdr:col>
      <xdr:colOff>779318</xdr:colOff>
      <xdr:row>2</xdr:row>
      <xdr:rowOff>655617</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xmlns="" id="{00000000-0008-0000-0200-000003000000}"/>
            </a:ext>
          </a:extLst>
        </xdr:cNvPr>
        <xdr:cNvSpPr/>
      </xdr:nvSpPr>
      <xdr:spPr>
        <a:xfrm>
          <a:off x="12068735" y="111332"/>
          <a:ext cx="1731818" cy="85805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Volver</a:t>
          </a:r>
          <a:r>
            <a:rPr lang="es-CO" sz="1600" b="1" baseline="0"/>
            <a:t> al Menú </a:t>
          </a:r>
          <a:endParaRPr lang="es-CO" sz="1600" b="1"/>
        </a:p>
      </xdr:txBody>
    </xdr:sp>
    <xdr:clientData/>
  </xdr:twoCellAnchor>
  <xdr:twoCellAnchor editAs="oneCell">
    <xdr:from>
      <xdr:col>7</xdr:col>
      <xdr:colOff>940131</xdr:colOff>
      <xdr:row>1</xdr:row>
      <xdr:rowOff>49481</xdr:rowOff>
    </xdr:from>
    <xdr:to>
      <xdr:col>8</xdr:col>
      <xdr:colOff>211534</xdr:colOff>
      <xdr:row>2</xdr:row>
      <xdr:rowOff>463530</xdr:rowOff>
    </xdr:to>
    <xdr:pic>
      <xdr:nvPicPr>
        <xdr:cNvPr id="4" name="Imagen 3">
          <a:extLst>
            <a:ext uri="{FF2B5EF4-FFF2-40B4-BE49-F238E27FC236}">
              <a16:creationId xmlns:a16="http://schemas.microsoft.com/office/drawing/2014/main" xmlns="" id="{00000000-0008-0000-0200-000004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8180381" y="211406"/>
          <a:ext cx="591296" cy="5759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134620</xdr:colOff>
      <xdr:row>3</xdr:row>
      <xdr:rowOff>22119</xdr:rowOff>
    </xdr:to>
    <xdr:pic>
      <xdr:nvPicPr>
        <xdr:cNvPr id="2" name="Imagen 1">
          <a:extLst>
            <a:ext uri="{FF2B5EF4-FFF2-40B4-BE49-F238E27FC236}">
              <a16:creationId xmlns:a16="http://schemas.microsoft.com/office/drawing/2014/main" xmlns=""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100"/>
          <a:ext cx="2835238" cy="6227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0</xdr:row>
      <xdr:rowOff>95250</xdr:rowOff>
    </xdr:from>
    <xdr:to>
      <xdr:col>2</xdr:col>
      <xdr:colOff>537051</xdr:colOff>
      <xdr:row>3</xdr:row>
      <xdr:rowOff>162613</xdr:rowOff>
    </xdr:to>
    <xdr:pic>
      <xdr:nvPicPr>
        <xdr:cNvPr id="2" name="Imagen 1">
          <a:extLst>
            <a:ext uri="{FF2B5EF4-FFF2-40B4-BE49-F238E27FC236}">
              <a16:creationId xmlns:a16="http://schemas.microsoft.com/office/drawing/2014/main" xmlns=""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 y="95250"/>
          <a:ext cx="2842101" cy="610288"/>
        </a:xfrm>
        <a:prstGeom prst="rect">
          <a:avLst/>
        </a:prstGeom>
      </xdr:spPr>
    </xdr:pic>
    <xdr:clientData/>
  </xdr:twoCellAnchor>
  <xdr:twoCellAnchor>
    <xdr:from>
      <xdr:col>7</xdr:col>
      <xdr:colOff>0</xdr:colOff>
      <xdr:row>0</xdr:row>
      <xdr:rowOff>47625</xdr:rowOff>
    </xdr:from>
    <xdr:to>
      <xdr:col>7</xdr:col>
      <xdr:colOff>9525</xdr:colOff>
      <xdr:row>3</xdr:row>
      <xdr:rowOff>94383</xdr:rowOff>
    </xdr:to>
    <xdr:sp macro="" textlink="">
      <xdr:nvSpPr>
        <xdr:cNvPr id="3" name="Flecha: hacia la izquierda 2">
          <a:hlinkClick xmlns:r="http://schemas.openxmlformats.org/officeDocument/2006/relationships" r:id="rId2"/>
          <a:extLst>
            <a:ext uri="{FF2B5EF4-FFF2-40B4-BE49-F238E27FC236}">
              <a16:creationId xmlns:a16="http://schemas.microsoft.com/office/drawing/2014/main" xmlns="" id="{00000000-0008-0000-0400-000003000000}"/>
            </a:ext>
          </a:extLst>
        </xdr:cNvPr>
        <xdr:cNvSpPr/>
      </xdr:nvSpPr>
      <xdr:spPr>
        <a:xfrm>
          <a:off x="12912587" y="47625"/>
          <a:ext cx="9525" cy="59341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600" b="1"/>
            <a:t>MENÚ</a:t>
          </a:r>
        </a:p>
      </xdr:txBody>
    </xdr:sp>
    <xdr:clientData/>
  </xdr:twoCellAnchor>
  <xdr:twoCellAnchor>
    <xdr:from>
      <xdr:col>7</xdr:col>
      <xdr:colOff>0</xdr:colOff>
      <xdr:row>0</xdr:row>
      <xdr:rowOff>74840</xdr:rowOff>
    </xdr:from>
    <xdr:to>
      <xdr:col>7</xdr:col>
      <xdr:colOff>17566</xdr:colOff>
      <xdr:row>3</xdr:row>
      <xdr:rowOff>108858</xdr:rowOff>
    </xdr:to>
    <xdr:sp macro="" textlink="">
      <xdr:nvSpPr>
        <xdr:cNvPr id="5" name="Flecha: hacia la izquierda 4">
          <a:hlinkClick xmlns:r="http://schemas.openxmlformats.org/officeDocument/2006/relationships" r:id="rId2"/>
          <a:extLst>
            <a:ext uri="{FF2B5EF4-FFF2-40B4-BE49-F238E27FC236}">
              <a16:creationId xmlns:a16="http://schemas.microsoft.com/office/drawing/2014/main" xmlns="" id="{00000000-0008-0000-0400-000005000000}"/>
            </a:ext>
          </a:extLst>
        </xdr:cNvPr>
        <xdr:cNvSpPr/>
      </xdr:nvSpPr>
      <xdr:spPr>
        <a:xfrm>
          <a:off x="12912587" y="74840"/>
          <a:ext cx="17566" cy="58067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xdr:from>
      <xdr:col>5</xdr:col>
      <xdr:colOff>753719</xdr:colOff>
      <xdr:row>0</xdr:row>
      <xdr:rowOff>0</xdr:rowOff>
    </xdr:from>
    <xdr:to>
      <xdr:col>6</xdr:col>
      <xdr:colOff>157369</xdr:colOff>
      <xdr:row>3</xdr:row>
      <xdr:rowOff>99391</xdr:rowOff>
    </xdr:to>
    <xdr:sp macro="" textlink="">
      <xdr:nvSpPr>
        <xdr:cNvPr id="7" name="Flecha: hacia la izquierda 3">
          <a:hlinkClick xmlns:r="http://schemas.openxmlformats.org/officeDocument/2006/relationships" r:id="rId2"/>
          <a:extLst>
            <a:ext uri="{FF2B5EF4-FFF2-40B4-BE49-F238E27FC236}">
              <a16:creationId xmlns:a16="http://schemas.microsoft.com/office/drawing/2014/main" xmlns="" id="{00000000-0008-0000-0400-000007000000}"/>
            </a:ext>
          </a:extLst>
        </xdr:cNvPr>
        <xdr:cNvSpPr/>
      </xdr:nvSpPr>
      <xdr:spPr>
        <a:xfrm>
          <a:off x="9086023" y="0"/>
          <a:ext cx="1490868" cy="64604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twoCellAnchor editAs="oneCell">
    <xdr:from>
      <xdr:col>6</xdr:col>
      <xdr:colOff>422413</xdr:colOff>
      <xdr:row>0</xdr:row>
      <xdr:rowOff>74542</xdr:rowOff>
    </xdr:from>
    <xdr:to>
      <xdr:col>6</xdr:col>
      <xdr:colOff>827375</xdr:colOff>
      <xdr:row>2</xdr:row>
      <xdr:rowOff>101091</xdr:rowOff>
    </xdr:to>
    <xdr:pic>
      <xdr:nvPicPr>
        <xdr:cNvPr id="8" name="Imagen 7">
          <a:extLst>
            <a:ext uri="{FF2B5EF4-FFF2-40B4-BE49-F238E27FC236}">
              <a16:creationId xmlns:a16="http://schemas.microsoft.com/office/drawing/2014/main" xmlns="" id="{00000000-0008-0000-0400-000008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0841935" y="74542"/>
          <a:ext cx="404962" cy="3909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95250</xdr:rowOff>
    </xdr:from>
    <xdr:ext cx="2839720" cy="593619"/>
    <xdr:pic>
      <xdr:nvPicPr>
        <xdr:cNvPr id="5" name="Imagen 4">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2839720" cy="593619"/>
        </a:xfrm>
        <a:prstGeom prst="rect">
          <a:avLst/>
        </a:prstGeom>
      </xdr:spPr>
    </xdr:pic>
    <xdr:clientData/>
  </xdr:oneCellAnchor>
  <xdr:twoCellAnchor editAs="oneCell">
    <xdr:from>
      <xdr:col>8</xdr:col>
      <xdr:colOff>470897</xdr:colOff>
      <xdr:row>0</xdr:row>
      <xdr:rowOff>128281</xdr:rowOff>
    </xdr:from>
    <xdr:to>
      <xdr:col>9</xdr:col>
      <xdr:colOff>113859</xdr:colOff>
      <xdr:row>2</xdr:row>
      <xdr:rowOff>176365</xdr:rowOff>
    </xdr:to>
    <xdr:pic>
      <xdr:nvPicPr>
        <xdr:cNvPr id="6" name="Imagen 5">
          <a:extLst>
            <a:ext uri="{FF2B5EF4-FFF2-40B4-BE49-F238E27FC236}">
              <a16:creationId xmlns:a16="http://schemas.microsoft.com/office/drawing/2014/main" xmlns="" id="{00000000-0008-0000-0500-000006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3043897" y="128281"/>
          <a:ext cx="404962" cy="429084"/>
        </a:xfrm>
        <a:prstGeom prst="rect">
          <a:avLst/>
        </a:prstGeom>
      </xdr:spPr>
    </xdr:pic>
    <xdr:clientData/>
  </xdr:twoCellAnchor>
  <xdr:twoCellAnchor>
    <xdr:from>
      <xdr:col>6</xdr:col>
      <xdr:colOff>1013732</xdr:colOff>
      <xdr:row>0</xdr:row>
      <xdr:rowOff>65315</xdr:rowOff>
    </xdr:from>
    <xdr:to>
      <xdr:col>8</xdr:col>
      <xdr:colOff>312841</xdr:colOff>
      <xdr:row>3</xdr:row>
      <xdr:rowOff>70758</xdr:rowOff>
    </xdr:to>
    <xdr:sp macro="" textlink="">
      <xdr:nvSpPr>
        <xdr:cNvPr id="7" name="Flecha: hacia la izquierda 6">
          <a:hlinkClick xmlns:r="http://schemas.openxmlformats.org/officeDocument/2006/relationships" r:id="rId3"/>
          <a:extLst>
            <a:ext uri="{FF2B5EF4-FFF2-40B4-BE49-F238E27FC236}">
              <a16:creationId xmlns:a16="http://schemas.microsoft.com/office/drawing/2014/main" xmlns="" id="{00000000-0008-0000-0500-000007000000}"/>
            </a:ext>
          </a:extLst>
        </xdr:cNvPr>
        <xdr:cNvSpPr/>
      </xdr:nvSpPr>
      <xdr:spPr>
        <a:xfrm>
          <a:off x="11062607" y="65315"/>
          <a:ext cx="1823234" cy="634093"/>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CO" sz="1100" b="1">
              <a:solidFill>
                <a:schemeClr val="lt1"/>
              </a:solidFill>
              <a:effectLst/>
              <a:latin typeface="+mn-lt"/>
              <a:ea typeface="+mn-ea"/>
              <a:cs typeface="+mn-cs"/>
            </a:rPr>
            <a:t>Volver al Menú</a:t>
          </a:r>
          <a:endParaRPr lang="es-CO" sz="1200">
            <a:effectLst/>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83344</xdr:colOff>
      <xdr:row>0</xdr:row>
      <xdr:rowOff>0</xdr:rowOff>
    </xdr:from>
    <xdr:to>
      <xdr:col>13</xdr:col>
      <xdr:colOff>131535</xdr:colOff>
      <xdr:row>0</xdr:row>
      <xdr:rowOff>738187</xdr:rowOff>
    </xdr:to>
    <xdr:sp macro="" textlink="">
      <xdr:nvSpPr>
        <xdr:cNvPr id="2" name="Flecha: hacia la izquierda 1">
          <a:hlinkClick xmlns:r="http://schemas.openxmlformats.org/officeDocument/2006/relationships" r:id="rId1"/>
          <a:extLst>
            <a:ext uri="{FF2B5EF4-FFF2-40B4-BE49-F238E27FC236}">
              <a16:creationId xmlns:a16="http://schemas.microsoft.com/office/drawing/2014/main" xmlns="" id="{00000000-0008-0000-0600-000002000000}"/>
            </a:ext>
          </a:extLst>
        </xdr:cNvPr>
        <xdr:cNvSpPr/>
      </xdr:nvSpPr>
      <xdr:spPr>
        <a:xfrm>
          <a:off x="14408944" y="0"/>
          <a:ext cx="1391216" cy="738187"/>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twoCellAnchor editAs="oneCell">
    <xdr:from>
      <xdr:col>0</xdr:col>
      <xdr:colOff>0</xdr:colOff>
      <xdr:row>0</xdr:row>
      <xdr:rowOff>71438</xdr:rowOff>
    </xdr:from>
    <xdr:to>
      <xdr:col>2</xdr:col>
      <xdr:colOff>501765</xdr:colOff>
      <xdr:row>0</xdr:row>
      <xdr:rowOff>626957</xdr:rowOff>
    </xdr:to>
    <xdr:pic>
      <xdr:nvPicPr>
        <xdr:cNvPr id="3" name="Imagen 2">
          <a:extLst>
            <a:ext uri="{FF2B5EF4-FFF2-40B4-BE49-F238E27FC236}">
              <a16:creationId xmlns:a16="http://schemas.microsoft.com/office/drawing/2014/main" xmlns="" id="{00000000-0008-0000-06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1438"/>
          <a:ext cx="2835390" cy="555519"/>
        </a:xfrm>
        <a:prstGeom prst="rect">
          <a:avLst/>
        </a:prstGeom>
      </xdr:spPr>
    </xdr:pic>
    <xdr:clientData/>
  </xdr:twoCellAnchor>
  <xdr:twoCellAnchor editAs="oneCell">
    <xdr:from>
      <xdr:col>13</xdr:col>
      <xdr:colOff>404813</xdr:colOff>
      <xdr:row>0</xdr:row>
      <xdr:rowOff>190501</xdr:rowOff>
    </xdr:from>
    <xdr:to>
      <xdr:col>14</xdr:col>
      <xdr:colOff>154932</xdr:colOff>
      <xdr:row>0</xdr:row>
      <xdr:rowOff>581485</xdr:rowOff>
    </xdr:to>
    <xdr:pic>
      <xdr:nvPicPr>
        <xdr:cNvPr id="4" name="Imagen 3">
          <a:extLst>
            <a:ext uri="{FF2B5EF4-FFF2-40B4-BE49-F238E27FC236}">
              <a16:creationId xmlns:a16="http://schemas.microsoft.com/office/drawing/2014/main" xmlns="" id="{00000000-0008-0000-0600-000004000000}"/>
            </a:ext>
          </a:extLst>
        </xdr:cNvPr>
        <xdr:cNvPicPr>
          <a:picLocks noChangeAspect="1"/>
        </xdr:cNvPicPr>
      </xdr:nvPicPr>
      <xdr:blipFill rotWithShape="1">
        <a:blip xmlns:r="http://schemas.openxmlformats.org/officeDocument/2006/relationships" r:embed="rId3"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6097251" y="190501"/>
          <a:ext cx="404962" cy="3909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8659</xdr:colOff>
      <xdr:row>0</xdr:row>
      <xdr:rowOff>51955</xdr:rowOff>
    </xdr:from>
    <xdr:to>
      <xdr:col>4</xdr:col>
      <xdr:colOff>737221</xdr:colOff>
      <xdr:row>1</xdr:row>
      <xdr:rowOff>479714</xdr:rowOff>
    </xdr:to>
    <xdr:pic>
      <xdr:nvPicPr>
        <xdr:cNvPr id="2" name="Imagen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5909" y="51955"/>
          <a:ext cx="3814662" cy="799234"/>
        </a:xfrm>
        <a:prstGeom prst="rect">
          <a:avLst/>
        </a:prstGeom>
      </xdr:spPr>
    </xdr:pic>
    <xdr:clientData/>
  </xdr:twoCellAnchor>
  <xdr:twoCellAnchor editAs="oneCell">
    <xdr:from>
      <xdr:col>16</xdr:col>
      <xdr:colOff>202408</xdr:colOff>
      <xdr:row>1</xdr:row>
      <xdr:rowOff>380999</xdr:rowOff>
    </xdr:from>
    <xdr:to>
      <xdr:col>17</xdr:col>
      <xdr:colOff>119214</xdr:colOff>
      <xdr:row>2</xdr:row>
      <xdr:rowOff>271921</xdr:rowOff>
    </xdr:to>
    <xdr:pic>
      <xdr:nvPicPr>
        <xdr:cNvPr id="3" name="Imagen 2">
          <a:extLst>
            <a:ext uri="{FF2B5EF4-FFF2-40B4-BE49-F238E27FC236}">
              <a16:creationId xmlns:a16="http://schemas.microsoft.com/office/drawing/2014/main" xmlns="" id="{00000000-0008-0000-0700-000003000000}"/>
            </a:ext>
          </a:extLst>
        </xdr:cNvPr>
        <xdr:cNvPicPr>
          <a:picLocks noChangeAspect="1"/>
        </xdr:cNvPicPr>
      </xdr:nvPicPr>
      <xdr:blipFill rotWithShape="1">
        <a:blip xmlns:r="http://schemas.openxmlformats.org/officeDocument/2006/relationships" r:embed="rId2" cstate="print">
          <a:duotone>
            <a:schemeClr val="accent5">
              <a:shade val="45000"/>
              <a:satMod val="135000"/>
            </a:schemeClr>
            <a:prstClr val="white"/>
          </a:duotone>
          <a:extLst>
            <a:ext uri="{28A0092B-C50C-407E-A947-70E740481C1C}">
              <a14:useLocalDpi xmlns:a14="http://schemas.microsoft.com/office/drawing/2010/main" val="0"/>
            </a:ext>
          </a:extLst>
        </a:blip>
        <a:srcRect l="27603" t="29615"/>
        <a:stretch/>
      </xdr:blipFill>
      <xdr:spPr>
        <a:xfrm rot="20235106">
          <a:off x="17918908" y="750093"/>
          <a:ext cx="404962" cy="390984"/>
        </a:xfrm>
        <a:prstGeom prst="rect">
          <a:avLst/>
        </a:prstGeom>
      </xdr:spPr>
    </xdr:pic>
    <xdr:clientData/>
  </xdr:twoCellAnchor>
  <xdr:twoCellAnchor>
    <xdr:from>
      <xdr:col>14</xdr:col>
      <xdr:colOff>2107407</xdr:colOff>
      <xdr:row>1</xdr:row>
      <xdr:rowOff>178595</xdr:rowOff>
    </xdr:from>
    <xdr:to>
      <xdr:col>15</xdr:col>
      <xdr:colOff>464911</xdr:colOff>
      <xdr:row>3</xdr:row>
      <xdr:rowOff>190500</xdr:rowOff>
    </xdr:to>
    <xdr:sp macro="" textlink="">
      <xdr:nvSpPr>
        <xdr:cNvPr id="4" name="Flecha: hacia la izquierda 1">
          <a:hlinkClick xmlns:r="http://schemas.openxmlformats.org/officeDocument/2006/relationships" r:id="rId3"/>
          <a:extLst>
            <a:ext uri="{FF2B5EF4-FFF2-40B4-BE49-F238E27FC236}">
              <a16:creationId xmlns:a16="http://schemas.microsoft.com/office/drawing/2014/main" xmlns="" id="{00000000-0008-0000-0700-000004000000}"/>
            </a:ext>
          </a:extLst>
        </xdr:cNvPr>
        <xdr:cNvSpPr/>
      </xdr:nvSpPr>
      <xdr:spPr>
        <a:xfrm>
          <a:off x="16311563" y="547689"/>
          <a:ext cx="1393598" cy="1012030"/>
        </a:xfrm>
        <a:prstGeom prst="leftArrow">
          <a:avLst/>
        </a:prstGeom>
        <a:effectLst>
          <a:softEdge rad="127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200" b="1"/>
            <a:t>Volver al Menú</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file\Educacion$\GESTION%202017\1.%20Pensamiento%20y%20Direccionamiento\Plan%20Anticorrupci&#243;n\Componentes%20PAyAtC\2%20-%20Racionalizaci&#243;n%20tr&#225;mit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olidarias-my.sharepoint.com/personal/marisol_viveros_uaeos_gov_co/Documents/Varios/Planes%20integrados%202022/MAPA_RIESGOS_UAEOS_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OCI_UAEO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MEJORAMIENTO_UAEOS_202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CONTRACTUAL%20%20JURIDICA_UAEOS_202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G_INFORMATICA_UAEOS_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Jorge/Documents/UAEOS/TRABAJO%20EN%20CASA/MAPAS%20DE%20RIESGOS/RIESGOS%202021/MAPAS%20DE%20RIESGOS%20DE%20PROCESO%202021/MAPAS%20DE%20RIESGOS%20GUIA%202021/MAPA_RIESGOS_G_CONOCIMIENTO_CIUDADANO_UAEO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COMUNICACION_PRENSA_UAEOS_202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2020-11-10_Propuesta_Mapa_riesgos_RH_UAEO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SEGUIMIENTO%20Y%20MEDICION_UAEOS_202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UAEOS\TRABAJO%20EN%20CASA\MAPAS%20DE%20RIESGOS\RIESGOS%202021\MAPAS%20DE%20RIESGOS%20DE%20PROCESO%202021\MAPAS%20DE%20RIESGOS%20GUIA%202021\MAPA_RIESGOS_PROGRAMAS%20Y%20PROYECTOS_UAEOS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GESTION%202018\1.%20Pensamiento%20y%20Direccionamiento\Plan%20Anticorrupci&#243;n\Documento%20Definitivo\Racionalizaci&#243;n%20tr&#225;mites%2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ESTION%202017/1.%20Pensamiento%20y%20Direccionamiento/Plan%20Anticorrupci&#243;n/Componentes%20PAyAtC/2%20-%20Racionalizaci&#243;n%20tr&#225;mit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marisol.viveros/Desktop/Trabajo%20en%20casa/2.%20Marisol%20Viveros%202021/7%20Propuestas/Planes%20integrados/Planes%20integrados%20para%20publicar%202022/MAPA_RIESGOS_UAEOS_202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UAEOS\TRABAJO%20EN%20CASA\MAPAS%20DE%20RIESGOS\RIESGOS%202021\MAPAS%20DE%20RIESGOS%20DE%20PROCESO%202021\MAPAS%20DE%20RIESGOS%20GUIA%202021\MAPA_RIESGOS_FOMENTO_ORGA_SOLIDARIAS_UAEOS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UAEOS\TRABAJO%20EN%20CASA\MAPAS%20DE%20RIESGOS\RIESGOS%202021\MAPAS%20DE%20RIESGOS%20DE%20PROCESO%202021\MAPAS%20DE%20RIESGOS%20GUIA%202021\MAPA_RIESGOS_PROGRAMAS%20Y%20PROYECTOS_UAEOS_202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UAEOS\TRABAJO%20EN%20CASA\MAPAS%20DE%20RIESGOS\RIESGOS%202021\MAPAS%20DE%20RIESGOS%20DE%20PROCESO%202021\MAPAS%20DE%20RIESGOS%20GUIA%202021\MAPA_RIESGOS_G_CONOCIMIENTO_CIUDADANO_UAE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AEOS\TRABAJO%20EN%20CASA\MAPAS%20DE%20RIESGOS\RIESGOS%202021\MAPAS%20DE%20RIESGOS%20DE%20PROCESO%202021\MAPAS%20DE%20RIESGOS%20GUIA%202021\MAPA_RIESGOS_G_OCI_UAE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CONTROL DE LA EVALUACIÓN"/>
      <sheetName val="Tabla probabiidad"/>
      <sheetName val="CRITERIO CAL IMPACTO CORRUPCIÓN"/>
      <sheetName val="Tabla impacto"/>
      <sheetName val="Matriz calor_RI"/>
      <sheetName val="Matriz calor RR"/>
      <sheetName val="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s>
    <sheetDataSet>
      <sheetData sheetId="0" refreshError="1"/>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MR G CONTRACTUAL"/>
      <sheetName val="Hoja1"/>
      <sheetName val="MR G JURÍDICA"/>
      <sheetName val="Mapa de Riesgo"/>
      <sheetName val="Tabla probabiidad"/>
      <sheetName val="Tabla impacto"/>
      <sheetName val="CRITERIO CAL IMPACTO CORRUPCIÓN"/>
      <sheetName val="Matriz calor_RI"/>
      <sheetName val="Matriz calor RR"/>
      <sheetName val="Tabla Valoración Controles"/>
      <sheetName val="ValoraciónControles Contractual"/>
      <sheetName val="Calculo Controles G Contractual"/>
      <sheetName val="ValoraciónControles Jurídica"/>
      <sheetName val="Calculos Controles Jurídica"/>
    </sheetNames>
    <sheetDataSet>
      <sheetData sheetId="0"/>
      <sheetData sheetId="1"/>
      <sheetData sheetId="2"/>
      <sheetData sheetId="3"/>
      <sheetData sheetId="4"/>
      <sheetData sheetId="5"/>
      <sheetData sheetId="6">
        <row r="13">
          <cell r="F13" t="str">
            <v>Posibilidad de perdida reputacional, debido a vinculos de parentesco, cosanguineo, civil, o legal entre un apoderado judicial y la parte demandante o demandada en acciones que insidan directamente en su configuración.</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DE RIESGOS CPR"/>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Mapa riesgos propuesto"/>
      <sheetName val="Mapa de Riesgo"/>
      <sheetName val="Tabla probabiidad"/>
      <sheetName val="Tabla impacto"/>
      <sheetName val="CRITERIO CAL IMPACTO CORRUPCIÓN"/>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ificacion riesgo"/>
      <sheetName val="Atributos controles"/>
      <sheetName val="Observaciones caracterizacion"/>
      <sheetName val="Factores Riesgo"/>
      <sheetName val="Hoja1"/>
      <sheetName val="MAPA RIESGOS PROPUESTO"/>
      <sheetName val="Tabla probabiidad"/>
      <sheetName val="Tabla impacto"/>
      <sheetName val="Matriz calor_RI"/>
      <sheetName val="Matriz calor RR"/>
      <sheetName val="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ributos controles"/>
      <sheetName val="Clasificacion riesgo"/>
      <sheetName val="Observaciones caracterizacion"/>
      <sheetName val="Factores Riesgo"/>
      <sheetName val="Hoja1"/>
      <sheetName val="Mapa riesgos propuesto"/>
      <sheetName val="Mapa de Riesgo"/>
      <sheetName val="Tabla probabiidad"/>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probabiidad"/>
      <sheetName val="Atributos controles"/>
      <sheetName val="Clasificacion riesgo"/>
      <sheetName val="Observaciones caracterizacion"/>
      <sheetName val="Factores Riesgo"/>
      <sheetName val="Hoja1"/>
      <sheetName val="Mapa riesgos propuesto"/>
      <sheetName val="Mapa de Riesgo"/>
      <sheetName val="Tabla impacto"/>
      <sheetName val="Matriz calor_RI"/>
      <sheetName val="Matriz calor RR"/>
      <sheetName val="Tabla Valoración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D2" t="str">
            <v>Amazonas</v>
          </cell>
          <cell r="E2">
            <v>2015</v>
          </cell>
        </row>
        <row r="3">
          <cell r="A3" t="str">
            <v>Nacional</v>
          </cell>
          <cell r="B3" t="str">
            <v>Ambiente y Desarrollo Sostenible</v>
          </cell>
          <cell r="C3" t="str">
            <v>Descentralizado</v>
          </cell>
          <cell r="D3" t="str">
            <v>Antioquia</v>
          </cell>
          <cell r="E3">
            <v>2016</v>
          </cell>
        </row>
        <row r="4">
          <cell r="A4" t="str">
            <v>Territorial</v>
          </cell>
          <cell r="B4" t="str">
            <v>Ciencia, Tecnología e innovación</v>
          </cell>
          <cell r="D4" t="str">
            <v>Arauca</v>
          </cell>
          <cell r="E4">
            <v>2017</v>
          </cell>
        </row>
        <row r="5">
          <cell r="B5" t="str">
            <v>Comercio, Industria y Turismo</v>
          </cell>
          <cell r="D5" t="str">
            <v>Atlántico</v>
          </cell>
          <cell r="E5">
            <v>2018</v>
          </cell>
        </row>
        <row r="6">
          <cell r="B6" t="str">
            <v>Cultura</v>
          </cell>
          <cell r="D6" t="str">
            <v>Bolívar</v>
          </cell>
          <cell r="E6">
            <v>2019</v>
          </cell>
        </row>
        <row r="7">
          <cell r="B7" t="str">
            <v>Defensa</v>
          </cell>
          <cell r="D7" t="str">
            <v>Boyacá</v>
          </cell>
          <cell r="E7">
            <v>2020</v>
          </cell>
        </row>
        <row r="8">
          <cell r="B8" t="str">
            <v>Del Deporte, la Recreación, la Actividad Física y el Aprovechamiento del Tiempo Libre</v>
          </cell>
          <cell r="D8" t="str">
            <v>Caldas</v>
          </cell>
        </row>
        <row r="9">
          <cell r="B9" t="str">
            <v>Educación</v>
          </cell>
          <cell r="D9" t="str">
            <v>Caquetá</v>
          </cell>
        </row>
        <row r="10">
          <cell r="B10" t="str">
            <v>Estadísticas</v>
          </cell>
          <cell r="D10" t="str">
            <v>Casanare</v>
          </cell>
        </row>
        <row r="11">
          <cell r="B11" t="str">
            <v>Función Pública</v>
          </cell>
          <cell r="D11" t="str">
            <v>Cauca</v>
          </cell>
        </row>
        <row r="12">
          <cell r="B12" t="str">
            <v>Hacienda y Crédito Público</v>
          </cell>
          <cell r="D12" t="str">
            <v>Cesar</v>
          </cell>
        </row>
        <row r="13">
          <cell r="B13" t="str">
            <v>Inclusión Social y Reconciliación</v>
          </cell>
          <cell r="D13" t="str">
            <v>Choco</v>
          </cell>
        </row>
        <row r="14">
          <cell r="B14">
            <v>0</v>
          </cell>
          <cell r="D14" t="str">
            <v>Córdoba</v>
          </cell>
        </row>
        <row r="15">
          <cell r="B15" t="str">
            <v>Inteligencia Estratégica y Contrainteligencia</v>
          </cell>
          <cell r="D15" t="str">
            <v>Cundinamarca</v>
          </cell>
        </row>
        <row r="16">
          <cell r="B16" t="str">
            <v>Interior</v>
          </cell>
          <cell r="D16" t="str">
            <v>Guainía</v>
          </cell>
        </row>
        <row r="17">
          <cell r="B17" t="str">
            <v>Justicia y del Derecho</v>
          </cell>
          <cell r="D17" t="str">
            <v>Guaviare</v>
          </cell>
        </row>
        <row r="18">
          <cell r="B18" t="str">
            <v>Minas y Energía</v>
          </cell>
          <cell r="D18" t="str">
            <v>Huila</v>
          </cell>
        </row>
        <row r="19">
          <cell r="B19" t="str">
            <v>Planeación</v>
          </cell>
          <cell r="D19" t="str">
            <v>La Guajira</v>
          </cell>
        </row>
        <row r="20">
          <cell r="B20" t="str">
            <v>Presidencia de la República</v>
          </cell>
          <cell r="D20" t="str">
            <v>Magdalena</v>
          </cell>
        </row>
        <row r="21">
          <cell r="B21" t="str">
            <v>Relaciones Exteriores</v>
          </cell>
          <cell r="D21" t="str">
            <v>Meta</v>
          </cell>
        </row>
        <row r="22">
          <cell r="B22" t="str">
            <v>Salud y Protección Social</v>
          </cell>
          <cell r="D22" t="str">
            <v>Nariño</v>
          </cell>
        </row>
        <row r="23">
          <cell r="B23" t="str">
            <v>Tecnologías de la Información y las Comunicaciones</v>
          </cell>
          <cell r="D23" t="str">
            <v>Norte de Santander</v>
          </cell>
        </row>
        <row r="24">
          <cell r="B24" t="str">
            <v>Trabajo</v>
          </cell>
          <cell r="D24" t="str">
            <v>Putumayo</v>
          </cell>
        </row>
        <row r="25">
          <cell r="B25" t="str">
            <v>Transporte</v>
          </cell>
          <cell r="D25" t="str">
            <v>Quindío</v>
          </cell>
        </row>
        <row r="26">
          <cell r="B26" t="str">
            <v>Vivienda Ciudad y Territorio</v>
          </cell>
          <cell r="D26" t="str">
            <v>Risaralda</v>
          </cell>
        </row>
        <row r="27">
          <cell r="D27" t="str">
            <v>San Andrés y Providencia</v>
          </cell>
        </row>
        <row r="28">
          <cell r="D28" t="str">
            <v>Santander</v>
          </cell>
        </row>
        <row r="29">
          <cell r="D29" t="str">
            <v>Sucre</v>
          </cell>
        </row>
        <row r="30">
          <cell r="D30" t="str">
            <v>Tolima</v>
          </cell>
        </row>
        <row r="31">
          <cell r="D31" t="str">
            <v>Valle del Cauca</v>
          </cell>
        </row>
        <row r="32">
          <cell r="D32" t="str">
            <v>Vaupes</v>
          </cell>
        </row>
        <row r="33">
          <cell r="D33" t="str">
            <v>Vichada</v>
          </cell>
        </row>
        <row r="34">
          <cell r="D34" t="str">
            <v>Bogotá D.C</v>
          </cell>
        </row>
        <row r="36">
          <cell r="D36">
            <v>0</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refreshError="1"/>
      <sheetData sheetId="1"/>
      <sheetData sheetId="2" refreshError="1"/>
      <sheetData sheetId="3"/>
      <sheetData sheetId="4"/>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UAEOS"/>
      <sheetName val="Mapa de Riesgo"/>
      <sheetName val="Tabla probabiidad"/>
      <sheetName val="Tabla impacto"/>
      <sheetName val="Matriz calor_RI"/>
      <sheetName val="Matriz calor RR"/>
      <sheetName val="Tabla Valoración Controles"/>
      <sheetName val="Atributos controles"/>
      <sheetName val="ValoraciónControles "/>
      <sheetName val="Calculos Controles"/>
    </sheetNames>
    <sheetDataSet>
      <sheetData sheetId="0"/>
      <sheetData sheetId="1"/>
      <sheetData sheetId="2" refreshError="1"/>
      <sheetData sheetId="3"/>
      <sheetData sheetId="4"/>
      <sheetData sheetId="5"/>
      <sheetData sheetId="6" refreshError="1"/>
      <sheetData sheetId="7"/>
      <sheetData sheetId="8"/>
      <sheetData sheetId="9"/>
      <sheetData sheetId="10"/>
      <sheetData sheetId="11" refreshError="1"/>
      <sheetData sheetId="12"/>
      <sheetData sheetId="13">
        <row r="6">
          <cell r="C6">
            <v>0.12</v>
          </cell>
        </row>
        <row r="15">
          <cell r="C15">
            <v>0.14000000000000001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FOMENTO"/>
      <sheetName val="Tabla probabiidad"/>
      <sheetName val="CRITERIO CAL IMPACTO CORRUPCIÓN"/>
      <sheetName val="Tabla impacto"/>
      <sheetName val="Matriz calor_RI"/>
      <sheetName val="Matriz calor RR"/>
      <sheetName val="Controles"/>
      <sheetName val="Atributos controles"/>
      <sheetName val="ValoraciónControles Fomento"/>
      <sheetName val="Calculos Controles Fo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propuesto"/>
      <sheetName val="Mapa de Riesgo"/>
      <sheetName val="Tabla probabiidad"/>
      <sheetName val="Tabla impacto"/>
      <sheetName val="Matriz calor_RI"/>
      <sheetName val="Matriz calor RR"/>
      <sheetName val="Tabla Valoración Controles"/>
      <sheetName val="Atributos controles"/>
      <sheetName val="ValoraciónControles "/>
      <sheetName val="Calculos Contro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MAPA RIESGOS G CONOCIMIENTO"/>
      <sheetName val="MAPA RIESGOS SER CIUDADANO"/>
      <sheetName val="Tabla probabiidad"/>
      <sheetName val="CRITERIO CAL IMPACTO CORRUPCIÓN"/>
      <sheetName val="Tabla impacto"/>
      <sheetName val="Matriz calor_RI"/>
      <sheetName val="Matriz calor RR"/>
      <sheetName val="Controles"/>
      <sheetName val="Atributos controles"/>
      <sheetName val="ValoraciónControles"/>
      <sheetName val="Calculos Controles Documen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ervaciones caracterizacion"/>
      <sheetName val="Factores Riesgo"/>
      <sheetName val="Clasificacion riesgo"/>
      <sheetName val="Hoja1"/>
      <sheetName val="CONTROL DE LA EVALUACIÓN"/>
      <sheetName val="Tabla probabiidad"/>
      <sheetName val="CRITERIO CAL IMPACTO CORRUPCIÓN"/>
      <sheetName val="Tabla impacto"/>
      <sheetName val="Matriz calor_RI"/>
      <sheetName val="Matriz calor RR"/>
      <sheetName val="Controles"/>
      <sheetName val="Atributos controles"/>
      <sheetName val="ValoraciónControles OCI"/>
      <sheetName val="Calculos O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hyperlink" Target="mailto:ingrid.reyes@uaeos.gov.co"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0"/>
  <sheetViews>
    <sheetView showGridLines="0" zoomScale="80" zoomScaleNormal="80" zoomScaleSheetLayoutView="80" zoomScalePageLayoutView="70" workbookViewId="0"/>
  </sheetViews>
  <sheetFormatPr baseColWidth="10" defaultColWidth="11.42578125" defaultRowHeight="15" x14ac:dyDescent="0.25"/>
  <cols>
    <col min="10" max="10" width="24.85546875" customWidth="1"/>
    <col min="16" max="16" width="51.5703125" customWidth="1"/>
    <col min="17" max="57" width="11.42578125" customWidth="1"/>
    <col min="58" max="58" width="0.140625" customWidth="1"/>
    <col min="59" max="89" width="11.42578125" customWidth="1"/>
    <col min="90" max="90" width="0.28515625" customWidth="1"/>
    <col min="91" max="97" width="11.42578125" customWidth="1"/>
    <col min="98" max="98" width="0.85546875" customWidth="1"/>
    <col min="99" max="113" width="11.42578125" customWidth="1"/>
  </cols>
  <sheetData>
    <row r="1" spans="1:16" ht="15.75" thickTop="1" x14ac:dyDescent="0.25">
      <c r="A1" s="244"/>
      <c r="B1" s="245"/>
      <c r="C1" s="245"/>
      <c r="D1" s="245"/>
      <c r="E1" s="245"/>
      <c r="F1" s="245"/>
      <c r="G1" s="245"/>
      <c r="H1" s="246"/>
      <c r="I1" s="247"/>
      <c r="J1" s="247"/>
      <c r="K1" s="247"/>
      <c r="L1" s="247"/>
      <c r="M1" s="247"/>
      <c r="N1" s="247"/>
      <c r="O1" s="247"/>
      <c r="P1" s="248"/>
    </row>
    <row r="2" spans="1:16" ht="30.75" customHeight="1" x14ac:dyDescent="0.25">
      <c r="A2" s="249"/>
      <c r="B2" s="250"/>
      <c r="C2" s="250"/>
      <c r="D2" s="250"/>
      <c r="E2" s="250"/>
      <c r="F2" s="250"/>
      <c r="G2" s="250"/>
      <c r="H2" s="251"/>
      <c r="I2" s="252"/>
      <c r="J2" s="252"/>
      <c r="K2" s="252"/>
      <c r="L2" s="252"/>
      <c r="M2" s="252"/>
      <c r="N2" s="252"/>
      <c r="O2" s="252"/>
      <c r="P2" s="253"/>
    </row>
    <row r="3" spans="1:16" ht="30.75" customHeight="1" x14ac:dyDescent="0.25">
      <c r="A3" s="249"/>
      <c r="B3" s="250"/>
      <c r="C3" s="250"/>
      <c r="D3" s="250"/>
      <c r="E3" s="250"/>
      <c r="F3" s="250"/>
      <c r="G3" s="250"/>
      <c r="H3" s="251"/>
      <c r="I3" s="252"/>
      <c r="J3" s="252"/>
      <c r="K3" s="252"/>
      <c r="L3" s="252"/>
      <c r="M3" s="252"/>
      <c r="N3" s="252"/>
      <c r="O3" s="252"/>
      <c r="P3" s="253"/>
    </row>
    <row r="4" spans="1:16" ht="72.75" customHeight="1" x14ac:dyDescent="0.25">
      <c r="A4" s="249"/>
      <c r="B4" s="250"/>
      <c r="C4" s="250"/>
      <c r="D4" s="250"/>
      <c r="E4" s="250"/>
      <c r="F4" s="250"/>
      <c r="G4" s="250"/>
      <c r="H4" s="250"/>
      <c r="I4" s="472" t="s">
        <v>0</v>
      </c>
      <c r="J4" s="472"/>
      <c r="K4" s="472"/>
      <c r="L4" s="472"/>
      <c r="M4" s="472"/>
      <c r="N4" s="472"/>
      <c r="O4" s="472"/>
      <c r="P4" s="473"/>
    </row>
    <row r="5" spans="1:16" x14ac:dyDescent="0.25">
      <c r="A5" s="249"/>
      <c r="B5" s="250"/>
      <c r="C5" s="250"/>
      <c r="D5" s="250"/>
      <c r="E5" s="250"/>
      <c r="F5" s="250"/>
      <c r="G5" s="250"/>
      <c r="H5" s="251"/>
      <c r="I5" s="252"/>
      <c r="J5" s="252"/>
      <c r="K5" s="252"/>
      <c r="L5" s="252"/>
      <c r="M5" s="252"/>
      <c r="N5" s="252"/>
      <c r="O5" s="252"/>
      <c r="P5" s="253"/>
    </row>
    <row r="6" spans="1:16" ht="21" x14ac:dyDescent="0.25">
      <c r="A6" s="249"/>
      <c r="B6" s="250"/>
      <c r="C6" s="477"/>
      <c r="D6" s="478"/>
      <c r="E6" s="478"/>
      <c r="F6" s="478"/>
      <c r="G6" s="478"/>
      <c r="H6" s="479"/>
      <c r="I6" s="252"/>
      <c r="J6" s="250"/>
      <c r="K6" s="252"/>
      <c r="L6" s="252"/>
      <c r="M6" s="252"/>
      <c r="N6" s="252"/>
      <c r="O6" s="254"/>
      <c r="P6" s="253"/>
    </row>
    <row r="7" spans="1:16" x14ac:dyDescent="0.25">
      <c r="A7" s="249"/>
      <c r="B7" s="250"/>
      <c r="C7" s="480"/>
      <c r="D7" s="478"/>
      <c r="E7" s="478"/>
      <c r="F7" s="478"/>
      <c r="G7" s="478"/>
      <c r="H7" s="479"/>
      <c r="I7" s="252"/>
      <c r="J7" s="255"/>
      <c r="K7" s="256"/>
      <c r="L7" s="256"/>
      <c r="M7" s="256"/>
      <c r="N7" s="256"/>
      <c r="O7" s="256"/>
      <c r="P7" s="257"/>
    </row>
    <row r="8" spans="1:16" ht="23.25" x14ac:dyDescent="0.25">
      <c r="A8" s="249"/>
      <c r="B8" s="250"/>
      <c r="C8" s="480"/>
      <c r="D8" s="478"/>
      <c r="E8" s="478"/>
      <c r="F8" s="478"/>
      <c r="G8" s="478"/>
      <c r="H8" s="479"/>
      <c r="I8" s="252"/>
      <c r="J8" s="474" t="s">
        <v>1</v>
      </c>
      <c r="K8" s="474"/>
      <c r="L8" s="474"/>
      <c r="M8" s="256"/>
      <c r="N8" s="256"/>
      <c r="O8" s="256"/>
      <c r="P8" s="257"/>
    </row>
    <row r="9" spans="1:16" ht="24" customHeight="1" x14ac:dyDescent="0.25">
      <c r="A9" s="249"/>
      <c r="B9" s="250"/>
      <c r="C9" s="480"/>
      <c r="D9" s="478"/>
      <c r="E9" s="478"/>
      <c r="F9" s="478"/>
      <c r="G9" s="478"/>
      <c r="H9" s="479"/>
      <c r="I9" s="252"/>
      <c r="J9" s="256"/>
      <c r="K9" s="256"/>
      <c r="L9" s="250"/>
      <c r="M9" s="256"/>
      <c r="N9" s="256"/>
      <c r="O9" s="250"/>
      <c r="P9" s="257"/>
    </row>
    <row r="10" spans="1:16" x14ac:dyDescent="0.25">
      <c r="A10" s="249"/>
      <c r="B10" s="250"/>
      <c r="C10" s="480"/>
      <c r="D10" s="478"/>
      <c r="E10" s="478"/>
      <c r="F10" s="478"/>
      <c r="G10" s="478"/>
      <c r="H10" s="479"/>
      <c r="I10" s="252"/>
      <c r="J10" s="256"/>
      <c r="K10" s="256"/>
      <c r="L10" s="256"/>
      <c r="M10" s="256"/>
      <c r="N10" s="256"/>
      <c r="O10" s="256"/>
      <c r="P10" s="257"/>
    </row>
    <row r="11" spans="1:16" x14ac:dyDescent="0.25">
      <c r="A11" s="249"/>
      <c r="B11" s="250"/>
      <c r="C11" s="480"/>
      <c r="D11" s="478"/>
      <c r="E11" s="478"/>
      <c r="F11" s="478"/>
      <c r="G11" s="478"/>
      <c r="H11" s="479"/>
      <c r="I11" s="252"/>
      <c r="J11" s="256"/>
      <c r="K11" s="256"/>
      <c r="L11" s="256"/>
      <c r="M11" s="256"/>
      <c r="N11" s="256"/>
      <c r="O11" s="256"/>
      <c r="P11" s="257"/>
    </row>
    <row r="12" spans="1:16" x14ac:dyDescent="0.25">
      <c r="A12" s="249"/>
      <c r="B12" s="250"/>
      <c r="C12" s="480"/>
      <c r="D12" s="478"/>
      <c r="E12" s="478"/>
      <c r="F12" s="478"/>
      <c r="G12" s="478"/>
      <c r="H12" s="479"/>
      <c r="I12" s="252"/>
      <c r="J12" s="256"/>
      <c r="K12" s="256"/>
      <c r="L12" s="256"/>
      <c r="M12" s="256"/>
      <c r="N12" s="256"/>
      <c r="O12" s="256"/>
      <c r="P12" s="257"/>
    </row>
    <row r="13" spans="1:16" x14ac:dyDescent="0.25">
      <c r="A13" s="249"/>
      <c r="B13" s="250"/>
      <c r="C13" s="480"/>
      <c r="D13" s="478"/>
      <c r="E13" s="478"/>
      <c r="F13" s="478"/>
      <c r="G13" s="478"/>
      <c r="H13" s="479"/>
      <c r="I13" s="252"/>
      <c r="J13" s="256"/>
      <c r="K13" s="256"/>
      <c r="L13" s="256"/>
      <c r="M13" s="256"/>
      <c r="N13" s="256"/>
      <c r="O13" s="256"/>
      <c r="P13" s="257"/>
    </row>
    <row r="14" spans="1:16" x14ac:dyDescent="0.25">
      <c r="A14" s="249"/>
      <c r="B14" s="250"/>
      <c r="C14" s="480"/>
      <c r="D14" s="478"/>
      <c r="E14" s="478"/>
      <c r="F14" s="478"/>
      <c r="G14" s="478"/>
      <c r="H14" s="479"/>
      <c r="I14" s="252"/>
      <c r="J14" s="250"/>
      <c r="K14" s="250"/>
      <c r="L14" s="250"/>
      <c r="M14" s="250"/>
      <c r="N14" s="256"/>
      <c r="O14" s="256"/>
      <c r="P14" s="257"/>
    </row>
    <row r="15" spans="1:16" x14ac:dyDescent="0.25">
      <c r="A15" s="249"/>
      <c r="B15" s="250"/>
      <c r="C15" s="480"/>
      <c r="D15" s="478"/>
      <c r="E15" s="478"/>
      <c r="F15" s="478"/>
      <c r="G15" s="478"/>
      <c r="H15" s="479"/>
      <c r="I15" s="252"/>
      <c r="J15" s="250"/>
      <c r="K15" s="250"/>
      <c r="L15" s="250"/>
      <c r="M15" s="250"/>
      <c r="N15" s="256"/>
      <c r="O15" s="256"/>
      <c r="P15" s="257"/>
    </row>
    <row r="16" spans="1:16" x14ac:dyDescent="0.25">
      <c r="A16" s="249"/>
      <c r="B16" s="250"/>
      <c r="C16" s="480"/>
      <c r="D16" s="478"/>
      <c r="E16" s="478"/>
      <c r="F16" s="478"/>
      <c r="G16" s="478"/>
      <c r="H16" s="479"/>
      <c r="I16" s="252"/>
      <c r="J16" s="258"/>
      <c r="K16" s="250"/>
      <c r="L16" s="250"/>
      <c r="M16" s="250"/>
      <c r="N16" s="256"/>
      <c r="O16" s="256"/>
      <c r="P16" s="257"/>
    </row>
    <row r="17" spans="1:20" x14ac:dyDescent="0.25">
      <c r="A17" s="249"/>
      <c r="B17" s="250"/>
      <c r="C17" s="480"/>
      <c r="D17" s="478"/>
      <c r="E17" s="478"/>
      <c r="F17" s="478"/>
      <c r="G17" s="478"/>
      <c r="H17" s="479"/>
      <c r="I17" s="252"/>
      <c r="J17" s="250"/>
      <c r="K17" s="250"/>
      <c r="L17" s="250"/>
      <c r="M17" s="250"/>
      <c r="N17" s="256"/>
      <c r="O17" s="256"/>
      <c r="P17" s="257"/>
    </row>
    <row r="18" spans="1:20" x14ac:dyDescent="0.25">
      <c r="A18" s="249"/>
      <c r="B18" s="250"/>
      <c r="C18" s="480"/>
      <c r="D18" s="478"/>
      <c r="E18" s="478"/>
      <c r="F18" s="478"/>
      <c r="G18" s="478"/>
      <c r="H18" s="479"/>
      <c r="I18" s="252"/>
      <c r="J18" s="256"/>
      <c r="K18" s="256"/>
      <c r="L18" s="256"/>
      <c r="M18" s="256"/>
      <c r="N18" s="256"/>
      <c r="O18" s="256"/>
      <c r="P18" s="257"/>
    </row>
    <row r="19" spans="1:20" x14ac:dyDescent="0.25">
      <c r="A19" s="249"/>
      <c r="B19" s="250"/>
      <c r="C19" s="480"/>
      <c r="D19" s="478"/>
      <c r="E19" s="478"/>
      <c r="F19" s="478"/>
      <c r="G19" s="478"/>
      <c r="H19" s="479"/>
      <c r="I19" s="252"/>
      <c r="J19" s="256"/>
      <c r="K19" s="256"/>
      <c r="L19" s="256"/>
      <c r="M19" s="256"/>
      <c r="N19" s="256"/>
      <c r="O19" s="256"/>
      <c r="P19" s="257"/>
    </row>
    <row r="20" spans="1:20" x14ac:dyDescent="0.25">
      <c r="A20" s="249"/>
      <c r="B20" s="250"/>
      <c r="C20" s="480"/>
      <c r="D20" s="478"/>
      <c r="E20" s="478"/>
      <c r="F20" s="478"/>
      <c r="G20" s="478"/>
      <c r="H20" s="479"/>
      <c r="I20" s="252"/>
      <c r="J20" s="256"/>
      <c r="K20" s="256"/>
      <c r="L20" s="256"/>
      <c r="M20" s="256"/>
      <c r="N20" s="256"/>
      <c r="O20" s="256"/>
      <c r="P20" s="257"/>
    </row>
    <row r="21" spans="1:20" x14ac:dyDescent="0.25">
      <c r="A21" s="249"/>
      <c r="B21" s="250"/>
      <c r="C21" s="480"/>
      <c r="D21" s="478"/>
      <c r="E21" s="478"/>
      <c r="F21" s="478"/>
      <c r="G21" s="478"/>
      <c r="H21" s="479"/>
      <c r="I21" s="252"/>
      <c r="J21" s="256"/>
      <c r="K21" s="256"/>
      <c r="L21" s="256"/>
      <c r="M21" s="256"/>
      <c r="N21" s="256"/>
      <c r="O21" s="256"/>
      <c r="P21" s="257"/>
    </row>
    <row r="22" spans="1:20" x14ac:dyDescent="0.25">
      <c r="A22" s="249"/>
      <c r="B22" s="250"/>
      <c r="C22" s="250"/>
      <c r="D22" s="250"/>
      <c r="E22" s="250"/>
      <c r="F22" s="250"/>
      <c r="G22" s="250"/>
      <c r="H22" s="251"/>
      <c r="I22" s="252"/>
      <c r="J22" s="256"/>
      <c r="K22" s="256"/>
      <c r="L22" s="256"/>
      <c r="M22" s="256"/>
      <c r="N22" s="256"/>
      <c r="O22" s="256"/>
      <c r="P22" s="257"/>
    </row>
    <row r="23" spans="1:20" x14ac:dyDescent="0.25">
      <c r="A23" s="249"/>
      <c r="B23" s="250"/>
      <c r="C23" s="250"/>
      <c r="D23" s="250"/>
      <c r="E23" s="250"/>
      <c r="F23" s="250"/>
      <c r="G23" s="250"/>
      <c r="H23" s="251"/>
      <c r="I23" s="252"/>
      <c r="J23" s="256"/>
      <c r="K23" s="256"/>
      <c r="L23" s="256"/>
      <c r="M23" s="256"/>
      <c r="N23" s="256"/>
      <c r="O23" s="256"/>
      <c r="P23" s="257"/>
    </row>
    <row r="24" spans="1:20" x14ac:dyDescent="0.25">
      <c r="A24" s="249"/>
      <c r="B24" s="250"/>
      <c r="C24" s="250"/>
      <c r="D24" s="250"/>
      <c r="E24" s="250"/>
      <c r="F24" s="250"/>
      <c r="G24" s="250"/>
      <c r="H24" s="251"/>
      <c r="I24" s="252"/>
      <c r="J24" s="256"/>
      <c r="K24" s="256"/>
      <c r="L24" s="256"/>
      <c r="M24" s="256"/>
      <c r="N24" s="256"/>
      <c r="O24" s="256"/>
      <c r="P24" s="257"/>
    </row>
    <row r="25" spans="1:20" x14ac:dyDescent="0.25">
      <c r="A25" s="249"/>
      <c r="B25" s="250"/>
      <c r="C25" s="250"/>
      <c r="D25" s="250"/>
      <c r="E25" s="250"/>
      <c r="F25" s="250"/>
      <c r="G25" s="250"/>
      <c r="H25" s="251"/>
      <c r="I25" s="252"/>
      <c r="J25" s="252"/>
      <c r="K25" s="252"/>
      <c r="L25" s="252"/>
      <c r="M25" s="252"/>
      <c r="N25" s="252"/>
      <c r="O25" s="252"/>
      <c r="P25" s="253"/>
    </row>
    <row r="26" spans="1:20" x14ac:dyDescent="0.25">
      <c r="A26" s="249"/>
      <c r="B26" s="250"/>
      <c r="C26" s="250"/>
      <c r="D26" s="250"/>
      <c r="E26" s="250"/>
      <c r="F26" s="250"/>
      <c r="G26" s="250"/>
      <c r="H26" s="251"/>
      <c r="I26" s="252"/>
      <c r="J26" s="252"/>
      <c r="K26" s="252"/>
      <c r="L26" s="252"/>
      <c r="M26" s="252"/>
      <c r="N26" s="252"/>
      <c r="O26" s="252"/>
      <c r="P26" s="253"/>
    </row>
    <row r="27" spans="1:20" x14ac:dyDescent="0.25">
      <c r="A27" s="249"/>
      <c r="B27" s="250"/>
      <c r="C27" s="250"/>
      <c r="D27" s="250"/>
      <c r="E27" s="250"/>
      <c r="F27" s="250"/>
      <c r="G27" s="250"/>
      <c r="H27" s="251"/>
      <c r="I27" s="252"/>
      <c r="J27" s="252"/>
      <c r="K27" s="252"/>
      <c r="L27" s="252"/>
      <c r="M27" s="252"/>
      <c r="N27" s="252"/>
      <c r="O27" s="252"/>
      <c r="P27" s="253"/>
      <c r="T27" s="259"/>
    </row>
    <row r="28" spans="1:20" x14ac:dyDescent="0.25">
      <c r="A28" s="249"/>
      <c r="B28" s="250"/>
      <c r="C28" s="250"/>
      <c r="D28" s="250"/>
      <c r="E28" s="250"/>
      <c r="F28" s="250"/>
      <c r="G28" s="250"/>
      <c r="H28" s="251"/>
      <c r="I28" s="252"/>
      <c r="J28" s="252"/>
      <c r="K28" s="252"/>
      <c r="L28" s="252"/>
      <c r="M28" s="252"/>
      <c r="N28" s="252"/>
      <c r="O28" s="252"/>
      <c r="P28" s="253"/>
    </row>
    <row r="29" spans="1:20" x14ac:dyDescent="0.25">
      <c r="A29" s="249"/>
      <c r="B29" s="250"/>
      <c r="C29" s="250"/>
      <c r="D29" s="250"/>
      <c r="E29" s="250"/>
      <c r="F29" s="250"/>
      <c r="G29" s="250"/>
      <c r="H29" s="251"/>
      <c r="I29" s="252"/>
      <c r="J29" s="252"/>
      <c r="K29" s="252"/>
      <c r="L29" s="252"/>
      <c r="M29" s="252"/>
      <c r="N29" s="252"/>
      <c r="O29" s="252"/>
      <c r="P29" s="253"/>
    </row>
    <row r="30" spans="1:20" x14ac:dyDescent="0.25">
      <c r="A30" s="249"/>
      <c r="B30" s="250"/>
      <c r="C30" s="250"/>
      <c r="D30" s="250"/>
      <c r="E30" s="250"/>
      <c r="F30" s="250"/>
      <c r="G30" s="250"/>
      <c r="H30" s="251"/>
      <c r="I30" s="252"/>
      <c r="J30" s="252"/>
      <c r="K30" s="252"/>
      <c r="L30" s="252"/>
      <c r="M30" s="252"/>
      <c r="N30" s="252"/>
      <c r="O30" s="252"/>
      <c r="P30" s="253"/>
    </row>
    <row r="31" spans="1:20" x14ac:dyDescent="0.25">
      <c r="A31" s="249"/>
      <c r="B31" s="250"/>
      <c r="C31" s="250"/>
      <c r="D31" s="250"/>
      <c r="E31" s="250"/>
      <c r="F31" s="250"/>
      <c r="G31" s="250"/>
      <c r="H31" s="251"/>
      <c r="I31" s="252"/>
      <c r="J31" s="252"/>
      <c r="K31" s="252"/>
      <c r="L31" s="252"/>
      <c r="M31" s="252"/>
      <c r="N31" s="252"/>
      <c r="O31" s="252"/>
      <c r="P31" s="253"/>
    </row>
    <row r="32" spans="1:20" x14ac:dyDescent="0.25">
      <c r="A32" s="249"/>
      <c r="B32" s="250"/>
      <c r="C32" s="250"/>
      <c r="D32" s="250"/>
      <c r="E32" s="250"/>
      <c r="F32" s="250"/>
      <c r="G32" s="250"/>
      <c r="H32" s="251"/>
      <c r="I32" s="252"/>
      <c r="J32" s="252"/>
      <c r="K32" s="252"/>
      <c r="L32" s="252"/>
      <c r="M32" s="252"/>
      <c r="N32" s="252"/>
      <c r="O32" s="252"/>
      <c r="P32" s="253"/>
    </row>
    <row r="33" spans="1:16" x14ac:dyDescent="0.25">
      <c r="A33" s="249"/>
      <c r="B33" s="250"/>
      <c r="C33" s="250"/>
      <c r="D33" s="250"/>
      <c r="E33" s="250"/>
      <c r="F33" s="250"/>
      <c r="G33" s="250"/>
      <c r="H33" s="251"/>
      <c r="I33" s="252"/>
      <c r="J33" s="252"/>
      <c r="K33" s="252"/>
      <c r="L33" s="252"/>
      <c r="M33" s="252"/>
      <c r="N33" s="252"/>
      <c r="O33" s="252"/>
      <c r="P33" s="253"/>
    </row>
    <row r="34" spans="1:16" ht="16.5" x14ac:dyDescent="0.25">
      <c r="A34" s="249"/>
      <c r="B34" s="250"/>
      <c r="C34" s="250"/>
      <c r="D34" s="250"/>
      <c r="E34" s="250"/>
      <c r="F34" s="250"/>
      <c r="G34" s="250"/>
      <c r="H34" s="251"/>
      <c r="I34" s="252"/>
      <c r="J34" s="252"/>
      <c r="K34" s="475"/>
      <c r="L34" s="475"/>
      <c r="M34" s="475"/>
      <c r="N34" s="475"/>
      <c r="O34" s="475"/>
      <c r="P34" s="476"/>
    </row>
    <row r="35" spans="1:16" x14ac:dyDescent="0.25">
      <c r="A35" s="249"/>
      <c r="B35" s="250"/>
      <c r="C35" s="250"/>
      <c r="D35" s="250"/>
      <c r="E35" s="250"/>
      <c r="F35" s="250"/>
      <c r="G35" s="250"/>
      <c r="H35" s="251"/>
      <c r="I35" s="252"/>
      <c r="J35" s="252"/>
      <c r="K35" s="252"/>
      <c r="L35" s="252"/>
      <c r="M35" s="252"/>
      <c r="N35" s="252"/>
      <c r="O35" s="252"/>
      <c r="P35" s="253"/>
    </row>
    <row r="36" spans="1:16" x14ac:dyDescent="0.25">
      <c r="A36" s="249"/>
      <c r="B36" s="250"/>
      <c r="C36" s="250"/>
      <c r="D36" s="250"/>
      <c r="E36" s="250"/>
      <c r="F36" s="250"/>
      <c r="G36" s="460"/>
      <c r="H36" s="463"/>
      <c r="I36" s="461"/>
      <c r="J36" s="252"/>
      <c r="K36" s="252"/>
      <c r="L36" s="252"/>
      <c r="M36" s="252"/>
      <c r="N36" s="252"/>
      <c r="O36" s="252"/>
      <c r="P36" s="253"/>
    </row>
    <row r="37" spans="1:16" x14ac:dyDescent="0.25">
      <c r="A37" s="249"/>
      <c r="B37" s="250"/>
      <c r="C37" s="250"/>
      <c r="D37" s="250"/>
      <c r="E37" s="250"/>
      <c r="F37" s="250"/>
      <c r="G37" s="460"/>
      <c r="I37" s="462"/>
      <c r="J37" s="250"/>
      <c r="K37" s="250"/>
      <c r="L37" s="250"/>
      <c r="M37" s="250"/>
      <c r="N37" s="250"/>
      <c r="O37" s="250"/>
      <c r="P37" s="260"/>
    </row>
    <row r="38" spans="1:16" x14ac:dyDescent="0.25">
      <c r="A38" s="249"/>
      <c r="B38" s="250"/>
      <c r="C38" s="250"/>
      <c r="D38" s="250"/>
      <c r="E38" s="250"/>
      <c r="F38" s="250"/>
      <c r="G38" s="460"/>
      <c r="I38" s="462"/>
      <c r="J38" s="250"/>
      <c r="K38" s="250"/>
      <c r="L38" s="250"/>
      <c r="M38" s="250"/>
      <c r="N38" s="250"/>
      <c r="O38" s="250"/>
      <c r="P38" s="260"/>
    </row>
    <row r="39" spans="1:16" ht="15.75" thickBot="1" x14ac:dyDescent="0.3">
      <c r="A39" s="261"/>
      <c r="B39" s="262"/>
      <c r="C39" s="262"/>
      <c r="D39" s="262"/>
      <c r="E39" s="262"/>
      <c r="F39" s="262"/>
      <c r="G39" s="262"/>
      <c r="H39" s="262"/>
      <c r="I39" s="262"/>
      <c r="J39" s="262"/>
      <c r="K39" s="262"/>
      <c r="L39" s="262"/>
      <c r="M39" s="262"/>
      <c r="N39" s="262"/>
      <c r="O39" s="262"/>
      <c r="P39" s="263"/>
    </row>
    <row r="40" spans="1:16" ht="15.75" thickTop="1" x14ac:dyDescent="0.25">
      <c r="A40" s="264" t="s">
        <v>2</v>
      </c>
      <c r="B40" s="265"/>
    </row>
  </sheetData>
  <mergeCells count="4">
    <mergeCell ref="I4:P4"/>
    <mergeCell ref="J8:L8"/>
    <mergeCell ref="K34:P34"/>
    <mergeCell ref="C6:H21"/>
  </mergeCells>
  <pageMargins left="0.70866141732283472" right="0.70866141732283472" top="0.74803149606299213" bottom="0.74803149606299213" header="0.31496062992125984" footer="0.31496062992125984"/>
  <pageSetup paperSize="5" scale="38"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S15"/>
  <sheetViews>
    <sheetView workbookViewId="0"/>
  </sheetViews>
  <sheetFormatPr baseColWidth="10" defaultColWidth="11.42578125" defaultRowHeight="15" x14ac:dyDescent="0.25"/>
  <cols>
    <col min="1" max="1" width="23.42578125" style="182" customWidth="1"/>
    <col min="2" max="2" width="7.85546875" style="182" customWidth="1"/>
    <col min="3" max="3" width="36.42578125" style="182" customWidth="1"/>
    <col min="4" max="4" width="18.85546875" style="182" customWidth="1"/>
    <col min="5" max="5" width="20.7109375" style="182" customWidth="1"/>
    <col min="6" max="6" width="23.85546875" style="182" customWidth="1"/>
    <col min="7" max="7" width="18.7109375" style="182" customWidth="1"/>
    <col min="8" max="8" width="11.42578125" style="182"/>
    <col min="9" max="9" width="10.7109375" style="182" bestFit="1" customWidth="1"/>
    <col min="10" max="10" width="11.42578125" style="182"/>
    <col min="11" max="11" width="10.7109375" style="182" customWidth="1"/>
    <col min="12" max="12" width="11.42578125" style="182"/>
    <col min="13" max="13" width="10.7109375" style="182" customWidth="1"/>
    <col min="14" max="14" width="11.42578125" style="182" hidden="1" customWidth="1"/>
    <col min="15" max="15" width="11.42578125" style="182"/>
    <col min="16" max="16" width="14.42578125" style="182" customWidth="1"/>
    <col min="17" max="19" width="29" style="182" customWidth="1"/>
    <col min="20" max="16384" width="11.42578125" style="182"/>
  </cols>
  <sheetData>
    <row r="4" spans="1:19" ht="15.75" thickBot="1" x14ac:dyDescent="0.3"/>
    <row r="5" spans="1:19" ht="16.5" thickBot="1" x14ac:dyDescent="0.3">
      <c r="A5" s="493" t="s">
        <v>3</v>
      </c>
      <c r="B5" s="494"/>
      <c r="C5" s="494"/>
      <c r="D5" s="494"/>
      <c r="E5" s="494"/>
      <c r="F5" s="494"/>
      <c r="G5" s="494"/>
      <c r="H5" s="495" t="s">
        <v>4</v>
      </c>
      <c r="I5" s="496"/>
      <c r="J5" s="495" t="s">
        <v>5</v>
      </c>
      <c r="K5" s="496"/>
      <c r="L5" s="495" t="s">
        <v>6</v>
      </c>
      <c r="M5" s="496"/>
      <c r="N5" s="183"/>
      <c r="O5" s="183"/>
      <c r="P5" s="183"/>
      <c r="Q5" s="482" t="s">
        <v>7</v>
      </c>
      <c r="R5" s="482" t="s">
        <v>8</v>
      </c>
      <c r="S5" s="482" t="s">
        <v>9</v>
      </c>
    </row>
    <row r="6" spans="1:19" ht="16.5" thickBot="1" x14ac:dyDescent="0.3">
      <c r="A6" s="485" t="s">
        <v>10</v>
      </c>
      <c r="B6" s="486"/>
      <c r="C6" s="486"/>
      <c r="D6" s="486"/>
      <c r="E6" s="486"/>
      <c r="F6" s="486"/>
      <c r="G6" s="486"/>
      <c r="H6" s="497"/>
      <c r="I6" s="498"/>
      <c r="J6" s="497"/>
      <c r="K6" s="498"/>
      <c r="L6" s="497"/>
      <c r="M6" s="498"/>
      <c r="N6" s="487" t="s">
        <v>11</v>
      </c>
      <c r="O6" s="489" t="s">
        <v>12</v>
      </c>
      <c r="P6" s="489" t="s">
        <v>13</v>
      </c>
      <c r="Q6" s="483"/>
      <c r="R6" s="483"/>
      <c r="S6" s="483"/>
    </row>
    <row r="7" spans="1:19" x14ac:dyDescent="0.25">
      <c r="A7" s="184" t="s">
        <v>14</v>
      </c>
      <c r="B7" s="491" t="s">
        <v>15</v>
      </c>
      <c r="C7" s="492"/>
      <c r="D7" s="185" t="s">
        <v>16</v>
      </c>
      <c r="E7" s="186" t="s">
        <v>17</v>
      </c>
      <c r="F7" s="187" t="s">
        <v>18</v>
      </c>
      <c r="G7" s="185" t="s">
        <v>19</v>
      </c>
      <c r="H7" s="188" t="s">
        <v>20</v>
      </c>
      <c r="I7" s="188" t="s">
        <v>21</v>
      </c>
      <c r="J7" s="188" t="s">
        <v>20</v>
      </c>
      <c r="K7" s="188" t="s">
        <v>21</v>
      </c>
      <c r="L7" s="188" t="s">
        <v>20</v>
      </c>
      <c r="M7" s="188" t="s">
        <v>21</v>
      </c>
      <c r="N7" s="488"/>
      <c r="O7" s="490"/>
      <c r="P7" s="490"/>
      <c r="Q7" s="484"/>
      <c r="R7" s="484"/>
      <c r="S7" s="484"/>
    </row>
    <row r="8" spans="1:19" ht="51" x14ac:dyDescent="0.25">
      <c r="A8" s="199" t="s">
        <v>22</v>
      </c>
      <c r="B8" s="189" t="s">
        <v>23</v>
      </c>
      <c r="C8" s="190" t="s">
        <v>24</v>
      </c>
      <c r="D8" s="191" t="s">
        <v>25</v>
      </c>
      <c r="E8" s="138" t="s">
        <v>26</v>
      </c>
      <c r="F8" s="192" t="s">
        <v>27</v>
      </c>
      <c r="G8" s="193">
        <v>44926</v>
      </c>
      <c r="H8" s="194"/>
      <c r="I8" s="195"/>
      <c r="J8" s="196"/>
      <c r="K8" s="195"/>
      <c r="L8" s="196"/>
      <c r="M8" s="195">
        <v>1</v>
      </c>
      <c r="N8" s="196"/>
      <c r="O8" s="196">
        <f>I8+K8+M8</f>
        <v>1</v>
      </c>
      <c r="P8" s="196"/>
      <c r="Q8" s="197"/>
      <c r="R8" s="197"/>
      <c r="S8" s="197"/>
    </row>
    <row r="9" spans="1:19" ht="51" x14ac:dyDescent="0.25">
      <c r="A9" s="199" t="s">
        <v>28</v>
      </c>
      <c r="B9" s="189" t="s">
        <v>29</v>
      </c>
      <c r="C9" s="190" t="s">
        <v>30</v>
      </c>
      <c r="D9" s="190" t="s">
        <v>31</v>
      </c>
      <c r="E9" s="138" t="s">
        <v>32</v>
      </c>
      <c r="F9" s="192" t="s">
        <v>33</v>
      </c>
      <c r="G9" s="171" t="s">
        <v>34</v>
      </c>
      <c r="H9" s="194"/>
      <c r="I9" s="240">
        <v>1</v>
      </c>
      <c r="J9" s="196"/>
      <c r="K9" s="195"/>
      <c r="L9" s="196"/>
      <c r="M9" s="195"/>
      <c r="N9" s="196"/>
      <c r="O9" s="196">
        <f t="shared" ref="O9:O14" si="0">I9+K9+M9</f>
        <v>1</v>
      </c>
      <c r="P9" s="196"/>
      <c r="Q9" s="197"/>
      <c r="R9" s="197"/>
      <c r="S9" s="197"/>
    </row>
    <row r="10" spans="1:19" ht="51" x14ac:dyDescent="0.25">
      <c r="A10" s="481" t="s">
        <v>35</v>
      </c>
      <c r="B10" s="189" t="s">
        <v>36</v>
      </c>
      <c r="C10" s="190" t="s">
        <v>37</v>
      </c>
      <c r="D10" s="190" t="s">
        <v>38</v>
      </c>
      <c r="E10" s="138" t="s">
        <v>32</v>
      </c>
      <c r="F10" s="192" t="s">
        <v>33</v>
      </c>
      <c r="G10" s="193">
        <v>44591</v>
      </c>
      <c r="H10" s="194"/>
      <c r="I10" s="240">
        <v>1</v>
      </c>
      <c r="J10" s="196"/>
      <c r="K10" s="195"/>
      <c r="L10" s="196"/>
      <c r="M10" s="195"/>
      <c r="N10" s="196"/>
      <c r="O10" s="196">
        <f t="shared" si="0"/>
        <v>1</v>
      </c>
      <c r="P10" s="196"/>
      <c r="Q10" s="197"/>
      <c r="R10" s="197"/>
      <c r="S10" s="197"/>
    </row>
    <row r="11" spans="1:19" ht="51" x14ac:dyDescent="0.25">
      <c r="A11" s="481"/>
      <c r="B11" s="189">
        <v>3.2</v>
      </c>
      <c r="C11" s="190" t="s">
        <v>39</v>
      </c>
      <c r="D11" s="190" t="s">
        <v>40</v>
      </c>
      <c r="E11" s="138" t="s">
        <v>41</v>
      </c>
      <c r="F11" s="192" t="s">
        <v>33</v>
      </c>
      <c r="G11" s="193" t="s">
        <v>42</v>
      </c>
      <c r="H11" s="194"/>
      <c r="I11" s="195"/>
      <c r="J11" s="196"/>
      <c r="K11" s="198">
        <v>0.5</v>
      </c>
      <c r="L11" s="196"/>
      <c r="M11" s="198">
        <v>0.5</v>
      </c>
      <c r="N11" s="196"/>
      <c r="O11" s="267">
        <f t="shared" si="0"/>
        <v>1</v>
      </c>
      <c r="P11" s="196"/>
      <c r="Q11" s="197"/>
      <c r="R11" s="197"/>
      <c r="S11" s="197"/>
    </row>
    <row r="12" spans="1:19" ht="56.25" customHeight="1" x14ac:dyDescent="0.25">
      <c r="A12" s="200" t="s">
        <v>43</v>
      </c>
      <c r="B12" s="189" t="s">
        <v>44</v>
      </c>
      <c r="C12" s="190" t="s">
        <v>45</v>
      </c>
      <c r="D12" s="190" t="s">
        <v>46</v>
      </c>
      <c r="E12" s="138" t="s">
        <v>41</v>
      </c>
      <c r="F12" s="201" t="s">
        <v>33</v>
      </c>
      <c r="G12" s="193" t="s">
        <v>42</v>
      </c>
      <c r="H12" s="194"/>
      <c r="I12" s="195"/>
      <c r="J12" s="196"/>
      <c r="K12" s="198">
        <v>0.5</v>
      </c>
      <c r="L12" s="196"/>
      <c r="M12" s="198">
        <v>0.5</v>
      </c>
      <c r="N12" s="196"/>
      <c r="O12" s="267">
        <f t="shared" si="0"/>
        <v>1</v>
      </c>
      <c r="P12" s="196"/>
      <c r="Q12" s="197"/>
      <c r="R12" s="197"/>
      <c r="S12" s="197"/>
    </row>
    <row r="13" spans="1:19" ht="63.75" x14ac:dyDescent="0.25">
      <c r="A13" s="481" t="s">
        <v>47</v>
      </c>
      <c r="B13" s="189" t="s">
        <v>48</v>
      </c>
      <c r="C13" s="190" t="s">
        <v>49</v>
      </c>
      <c r="D13" s="190" t="s">
        <v>50</v>
      </c>
      <c r="E13" s="138" t="s">
        <v>51</v>
      </c>
      <c r="F13" s="192" t="s">
        <v>52</v>
      </c>
      <c r="G13" s="171" t="s">
        <v>53</v>
      </c>
      <c r="H13" s="241"/>
      <c r="I13" s="242">
        <v>1</v>
      </c>
      <c r="J13" s="243"/>
      <c r="K13" s="242">
        <v>1</v>
      </c>
      <c r="L13" s="243"/>
      <c r="M13" s="242">
        <v>1</v>
      </c>
      <c r="N13" s="196"/>
      <c r="O13" s="196">
        <f t="shared" si="0"/>
        <v>3</v>
      </c>
      <c r="P13" s="196"/>
      <c r="Q13" s="197"/>
      <c r="R13" s="197"/>
      <c r="S13" s="197"/>
    </row>
    <row r="14" spans="1:19" ht="38.25" x14ac:dyDescent="0.25">
      <c r="A14" s="481"/>
      <c r="B14" s="189" t="s">
        <v>54</v>
      </c>
      <c r="C14" s="266" t="s">
        <v>55</v>
      </c>
      <c r="D14" s="190" t="s">
        <v>56</v>
      </c>
      <c r="E14" s="138" t="s">
        <v>57</v>
      </c>
      <c r="F14" s="104" t="s">
        <v>58</v>
      </c>
      <c r="G14" s="171" t="s">
        <v>59</v>
      </c>
      <c r="H14" s="241"/>
      <c r="I14" s="242">
        <v>1</v>
      </c>
      <c r="J14" s="243"/>
      <c r="K14" s="242">
        <v>1</v>
      </c>
      <c r="L14" s="243"/>
      <c r="M14" s="242">
        <v>1</v>
      </c>
      <c r="N14" s="196"/>
      <c r="O14" s="196">
        <f t="shared" si="0"/>
        <v>3</v>
      </c>
      <c r="P14" s="196"/>
      <c r="Q14" s="197"/>
      <c r="R14" s="197"/>
      <c r="S14" s="197"/>
    </row>
    <row r="15" spans="1:19" x14ac:dyDescent="0.25">
      <c r="P15" s="182" t="e">
        <f>AVERAGE(P8:P14)</f>
        <v>#DIV/0!</v>
      </c>
    </row>
  </sheetData>
  <mergeCells count="14">
    <mergeCell ref="A10:A11"/>
    <mergeCell ref="A13:A14"/>
    <mergeCell ref="S5:S7"/>
    <mergeCell ref="A6:G6"/>
    <mergeCell ref="N6:N7"/>
    <mergeCell ref="O6:O7"/>
    <mergeCell ref="P6:P7"/>
    <mergeCell ref="B7:C7"/>
    <mergeCell ref="A5:G5"/>
    <mergeCell ref="H5:I6"/>
    <mergeCell ref="J5:K6"/>
    <mergeCell ref="L5:M6"/>
    <mergeCell ref="Q5:Q7"/>
    <mergeCell ref="R5:R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50"/>
  <sheetViews>
    <sheetView zoomScale="85" zoomScaleNormal="85" workbookViewId="0">
      <selection sqref="A1:D3"/>
    </sheetView>
  </sheetViews>
  <sheetFormatPr baseColWidth="10" defaultColWidth="11.42578125" defaultRowHeight="16.5" zeroHeight="1" x14ac:dyDescent="0.3"/>
  <cols>
    <col min="1" max="1" width="3.28515625" style="269" customWidth="1"/>
    <col min="2" max="2" width="27.5703125" style="269" customWidth="1"/>
    <col min="3" max="3" width="22.85546875" style="269" customWidth="1"/>
    <col min="4" max="4" width="26.85546875" style="269" customWidth="1"/>
    <col min="5" max="5" width="48.85546875" style="269" customWidth="1"/>
    <col min="6" max="6" width="38.42578125" style="269" customWidth="1"/>
    <col min="7" max="7" width="27.140625" style="269" customWidth="1"/>
    <col min="8" max="8" width="19.85546875" style="269" customWidth="1"/>
    <col min="9" max="9" width="13.7109375" style="269" customWidth="1"/>
    <col min="10" max="10" width="20.42578125" style="269" customWidth="1"/>
    <col min="11" max="14" width="11.42578125" style="269"/>
    <col min="15" max="16" width="13" style="269" customWidth="1"/>
    <col min="17" max="17" width="0" style="269" hidden="1" customWidth="1"/>
    <col min="18" max="18" width="11.42578125" style="269"/>
    <col min="19" max="19" width="16.5703125" style="269" customWidth="1"/>
    <col min="20" max="20" width="27.140625" style="269" customWidth="1"/>
    <col min="21" max="21" width="27.5703125" style="269" customWidth="1"/>
    <col min="22" max="16384" width="11.42578125" style="269"/>
  </cols>
  <sheetData>
    <row r="1" spans="1:21" ht="12.75" customHeight="1" x14ac:dyDescent="0.3">
      <c r="A1" s="544"/>
      <c r="B1" s="544"/>
      <c r="C1" s="544"/>
      <c r="D1" s="544"/>
      <c r="E1" s="545"/>
      <c r="F1" s="545"/>
      <c r="G1" s="545"/>
      <c r="H1" s="545"/>
      <c r="I1" s="545"/>
      <c r="J1" s="545"/>
    </row>
    <row r="2" spans="1:21" ht="12.75" customHeight="1" x14ac:dyDescent="0.3">
      <c r="A2" s="544"/>
      <c r="B2" s="544"/>
      <c r="C2" s="544"/>
      <c r="D2" s="544"/>
      <c r="E2" s="545"/>
      <c r="F2" s="545"/>
      <c r="G2" s="545"/>
      <c r="H2" s="545"/>
      <c r="I2" s="545"/>
      <c r="J2" s="545"/>
    </row>
    <row r="3" spans="1:21" ht="65.25" customHeight="1" thickBot="1" x14ac:dyDescent="0.35">
      <c r="A3" s="544"/>
      <c r="B3" s="544"/>
      <c r="C3" s="544"/>
      <c r="D3" s="544"/>
      <c r="E3" s="545"/>
      <c r="F3" s="545"/>
      <c r="G3" s="545"/>
      <c r="H3" s="545"/>
      <c r="I3" s="545"/>
      <c r="J3" s="545"/>
    </row>
    <row r="4" spans="1:21" ht="39" customHeight="1" thickBot="1" x14ac:dyDescent="0.35">
      <c r="A4" s="541" t="s">
        <v>60</v>
      </c>
      <c r="B4" s="542"/>
      <c r="C4" s="542"/>
      <c r="D4" s="542"/>
      <c r="E4" s="542"/>
      <c r="F4" s="542"/>
      <c r="G4" s="542"/>
      <c r="H4" s="542"/>
      <c r="I4" s="542"/>
      <c r="J4" s="542"/>
      <c r="K4" s="542"/>
      <c r="L4" s="542"/>
      <c r="M4" s="542"/>
      <c r="N4" s="542"/>
      <c r="O4" s="542"/>
      <c r="P4" s="542"/>
      <c r="Q4" s="542"/>
      <c r="R4" s="542"/>
      <c r="S4" s="542"/>
      <c r="T4" s="542"/>
      <c r="U4" s="543"/>
    </row>
    <row r="5" spans="1:21" ht="29.25" customHeight="1" x14ac:dyDescent="0.3">
      <c r="A5" s="318"/>
      <c r="B5" s="319" t="s">
        <v>61</v>
      </c>
      <c r="C5" s="535" t="s">
        <v>62</v>
      </c>
      <c r="D5" s="536"/>
      <c r="E5" s="537"/>
      <c r="F5" s="319"/>
      <c r="G5" s="320"/>
      <c r="H5" s="321"/>
      <c r="I5" s="321"/>
      <c r="J5" s="320"/>
      <c r="K5" s="321"/>
      <c r="L5" s="321"/>
      <c r="M5" s="321"/>
      <c r="N5" s="321"/>
      <c r="O5" s="321"/>
      <c r="P5" s="321"/>
      <c r="Q5" s="321"/>
      <c r="R5" s="321"/>
      <c r="S5" s="321"/>
      <c r="T5" s="321"/>
      <c r="U5" s="322"/>
    </row>
    <row r="6" spans="1:21" ht="7.5" customHeight="1" x14ac:dyDescent="0.3">
      <c r="A6" s="272"/>
      <c r="B6" s="273"/>
      <c r="C6" s="273"/>
      <c r="D6" s="273"/>
      <c r="E6" s="273"/>
      <c r="F6" s="273"/>
      <c r="G6" s="273"/>
      <c r="H6" s="273"/>
      <c r="I6" s="273"/>
      <c r="J6" s="273"/>
      <c r="U6" s="276"/>
    </row>
    <row r="7" spans="1:21" ht="18" customHeight="1" x14ac:dyDescent="0.3">
      <c r="A7" s="270"/>
      <c r="B7" s="271" t="s">
        <v>63</v>
      </c>
      <c r="C7" s="546" t="s">
        <v>64</v>
      </c>
      <c r="D7" s="547"/>
      <c r="E7" s="548"/>
      <c r="G7" s="274" t="s">
        <v>65</v>
      </c>
      <c r="H7" s="275" t="s">
        <v>66</v>
      </c>
      <c r="U7" s="276"/>
    </row>
    <row r="8" spans="1:21" ht="7.5" customHeight="1" x14ac:dyDescent="0.3">
      <c r="A8" s="277"/>
      <c r="B8" s="278"/>
      <c r="C8" s="278"/>
      <c r="D8" s="278"/>
      <c r="E8" s="278"/>
      <c r="F8" s="278"/>
      <c r="G8" s="278"/>
      <c r="H8" s="278"/>
      <c r="J8" s="282"/>
      <c r="U8" s="276"/>
    </row>
    <row r="9" spans="1:21" ht="18" customHeight="1" x14ac:dyDescent="0.3">
      <c r="A9" s="270"/>
      <c r="B9" s="271" t="s">
        <v>67</v>
      </c>
      <c r="C9" s="546" t="s">
        <v>68</v>
      </c>
      <c r="D9" s="547"/>
      <c r="E9" s="548"/>
      <c r="F9" s="279"/>
      <c r="G9" s="274" t="s">
        <v>69</v>
      </c>
      <c r="H9" s="280">
        <v>2022</v>
      </c>
      <c r="I9" s="279"/>
      <c r="U9" s="276"/>
    </row>
    <row r="10" spans="1:21" ht="7.5" customHeight="1" x14ac:dyDescent="0.3">
      <c r="A10" s="281"/>
      <c r="B10" s="278"/>
      <c r="C10" s="278"/>
      <c r="D10" s="278"/>
      <c r="E10" s="278"/>
      <c r="F10" s="279"/>
      <c r="H10" s="274"/>
      <c r="I10" s="279"/>
      <c r="U10" s="276"/>
    </row>
    <row r="11" spans="1:21" ht="18" customHeight="1" x14ac:dyDescent="0.3">
      <c r="A11" s="270"/>
      <c r="B11" s="271" t="s">
        <v>70</v>
      </c>
      <c r="C11" s="546" t="s">
        <v>71</v>
      </c>
      <c r="D11" s="547"/>
      <c r="E11" s="548"/>
      <c r="F11" s="279"/>
      <c r="H11" s="274"/>
      <c r="I11" s="279"/>
      <c r="U11" s="276"/>
    </row>
    <row r="12" spans="1:21" ht="15" customHeight="1" thickBot="1" x14ac:dyDescent="0.35">
      <c r="A12" s="308"/>
      <c r="B12" s="299"/>
      <c r="C12" s="299"/>
      <c r="D12" s="299"/>
      <c r="E12" s="299"/>
      <c r="F12" s="299"/>
      <c r="G12" s="323"/>
      <c r="H12" s="298"/>
      <c r="I12" s="324"/>
      <c r="J12" s="324"/>
      <c r="K12" s="299"/>
      <c r="L12" s="299"/>
      <c r="M12" s="299"/>
      <c r="N12" s="299"/>
      <c r="O12" s="299"/>
      <c r="P12" s="299"/>
      <c r="Q12" s="299"/>
      <c r="R12" s="299"/>
      <c r="S12" s="299"/>
      <c r="T12" s="299"/>
      <c r="U12" s="300"/>
    </row>
    <row r="13" spans="1:21" ht="18" customHeight="1" thickBot="1" x14ac:dyDescent="0.35">
      <c r="A13" s="538" t="s">
        <v>72</v>
      </c>
      <c r="B13" s="539"/>
      <c r="C13" s="539"/>
      <c r="D13" s="539"/>
      <c r="E13" s="539"/>
      <c r="F13" s="539"/>
      <c r="G13" s="539"/>
      <c r="H13" s="539"/>
      <c r="I13" s="539"/>
      <c r="J13" s="539"/>
      <c r="K13" s="539"/>
      <c r="L13" s="539"/>
      <c r="M13" s="539"/>
      <c r="N13" s="539"/>
      <c r="O13" s="539"/>
      <c r="P13" s="539"/>
      <c r="Q13" s="539"/>
      <c r="R13" s="539"/>
      <c r="S13" s="539"/>
      <c r="T13" s="539"/>
      <c r="U13" s="540"/>
    </row>
    <row r="14" spans="1:21" ht="18" customHeight="1" x14ac:dyDescent="0.3">
      <c r="A14" s="530" t="s">
        <v>73</v>
      </c>
      <c r="B14" s="532" t="s">
        <v>74</v>
      </c>
      <c r="C14" s="534" t="s">
        <v>75</v>
      </c>
      <c r="D14" s="534" t="s">
        <v>76</v>
      </c>
      <c r="E14" s="524" t="s">
        <v>77</v>
      </c>
      <c r="F14" s="522" t="s">
        <v>78</v>
      </c>
      <c r="G14" s="524" t="s">
        <v>79</v>
      </c>
      <c r="H14" s="522" t="s">
        <v>80</v>
      </c>
      <c r="I14" s="522" t="s">
        <v>81</v>
      </c>
      <c r="J14" s="525"/>
      <c r="K14" s="526" t="s">
        <v>82</v>
      </c>
      <c r="L14" s="526"/>
      <c r="M14" s="526" t="s">
        <v>5</v>
      </c>
      <c r="N14" s="526"/>
      <c r="O14" s="526" t="s">
        <v>6</v>
      </c>
      <c r="P14" s="526"/>
      <c r="Q14" s="526" t="s">
        <v>83</v>
      </c>
      <c r="R14" s="526" t="s">
        <v>12</v>
      </c>
      <c r="S14" s="528" t="s">
        <v>84</v>
      </c>
      <c r="T14" s="520" t="s">
        <v>7</v>
      </c>
      <c r="U14" s="520" t="s">
        <v>85</v>
      </c>
    </row>
    <row r="15" spans="1:21" ht="33.75" thickBot="1" x14ac:dyDescent="0.35">
      <c r="A15" s="531"/>
      <c r="B15" s="533"/>
      <c r="C15" s="534"/>
      <c r="D15" s="534"/>
      <c r="E15" s="524"/>
      <c r="F15" s="523"/>
      <c r="G15" s="524"/>
      <c r="H15" s="523"/>
      <c r="I15" s="309" t="s">
        <v>86</v>
      </c>
      <c r="J15" s="310" t="s">
        <v>87</v>
      </c>
      <c r="K15" s="311" t="s">
        <v>20</v>
      </c>
      <c r="L15" s="311" t="s">
        <v>21</v>
      </c>
      <c r="M15" s="311" t="s">
        <v>20</v>
      </c>
      <c r="N15" s="311" t="s">
        <v>21</v>
      </c>
      <c r="O15" s="311" t="s">
        <v>20</v>
      </c>
      <c r="P15" s="311" t="s">
        <v>21</v>
      </c>
      <c r="Q15" s="527"/>
      <c r="R15" s="527"/>
      <c r="S15" s="529"/>
      <c r="T15" s="521"/>
      <c r="U15" s="521"/>
    </row>
    <row r="16" spans="1:21" ht="17.25" thickBot="1" x14ac:dyDescent="0.35">
      <c r="A16" s="505" t="s">
        <v>88</v>
      </c>
      <c r="B16" s="506"/>
      <c r="C16" s="506"/>
      <c r="D16" s="506"/>
      <c r="E16" s="506"/>
      <c r="F16" s="506"/>
      <c r="G16" s="506"/>
      <c r="H16" s="506"/>
      <c r="I16" s="506"/>
      <c r="J16" s="506"/>
      <c r="K16" s="313"/>
      <c r="L16" s="313"/>
      <c r="M16" s="313"/>
      <c r="N16" s="313"/>
      <c r="O16" s="313"/>
      <c r="P16" s="313"/>
      <c r="Q16" s="314"/>
      <c r="R16" s="314"/>
      <c r="S16" s="315"/>
      <c r="T16" s="316"/>
      <c r="U16" s="317"/>
    </row>
    <row r="17" spans="1:21" ht="246" customHeight="1" x14ac:dyDescent="0.3">
      <c r="A17" s="283">
        <v>1</v>
      </c>
      <c r="B17" s="333" t="s">
        <v>89</v>
      </c>
      <c r="C17" s="334" t="s">
        <v>90</v>
      </c>
      <c r="D17" s="334" t="s">
        <v>91</v>
      </c>
      <c r="E17" s="335" t="s">
        <v>92</v>
      </c>
      <c r="F17" s="335" t="s">
        <v>93</v>
      </c>
      <c r="G17" s="336" t="s">
        <v>94</v>
      </c>
      <c r="H17" s="336" t="s">
        <v>95</v>
      </c>
      <c r="I17" s="337">
        <v>44593</v>
      </c>
      <c r="J17" s="338">
        <v>44915</v>
      </c>
      <c r="K17" s="77"/>
      <c r="L17" s="339">
        <v>0.3</v>
      </c>
      <c r="M17" s="77"/>
      <c r="N17" s="339">
        <v>0.4</v>
      </c>
      <c r="O17" s="77"/>
      <c r="P17" s="339">
        <v>0.3</v>
      </c>
      <c r="Q17" s="77"/>
      <c r="R17" s="339">
        <f>L17+N17+P17</f>
        <v>1</v>
      </c>
      <c r="S17" s="312"/>
      <c r="T17" s="312"/>
      <c r="U17" s="312"/>
    </row>
    <row r="18" spans="1:21" ht="6.75" customHeight="1" x14ac:dyDescent="0.3">
      <c r="A18" s="272"/>
      <c r="B18" s="284"/>
      <c r="C18" s="284"/>
      <c r="D18" s="284"/>
      <c r="E18" s="284"/>
      <c r="F18" s="285"/>
      <c r="G18" s="285"/>
      <c r="H18" s="285"/>
      <c r="I18" s="286"/>
      <c r="J18" s="287"/>
    </row>
    <row r="19" spans="1:21" ht="66.75" customHeight="1" x14ac:dyDescent="0.3">
      <c r="A19" s="272"/>
      <c r="B19" s="288" t="s">
        <v>96</v>
      </c>
      <c r="C19" s="507" t="s">
        <v>97</v>
      </c>
      <c r="D19" s="508"/>
      <c r="E19" s="509"/>
      <c r="F19" s="289"/>
      <c r="G19" s="510" t="s">
        <v>98</v>
      </c>
      <c r="H19" s="511"/>
      <c r="I19" s="512" t="s">
        <v>99</v>
      </c>
      <c r="J19" s="513"/>
    </row>
    <row r="20" spans="1:21" ht="3" customHeight="1" x14ac:dyDescent="0.3">
      <c r="A20" s="272"/>
      <c r="B20" s="271"/>
      <c r="C20" s="290"/>
      <c r="D20" s="290"/>
      <c r="E20" s="290"/>
      <c r="F20" s="291"/>
      <c r="G20" s="291"/>
      <c r="H20" s="291"/>
      <c r="I20" s="292"/>
      <c r="J20" s="293"/>
    </row>
    <row r="21" spans="1:21" ht="30" customHeight="1" x14ac:dyDescent="0.3">
      <c r="A21" s="294"/>
      <c r="B21" s="278" t="s">
        <v>100</v>
      </c>
      <c r="C21" s="514" t="s">
        <v>101</v>
      </c>
      <c r="D21" s="515"/>
      <c r="E21" s="515"/>
      <c r="F21" s="295"/>
      <c r="G21" s="516" t="s">
        <v>102</v>
      </c>
      <c r="H21" s="517"/>
      <c r="I21" s="518"/>
      <c r="J21" s="519"/>
    </row>
    <row r="22" spans="1:21" ht="8.25" customHeight="1" thickBot="1" x14ac:dyDescent="0.35">
      <c r="A22" s="296"/>
      <c r="B22" s="297"/>
      <c r="C22" s="297"/>
      <c r="D22" s="297"/>
      <c r="E22" s="297"/>
      <c r="F22" s="298"/>
      <c r="G22" s="298"/>
      <c r="H22" s="299"/>
      <c r="I22" s="299"/>
      <c r="J22" s="300"/>
    </row>
    <row r="23" spans="1:21" x14ac:dyDescent="0.3">
      <c r="A23" s="499"/>
      <c r="B23" s="500"/>
      <c r="C23" s="301"/>
      <c r="D23" s="301"/>
      <c r="E23" s="301"/>
      <c r="F23" s="302"/>
      <c r="G23" s="303"/>
      <c r="H23" s="302"/>
      <c r="I23" s="304"/>
      <c r="J23" s="305"/>
    </row>
    <row r="24" spans="1:21" ht="4.5" customHeight="1" x14ac:dyDescent="0.3">
      <c r="A24" s="270"/>
      <c r="J24" s="276"/>
    </row>
    <row r="25" spans="1:21" ht="14.25" customHeight="1" x14ac:dyDescent="0.3">
      <c r="A25" s="270"/>
      <c r="B25" s="306"/>
      <c r="E25" s="306"/>
      <c r="J25" s="276"/>
    </row>
    <row r="26" spans="1:21" ht="14.25" customHeight="1" x14ac:dyDescent="0.3">
      <c r="A26" s="270"/>
      <c r="B26" s="306"/>
      <c r="E26" s="306"/>
      <c r="J26" s="276"/>
    </row>
    <row r="27" spans="1:21" ht="14.25" customHeight="1" x14ac:dyDescent="0.3">
      <c r="A27" s="270"/>
      <c r="B27" s="306"/>
      <c r="C27" s="306"/>
      <c r="D27" s="306"/>
      <c r="E27" s="306"/>
      <c r="F27" s="306"/>
      <c r="G27" s="306"/>
      <c r="J27" s="276"/>
    </row>
    <row r="28" spans="1:21" ht="14.25" customHeight="1" x14ac:dyDescent="0.3">
      <c r="A28" s="270"/>
      <c r="B28" s="501" t="s">
        <v>103</v>
      </c>
      <c r="C28" s="501"/>
      <c r="E28" s="307" t="s">
        <v>104</v>
      </c>
      <c r="F28" s="268"/>
      <c r="G28" s="307"/>
      <c r="J28" s="276"/>
    </row>
    <row r="29" spans="1:21" ht="17.25" thickBot="1" x14ac:dyDescent="0.35">
      <c r="A29" s="308"/>
      <c r="B29" s="299"/>
      <c r="C29" s="299"/>
      <c r="D29" s="299"/>
      <c r="E29" s="299"/>
      <c r="F29" s="299"/>
      <c r="G29" s="299"/>
      <c r="H29" s="299"/>
      <c r="I29" s="299"/>
      <c r="J29" s="300"/>
    </row>
    <row r="30" spans="1:21" x14ac:dyDescent="0.3"/>
    <row r="31" spans="1:21" x14ac:dyDescent="0.3"/>
    <row r="32" spans="1:21" ht="17.25" thickBot="1" x14ac:dyDescent="0.35"/>
    <row r="33" spans="2:6" ht="331.5" customHeight="1" thickBot="1" x14ac:dyDescent="0.35">
      <c r="B33" s="502" t="s">
        <v>105</v>
      </c>
      <c r="C33" s="503"/>
      <c r="D33" s="503"/>
      <c r="E33" s="504"/>
      <c r="F33" s="306"/>
    </row>
    <row r="34" spans="2:6" x14ac:dyDescent="0.3"/>
    <row r="35" spans="2:6" x14ac:dyDescent="0.3">
      <c r="F35" s="307"/>
    </row>
    <row r="36" spans="2:6" x14ac:dyDescent="0.3"/>
    <row r="37" spans="2:6" x14ac:dyDescent="0.3"/>
    <row r="38" spans="2:6" x14ac:dyDescent="0.3"/>
    <row r="39" spans="2:6" x14ac:dyDescent="0.3">
      <c r="E39" s="307"/>
      <c r="F39" s="307"/>
    </row>
    <row r="40" spans="2:6" x14ac:dyDescent="0.3"/>
    <row r="41" spans="2:6" x14ac:dyDescent="0.3"/>
    <row r="42" spans="2:6" x14ac:dyDescent="0.3"/>
    <row r="43" spans="2:6" x14ac:dyDescent="0.3"/>
    <row r="44" spans="2:6" x14ac:dyDescent="0.3"/>
    <row r="45" spans="2:6" x14ac:dyDescent="0.3"/>
    <row r="46" spans="2:6" x14ac:dyDescent="0.3"/>
    <row r="47" spans="2:6" x14ac:dyDescent="0.3"/>
    <row r="48" spans="2:6"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x14ac:dyDescent="0.3"/>
    <row r="170" x14ac:dyDescent="0.3"/>
    <row r="17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x14ac:dyDescent="0.3"/>
    <row r="188" x14ac:dyDescent="0.3"/>
    <row r="189" x14ac:dyDescent="0.3"/>
    <row r="190" x14ac:dyDescent="0.3"/>
    <row r="191" x14ac:dyDescent="0.3"/>
    <row r="192" x14ac:dyDescent="0.3"/>
    <row r="193" x14ac:dyDescent="0.3"/>
    <row r="194" x14ac:dyDescent="0.3"/>
    <row r="195" x14ac:dyDescent="0.3"/>
    <row r="196" x14ac:dyDescent="0.3"/>
    <row r="197" x14ac:dyDescent="0.3"/>
    <row r="198" x14ac:dyDescent="0.3"/>
    <row r="199" x14ac:dyDescent="0.3"/>
    <row r="200" x14ac:dyDescent="0.3"/>
    <row r="201" x14ac:dyDescent="0.3"/>
    <row r="202" x14ac:dyDescent="0.3"/>
    <row r="203" x14ac:dyDescent="0.3"/>
    <row r="204" x14ac:dyDescent="0.3"/>
    <row r="205" x14ac:dyDescent="0.3"/>
    <row r="206" x14ac:dyDescent="0.3"/>
    <row r="207" x14ac:dyDescent="0.3"/>
    <row r="208" x14ac:dyDescent="0.3"/>
    <row r="209" x14ac:dyDescent="0.3"/>
    <row r="210" x14ac:dyDescent="0.3"/>
    <row r="211" x14ac:dyDescent="0.3"/>
    <row r="212" x14ac:dyDescent="0.3"/>
    <row r="213" x14ac:dyDescent="0.3"/>
    <row r="214" x14ac:dyDescent="0.3"/>
    <row r="215" x14ac:dyDescent="0.3"/>
    <row r="216" x14ac:dyDescent="0.3"/>
    <row r="217" x14ac:dyDescent="0.3"/>
    <row r="218" x14ac:dyDescent="0.3"/>
    <row r="219" x14ac:dyDescent="0.3"/>
    <row r="220" x14ac:dyDescent="0.3"/>
    <row r="221" x14ac:dyDescent="0.3"/>
    <row r="222" x14ac:dyDescent="0.3"/>
    <row r="223" x14ac:dyDescent="0.3"/>
    <row r="224" x14ac:dyDescent="0.3"/>
    <row r="225" x14ac:dyDescent="0.3"/>
    <row r="226" x14ac:dyDescent="0.3"/>
    <row r="227" x14ac:dyDescent="0.3"/>
    <row r="228" x14ac:dyDescent="0.3"/>
    <row r="229" x14ac:dyDescent="0.3"/>
    <row r="230" x14ac:dyDescent="0.3"/>
    <row r="231" x14ac:dyDescent="0.3"/>
    <row r="232" x14ac:dyDescent="0.3"/>
    <row r="233" x14ac:dyDescent="0.3"/>
    <row r="234" x14ac:dyDescent="0.3"/>
    <row r="235" x14ac:dyDescent="0.3"/>
    <row r="236" x14ac:dyDescent="0.3"/>
    <row r="237" x14ac:dyDescent="0.3"/>
    <row r="238" x14ac:dyDescent="0.3"/>
    <row r="239" x14ac:dyDescent="0.3"/>
    <row r="240" x14ac:dyDescent="0.3"/>
    <row r="241" x14ac:dyDescent="0.3"/>
    <row r="242" x14ac:dyDescent="0.3"/>
    <row r="243" x14ac:dyDescent="0.3"/>
    <row r="244" x14ac:dyDescent="0.3"/>
    <row r="245" x14ac:dyDescent="0.3"/>
    <row r="246" x14ac:dyDescent="0.3"/>
    <row r="247" x14ac:dyDescent="0.3"/>
    <row r="248" x14ac:dyDescent="0.3"/>
    <row r="249" x14ac:dyDescent="0.3"/>
    <row r="250" x14ac:dyDescent="0.3"/>
  </sheetData>
  <mergeCells count="35">
    <mergeCell ref="C5:E5"/>
    <mergeCell ref="A13:U13"/>
    <mergeCell ref="A4:U4"/>
    <mergeCell ref="A1:D3"/>
    <mergeCell ref="E1:J3"/>
    <mergeCell ref="C7:E7"/>
    <mergeCell ref="C9:E9"/>
    <mergeCell ref="C11:E11"/>
    <mergeCell ref="A14:A15"/>
    <mergeCell ref="B14:B15"/>
    <mergeCell ref="C14:C15"/>
    <mergeCell ref="D14:D15"/>
    <mergeCell ref="E14:E15"/>
    <mergeCell ref="U14:U15"/>
    <mergeCell ref="F14:F15"/>
    <mergeCell ref="G14:G15"/>
    <mergeCell ref="H14:H15"/>
    <mergeCell ref="I14:J14"/>
    <mergeCell ref="K14:L14"/>
    <mergeCell ref="M14:N14"/>
    <mergeCell ref="O14:P14"/>
    <mergeCell ref="Q14:Q15"/>
    <mergeCell ref="R14:R15"/>
    <mergeCell ref="S14:S15"/>
    <mergeCell ref="T14:T15"/>
    <mergeCell ref="A23:B23"/>
    <mergeCell ref="B28:C28"/>
    <mergeCell ref="B33:E33"/>
    <mergeCell ref="A16:J16"/>
    <mergeCell ref="C19:E19"/>
    <mergeCell ref="G19:H19"/>
    <mergeCell ref="I19:J19"/>
    <mergeCell ref="C21:E21"/>
    <mergeCell ref="G21:H21"/>
    <mergeCell ref="I21:J21"/>
  </mergeCells>
  <dataValidations count="8">
    <dataValidation type="date" operator="greaterThanOrEqual" allowBlank="1" showInputMessage="1" showErrorMessage="1" sqref="I21">
      <formula1>41275</formula1>
    </dataValidation>
    <dataValidation type="list" allowBlank="1" showInputMessage="1" showErrorMessage="1" sqref="H9">
      <formula1>vigencias</formula1>
    </dataValidation>
    <dataValidation showInputMessage="1" showErrorMessage="1" sqref="B17:J17"/>
    <dataValidation type="list" allowBlank="1" showDropDown="1" showErrorMessage="1" promptTitle="Departamento" prompt="Seleccione eldepartamenton de acuerdo a las opciones relacionadas." sqref="H12">
      <formula1>#REF!</formula1>
    </dataValidation>
    <dataValidation type="list" allowBlank="1" showInputMessage="1" showErrorMessage="1" sqref="I9:I11">
      <formula1>nivel</formula1>
    </dataValidation>
    <dataValidation type="list" allowBlank="1" showInputMessage="1" showErrorMessage="1" sqref="H7">
      <formula1>orden</formula1>
    </dataValidation>
    <dataValidation type="list" allowBlank="1" showInputMessage="1" showErrorMessage="1" sqref="C7:E7">
      <formula1>sector</formula1>
    </dataValidation>
    <dataValidation type="list" allowBlank="1" showInputMessage="1" showErrorMessage="1" sqref="C9:E9">
      <formula1>departamentos</formula1>
    </dataValidation>
  </dataValidations>
  <hyperlinks>
    <hyperlink ref="C21" r:id="rId1"/>
  </hyperlinks>
  <pageMargins left="0.7" right="0.7" top="0.75" bottom="0.75" header="0.3" footer="0.3"/>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R16"/>
  <sheetViews>
    <sheetView tabSelected="1" zoomScaleNormal="100" workbookViewId="0">
      <selection activeCell="E2" sqref="E2"/>
    </sheetView>
  </sheetViews>
  <sheetFormatPr baseColWidth="10" defaultColWidth="11.42578125" defaultRowHeight="16.5" x14ac:dyDescent="0.3"/>
  <cols>
    <col min="1" max="1" width="29.140625" style="78" customWidth="1"/>
    <col min="2" max="2" width="11.42578125" style="78"/>
    <col min="3" max="3" width="45.85546875" style="78" customWidth="1"/>
    <col min="4" max="4" width="31.140625" style="78" customWidth="1"/>
    <col min="5" max="5" width="23.28515625" style="78" customWidth="1"/>
    <col min="6" max="6" width="24.28515625" style="78" customWidth="1"/>
    <col min="7" max="7" width="22" style="78" customWidth="1"/>
    <col min="8" max="12" width="11.42578125" style="170"/>
    <col min="13" max="15" width="11.42578125" style="78"/>
    <col min="16" max="16" width="31.85546875" style="78" customWidth="1"/>
    <col min="17" max="17" width="45.140625" style="78" customWidth="1"/>
    <col min="18" max="19" width="28.140625" style="78" customWidth="1"/>
    <col min="20" max="16384" width="11.42578125" style="78"/>
  </cols>
  <sheetData>
    <row r="3" spans="1:18" x14ac:dyDescent="0.3">
      <c r="H3" s="556" t="s">
        <v>106</v>
      </c>
      <c r="I3" s="556"/>
      <c r="J3" s="556" t="s">
        <v>107</v>
      </c>
      <c r="K3" s="556"/>
      <c r="L3" s="557" t="s">
        <v>108</v>
      </c>
      <c r="M3" s="557"/>
    </row>
    <row r="4" spans="1:18" x14ac:dyDescent="0.3">
      <c r="A4" s="558" t="s">
        <v>109</v>
      </c>
      <c r="B4" s="558"/>
      <c r="C4" s="558"/>
      <c r="D4" s="558"/>
      <c r="E4" s="558"/>
      <c r="F4" s="558"/>
      <c r="G4" s="558"/>
      <c r="H4" s="559" t="s">
        <v>82</v>
      </c>
      <c r="I4" s="559"/>
      <c r="J4" s="559" t="s">
        <v>5</v>
      </c>
      <c r="K4" s="559"/>
      <c r="L4" s="560" t="s">
        <v>6</v>
      </c>
      <c r="M4" s="560"/>
      <c r="N4" s="552" t="s">
        <v>12</v>
      </c>
      <c r="O4" s="552" t="s">
        <v>83</v>
      </c>
      <c r="P4" s="553" t="s">
        <v>7</v>
      </c>
      <c r="Q4" s="553" t="s">
        <v>8</v>
      </c>
      <c r="R4" s="553" t="s">
        <v>9</v>
      </c>
    </row>
    <row r="5" spans="1:18" x14ac:dyDescent="0.3">
      <c r="A5" s="554" t="s">
        <v>110</v>
      </c>
      <c r="B5" s="554"/>
      <c r="C5" s="554"/>
      <c r="D5" s="554"/>
      <c r="E5" s="554"/>
      <c r="F5" s="554"/>
      <c r="G5" s="554"/>
      <c r="H5" s="559"/>
      <c r="I5" s="559"/>
      <c r="J5" s="559"/>
      <c r="K5" s="559"/>
      <c r="L5" s="560"/>
      <c r="M5" s="560"/>
      <c r="N5" s="552"/>
      <c r="O5" s="552"/>
      <c r="P5" s="553"/>
      <c r="Q5" s="553"/>
      <c r="R5" s="553"/>
    </row>
    <row r="6" spans="1:18" ht="17.25" thickBot="1" x14ac:dyDescent="0.35">
      <c r="A6" s="150" t="s">
        <v>111</v>
      </c>
      <c r="B6" s="555" t="s">
        <v>112</v>
      </c>
      <c r="C6" s="555"/>
      <c r="D6" s="151" t="s">
        <v>16</v>
      </c>
      <c r="E6" s="151" t="s">
        <v>113</v>
      </c>
      <c r="F6" s="151" t="s">
        <v>114</v>
      </c>
      <c r="G6" s="151" t="s">
        <v>19</v>
      </c>
      <c r="H6" s="152" t="s">
        <v>20</v>
      </c>
      <c r="I6" s="152" t="s">
        <v>21</v>
      </c>
      <c r="J6" s="152" t="s">
        <v>20</v>
      </c>
      <c r="K6" s="152" t="s">
        <v>21</v>
      </c>
      <c r="L6" s="152" t="s">
        <v>20</v>
      </c>
      <c r="M6" s="76" t="s">
        <v>21</v>
      </c>
      <c r="N6" s="552"/>
      <c r="O6" s="552"/>
      <c r="P6" s="553"/>
      <c r="Q6" s="553"/>
      <c r="R6" s="553"/>
    </row>
    <row r="7" spans="1:18" ht="82.5" x14ac:dyDescent="0.3">
      <c r="A7" s="549" t="s">
        <v>115</v>
      </c>
      <c r="B7" s="173">
        <v>1.1000000000000001</v>
      </c>
      <c r="C7" s="174" t="s">
        <v>116</v>
      </c>
      <c r="D7" s="175" t="s">
        <v>117</v>
      </c>
      <c r="E7" s="175" t="s">
        <v>118</v>
      </c>
      <c r="F7" s="175" t="s">
        <v>119</v>
      </c>
      <c r="G7" s="176" t="s">
        <v>120</v>
      </c>
      <c r="H7" s="153"/>
      <c r="I7" s="154"/>
      <c r="J7" s="155">
        <v>1</v>
      </c>
      <c r="K7" s="156">
        <v>1</v>
      </c>
      <c r="L7" s="155"/>
      <c r="M7" s="154">
        <v>1</v>
      </c>
      <c r="N7" s="157">
        <f>I7+K7+M7</f>
        <v>2</v>
      </c>
      <c r="O7" s="157">
        <f t="shared" ref="O7" si="0">(H7+J7+L7)/N7</f>
        <v>0.5</v>
      </c>
      <c r="P7" s="158"/>
      <c r="Q7" s="159" t="s">
        <v>771</v>
      </c>
      <c r="R7" s="158"/>
    </row>
    <row r="8" spans="1:18" ht="38.25" x14ac:dyDescent="0.3">
      <c r="A8" s="550"/>
      <c r="B8" s="172" t="s">
        <v>121</v>
      </c>
      <c r="C8" s="144" t="s">
        <v>122</v>
      </c>
      <c r="D8" s="138" t="s">
        <v>123</v>
      </c>
      <c r="E8" s="145" t="s">
        <v>124</v>
      </c>
      <c r="F8" s="145" t="s">
        <v>125</v>
      </c>
      <c r="G8" s="177">
        <v>44834</v>
      </c>
      <c r="H8" s="160"/>
      <c r="I8" s="161"/>
      <c r="J8" s="162"/>
      <c r="K8" s="163"/>
      <c r="L8" s="157"/>
      <c r="M8" s="164">
        <v>1</v>
      </c>
      <c r="N8" s="157">
        <f t="shared" ref="N8:N15" si="1">I8+K8+M8</f>
        <v>1</v>
      </c>
      <c r="O8" s="157"/>
      <c r="P8" s="158"/>
      <c r="Q8" s="159"/>
      <c r="R8" s="158"/>
    </row>
    <row r="9" spans="1:18" ht="51" x14ac:dyDescent="0.3">
      <c r="A9" s="550"/>
      <c r="B9" s="92" t="s">
        <v>126</v>
      </c>
      <c r="C9" s="99" t="s">
        <v>127</v>
      </c>
      <c r="D9" s="93" t="s">
        <v>128</v>
      </c>
      <c r="E9" s="145" t="s">
        <v>129</v>
      </c>
      <c r="F9" s="145" t="s">
        <v>130</v>
      </c>
      <c r="G9" s="177" t="s">
        <v>131</v>
      </c>
      <c r="H9" s="325"/>
      <c r="I9" s="161">
        <v>1</v>
      </c>
      <c r="J9" s="326">
        <v>1</v>
      </c>
      <c r="K9" s="327">
        <v>1</v>
      </c>
      <c r="L9" s="328"/>
      <c r="M9" s="164">
        <v>2</v>
      </c>
      <c r="N9" s="157">
        <f t="shared" si="1"/>
        <v>4</v>
      </c>
      <c r="O9" s="157"/>
      <c r="P9" s="158"/>
      <c r="Q9" s="159" t="s">
        <v>772</v>
      </c>
      <c r="R9" s="158"/>
    </row>
    <row r="10" spans="1:18" ht="66" x14ac:dyDescent="0.3">
      <c r="A10" s="550"/>
      <c r="B10" s="92" t="s">
        <v>132</v>
      </c>
      <c r="C10" s="144" t="s">
        <v>133</v>
      </c>
      <c r="D10" s="138" t="s">
        <v>134</v>
      </c>
      <c r="E10" s="138" t="s">
        <v>129</v>
      </c>
      <c r="F10" s="138" t="s">
        <v>135</v>
      </c>
      <c r="G10" s="177" t="s">
        <v>136</v>
      </c>
      <c r="H10" s="160"/>
      <c r="I10" s="161"/>
      <c r="J10" s="328">
        <v>1</v>
      </c>
      <c r="K10" s="327">
        <v>1</v>
      </c>
      <c r="L10" s="328"/>
      <c r="M10" s="164">
        <v>1</v>
      </c>
      <c r="N10" s="157">
        <f t="shared" si="1"/>
        <v>2</v>
      </c>
      <c r="O10" s="157">
        <f>(H10+J10+L10)/N10</f>
        <v>0.5</v>
      </c>
      <c r="P10" s="167"/>
      <c r="Q10" s="158" t="s">
        <v>791</v>
      </c>
      <c r="R10" s="167"/>
    </row>
    <row r="11" spans="1:18" ht="51" x14ac:dyDescent="0.3">
      <c r="A11" s="550"/>
      <c r="B11" s="92" t="s">
        <v>137</v>
      </c>
      <c r="C11" s="144" t="s">
        <v>138</v>
      </c>
      <c r="D11" s="120" t="s">
        <v>139</v>
      </c>
      <c r="E11" s="138" t="s">
        <v>140</v>
      </c>
      <c r="F11" s="138" t="s">
        <v>119</v>
      </c>
      <c r="G11" s="177">
        <v>44926</v>
      </c>
      <c r="H11" s="160">
        <v>0.33</v>
      </c>
      <c r="I11" s="165">
        <v>0.33</v>
      </c>
      <c r="J11" s="162">
        <v>0.33</v>
      </c>
      <c r="K11" s="163">
        <v>0.33</v>
      </c>
      <c r="L11" s="157"/>
      <c r="M11" s="166">
        <v>0.34</v>
      </c>
      <c r="N11" s="157">
        <f t="shared" si="1"/>
        <v>1</v>
      </c>
      <c r="O11" s="157">
        <f t="shared" ref="O11:O15" si="2">(H11+J11+L11)/N11</f>
        <v>0.66</v>
      </c>
      <c r="P11" s="158"/>
      <c r="Q11" s="158" t="s">
        <v>773</v>
      </c>
      <c r="R11" s="158"/>
    </row>
    <row r="12" spans="1:18" ht="115.5" x14ac:dyDescent="0.3">
      <c r="A12" s="550" t="s">
        <v>141</v>
      </c>
      <c r="B12" s="92" t="s">
        <v>29</v>
      </c>
      <c r="C12" s="144" t="s">
        <v>142</v>
      </c>
      <c r="D12" s="138" t="s">
        <v>143</v>
      </c>
      <c r="E12" s="138" t="s">
        <v>140</v>
      </c>
      <c r="F12" s="138" t="s">
        <v>119</v>
      </c>
      <c r="G12" s="178" t="s">
        <v>120</v>
      </c>
      <c r="H12" s="153">
        <v>1</v>
      </c>
      <c r="I12" s="154">
        <v>1</v>
      </c>
      <c r="J12" s="155">
        <v>2</v>
      </c>
      <c r="K12" s="156">
        <v>2</v>
      </c>
      <c r="L12" s="155"/>
      <c r="M12" s="154">
        <v>1</v>
      </c>
      <c r="N12" s="157">
        <f t="shared" si="1"/>
        <v>4</v>
      </c>
      <c r="O12" s="157">
        <f t="shared" si="2"/>
        <v>0.75</v>
      </c>
      <c r="P12" s="168"/>
      <c r="Q12" s="158" t="s">
        <v>774</v>
      </c>
      <c r="R12" s="158"/>
    </row>
    <row r="13" spans="1:18" ht="66" x14ac:dyDescent="0.3">
      <c r="A13" s="550"/>
      <c r="B13" s="92" t="s">
        <v>144</v>
      </c>
      <c r="C13" s="144" t="s">
        <v>145</v>
      </c>
      <c r="D13" s="138" t="s">
        <v>146</v>
      </c>
      <c r="E13" s="138" t="s">
        <v>147</v>
      </c>
      <c r="F13" s="138" t="s">
        <v>148</v>
      </c>
      <c r="G13" s="177" t="s">
        <v>149</v>
      </c>
      <c r="H13" s="153"/>
      <c r="I13" s="154"/>
      <c r="J13" s="155">
        <v>1</v>
      </c>
      <c r="K13" s="156"/>
      <c r="L13" s="155"/>
      <c r="M13" s="154">
        <v>1</v>
      </c>
      <c r="N13" s="157">
        <f t="shared" si="1"/>
        <v>1</v>
      </c>
      <c r="O13" s="157">
        <f t="shared" si="2"/>
        <v>1</v>
      </c>
      <c r="P13" s="77"/>
      <c r="Q13" s="158" t="s">
        <v>776</v>
      </c>
      <c r="R13" s="158"/>
    </row>
    <row r="14" spans="1:18" ht="33" x14ac:dyDescent="0.3">
      <c r="A14" s="550" t="s">
        <v>150</v>
      </c>
      <c r="B14" s="92" t="s">
        <v>36</v>
      </c>
      <c r="C14" s="144" t="s">
        <v>151</v>
      </c>
      <c r="D14" s="138" t="s">
        <v>152</v>
      </c>
      <c r="E14" s="138" t="s">
        <v>140</v>
      </c>
      <c r="F14" s="138" t="s">
        <v>119</v>
      </c>
      <c r="G14" s="177">
        <v>44895</v>
      </c>
      <c r="H14" s="153"/>
      <c r="I14" s="154"/>
      <c r="J14" s="155"/>
      <c r="K14" s="156"/>
      <c r="L14" s="155"/>
      <c r="M14" s="154">
        <v>1</v>
      </c>
      <c r="N14" s="157">
        <f t="shared" si="1"/>
        <v>1</v>
      </c>
      <c r="O14" s="157">
        <f t="shared" si="2"/>
        <v>0</v>
      </c>
      <c r="P14" s="77"/>
      <c r="Q14" s="158" t="s">
        <v>775</v>
      </c>
      <c r="R14" s="167"/>
    </row>
    <row r="15" spans="1:18" ht="26.25" thickBot="1" x14ac:dyDescent="0.35">
      <c r="A15" s="551"/>
      <c r="B15" s="111" t="s">
        <v>153</v>
      </c>
      <c r="C15" s="179" t="s">
        <v>154</v>
      </c>
      <c r="D15" s="180" t="s">
        <v>155</v>
      </c>
      <c r="E15" s="180" t="s">
        <v>140</v>
      </c>
      <c r="F15" s="180" t="s">
        <v>156</v>
      </c>
      <c r="G15" s="181" t="s">
        <v>157</v>
      </c>
      <c r="H15" s="153"/>
      <c r="I15" s="154"/>
      <c r="J15" s="155"/>
      <c r="K15" s="156">
        <v>1</v>
      </c>
      <c r="L15" s="155"/>
      <c r="M15" s="154">
        <v>1</v>
      </c>
      <c r="N15" s="157">
        <f t="shared" si="1"/>
        <v>2</v>
      </c>
      <c r="O15" s="157">
        <f t="shared" si="2"/>
        <v>0</v>
      </c>
      <c r="P15" s="77"/>
      <c r="Q15" s="158"/>
      <c r="R15" s="167"/>
    </row>
    <row r="16" spans="1:18" x14ac:dyDescent="0.3">
      <c r="A16" s="169"/>
      <c r="O16" s="78">
        <f>AVERAGE(O7:O15)</f>
        <v>0.48714285714285716</v>
      </c>
    </row>
  </sheetData>
  <mergeCells count="17">
    <mergeCell ref="H3:I3"/>
    <mergeCell ref="J3:K3"/>
    <mergeCell ref="L3:M3"/>
    <mergeCell ref="A4:G4"/>
    <mergeCell ref="H4:I5"/>
    <mergeCell ref="J4:K5"/>
    <mergeCell ref="L4:M5"/>
    <mergeCell ref="P4:P6"/>
    <mergeCell ref="Q4:Q6"/>
    <mergeCell ref="R4:R6"/>
    <mergeCell ref="A5:G5"/>
    <mergeCell ref="B6:C6"/>
    <mergeCell ref="A7:A11"/>
    <mergeCell ref="A12:A13"/>
    <mergeCell ref="A14:A15"/>
    <mergeCell ref="N4:N6"/>
    <mergeCell ref="O4:O6"/>
  </mergeCells>
  <conditionalFormatting sqref="P10:R11 Q12:R12 P9 R9 P13:R15">
    <cfRule type="cellIs" dxfId="1218" priority="2" operator="equal">
      <formula>1</formula>
    </cfRule>
  </conditionalFormatting>
  <conditionalFormatting sqref="P7:P8 R7:R8">
    <cfRule type="cellIs" dxfId="1217" priority="1" operator="equal">
      <formula>1</formula>
    </cfRule>
  </conditionalFormatting>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R15"/>
  <sheetViews>
    <sheetView zoomScale="110" zoomScaleNormal="110" workbookViewId="0"/>
  </sheetViews>
  <sheetFormatPr baseColWidth="10" defaultColWidth="11.42578125" defaultRowHeight="14.25" x14ac:dyDescent="0.2"/>
  <cols>
    <col min="1" max="1" width="26.85546875" style="1" customWidth="1"/>
    <col min="2" max="2" width="8" style="1" customWidth="1"/>
    <col min="3" max="3" width="44" style="1" customWidth="1"/>
    <col min="4" max="4" width="26.5703125" style="1" customWidth="1"/>
    <col min="5" max="5" width="19.5703125" style="1" customWidth="1"/>
    <col min="6" max="6" width="31.28515625" style="1" customWidth="1"/>
    <col min="7" max="7" width="37.42578125" style="1" customWidth="1"/>
    <col min="8" max="8" width="11.42578125" style="1"/>
    <col min="9" max="9" width="10.7109375" style="1" bestFit="1" customWidth="1"/>
    <col min="10" max="10" width="11.42578125" style="1"/>
    <col min="11" max="11" width="10.7109375" style="1" bestFit="1" customWidth="1"/>
    <col min="12" max="12" width="11.42578125" style="1"/>
    <col min="13" max="13" width="10.7109375" style="1" bestFit="1" customWidth="1"/>
    <col min="14" max="15" width="11.42578125" style="1"/>
    <col min="16" max="18" width="32.28515625" style="1" customWidth="1"/>
    <col min="19" max="19" width="12.140625" style="1" customWidth="1"/>
    <col min="20" max="16384" width="11.42578125" style="1"/>
  </cols>
  <sheetData>
    <row r="4" spans="1:18" ht="15" thickBot="1" x14ac:dyDescent="0.25"/>
    <row r="5" spans="1:18" ht="18.75" thickBot="1" x14ac:dyDescent="0.25">
      <c r="A5" s="578" t="s">
        <v>158</v>
      </c>
      <c r="B5" s="579"/>
      <c r="C5" s="579"/>
      <c r="D5" s="579"/>
      <c r="E5" s="579"/>
      <c r="F5" s="579"/>
      <c r="G5" s="579"/>
      <c r="H5" s="580" t="s">
        <v>82</v>
      </c>
      <c r="I5" s="581"/>
      <c r="J5" s="580" t="s">
        <v>5</v>
      </c>
      <c r="K5" s="581"/>
      <c r="L5" s="580" t="s">
        <v>6</v>
      </c>
      <c r="M5" s="581"/>
      <c r="N5" s="584" t="s">
        <v>12</v>
      </c>
      <c r="O5" s="587" t="s">
        <v>83</v>
      </c>
      <c r="P5" s="566" t="s">
        <v>7</v>
      </c>
      <c r="Q5" s="568" t="s">
        <v>8</v>
      </c>
      <c r="R5" s="570" t="s">
        <v>9</v>
      </c>
    </row>
    <row r="6" spans="1:18" ht="18.75" thickBot="1" x14ac:dyDescent="0.25">
      <c r="A6" s="572" t="s">
        <v>159</v>
      </c>
      <c r="B6" s="573"/>
      <c r="C6" s="573"/>
      <c r="D6" s="573"/>
      <c r="E6" s="573"/>
      <c r="F6" s="573"/>
      <c r="G6" s="573"/>
      <c r="H6" s="582"/>
      <c r="I6" s="583"/>
      <c r="J6" s="582"/>
      <c r="K6" s="583"/>
      <c r="L6" s="582"/>
      <c r="M6" s="583"/>
      <c r="N6" s="585"/>
      <c r="O6" s="588"/>
      <c r="P6" s="567"/>
      <c r="Q6" s="569"/>
      <c r="R6" s="571"/>
    </row>
    <row r="7" spans="1:18" ht="15.75" thickBot="1" x14ac:dyDescent="0.25">
      <c r="A7" s="2" t="s">
        <v>14</v>
      </c>
      <c r="B7" s="574" t="s">
        <v>160</v>
      </c>
      <c r="C7" s="575"/>
      <c r="D7" s="3" t="s">
        <v>16</v>
      </c>
      <c r="E7" s="4" t="s">
        <v>17</v>
      </c>
      <c r="F7" s="4" t="s">
        <v>18</v>
      </c>
      <c r="G7" s="3" t="s">
        <v>19</v>
      </c>
      <c r="H7" s="5" t="s">
        <v>20</v>
      </c>
      <c r="I7" s="5" t="s">
        <v>21</v>
      </c>
      <c r="J7" s="5" t="s">
        <v>20</v>
      </c>
      <c r="K7" s="5" t="s">
        <v>21</v>
      </c>
      <c r="L7" s="5" t="s">
        <v>20</v>
      </c>
      <c r="M7" s="5" t="s">
        <v>21</v>
      </c>
      <c r="N7" s="586"/>
      <c r="O7" s="588"/>
      <c r="P7" s="567"/>
      <c r="Q7" s="569"/>
      <c r="R7" s="571"/>
    </row>
    <row r="8" spans="1:18" s="18" customFormat="1" ht="25.5" x14ac:dyDescent="0.2">
      <c r="A8" s="576" t="s">
        <v>161</v>
      </c>
      <c r="B8" s="6" t="s">
        <v>23</v>
      </c>
      <c r="C8" s="7" t="s">
        <v>162</v>
      </c>
      <c r="D8" s="8" t="s">
        <v>163</v>
      </c>
      <c r="E8" s="9" t="s">
        <v>124</v>
      </c>
      <c r="F8" s="8" t="s">
        <v>125</v>
      </c>
      <c r="G8" s="10">
        <v>44895</v>
      </c>
      <c r="H8" s="11"/>
      <c r="I8" s="12">
        <v>0.3</v>
      </c>
      <c r="J8" s="13"/>
      <c r="K8" s="12">
        <v>0.4</v>
      </c>
      <c r="L8" s="13"/>
      <c r="M8" s="12">
        <v>0.3</v>
      </c>
      <c r="N8" s="14">
        <f>I8+K8+M8</f>
        <v>1</v>
      </c>
      <c r="O8" s="15"/>
      <c r="P8" s="16"/>
      <c r="Q8" s="17"/>
      <c r="R8" s="17"/>
    </row>
    <row r="9" spans="1:18" s="18" customFormat="1" ht="26.25" thickBot="1" x14ac:dyDescent="0.25">
      <c r="A9" s="577"/>
      <c r="B9" s="19" t="s">
        <v>121</v>
      </c>
      <c r="C9" s="20" t="s">
        <v>164</v>
      </c>
      <c r="D9" s="21" t="s">
        <v>165</v>
      </c>
      <c r="E9" s="22" t="s">
        <v>166</v>
      </c>
      <c r="F9" s="21" t="s">
        <v>167</v>
      </c>
      <c r="G9" s="23" t="s">
        <v>168</v>
      </c>
      <c r="H9" s="24"/>
      <c r="I9" s="25">
        <v>4</v>
      </c>
      <c r="J9" s="24"/>
      <c r="K9" s="25">
        <v>4</v>
      </c>
      <c r="L9" s="24"/>
      <c r="M9" s="25">
        <v>3</v>
      </c>
      <c r="N9" s="26">
        <f t="shared" ref="N9:N15" si="0">I9+K9+M9</f>
        <v>11</v>
      </c>
      <c r="O9" s="26"/>
      <c r="P9" s="27"/>
      <c r="Q9" s="28"/>
      <c r="R9" s="28"/>
    </row>
    <row r="10" spans="1:18" s="18" customFormat="1" ht="63.75" x14ac:dyDescent="0.2">
      <c r="A10" s="561" t="s">
        <v>169</v>
      </c>
      <c r="B10" s="29" t="s">
        <v>29</v>
      </c>
      <c r="C10" s="30" t="s">
        <v>170</v>
      </c>
      <c r="D10" s="31" t="s">
        <v>171</v>
      </c>
      <c r="E10" s="32" t="s">
        <v>129</v>
      </c>
      <c r="F10" s="329" t="s">
        <v>135</v>
      </c>
      <c r="G10" s="33" t="s">
        <v>172</v>
      </c>
      <c r="H10" s="34"/>
      <c r="I10" s="35">
        <v>1</v>
      </c>
      <c r="J10" s="34">
        <v>1</v>
      </c>
      <c r="K10" s="35">
        <v>1</v>
      </c>
      <c r="L10" s="34"/>
      <c r="M10" s="35">
        <v>1</v>
      </c>
      <c r="N10" s="15">
        <f t="shared" si="0"/>
        <v>3</v>
      </c>
      <c r="O10" s="15"/>
      <c r="P10" s="36"/>
      <c r="Q10" s="464" t="s">
        <v>777</v>
      </c>
      <c r="R10" s="37"/>
    </row>
    <row r="11" spans="1:18" s="18" customFormat="1" ht="89.25" x14ac:dyDescent="0.2">
      <c r="A11" s="562"/>
      <c r="B11" s="38" t="s">
        <v>144</v>
      </c>
      <c r="C11" s="39" t="s">
        <v>173</v>
      </c>
      <c r="D11" s="40" t="s">
        <v>171</v>
      </c>
      <c r="E11" s="9" t="s">
        <v>129</v>
      </c>
      <c r="F11" s="8" t="s">
        <v>135</v>
      </c>
      <c r="G11" s="10" t="s">
        <v>172</v>
      </c>
      <c r="H11" s="13"/>
      <c r="I11" s="41">
        <v>1</v>
      </c>
      <c r="J11" s="13">
        <v>1</v>
      </c>
      <c r="K11" s="41">
        <v>1</v>
      </c>
      <c r="L11" s="13"/>
      <c r="M11" s="41">
        <v>1</v>
      </c>
      <c r="N11" s="42">
        <f t="shared" si="0"/>
        <v>3</v>
      </c>
      <c r="O11" s="42"/>
      <c r="P11" s="16"/>
      <c r="Q11" s="465" t="s">
        <v>778</v>
      </c>
      <c r="R11" s="43"/>
    </row>
    <row r="12" spans="1:18" s="18" customFormat="1" ht="90" thickBot="1" x14ac:dyDescent="0.25">
      <c r="A12" s="563"/>
      <c r="B12" s="44" t="s">
        <v>174</v>
      </c>
      <c r="C12" s="45" t="s">
        <v>175</v>
      </c>
      <c r="D12" s="46" t="s">
        <v>171</v>
      </c>
      <c r="E12" s="47" t="s">
        <v>129</v>
      </c>
      <c r="F12" s="330" t="s">
        <v>135</v>
      </c>
      <c r="G12" s="48" t="s">
        <v>172</v>
      </c>
      <c r="H12" s="49"/>
      <c r="I12" s="50">
        <v>1</v>
      </c>
      <c r="J12" s="49">
        <v>1</v>
      </c>
      <c r="K12" s="50">
        <v>1</v>
      </c>
      <c r="L12" s="49"/>
      <c r="M12" s="50">
        <v>1</v>
      </c>
      <c r="N12" s="51">
        <f t="shared" si="0"/>
        <v>3</v>
      </c>
      <c r="O12" s="51"/>
      <c r="P12" s="52"/>
      <c r="Q12" s="466" t="s">
        <v>779</v>
      </c>
      <c r="R12" s="54"/>
    </row>
    <row r="13" spans="1:18" s="18" customFormat="1" ht="89.25" x14ac:dyDescent="0.2">
      <c r="A13" s="564" t="s">
        <v>176</v>
      </c>
      <c r="B13" s="29" t="s">
        <v>36</v>
      </c>
      <c r="C13" s="55" t="s">
        <v>177</v>
      </c>
      <c r="D13" s="31" t="s">
        <v>171</v>
      </c>
      <c r="E13" s="32" t="s">
        <v>129</v>
      </c>
      <c r="F13" s="329" t="s">
        <v>135</v>
      </c>
      <c r="G13" s="56" t="s">
        <v>172</v>
      </c>
      <c r="H13" s="34"/>
      <c r="I13" s="35">
        <v>1</v>
      </c>
      <c r="J13" s="34">
        <v>1</v>
      </c>
      <c r="K13" s="35">
        <v>1</v>
      </c>
      <c r="L13" s="34"/>
      <c r="M13" s="35">
        <v>1</v>
      </c>
      <c r="N13" s="15">
        <f t="shared" si="0"/>
        <v>3</v>
      </c>
      <c r="O13" s="15"/>
      <c r="P13" s="36"/>
      <c r="Q13" s="467" t="s">
        <v>780</v>
      </c>
      <c r="R13" s="37"/>
    </row>
    <row r="14" spans="1:18" s="18" customFormat="1" ht="51.75" thickBot="1" x14ac:dyDescent="0.25">
      <c r="A14" s="565"/>
      <c r="B14" s="44" t="s">
        <v>178</v>
      </c>
      <c r="C14" s="57" t="s">
        <v>179</v>
      </c>
      <c r="D14" s="58" t="s">
        <v>180</v>
      </c>
      <c r="E14" s="59" t="s">
        <v>129</v>
      </c>
      <c r="F14" s="331" t="s">
        <v>181</v>
      </c>
      <c r="G14" s="60" t="s">
        <v>182</v>
      </c>
      <c r="H14" s="61"/>
      <c r="I14" s="62"/>
      <c r="J14" s="49"/>
      <c r="K14" s="63">
        <v>0.5</v>
      </c>
      <c r="L14" s="49"/>
      <c r="M14" s="63">
        <v>0.5</v>
      </c>
      <c r="N14" s="64">
        <f t="shared" si="0"/>
        <v>1</v>
      </c>
      <c r="O14" s="51"/>
      <c r="P14" s="52"/>
      <c r="Q14" s="53"/>
      <c r="R14" s="54"/>
    </row>
    <row r="15" spans="1:18" s="18" customFormat="1" ht="64.5" thickBot="1" x14ac:dyDescent="0.25">
      <c r="A15" s="65" t="s">
        <v>183</v>
      </c>
      <c r="B15" s="66" t="s">
        <v>44</v>
      </c>
      <c r="C15" s="67" t="s">
        <v>184</v>
      </c>
      <c r="D15" s="68" t="s">
        <v>185</v>
      </c>
      <c r="E15" s="68" t="s">
        <v>124</v>
      </c>
      <c r="F15" s="332" t="s">
        <v>186</v>
      </c>
      <c r="G15" s="69" t="s">
        <v>187</v>
      </c>
      <c r="H15" s="70"/>
      <c r="I15" s="71"/>
      <c r="J15" s="70"/>
      <c r="K15" s="71">
        <v>1</v>
      </c>
      <c r="L15" s="70"/>
      <c r="M15" s="71">
        <v>1</v>
      </c>
      <c r="N15" s="72">
        <f t="shared" si="0"/>
        <v>2</v>
      </c>
      <c r="O15" s="72"/>
      <c r="P15" s="73"/>
      <c r="Q15" s="74"/>
      <c r="R15" s="75"/>
    </row>
  </sheetData>
  <mergeCells count="14">
    <mergeCell ref="A10:A12"/>
    <mergeCell ref="A13:A14"/>
    <mergeCell ref="P5:P7"/>
    <mergeCell ref="Q5:Q7"/>
    <mergeCell ref="R5:R7"/>
    <mergeCell ref="A6:G6"/>
    <mergeCell ref="B7:C7"/>
    <mergeCell ref="A8:A9"/>
    <mergeCell ref="A5:G5"/>
    <mergeCell ref="H5:I6"/>
    <mergeCell ref="J5:K6"/>
    <mergeCell ref="L5:M6"/>
    <mergeCell ref="N5:N7"/>
    <mergeCell ref="O5:O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1"/>
  <sheetViews>
    <sheetView workbookViewId="0"/>
  </sheetViews>
  <sheetFormatPr baseColWidth="10" defaultColWidth="11.42578125" defaultRowHeight="15" x14ac:dyDescent="0.25"/>
  <cols>
    <col min="1" max="1" width="30.42578125" customWidth="1"/>
    <col min="3" max="3" width="53.5703125" customWidth="1"/>
    <col min="4" max="4" width="17.42578125" customWidth="1"/>
    <col min="5" max="5" width="26.42578125" customWidth="1"/>
    <col min="6" max="6" width="16.42578125" customWidth="1"/>
    <col min="7" max="7" width="22" customWidth="1"/>
    <col min="8" max="8" width="15.85546875" customWidth="1"/>
    <col min="15" max="15" width="11.42578125" hidden="1" customWidth="1"/>
    <col min="16" max="16" width="0" hidden="1" customWidth="1"/>
    <col min="18" max="20" width="36.42578125" customWidth="1"/>
  </cols>
  <sheetData>
    <row r="1" spans="1:20" ht="16.5" x14ac:dyDescent="0.3">
      <c r="A1" s="78"/>
      <c r="B1" s="78"/>
    </row>
    <row r="2" spans="1:20" ht="16.5" x14ac:dyDescent="0.3">
      <c r="A2" s="78"/>
      <c r="B2" s="78"/>
    </row>
    <row r="3" spans="1:20" ht="16.5" x14ac:dyDescent="0.3">
      <c r="A3" s="78"/>
      <c r="B3" s="78"/>
    </row>
    <row r="4" spans="1:20" ht="15.75" thickBot="1" x14ac:dyDescent="0.3"/>
    <row r="5" spans="1:20" ht="21" thickBot="1" x14ac:dyDescent="0.3">
      <c r="A5" s="606" t="s">
        <v>158</v>
      </c>
      <c r="B5" s="607"/>
      <c r="C5" s="607"/>
      <c r="D5" s="607"/>
      <c r="E5" s="607"/>
      <c r="F5" s="607"/>
      <c r="G5" s="607"/>
      <c r="H5" s="608"/>
      <c r="I5" s="609" t="s">
        <v>82</v>
      </c>
      <c r="J5" s="609"/>
      <c r="K5" s="609" t="s">
        <v>5</v>
      </c>
      <c r="L5" s="609"/>
      <c r="M5" s="609" t="s">
        <v>6</v>
      </c>
      <c r="N5" s="609"/>
      <c r="O5" s="593" t="s">
        <v>83</v>
      </c>
      <c r="P5" s="593" t="s">
        <v>12</v>
      </c>
      <c r="Q5" s="593" t="s">
        <v>12</v>
      </c>
      <c r="R5" s="595" t="s">
        <v>7</v>
      </c>
      <c r="S5" s="597" t="s">
        <v>8</v>
      </c>
      <c r="T5" s="599" t="s">
        <v>9</v>
      </c>
    </row>
    <row r="6" spans="1:20" ht="21" thickBot="1" x14ac:dyDescent="0.3">
      <c r="A6" s="601" t="s">
        <v>188</v>
      </c>
      <c r="B6" s="602"/>
      <c r="C6" s="602"/>
      <c r="D6" s="602"/>
      <c r="E6" s="602"/>
      <c r="F6" s="602"/>
      <c r="G6" s="602"/>
      <c r="H6" s="603"/>
      <c r="I6" s="609"/>
      <c r="J6" s="609"/>
      <c r="K6" s="609"/>
      <c r="L6" s="609"/>
      <c r="M6" s="609"/>
      <c r="N6" s="609"/>
      <c r="O6" s="594"/>
      <c r="P6" s="594"/>
      <c r="Q6" s="594"/>
      <c r="R6" s="596"/>
      <c r="S6" s="598"/>
      <c r="T6" s="600"/>
    </row>
    <row r="7" spans="1:20" ht="15.75" thickBot="1" x14ac:dyDescent="0.3">
      <c r="A7" s="79" t="s">
        <v>14</v>
      </c>
      <c r="B7" s="604" t="s">
        <v>15</v>
      </c>
      <c r="C7" s="605"/>
      <c r="D7" s="80" t="s">
        <v>16</v>
      </c>
      <c r="E7" s="80" t="s">
        <v>189</v>
      </c>
      <c r="F7" s="80" t="s">
        <v>17</v>
      </c>
      <c r="G7" s="81" t="s">
        <v>18</v>
      </c>
      <c r="H7" s="80" t="s">
        <v>19</v>
      </c>
      <c r="I7" s="82" t="s">
        <v>20</v>
      </c>
      <c r="J7" s="82" t="s">
        <v>21</v>
      </c>
      <c r="K7" s="82" t="s">
        <v>20</v>
      </c>
      <c r="L7" s="82" t="s">
        <v>21</v>
      </c>
      <c r="M7" s="82" t="s">
        <v>20</v>
      </c>
      <c r="N7" s="82" t="s">
        <v>21</v>
      </c>
      <c r="O7" s="594"/>
      <c r="P7" s="594"/>
      <c r="Q7" s="594"/>
      <c r="R7" s="596"/>
      <c r="S7" s="598"/>
      <c r="T7" s="600"/>
    </row>
    <row r="8" spans="1:20" ht="51" x14ac:dyDescent="0.25">
      <c r="A8" s="589" t="s">
        <v>190</v>
      </c>
      <c r="B8" s="83" t="s">
        <v>23</v>
      </c>
      <c r="C8" s="84" t="s">
        <v>191</v>
      </c>
      <c r="D8" s="85">
        <v>1</v>
      </c>
      <c r="E8" s="86" t="s">
        <v>192</v>
      </c>
      <c r="F8" s="86" t="s">
        <v>193</v>
      </c>
      <c r="G8" s="86" t="s">
        <v>58</v>
      </c>
      <c r="H8" s="87" t="s">
        <v>194</v>
      </c>
      <c r="I8" s="88"/>
      <c r="J8" s="89"/>
      <c r="K8" s="90"/>
      <c r="L8" s="89">
        <v>1</v>
      </c>
      <c r="M8" s="90"/>
      <c r="N8" s="89"/>
      <c r="O8" s="90"/>
      <c r="P8" s="90"/>
      <c r="Q8" s="90">
        <v>1</v>
      </c>
      <c r="R8" s="91"/>
      <c r="S8" s="91"/>
      <c r="T8" s="91"/>
    </row>
    <row r="9" spans="1:20" ht="38.25" x14ac:dyDescent="0.25">
      <c r="A9" s="590"/>
      <c r="B9" s="92" t="s">
        <v>121</v>
      </c>
      <c r="C9" s="93" t="s">
        <v>195</v>
      </c>
      <c r="D9" s="94" t="s">
        <v>196</v>
      </c>
      <c r="E9" s="95" t="s">
        <v>197</v>
      </c>
      <c r="F9" s="95" t="s">
        <v>140</v>
      </c>
      <c r="G9" s="95" t="s">
        <v>198</v>
      </c>
      <c r="H9" s="87" t="s">
        <v>199</v>
      </c>
      <c r="I9" s="88"/>
      <c r="J9" s="96">
        <v>1</v>
      </c>
      <c r="K9" s="90"/>
      <c r="L9" s="96">
        <v>1</v>
      </c>
      <c r="M9" s="90"/>
      <c r="N9" s="96">
        <v>1</v>
      </c>
      <c r="O9" s="97"/>
      <c r="P9" s="97"/>
      <c r="Q9" s="98">
        <v>3</v>
      </c>
      <c r="R9" s="91"/>
      <c r="S9" s="91"/>
      <c r="T9" s="91"/>
    </row>
    <row r="10" spans="1:20" ht="63.75" x14ac:dyDescent="0.25">
      <c r="A10" s="590"/>
      <c r="B10" s="92" t="s">
        <v>126</v>
      </c>
      <c r="C10" s="99" t="s">
        <v>200</v>
      </c>
      <c r="D10" s="94">
        <v>1</v>
      </c>
      <c r="E10" s="95" t="s">
        <v>201</v>
      </c>
      <c r="F10" s="95" t="s">
        <v>202</v>
      </c>
      <c r="G10" s="95" t="s">
        <v>203</v>
      </c>
      <c r="H10" s="87" t="s">
        <v>199</v>
      </c>
      <c r="I10" s="88"/>
      <c r="J10" s="89">
        <v>0.33</v>
      </c>
      <c r="K10" s="90"/>
      <c r="L10" s="89">
        <v>0.33</v>
      </c>
      <c r="M10" s="90"/>
      <c r="N10" s="89">
        <v>0.33400000000000002</v>
      </c>
      <c r="O10" s="97"/>
      <c r="P10" s="97"/>
      <c r="Q10" s="97">
        <v>1</v>
      </c>
      <c r="R10" s="91"/>
      <c r="S10" s="91"/>
      <c r="T10" s="91"/>
    </row>
    <row r="11" spans="1:20" ht="51" x14ac:dyDescent="0.25">
      <c r="A11" s="590"/>
      <c r="B11" s="92" t="s">
        <v>132</v>
      </c>
      <c r="C11" s="100" t="s">
        <v>204</v>
      </c>
      <c r="D11" s="94" t="s">
        <v>205</v>
      </c>
      <c r="E11" s="95" t="s">
        <v>206</v>
      </c>
      <c r="F11" s="95"/>
      <c r="G11" s="95" t="s">
        <v>207</v>
      </c>
      <c r="H11" s="87" t="s">
        <v>208</v>
      </c>
      <c r="I11" s="88"/>
      <c r="J11" s="89"/>
      <c r="K11" s="90"/>
      <c r="L11" s="96">
        <v>1</v>
      </c>
      <c r="M11" s="90"/>
      <c r="N11" s="96">
        <v>1</v>
      </c>
      <c r="O11" s="97"/>
      <c r="P11" s="97"/>
      <c r="Q11" s="98">
        <v>2</v>
      </c>
      <c r="R11" s="91"/>
      <c r="S11" s="91" t="s">
        <v>783</v>
      </c>
      <c r="T11" s="91"/>
    </row>
    <row r="12" spans="1:20" ht="51" x14ac:dyDescent="0.25">
      <c r="A12" s="590"/>
      <c r="B12" s="92" t="s">
        <v>137</v>
      </c>
      <c r="C12" s="100" t="s">
        <v>209</v>
      </c>
      <c r="D12" s="94" t="s">
        <v>196</v>
      </c>
      <c r="E12" s="95" t="s">
        <v>210</v>
      </c>
      <c r="F12" s="95" t="s">
        <v>202</v>
      </c>
      <c r="G12" s="95" t="s">
        <v>203</v>
      </c>
      <c r="H12" s="87" t="s">
        <v>199</v>
      </c>
      <c r="I12" s="88"/>
      <c r="J12" s="96">
        <v>1</v>
      </c>
      <c r="K12" s="90"/>
      <c r="L12" s="96">
        <v>1</v>
      </c>
      <c r="M12" s="90"/>
      <c r="N12" s="96">
        <v>1</v>
      </c>
      <c r="O12" s="97"/>
      <c r="P12" s="97"/>
      <c r="Q12" s="98">
        <v>3</v>
      </c>
      <c r="R12" s="91"/>
      <c r="S12" s="91"/>
      <c r="T12" s="91"/>
    </row>
    <row r="13" spans="1:20" ht="38.25" x14ac:dyDescent="0.25">
      <c r="A13" s="590"/>
      <c r="B13" s="92" t="s">
        <v>211</v>
      </c>
      <c r="C13" s="100" t="s">
        <v>212</v>
      </c>
      <c r="D13" s="94" t="s">
        <v>213</v>
      </c>
      <c r="E13" s="101" t="s">
        <v>214</v>
      </c>
      <c r="F13" s="95" t="s">
        <v>140</v>
      </c>
      <c r="G13" s="95" t="s">
        <v>198</v>
      </c>
      <c r="H13" s="87" t="s">
        <v>194</v>
      </c>
      <c r="I13" s="102"/>
      <c r="J13" s="96"/>
      <c r="K13" s="98"/>
      <c r="L13" s="96">
        <v>1</v>
      </c>
      <c r="M13" s="103"/>
      <c r="N13" s="96"/>
      <c r="O13" s="97"/>
      <c r="P13" s="98"/>
      <c r="Q13" s="98">
        <v>1</v>
      </c>
      <c r="R13" s="91"/>
      <c r="S13" s="91"/>
      <c r="T13" s="91"/>
    </row>
    <row r="14" spans="1:20" ht="90" x14ac:dyDescent="0.25">
      <c r="A14" s="590"/>
      <c r="B14" s="92" t="s">
        <v>215</v>
      </c>
      <c r="C14" s="99" t="s">
        <v>216</v>
      </c>
      <c r="D14" s="94" t="s">
        <v>217</v>
      </c>
      <c r="E14" s="95" t="s">
        <v>218</v>
      </c>
      <c r="F14" s="95" t="s">
        <v>219</v>
      </c>
      <c r="G14" s="104" t="s">
        <v>220</v>
      </c>
      <c r="H14" s="87" t="s">
        <v>199</v>
      </c>
      <c r="I14" s="102"/>
      <c r="J14" s="96">
        <v>1</v>
      </c>
      <c r="K14" s="90"/>
      <c r="L14" s="96">
        <v>1</v>
      </c>
      <c r="M14" s="90"/>
      <c r="N14" s="96">
        <v>1</v>
      </c>
      <c r="O14" s="98"/>
      <c r="P14" s="98"/>
      <c r="Q14" s="98">
        <v>3</v>
      </c>
      <c r="R14" s="91"/>
      <c r="S14" s="469" t="s">
        <v>781</v>
      </c>
      <c r="T14" s="91"/>
    </row>
    <row r="15" spans="1:20" ht="38.25" x14ac:dyDescent="0.25">
      <c r="A15" s="590"/>
      <c r="B15" s="92" t="s">
        <v>221</v>
      </c>
      <c r="C15" s="100" t="s">
        <v>222</v>
      </c>
      <c r="D15" s="94">
        <v>1</v>
      </c>
      <c r="E15" s="101" t="s">
        <v>223</v>
      </c>
      <c r="F15" s="95" t="s">
        <v>140</v>
      </c>
      <c r="G15" s="104" t="s">
        <v>224</v>
      </c>
      <c r="H15" s="87" t="s">
        <v>208</v>
      </c>
      <c r="I15" s="102"/>
      <c r="J15" s="96"/>
      <c r="K15" s="98"/>
      <c r="L15" s="89">
        <v>0.5</v>
      </c>
      <c r="M15" s="90"/>
      <c r="N15" s="89">
        <v>0.5</v>
      </c>
      <c r="O15" s="97"/>
      <c r="P15" s="97"/>
      <c r="Q15" s="97">
        <v>1</v>
      </c>
      <c r="R15" s="91"/>
      <c r="S15" s="91"/>
      <c r="T15" s="91"/>
    </row>
    <row r="16" spans="1:20" ht="51" x14ac:dyDescent="0.25">
      <c r="A16" s="590"/>
      <c r="B16" s="92" t="s">
        <v>225</v>
      </c>
      <c r="C16" s="100" t="s">
        <v>226</v>
      </c>
      <c r="D16" s="94" t="s">
        <v>196</v>
      </c>
      <c r="E16" s="95" t="s">
        <v>227</v>
      </c>
      <c r="F16" s="95" t="s">
        <v>140</v>
      </c>
      <c r="G16" s="95" t="s">
        <v>198</v>
      </c>
      <c r="H16" s="87" t="s">
        <v>199</v>
      </c>
      <c r="I16" s="102"/>
      <c r="J16" s="96">
        <v>1</v>
      </c>
      <c r="K16" s="90"/>
      <c r="L16" s="96">
        <v>1</v>
      </c>
      <c r="M16" s="90"/>
      <c r="N16" s="96">
        <v>1</v>
      </c>
      <c r="O16" s="97"/>
      <c r="P16" s="97"/>
      <c r="Q16" s="98">
        <v>3</v>
      </c>
      <c r="R16" s="91"/>
      <c r="S16" s="91"/>
      <c r="T16" s="91"/>
    </row>
    <row r="17" spans="1:20" ht="63.75" x14ac:dyDescent="0.25">
      <c r="A17" s="590"/>
      <c r="B17" s="92" t="s">
        <v>228</v>
      </c>
      <c r="C17" s="100" t="s">
        <v>229</v>
      </c>
      <c r="D17" s="105" t="s">
        <v>230</v>
      </c>
      <c r="E17" s="101" t="s">
        <v>231</v>
      </c>
      <c r="F17" s="95"/>
      <c r="G17" s="95" t="s">
        <v>198</v>
      </c>
      <c r="H17" s="87" t="s">
        <v>232</v>
      </c>
      <c r="I17" s="102"/>
      <c r="J17" s="96"/>
      <c r="K17" s="98"/>
      <c r="L17" s="89"/>
      <c r="M17" s="90"/>
      <c r="N17" s="96">
        <v>1</v>
      </c>
      <c r="O17" s="97"/>
      <c r="P17" s="97"/>
      <c r="Q17" s="98">
        <v>1</v>
      </c>
      <c r="R17" s="91"/>
      <c r="S17" s="91"/>
      <c r="T17" s="91"/>
    </row>
    <row r="18" spans="1:20" ht="38.25" x14ac:dyDescent="0.25">
      <c r="A18" s="590"/>
      <c r="B18" s="92" t="s">
        <v>233</v>
      </c>
      <c r="C18" s="100" t="s">
        <v>234</v>
      </c>
      <c r="D18" s="105" t="s">
        <v>230</v>
      </c>
      <c r="E18" s="101" t="s">
        <v>235</v>
      </c>
      <c r="F18" s="101" t="s">
        <v>140</v>
      </c>
      <c r="G18" s="101" t="s">
        <v>236</v>
      </c>
      <c r="H18" s="87" t="s">
        <v>194</v>
      </c>
      <c r="I18" s="106"/>
      <c r="J18" s="107"/>
      <c r="K18" s="108"/>
      <c r="L18" s="96">
        <v>1</v>
      </c>
      <c r="M18" s="109"/>
      <c r="N18" s="107"/>
      <c r="O18" s="108"/>
      <c r="P18" s="108"/>
      <c r="Q18" s="98">
        <v>1</v>
      </c>
      <c r="R18" s="110"/>
      <c r="S18" s="110"/>
      <c r="T18" s="110"/>
    </row>
    <row r="19" spans="1:20" ht="51.75" thickBot="1" x14ac:dyDescent="0.3">
      <c r="A19" s="591"/>
      <c r="B19" s="111" t="s">
        <v>237</v>
      </c>
      <c r="C19" s="112" t="s">
        <v>238</v>
      </c>
      <c r="D19" s="113" t="s">
        <v>196</v>
      </c>
      <c r="E19" s="114" t="s">
        <v>239</v>
      </c>
      <c r="F19" s="114" t="s">
        <v>124</v>
      </c>
      <c r="G19" s="114" t="s">
        <v>240</v>
      </c>
      <c r="H19" s="115" t="s">
        <v>172</v>
      </c>
      <c r="I19" s="106"/>
      <c r="J19" s="96">
        <v>1</v>
      </c>
      <c r="K19" s="90"/>
      <c r="L19" s="96">
        <v>1</v>
      </c>
      <c r="M19" s="90"/>
      <c r="N19" s="96">
        <v>1</v>
      </c>
      <c r="O19" s="108"/>
      <c r="P19" s="108"/>
      <c r="Q19" s="98">
        <v>3</v>
      </c>
      <c r="R19" s="110"/>
      <c r="S19" s="110"/>
      <c r="T19" s="110"/>
    </row>
    <row r="20" spans="1:20" ht="75" x14ac:dyDescent="0.25">
      <c r="A20" s="590" t="s">
        <v>241</v>
      </c>
      <c r="B20" s="116" t="s">
        <v>29</v>
      </c>
      <c r="C20" s="100" t="s">
        <v>242</v>
      </c>
      <c r="D20" s="101" t="s">
        <v>243</v>
      </c>
      <c r="E20" s="95" t="s">
        <v>218</v>
      </c>
      <c r="F20" s="117" t="s">
        <v>129</v>
      </c>
      <c r="G20" s="117" t="s">
        <v>135</v>
      </c>
      <c r="H20" s="118" t="s">
        <v>172</v>
      </c>
      <c r="I20" s="102"/>
      <c r="J20" s="96">
        <v>1</v>
      </c>
      <c r="K20" s="470">
        <v>1</v>
      </c>
      <c r="L20" s="96">
        <v>1</v>
      </c>
      <c r="M20" s="90"/>
      <c r="N20" s="96">
        <v>1</v>
      </c>
      <c r="O20" s="98"/>
      <c r="P20" s="98"/>
      <c r="Q20" s="98">
        <v>3</v>
      </c>
      <c r="R20" s="119"/>
      <c r="S20" s="471" t="s">
        <v>784</v>
      </c>
      <c r="T20" s="119"/>
    </row>
    <row r="21" spans="1:20" ht="51" x14ac:dyDescent="0.25">
      <c r="A21" s="590"/>
      <c r="B21" s="116" t="s">
        <v>144</v>
      </c>
      <c r="C21" s="120" t="s">
        <v>244</v>
      </c>
      <c r="D21" s="121" t="s">
        <v>245</v>
      </c>
      <c r="E21" s="104" t="s">
        <v>246</v>
      </c>
      <c r="F21" s="104" t="s">
        <v>140</v>
      </c>
      <c r="G21" s="95" t="s">
        <v>198</v>
      </c>
      <c r="H21" s="87" t="s">
        <v>208</v>
      </c>
      <c r="I21" s="88"/>
      <c r="J21" s="89"/>
      <c r="K21" s="90"/>
      <c r="L21" s="96">
        <v>1</v>
      </c>
      <c r="M21" s="90"/>
      <c r="N21" s="96">
        <v>1</v>
      </c>
      <c r="O21" s="98"/>
      <c r="P21" s="98"/>
      <c r="Q21" s="98">
        <v>2</v>
      </c>
      <c r="R21" s="119"/>
      <c r="S21" s="119"/>
      <c r="T21" s="119"/>
    </row>
    <row r="22" spans="1:20" ht="105" x14ac:dyDescent="0.25">
      <c r="A22" s="590"/>
      <c r="B22" s="116" t="s">
        <v>174</v>
      </c>
      <c r="C22" s="120" t="s">
        <v>247</v>
      </c>
      <c r="D22" s="94" t="s">
        <v>248</v>
      </c>
      <c r="E22" s="95" t="s">
        <v>218</v>
      </c>
      <c r="F22" s="104" t="s">
        <v>140</v>
      </c>
      <c r="G22" s="104" t="s">
        <v>220</v>
      </c>
      <c r="H22" s="87" t="s">
        <v>199</v>
      </c>
      <c r="I22" s="88"/>
      <c r="J22" s="96">
        <v>1</v>
      </c>
      <c r="K22" s="90"/>
      <c r="L22" s="96">
        <v>1</v>
      </c>
      <c r="M22" s="90"/>
      <c r="N22" s="96">
        <v>1</v>
      </c>
      <c r="O22" s="98"/>
      <c r="P22" s="98"/>
      <c r="Q22" s="98">
        <v>3</v>
      </c>
      <c r="R22" s="119"/>
      <c r="S22" s="468" t="s">
        <v>785</v>
      </c>
      <c r="T22" s="119"/>
    </row>
    <row r="23" spans="1:20" ht="51.75" thickBot="1" x14ac:dyDescent="0.3">
      <c r="A23" s="592"/>
      <c r="B23" s="122" t="s">
        <v>249</v>
      </c>
      <c r="C23" s="123" t="s">
        <v>250</v>
      </c>
      <c r="D23" s="124" t="s">
        <v>251</v>
      </c>
      <c r="E23" s="125" t="s">
        <v>218</v>
      </c>
      <c r="F23" s="126" t="s">
        <v>140</v>
      </c>
      <c r="G23" s="125" t="s">
        <v>198</v>
      </c>
      <c r="H23" s="127" t="s">
        <v>199</v>
      </c>
      <c r="I23" s="88"/>
      <c r="J23" s="96">
        <v>1</v>
      </c>
      <c r="K23" s="90"/>
      <c r="L23" s="96">
        <v>1</v>
      </c>
      <c r="M23" s="90"/>
      <c r="N23" s="96">
        <v>1</v>
      </c>
      <c r="O23" s="98"/>
      <c r="P23" s="98"/>
      <c r="Q23" s="98">
        <v>3</v>
      </c>
      <c r="R23" s="119"/>
      <c r="S23" s="119"/>
      <c r="T23" s="119"/>
    </row>
    <row r="24" spans="1:20" ht="51" x14ac:dyDescent="0.25">
      <c r="A24" s="589" t="s">
        <v>252</v>
      </c>
      <c r="B24" s="128" t="s">
        <v>36</v>
      </c>
      <c r="C24" s="129" t="s">
        <v>253</v>
      </c>
      <c r="D24" s="130" t="s">
        <v>254</v>
      </c>
      <c r="E24" s="130" t="s">
        <v>255</v>
      </c>
      <c r="F24" s="130" t="s">
        <v>140</v>
      </c>
      <c r="G24" s="130" t="s">
        <v>198</v>
      </c>
      <c r="H24" s="131" t="s">
        <v>208</v>
      </c>
      <c r="I24" s="132"/>
      <c r="J24" s="133"/>
      <c r="K24" s="134"/>
      <c r="L24" s="96">
        <v>1</v>
      </c>
      <c r="M24" s="90"/>
      <c r="N24" s="96">
        <v>1</v>
      </c>
      <c r="O24" s="135"/>
      <c r="P24" s="136"/>
      <c r="Q24" s="136">
        <v>2</v>
      </c>
      <c r="R24" s="137"/>
      <c r="S24" s="137"/>
      <c r="T24" s="137"/>
    </row>
    <row r="25" spans="1:20" ht="51" x14ac:dyDescent="0.25">
      <c r="A25" s="590"/>
      <c r="B25" s="116" t="s">
        <v>178</v>
      </c>
      <c r="C25" s="138" t="s">
        <v>256</v>
      </c>
      <c r="D25" s="139" t="s">
        <v>257</v>
      </c>
      <c r="E25" s="104" t="s">
        <v>258</v>
      </c>
      <c r="F25" s="104" t="s">
        <v>140</v>
      </c>
      <c r="G25" s="104" t="s">
        <v>236</v>
      </c>
      <c r="H25" s="87" t="s">
        <v>199</v>
      </c>
      <c r="I25" s="140"/>
      <c r="J25" s="141">
        <v>5</v>
      </c>
      <c r="K25" s="142"/>
      <c r="L25" s="141">
        <v>5</v>
      </c>
      <c r="M25" s="142"/>
      <c r="N25" s="141">
        <v>6</v>
      </c>
      <c r="O25" s="143"/>
      <c r="P25" s="98"/>
      <c r="Q25" s="98"/>
      <c r="R25" s="119"/>
      <c r="S25" s="119"/>
      <c r="T25" s="119"/>
    </row>
    <row r="26" spans="1:20" ht="51" x14ac:dyDescent="0.25">
      <c r="A26" s="590"/>
      <c r="B26" s="116" t="s">
        <v>153</v>
      </c>
      <c r="C26" s="138" t="s">
        <v>259</v>
      </c>
      <c r="D26" s="121">
        <v>1</v>
      </c>
      <c r="E26" s="104" t="s">
        <v>260</v>
      </c>
      <c r="F26" s="104" t="s">
        <v>140</v>
      </c>
      <c r="G26" s="104" t="s">
        <v>236</v>
      </c>
      <c r="H26" s="87" t="s">
        <v>261</v>
      </c>
      <c r="I26" s="88"/>
      <c r="J26" s="89"/>
      <c r="K26" s="90"/>
      <c r="L26" s="89">
        <v>0.5</v>
      </c>
      <c r="M26" s="90"/>
      <c r="N26" s="89">
        <v>0.5</v>
      </c>
      <c r="O26" s="97"/>
      <c r="P26" s="97"/>
      <c r="Q26" s="97">
        <v>1</v>
      </c>
      <c r="R26" s="119"/>
      <c r="S26" s="119"/>
      <c r="T26" s="119"/>
    </row>
    <row r="27" spans="1:20" ht="120" x14ac:dyDescent="0.25">
      <c r="A27" s="590"/>
      <c r="B27" s="116" t="s">
        <v>262</v>
      </c>
      <c r="C27" s="144" t="s">
        <v>263</v>
      </c>
      <c r="D27" s="121">
        <v>1</v>
      </c>
      <c r="E27" s="104" t="s">
        <v>264</v>
      </c>
      <c r="F27" s="104" t="s">
        <v>140</v>
      </c>
      <c r="G27" s="104" t="s">
        <v>119</v>
      </c>
      <c r="H27" s="87" t="s">
        <v>199</v>
      </c>
      <c r="I27" s="88"/>
      <c r="J27" s="89">
        <v>0.33</v>
      </c>
      <c r="K27" s="90">
        <v>0.33</v>
      </c>
      <c r="L27" s="89">
        <v>0.33</v>
      </c>
      <c r="M27" s="90"/>
      <c r="N27" s="89">
        <v>0.33400000000000002</v>
      </c>
      <c r="O27" s="97"/>
      <c r="P27" s="97"/>
      <c r="Q27" s="97">
        <v>1</v>
      </c>
      <c r="R27" s="119"/>
      <c r="S27" s="468" t="s">
        <v>782</v>
      </c>
      <c r="T27" s="119"/>
    </row>
    <row r="28" spans="1:20" ht="51" x14ac:dyDescent="0.25">
      <c r="A28" s="590"/>
      <c r="B28" s="116" t="s">
        <v>265</v>
      </c>
      <c r="C28" s="138" t="s">
        <v>266</v>
      </c>
      <c r="D28" s="139" t="s">
        <v>267</v>
      </c>
      <c r="E28" s="104" t="s">
        <v>268</v>
      </c>
      <c r="F28" s="104" t="s">
        <v>140</v>
      </c>
      <c r="G28" s="104" t="s">
        <v>220</v>
      </c>
      <c r="H28" s="87" t="s">
        <v>232</v>
      </c>
      <c r="I28" s="102"/>
      <c r="J28" s="96"/>
      <c r="K28" s="103"/>
      <c r="L28" s="96"/>
      <c r="M28" s="103"/>
      <c r="N28" s="96">
        <v>1</v>
      </c>
      <c r="O28" s="97"/>
      <c r="P28" s="98"/>
      <c r="Q28" s="98">
        <v>1</v>
      </c>
      <c r="R28" s="119"/>
      <c r="S28" s="119" t="s">
        <v>786</v>
      </c>
      <c r="T28" s="119"/>
    </row>
    <row r="29" spans="1:20" ht="105" x14ac:dyDescent="0.25">
      <c r="A29" s="590"/>
      <c r="B29" s="116" t="s">
        <v>269</v>
      </c>
      <c r="C29" s="99" t="s">
        <v>270</v>
      </c>
      <c r="D29" s="145" t="s">
        <v>271</v>
      </c>
      <c r="E29" s="95" t="s">
        <v>272</v>
      </c>
      <c r="F29" s="104" t="s">
        <v>273</v>
      </c>
      <c r="G29" s="104" t="s">
        <v>274</v>
      </c>
      <c r="H29" s="87" t="s">
        <v>275</v>
      </c>
      <c r="I29" s="146"/>
      <c r="J29" s="96">
        <v>1</v>
      </c>
      <c r="K29" s="90"/>
      <c r="L29" s="96">
        <v>1</v>
      </c>
      <c r="M29" s="103"/>
      <c r="N29" s="96"/>
      <c r="O29" s="98"/>
      <c r="P29" s="98"/>
      <c r="Q29" s="98">
        <v>2</v>
      </c>
      <c r="R29" s="119"/>
      <c r="S29" s="468" t="s">
        <v>787</v>
      </c>
      <c r="T29" s="119"/>
    </row>
    <row r="30" spans="1:20" ht="38.25" x14ac:dyDescent="0.25">
      <c r="A30" s="590"/>
      <c r="B30" s="116" t="s">
        <v>276</v>
      </c>
      <c r="C30" s="145" t="s">
        <v>277</v>
      </c>
      <c r="D30" s="101" t="s">
        <v>278</v>
      </c>
      <c r="E30" s="95" t="s">
        <v>279</v>
      </c>
      <c r="F30" s="117" t="s">
        <v>124</v>
      </c>
      <c r="G30" s="117" t="s">
        <v>125</v>
      </c>
      <c r="H30" s="118" t="s">
        <v>172</v>
      </c>
      <c r="I30" s="146"/>
      <c r="J30" s="96"/>
      <c r="K30" s="103"/>
      <c r="L30" s="96"/>
      <c r="M30" s="103"/>
      <c r="N30" s="96"/>
      <c r="O30" s="98"/>
      <c r="P30" s="98"/>
      <c r="Q30" s="98"/>
      <c r="R30" s="119"/>
      <c r="S30" s="119"/>
      <c r="T30" s="119"/>
    </row>
    <row r="31" spans="1:20" ht="165.75" thickBot="1" x14ac:dyDescent="0.3">
      <c r="A31" s="591"/>
      <c r="B31" s="147" t="s">
        <v>280</v>
      </c>
      <c r="C31" s="112" t="s">
        <v>281</v>
      </c>
      <c r="D31" s="112" t="s">
        <v>282</v>
      </c>
      <c r="E31" s="114" t="s">
        <v>218</v>
      </c>
      <c r="F31" s="114" t="s">
        <v>219</v>
      </c>
      <c r="G31" s="148" t="s">
        <v>283</v>
      </c>
      <c r="H31" s="115" t="s">
        <v>194</v>
      </c>
      <c r="I31" s="149"/>
      <c r="J31" s="96"/>
      <c r="K31" s="103">
        <v>1</v>
      </c>
      <c r="L31" s="96">
        <v>1</v>
      </c>
      <c r="M31" s="103"/>
      <c r="N31" s="96"/>
      <c r="O31" s="98"/>
      <c r="P31" s="98"/>
      <c r="Q31" s="98">
        <v>1</v>
      </c>
      <c r="R31" s="119"/>
      <c r="S31" s="468" t="s">
        <v>788</v>
      </c>
      <c r="T31" s="119"/>
    </row>
  </sheetData>
  <mergeCells count="15">
    <mergeCell ref="S5:S7"/>
    <mergeCell ref="T5:T7"/>
    <mergeCell ref="A6:H6"/>
    <mergeCell ref="B7:C7"/>
    <mergeCell ref="A5:H5"/>
    <mergeCell ref="I5:J6"/>
    <mergeCell ref="K5:L6"/>
    <mergeCell ref="M5:N6"/>
    <mergeCell ref="O5:O7"/>
    <mergeCell ref="P5:P7"/>
    <mergeCell ref="A8:A19"/>
    <mergeCell ref="A20:A23"/>
    <mergeCell ref="A24:A31"/>
    <mergeCell ref="Q5:Q7"/>
    <mergeCell ref="R5:R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topLeftCell="D1" zoomScale="80" zoomScaleNormal="80" workbookViewId="0">
      <selection activeCell="A2" sqref="A2:H2"/>
    </sheetView>
  </sheetViews>
  <sheetFormatPr baseColWidth="10" defaultColWidth="11.42578125" defaultRowHeight="74.25" customHeight="1" x14ac:dyDescent="0.25"/>
  <cols>
    <col min="1" max="1" width="29.7109375" customWidth="1"/>
    <col min="2" max="2" width="5.28515625" customWidth="1"/>
    <col min="3" max="3" width="48.140625" customWidth="1"/>
    <col min="4" max="4" width="11.7109375" bestFit="1" customWidth="1"/>
    <col min="5" max="5" width="32.42578125" customWidth="1"/>
    <col min="6" max="6" width="19" customWidth="1"/>
    <col min="7" max="7" width="20.7109375" customWidth="1"/>
    <col min="8" max="8" width="17.42578125" customWidth="1"/>
    <col min="9" max="9" width="10.28515625" bestFit="1" customWidth="1"/>
    <col min="10" max="10" width="9.85546875" bestFit="1" customWidth="1"/>
    <col min="11" max="11" width="10.28515625" bestFit="1" customWidth="1"/>
    <col min="12" max="12" width="9.85546875" bestFit="1" customWidth="1"/>
    <col min="13" max="13" width="10.28515625" bestFit="1" customWidth="1"/>
    <col min="14" max="14" width="9.85546875" bestFit="1" customWidth="1"/>
    <col min="15" max="16" width="10.42578125" customWidth="1"/>
    <col min="17" max="17" width="29" customWidth="1"/>
    <col min="18" max="18" width="58" customWidth="1"/>
    <col min="19" max="19" width="29" customWidth="1"/>
  </cols>
  <sheetData>
    <row r="1" spans="1:19" ht="74.25" customHeight="1" thickBot="1" x14ac:dyDescent="0.3">
      <c r="A1" s="478"/>
      <c r="B1" s="478"/>
      <c r="C1" s="478"/>
      <c r="D1" s="478"/>
      <c r="E1" s="478"/>
      <c r="F1" s="478"/>
      <c r="G1" s="478"/>
      <c r="H1" s="478"/>
      <c r="I1" s="478"/>
      <c r="J1" s="478"/>
      <c r="K1" s="478"/>
      <c r="L1" s="478"/>
      <c r="M1" s="478"/>
      <c r="N1" s="478"/>
      <c r="O1" s="478"/>
      <c r="P1" s="478"/>
      <c r="Q1" s="478"/>
      <c r="R1" s="478"/>
      <c r="S1" s="478"/>
    </row>
    <row r="2" spans="1:19" ht="24" customHeight="1" thickBot="1" x14ac:dyDescent="0.3">
      <c r="A2" s="601" t="s">
        <v>284</v>
      </c>
      <c r="B2" s="618"/>
      <c r="C2" s="618"/>
      <c r="D2" s="618"/>
      <c r="E2" s="618"/>
      <c r="F2" s="618"/>
      <c r="G2" s="618"/>
      <c r="H2" s="618"/>
      <c r="I2" s="619" t="s">
        <v>82</v>
      </c>
      <c r="J2" s="620"/>
      <c r="K2" s="620" t="s">
        <v>5</v>
      </c>
      <c r="L2" s="620"/>
      <c r="M2" s="620" t="s">
        <v>6</v>
      </c>
      <c r="N2" s="620"/>
      <c r="O2" s="621" t="s">
        <v>285</v>
      </c>
      <c r="P2" s="623" t="s">
        <v>83</v>
      </c>
      <c r="Q2" s="625" t="s">
        <v>7</v>
      </c>
      <c r="R2" s="625" t="s">
        <v>286</v>
      </c>
      <c r="S2" s="627" t="s">
        <v>287</v>
      </c>
    </row>
    <row r="3" spans="1:19" ht="32.25" customHeight="1" thickBot="1" x14ac:dyDescent="0.3">
      <c r="A3" s="202"/>
      <c r="B3" s="610" t="s">
        <v>15</v>
      </c>
      <c r="C3" s="610"/>
      <c r="D3" s="203" t="s">
        <v>16</v>
      </c>
      <c r="E3" s="203" t="s">
        <v>189</v>
      </c>
      <c r="F3" s="203" t="s">
        <v>17</v>
      </c>
      <c r="G3" s="204" t="s">
        <v>18</v>
      </c>
      <c r="H3" s="205" t="s">
        <v>19</v>
      </c>
      <c r="I3" s="206" t="s">
        <v>20</v>
      </c>
      <c r="J3" s="207" t="s">
        <v>21</v>
      </c>
      <c r="K3" s="207" t="s">
        <v>20</v>
      </c>
      <c r="L3" s="207" t="s">
        <v>21</v>
      </c>
      <c r="M3" s="207" t="s">
        <v>20</v>
      </c>
      <c r="N3" s="207" t="s">
        <v>21</v>
      </c>
      <c r="O3" s="622"/>
      <c r="P3" s="624"/>
      <c r="Q3" s="626"/>
      <c r="R3" s="626"/>
      <c r="S3" s="628"/>
    </row>
    <row r="4" spans="1:19" ht="62.25" customHeight="1" x14ac:dyDescent="0.25">
      <c r="A4" s="611" t="s">
        <v>288</v>
      </c>
      <c r="B4" s="92">
        <v>1.1000000000000001</v>
      </c>
      <c r="C4" s="99" t="s">
        <v>289</v>
      </c>
      <c r="D4" s="208">
        <v>1</v>
      </c>
      <c r="E4" s="209" t="s">
        <v>290</v>
      </c>
      <c r="F4" s="95" t="s">
        <v>291</v>
      </c>
      <c r="G4" s="95" t="s">
        <v>292</v>
      </c>
      <c r="H4" s="210" t="s">
        <v>293</v>
      </c>
      <c r="I4" s="211"/>
      <c r="J4" s="212"/>
      <c r="K4" s="213"/>
      <c r="L4" s="214">
        <v>1</v>
      </c>
      <c r="M4" s="213"/>
      <c r="N4" s="212"/>
      <c r="O4" s="215">
        <f>J4+L4+N4</f>
        <v>1</v>
      </c>
      <c r="P4" s="215">
        <f>K4+M4+O4</f>
        <v>1</v>
      </c>
      <c r="Q4" s="216"/>
      <c r="R4" s="217"/>
      <c r="S4" s="217"/>
    </row>
    <row r="5" spans="1:19" ht="80.25" customHeight="1" thickBot="1" x14ac:dyDescent="0.3">
      <c r="A5" s="612"/>
      <c r="B5" s="92">
        <v>1.2</v>
      </c>
      <c r="C5" s="138" t="s">
        <v>294</v>
      </c>
      <c r="D5" s="218">
        <v>1</v>
      </c>
      <c r="E5" s="209" t="s">
        <v>295</v>
      </c>
      <c r="F5" s="95" t="s">
        <v>296</v>
      </c>
      <c r="G5" s="95" t="s">
        <v>292</v>
      </c>
      <c r="H5" s="219" t="s">
        <v>293</v>
      </c>
      <c r="I5" s="220"/>
      <c r="J5" s="89"/>
      <c r="K5" s="90"/>
      <c r="L5" s="89">
        <v>0.5</v>
      </c>
      <c r="M5" s="90"/>
      <c r="N5" s="89">
        <v>0.5</v>
      </c>
      <c r="O5" s="103">
        <f t="shared" ref="O5:P13" si="0">J5+L5+N5</f>
        <v>1</v>
      </c>
      <c r="P5" s="90">
        <v>1</v>
      </c>
      <c r="Q5" s="149"/>
      <c r="R5" s="119"/>
      <c r="S5" s="119"/>
    </row>
    <row r="6" spans="1:19" ht="66.75" customHeight="1" thickBot="1" x14ac:dyDescent="0.3">
      <c r="A6" s="221" t="s">
        <v>297</v>
      </c>
      <c r="B6" s="222">
        <v>2.1</v>
      </c>
      <c r="C6" s="99" t="s">
        <v>298</v>
      </c>
      <c r="D6" s="95">
        <v>3</v>
      </c>
      <c r="E6" s="209" t="s">
        <v>299</v>
      </c>
      <c r="F6" s="95" t="s">
        <v>300</v>
      </c>
      <c r="G6" s="95" t="s">
        <v>301</v>
      </c>
      <c r="H6" s="223" t="s">
        <v>302</v>
      </c>
      <c r="I6" s="224"/>
      <c r="J6" s="96">
        <v>1</v>
      </c>
      <c r="K6" s="103"/>
      <c r="L6" s="96">
        <v>1</v>
      </c>
      <c r="M6" s="103"/>
      <c r="N6" s="96">
        <v>1</v>
      </c>
      <c r="O6" s="103">
        <f t="shared" si="0"/>
        <v>3</v>
      </c>
      <c r="P6" s="103">
        <f t="shared" si="0"/>
        <v>3</v>
      </c>
      <c r="Q6" s="149"/>
      <c r="R6" s="119"/>
      <c r="S6" s="119"/>
    </row>
    <row r="7" spans="1:19" ht="58.5" customHeight="1" thickBot="1" x14ac:dyDescent="0.3">
      <c r="A7" s="225" t="s">
        <v>303</v>
      </c>
      <c r="B7" s="116">
        <v>3.1</v>
      </c>
      <c r="C7" s="145" t="s">
        <v>304</v>
      </c>
      <c r="D7" s="95">
        <v>1</v>
      </c>
      <c r="E7" s="209" t="s">
        <v>305</v>
      </c>
      <c r="F7" s="95" t="s">
        <v>291</v>
      </c>
      <c r="G7" s="104" t="s">
        <v>306</v>
      </c>
      <c r="H7" s="223" t="s">
        <v>307</v>
      </c>
      <c r="I7" s="226"/>
      <c r="J7" s="96"/>
      <c r="K7" s="103"/>
      <c r="L7" s="96"/>
      <c r="M7" s="103"/>
      <c r="N7" s="96">
        <v>1</v>
      </c>
      <c r="O7" s="103">
        <f t="shared" si="0"/>
        <v>1</v>
      </c>
      <c r="P7" s="103">
        <f t="shared" si="0"/>
        <v>1</v>
      </c>
      <c r="Q7" s="149"/>
      <c r="R7" s="119"/>
      <c r="S7" s="119"/>
    </row>
    <row r="8" spans="1:19" ht="129.75" customHeight="1" x14ac:dyDescent="0.25">
      <c r="A8" s="613" t="s">
        <v>308</v>
      </c>
      <c r="B8" s="116" t="s">
        <v>44</v>
      </c>
      <c r="C8" s="120" t="s">
        <v>309</v>
      </c>
      <c r="D8" s="104">
        <v>2</v>
      </c>
      <c r="E8" s="227" t="s">
        <v>310</v>
      </c>
      <c r="F8" s="104" t="s">
        <v>789</v>
      </c>
      <c r="G8" s="104" t="s">
        <v>311</v>
      </c>
      <c r="H8" s="223" t="s">
        <v>307</v>
      </c>
      <c r="I8" s="224"/>
      <c r="J8" s="96"/>
      <c r="K8" s="103">
        <v>1</v>
      </c>
      <c r="L8" s="96">
        <v>1</v>
      </c>
      <c r="M8" s="103"/>
      <c r="N8" s="96">
        <v>1</v>
      </c>
      <c r="O8" s="103">
        <f t="shared" si="0"/>
        <v>2</v>
      </c>
      <c r="P8" s="103">
        <f t="shared" si="0"/>
        <v>3</v>
      </c>
      <c r="Q8" s="149"/>
      <c r="R8" s="468" t="s">
        <v>790</v>
      </c>
      <c r="S8" s="119"/>
    </row>
    <row r="9" spans="1:19" ht="80.25" customHeight="1" x14ac:dyDescent="0.25">
      <c r="A9" s="614"/>
      <c r="B9" s="116" t="s">
        <v>312</v>
      </c>
      <c r="C9" s="120" t="s">
        <v>313</v>
      </c>
      <c r="D9" s="228">
        <v>2</v>
      </c>
      <c r="E9" s="227" t="s">
        <v>314</v>
      </c>
      <c r="F9" s="104" t="s">
        <v>315</v>
      </c>
      <c r="G9" s="104" t="s">
        <v>316</v>
      </c>
      <c r="H9" s="223" t="s">
        <v>307</v>
      </c>
      <c r="I9" s="224"/>
      <c r="J9" s="96"/>
      <c r="K9" s="103"/>
      <c r="L9" s="96">
        <v>1</v>
      </c>
      <c r="M9" s="103"/>
      <c r="N9" s="96">
        <v>1</v>
      </c>
      <c r="O9" s="103">
        <f t="shared" si="0"/>
        <v>2</v>
      </c>
      <c r="P9" s="103">
        <f t="shared" si="0"/>
        <v>2</v>
      </c>
      <c r="Q9" s="149"/>
      <c r="R9" s="119"/>
      <c r="S9" s="119"/>
    </row>
    <row r="10" spans="1:19" ht="56.25" customHeight="1" thickBot="1" x14ac:dyDescent="0.3">
      <c r="A10" s="615"/>
      <c r="B10" s="116" t="s">
        <v>317</v>
      </c>
      <c r="C10" s="120" t="s">
        <v>318</v>
      </c>
      <c r="D10" s="121">
        <v>1</v>
      </c>
      <c r="E10" s="227" t="s">
        <v>319</v>
      </c>
      <c r="F10" s="104" t="s">
        <v>320</v>
      </c>
      <c r="G10" s="104" t="s">
        <v>321</v>
      </c>
      <c r="H10" s="229" t="s">
        <v>307</v>
      </c>
      <c r="I10" s="224"/>
      <c r="J10" s="96"/>
      <c r="K10" s="103"/>
      <c r="L10" s="89">
        <v>0.5</v>
      </c>
      <c r="M10" s="103"/>
      <c r="N10" s="89">
        <v>0.5</v>
      </c>
      <c r="O10" s="103">
        <f t="shared" si="0"/>
        <v>1</v>
      </c>
      <c r="P10" s="230">
        <v>1</v>
      </c>
      <c r="Q10" s="149"/>
      <c r="R10" s="119"/>
      <c r="S10" s="119"/>
    </row>
    <row r="11" spans="1:19" ht="102" customHeight="1" thickBot="1" x14ac:dyDescent="0.3">
      <c r="A11" s="231" t="s">
        <v>322</v>
      </c>
      <c r="B11" s="116" t="s">
        <v>48</v>
      </c>
      <c r="C11" s="120" t="s">
        <v>323</v>
      </c>
      <c r="D11" s="121">
        <v>1</v>
      </c>
      <c r="E11" s="227" t="s">
        <v>324</v>
      </c>
      <c r="F11" s="104" t="s">
        <v>320</v>
      </c>
      <c r="G11" s="104" t="s">
        <v>321</v>
      </c>
      <c r="H11" s="229" t="s">
        <v>307</v>
      </c>
      <c r="I11" s="224"/>
      <c r="J11" s="96"/>
      <c r="K11" s="103"/>
      <c r="L11" s="89">
        <v>0.5</v>
      </c>
      <c r="M11" s="103"/>
      <c r="N11" s="89">
        <v>0.5</v>
      </c>
      <c r="O11" s="103">
        <f t="shared" si="0"/>
        <v>1</v>
      </c>
      <c r="P11" s="230">
        <v>1</v>
      </c>
      <c r="Q11" s="149"/>
      <c r="R11" s="119"/>
      <c r="S11" s="119"/>
    </row>
    <row r="12" spans="1:19" ht="38.25" x14ac:dyDescent="0.25">
      <c r="A12" s="616" t="s">
        <v>325</v>
      </c>
      <c r="B12" s="116" t="s">
        <v>326</v>
      </c>
      <c r="C12" s="120" t="s">
        <v>327</v>
      </c>
      <c r="D12" s="121">
        <v>1</v>
      </c>
      <c r="E12" s="227" t="s">
        <v>328</v>
      </c>
      <c r="F12" s="104" t="s">
        <v>329</v>
      </c>
      <c r="G12" s="104" t="s">
        <v>330</v>
      </c>
      <c r="H12" s="229" t="s">
        <v>307</v>
      </c>
      <c r="I12" s="224"/>
      <c r="J12" s="96"/>
      <c r="K12" s="103"/>
      <c r="L12" s="96"/>
      <c r="M12" s="103"/>
      <c r="N12" s="89">
        <v>1</v>
      </c>
      <c r="O12" s="103">
        <f t="shared" si="0"/>
        <v>1</v>
      </c>
      <c r="P12" s="230">
        <v>1</v>
      </c>
      <c r="Q12" s="149"/>
      <c r="R12" s="119"/>
      <c r="S12" s="119"/>
    </row>
    <row r="13" spans="1:19" ht="90.75" customHeight="1" thickBot="1" x14ac:dyDescent="0.3">
      <c r="A13" s="617"/>
      <c r="B13" s="116" t="s">
        <v>331</v>
      </c>
      <c r="C13" s="120" t="s">
        <v>332</v>
      </c>
      <c r="D13" s="121">
        <v>1</v>
      </c>
      <c r="E13" s="227" t="s">
        <v>333</v>
      </c>
      <c r="F13" s="104" t="s">
        <v>329</v>
      </c>
      <c r="G13" s="104" t="s">
        <v>330</v>
      </c>
      <c r="H13" s="229" t="s">
        <v>307</v>
      </c>
      <c r="I13" s="232"/>
      <c r="J13" s="233"/>
      <c r="K13" s="234"/>
      <c r="L13" s="235">
        <v>0.5</v>
      </c>
      <c r="M13" s="234"/>
      <c r="N13" s="235">
        <v>0.5</v>
      </c>
      <c r="O13" s="234">
        <f t="shared" si="0"/>
        <v>1</v>
      </c>
      <c r="P13" s="236">
        <v>1</v>
      </c>
      <c r="Q13" s="149"/>
      <c r="R13" s="119"/>
      <c r="S13" s="119"/>
    </row>
    <row r="14" spans="1:19" ht="15.75" customHeight="1" x14ac:dyDescent="0.25">
      <c r="A14" s="237">
        <v>44875</v>
      </c>
      <c r="C14" s="238"/>
      <c r="P14" s="239"/>
    </row>
    <row r="15" spans="1:19" ht="74.25" customHeight="1" x14ac:dyDescent="0.25">
      <c r="C15" s="238"/>
    </row>
    <row r="16" spans="1:19" ht="74.25" customHeight="1" x14ac:dyDescent="0.25">
      <c r="C16" s="238"/>
    </row>
  </sheetData>
  <mergeCells count="14">
    <mergeCell ref="B3:C3"/>
    <mergeCell ref="A4:A5"/>
    <mergeCell ref="A8:A10"/>
    <mergeCell ref="A12:A13"/>
    <mergeCell ref="A1:S1"/>
    <mergeCell ref="A2:H2"/>
    <mergeCell ref="I2:J2"/>
    <mergeCell ref="K2:L2"/>
    <mergeCell ref="M2:N2"/>
    <mergeCell ref="O2:O3"/>
    <mergeCell ref="P2:P3"/>
    <mergeCell ref="Q2:Q3"/>
    <mergeCell ref="R2:R3"/>
    <mergeCell ref="S2:S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Q74"/>
  <sheetViews>
    <sheetView showGridLines="0" zoomScale="80" zoomScaleNormal="80" workbookViewId="0">
      <selection activeCell="F1" sqref="F1:N3"/>
    </sheetView>
  </sheetViews>
  <sheetFormatPr baseColWidth="10" defaultColWidth="11.42578125" defaultRowHeight="16.5" x14ac:dyDescent="0.3"/>
  <cols>
    <col min="1" max="1" width="5" style="340" bestFit="1" customWidth="1"/>
    <col min="2" max="2" width="7.85546875" style="340" customWidth="1"/>
    <col min="3" max="3" width="18.42578125" style="340" customWidth="1"/>
    <col min="4" max="4" width="27.85546875" style="340" customWidth="1"/>
    <col min="5" max="5" width="21.7109375" style="340" customWidth="1"/>
    <col min="6" max="6" width="46.5703125" style="78" customWidth="1"/>
    <col min="7" max="7" width="16.85546875" style="341" customWidth="1"/>
    <col min="8" max="8" width="16.42578125" style="78" customWidth="1"/>
    <col min="9" max="9" width="11.28515625" style="78" customWidth="1"/>
    <col min="10" max="10" width="6.140625" style="78" customWidth="1"/>
    <col min="11" max="11" width="13.5703125" style="78" customWidth="1"/>
    <col min="12" max="12" width="5.140625" style="78" customWidth="1"/>
    <col min="13" max="13" width="12.5703125" style="78" customWidth="1"/>
    <col min="14" max="14" width="3.7109375" style="78" customWidth="1"/>
    <col min="15" max="15" width="45.5703125" style="78" customWidth="1"/>
    <col min="16" max="16" width="7.140625" style="78" bestFit="1" customWidth="1"/>
    <col min="17" max="17" width="7.28515625" style="78" customWidth="1"/>
    <col min="18" max="18" width="6.85546875" style="78" customWidth="1"/>
    <col min="19" max="19" width="5" style="78" customWidth="1"/>
    <col min="20" max="20" width="7.28515625" style="78" customWidth="1"/>
    <col min="21" max="21" width="7.140625" style="78" customWidth="1"/>
    <col min="22" max="22" width="6.7109375" style="78" customWidth="1"/>
    <col min="23" max="23" width="6.28515625" style="78" customWidth="1"/>
    <col min="24" max="24" width="10.140625" style="78" customWidth="1"/>
    <col min="25" max="25" width="7" style="78" customWidth="1"/>
    <col min="26" max="26" width="13.42578125" style="78" customWidth="1"/>
    <col min="27" max="27" width="7.140625" style="78" customWidth="1"/>
    <col min="28" max="28" width="9" style="78" customWidth="1"/>
    <col min="29" max="29" width="7.28515625" style="78" customWidth="1"/>
    <col min="30" max="30" width="40.42578125" style="78" customWidth="1"/>
    <col min="31" max="31" width="27.28515625" style="78" customWidth="1"/>
    <col min="32" max="32" width="19.28515625" style="78" customWidth="1"/>
    <col min="33" max="33" width="18.5703125" style="78" customWidth="1"/>
    <col min="34" max="34" width="13.5703125" style="78" customWidth="1"/>
    <col min="35" max="35" width="13.85546875" style="78" customWidth="1"/>
    <col min="36" max="16384" width="11.42578125" style="78"/>
  </cols>
  <sheetData>
    <row r="1" spans="1:43" ht="29.25" customHeight="1" x14ac:dyDescent="0.3">
      <c r="F1" s="699" t="s">
        <v>334</v>
      </c>
      <c r="G1" s="699"/>
      <c r="H1" s="699"/>
      <c r="I1" s="699"/>
      <c r="J1" s="699"/>
      <c r="K1" s="699"/>
      <c r="L1" s="699"/>
      <c r="M1" s="699"/>
      <c r="N1" s="699"/>
    </row>
    <row r="2" spans="1:43" ht="39" customHeight="1" x14ac:dyDescent="0.3">
      <c r="C2" s="342"/>
      <c r="F2" s="699"/>
      <c r="G2" s="699"/>
      <c r="H2" s="699"/>
      <c r="I2" s="699"/>
      <c r="J2" s="699"/>
      <c r="K2" s="699"/>
      <c r="L2" s="699"/>
      <c r="M2" s="699"/>
      <c r="N2" s="699"/>
    </row>
    <row r="3" spans="1:43" ht="39" customHeight="1" x14ac:dyDescent="0.3">
      <c r="C3" s="343"/>
      <c r="F3" s="700"/>
      <c r="G3" s="700"/>
      <c r="H3" s="700"/>
      <c r="I3" s="700"/>
      <c r="J3" s="700"/>
      <c r="K3" s="700"/>
      <c r="L3" s="700"/>
      <c r="M3" s="700"/>
      <c r="N3" s="700"/>
    </row>
    <row r="4" spans="1:43" x14ac:dyDescent="0.3">
      <c r="A4" s="629" t="s">
        <v>335</v>
      </c>
      <c r="B4" s="630"/>
      <c r="C4" s="631"/>
      <c r="D4" s="344" t="s">
        <v>336</v>
      </c>
      <c r="E4" s="345"/>
      <c r="F4" s="345"/>
      <c r="G4" s="346"/>
      <c r="H4" s="347"/>
      <c r="I4" s="346"/>
      <c r="J4" s="346"/>
      <c r="K4" s="346"/>
      <c r="L4" s="346"/>
      <c r="M4" s="346"/>
      <c r="N4" s="348"/>
      <c r="O4" s="349"/>
      <c r="P4" s="349"/>
      <c r="Q4" s="349"/>
      <c r="R4" s="349"/>
      <c r="S4" s="349"/>
      <c r="T4" s="349"/>
      <c r="U4" s="349"/>
      <c r="V4" s="349"/>
      <c r="W4" s="349"/>
      <c r="X4" s="349"/>
      <c r="Y4" s="349"/>
      <c r="Z4" s="349"/>
      <c r="AA4" s="349"/>
      <c r="AB4" s="349"/>
      <c r="AC4" s="349"/>
      <c r="AD4" s="349"/>
      <c r="AE4" s="349"/>
      <c r="AF4" s="349"/>
      <c r="AG4" s="349"/>
      <c r="AH4" s="349"/>
      <c r="AI4" s="349"/>
    </row>
    <row r="5" spans="1:43" ht="30.75" customHeight="1" x14ac:dyDescent="0.3">
      <c r="A5" s="629" t="s">
        <v>337</v>
      </c>
      <c r="B5" s="630"/>
      <c r="C5" s="631"/>
      <c r="D5" s="632" t="s">
        <v>338</v>
      </c>
      <c r="E5" s="633"/>
      <c r="F5" s="633"/>
      <c r="G5" s="633"/>
      <c r="H5" s="633"/>
      <c r="I5" s="633"/>
      <c r="J5" s="633"/>
      <c r="K5" s="633"/>
      <c r="L5" s="633"/>
      <c r="M5" s="633"/>
      <c r="N5" s="634"/>
      <c r="O5" s="349"/>
      <c r="P5" s="349"/>
      <c r="Q5" s="349"/>
      <c r="R5" s="349"/>
      <c r="S5" s="349"/>
      <c r="T5" s="349"/>
      <c r="U5" s="349"/>
      <c r="V5" s="349"/>
      <c r="W5" s="349"/>
      <c r="X5" s="349"/>
      <c r="Y5" s="349"/>
      <c r="Z5" s="349"/>
      <c r="AA5" s="349"/>
      <c r="AB5" s="349"/>
      <c r="AC5" s="349"/>
      <c r="AD5" s="349"/>
      <c r="AE5" s="349"/>
      <c r="AF5" s="349"/>
      <c r="AG5" s="349"/>
      <c r="AH5" s="349"/>
      <c r="AI5" s="349"/>
    </row>
    <row r="6" spans="1:43" ht="32.25" customHeight="1" x14ac:dyDescent="0.3">
      <c r="A6" s="629" t="s">
        <v>339</v>
      </c>
      <c r="B6" s="630"/>
      <c r="C6" s="631"/>
      <c r="D6" s="632" t="s">
        <v>340</v>
      </c>
      <c r="E6" s="633"/>
      <c r="F6" s="633"/>
      <c r="G6" s="633"/>
      <c r="H6" s="633"/>
      <c r="I6" s="633"/>
      <c r="J6" s="633"/>
      <c r="K6" s="633"/>
      <c r="L6" s="633"/>
      <c r="M6" s="633"/>
      <c r="N6" s="634"/>
      <c r="O6" s="349"/>
      <c r="P6" s="349"/>
      <c r="Q6" s="349"/>
      <c r="R6" s="349"/>
      <c r="S6" s="349"/>
      <c r="T6" s="349"/>
      <c r="U6" s="349"/>
      <c r="V6" s="349"/>
      <c r="W6" s="349"/>
      <c r="X6" s="349"/>
      <c r="Y6" s="349"/>
      <c r="Z6" s="349"/>
      <c r="AA6" s="349"/>
      <c r="AB6" s="349"/>
      <c r="AC6" s="349"/>
      <c r="AD6" s="349"/>
      <c r="AE6" s="349"/>
      <c r="AF6" s="349"/>
      <c r="AG6" s="349"/>
      <c r="AH6" s="349"/>
      <c r="AI6" s="349"/>
    </row>
    <row r="7" spans="1:43" ht="32.25" customHeight="1" x14ac:dyDescent="0.3">
      <c r="A7" s="635" t="s">
        <v>341</v>
      </c>
      <c r="B7" s="636"/>
      <c r="C7" s="636"/>
      <c r="D7" s="636"/>
      <c r="E7" s="636"/>
      <c r="F7" s="636"/>
      <c r="G7" s="636"/>
      <c r="H7" s="636"/>
      <c r="I7" s="635" t="s">
        <v>342</v>
      </c>
      <c r="J7" s="636"/>
      <c r="K7" s="636"/>
      <c r="L7" s="636"/>
      <c r="M7" s="636"/>
      <c r="N7" s="637" t="s">
        <v>343</v>
      </c>
      <c r="O7" s="638"/>
      <c r="P7" s="638"/>
      <c r="Q7" s="638"/>
      <c r="R7" s="638"/>
      <c r="S7" s="638"/>
      <c r="T7" s="638"/>
      <c r="U7" s="638"/>
      <c r="V7" s="638"/>
      <c r="W7" s="638"/>
      <c r="X7" s="637" t="s">
        <v>344</v>
      </c>
      <c r="Y7" s="638"/>
      <c r="Z7" s="638"/>
      <c r="AA7" s="638"/>
      <c r="AB7" s="638"/>
      <c r="AC7" s="638"/>
      <c r="AD7" s="638" t="s">
        <v>345</v>
      </c>
      <c r="AE7" s="638"/>
      <c r="AF7" s="638"/>
      <c r="AG7" s="638"/>
      <c r="AH7" s="638"/>
      <c r="AI7" s="638"/>
    </row>
    <row r="8" spans="1:43" ht="16.5" customHeight="1" x14ac:dyDescent="0.3">
      <c r="A8" s="644" t="s">
        <v>346</v>
      </c>
      <c r="B8" s="350"/>
      <c r="C8" s="646" t="s">
        <v>347</v>
      </c>
      <c r="D8" s="640" t="s">
        <v>348</v>
      </c>
      <c r="E8" s="640" t="s">
        <v>349</v>
      </c>
      <c r="F8" s="647" t="s">
        <v>350</v>
      </c>
      <c r="G8" s="648" t="s">
        <v>351</v>
      </c>
      <c r="H8" s="640" t="s">
        <v>352</v>
      </c>
      <c r="I8" s="649" t="s">
        <v>353</v>
      </c>
      <c r="J8" s="639" t="s">
        <v>354</v>
      </c>
      <c r="K8" s="668" t="s">
        <v>355</v>
      </c>
      <c r="L8" s="639" t="s">
        <v>354</v>
      </c>
      <c r="M8" s="640" t="s">
        <v>356</v>
      </c>
      <c r="N8" s="642" t="s">
        <v>357</v>
      </c>
      <c r="O8" s="641" t="s">
        <v>358</v>
      </c>
      <c r="P8" s="641" t="s">
        <v>359</v>
      </c>
      <c r="Q8" s="641"/>
      <c r="R8" s="661" t="s">
        <v>360</v>
      </c>
      <c r="S8" s="662"/>
      <c r="T8" s="662"/>
      <c r="U8" s="662"/>
      <c r="V8" s="662"/>
      <c r="W8" s="663"/>
      <c r="X8" s="664" t="s">
        <v>361</v>
      </c>
      <c r="Y8" s="666" t="s">
        <v>354</v>
      </c>
      <c r="Z8" s="664" t="s">
        <v>362</v>
      </c>
      <c r="AA8" s="666" t="s">
        <v>354</v>
      </c>
      <c r="AB8" s="660" t="s">
        <v>363</v>
      </c>
      <c r="AC8" s="642" t="s">
        <v>364</v>
      </c>
      <c r="AD8" s="641" t="s">
        <v>345</v>
      </c>
      <c r="AE8" s="641" t="s">
        <v>17</v>
      </c>
      <c r="AF8" s="641" t="s">
        <v>365</v>
      </c>
      <c r="AG8" s="641" t="s">
        <v>366</v>
      </c>
      <c r="AH8" s="641" t="s">
        <v>367</v>
      </c>
      <c r="AI8" s="641" t="s">
        <v>368</v>
      </c>
    </row>
    <row r="9" spans="1:43" s="355" customFormat="1" ht="63" customHeight="1" x14ac:dyDescent="0.25">
      <c r="A9" s="645"/>
      <c r="B9" s="351" t="s">
        <v>369</v>
      </c>
      <c r="C9" s="646"/>
      <c r="D9" s="641"/>
      <c r="E9" s="641"/>
      <c r="F9" s="646"/>
      <c r="G9" s="640"/>
      <c r="H9" s="641"/>
      <c r="I9" s="640"/>
      <c r="J9" s="637"/>
      <c r="K9" s="637"/>
      <c r="L9" s="637"/>
      <c r="M9" s="641"/>
      <c r="N9" s="643"/>
      <c r="O9" s="641"/>
      <c r="P9" s="352" t="s">
        <v>370</v>
      </c>
      <c r="Q9" s="352" t="s">
        <v>347</v>
      </c>
      <c r="R9" s="353" t="s">
        <v>371</v>
      </c>
      <c r="S9" s="353" t="s">
        <v>372</v>
      </c>
      <c r="T9" s="353" t="s">
        <v>373</v>
      </c>
      <c r="U9" s="353" t="s">
        <v>374</v>
      </c>
      <c r="V9" s="353" t="s">
        <v>375</v>
      </c>
      <c r="W9" s="353" t="s">
        <v>376</v>
      </c>
      <c r="X9" s="665"/>
      <c r="Y9" s="667"/>
      <c r="Z9" s="665"/>
      <c r="AA9" s="667"/>
      <c r="AB9" s="660"/>
      <c r="AC9" s="643"/>
      <c r="AD9" s="641"/>
      <c r="AE9" s="641"/>
      <c r="AF9" s="641"/>
      <c r="AG9" s="641"/>
      <c r="AH9" s="641"/>
      <c r="AI9" s="641"/>
      <c r="AJ9" s="354"/>
      <c r="AK9" s="354"/>
      <c r="AL9" s="354"/>
      <c r="AM9" s="354"/>
      <c r="AN9" s="354"/>
      <c r="AO9" s="354"/>
      <c r="AP9" s="354"/>
      <c r="AQ9" s="354"/>
    </row>
    <row r="10" spans="1:43" s="376" customFormat="1" ht="132.75" customHeight="1" x14ac:dyDescent="0.25">
      <c r="A10" s="356">
        <v>1</v>
      </c>
      <c r="B10" s="356" t="s">
        <v>377</v>
      </c>
      <c r="C10" s="357" t="s">
        <v>378</v>
      </c>
      <c r="D10" s="357" t="s">
        <v>379</v>
      </c>
      <c r="E10" s="357" t="s">
        <v>380</v>
      </c>
      <c r="F10" s="357" t="s">
        <v>381</v>
      </c>
      <c r="G10" s="358" t="s">
        <v>382</v>
      </c>
      <c r="H10" s="359">
        <v>1</v>
      </c>
      <c r="I10" s="360" t="s">
        <v>383</v>
      </c>
      <c r="J10" s="361">
        <f>IF(I10="MUY BAJA",20%,IF(I10="BAJA",40%,IF(I10="MEDIA",60%,IF(I10="ALTA",80%,IF(I10="MUY ALTA",100%,IF(I10="",""))))))</f>
        <v>0.2</v>
      </c>
      <c r="K10" s="362" t="s">
        <v>384</v>
      </c>
      <c r="L10" s="361">
        <f>IF(K10="LEVE",20%,IF(K10="MENOR",40%,IF(K10="MODERADO",60%,IF(K10="MAYOR",80%,IF(K10="CATASTRÓFICO",100%,IF(I10="",""))))))</f>
        <v>1</v>
      </c>
      <c r="M10" s="363" t="s">
        <v>385</v>
      </c>
      <c r="N10" s="364">
        <v>1</v>
      </c>
      <c r="O10" s="365" t="s">
        <v>386</v>
      </c>
      <c r="P10" s="366" t="s">
        <v>387</v>
      </c>
      <c r="Q10" s="366" t="s">
        <v>387</v>
      </c>
      <c r="R10" s="367" t="s">
        <v>388</v>
      </c>
      <c r="S10" s="367" t="s">
        <v>389</v>
      </c>
      <c r="T10" s="361">
        <v>0.4</v>
      </c>
      <c r="U10" s="367" t="s">
        <v>390</v>
      </c>
      <c r="V10" s="367" t="s">
        <v>391</v>
      </c>
      <c r="W10" s="367" t="s">
        <v>392</v>
      </c>
      <c r="X10" s="360" t="s">
        <v>383</v>
      </c>
      <c r="Y10" s="368">
        <f>'[5]Calculos Controles'!C6</f>
        <v>0.12</v>
      </c>
      <c r="Z10" s="362" t="s">
        <v>384</v>
      </c>
      <c r="AA10" s="369">
        <v>1</v>
      </c>
      <c r="AB10" s="370" t="s">
        <v>385</v>
      </c>
      <c r="AC10" s="371" t="s">
        <v>393</v>
      </c>
      <c r="AD10" s="365" t="s">
        <v>394</v>
      </c>
      <c r="AE10" s="372" t="s">
        <v>395</v>
      </c>
      <c r="AF10" s="373" t="s">
        <v>396</v>
      </c>
      <c r="AG10" s="374" t="s">
        <v>397</v>
      </c>
      <c r="AH10" s="375"/>
      <c r="AI10" s="364"/>
      <c r="AM10" s="377"/>
    </row>
    <row r="11" spans="1:43" ht="117.75" customHeight="1" x14ac:dyDescent="0.3">
      <c r="A11" s="364">
        <v>2</v>
      </c>
      <c r="B11" s="356" t="s">
        <v>377</v>
      </c>
      <c r="C11" s="365" t="s">
        <v>378</v>
      </c>
      <c r="D11" s="365" t="s">
        <v>398</v>
      </c>
      <c r="E11" s="365" t="s">
        <v>399</v>
      </c>
      <c r="F11" s="365" t="s">
        <v>400</v>
      </c>
      <c r="G11" s="373" t="s">
        <v>382</v>
      </c>
      <c r="H11" s="375">
        <v>12</v>
      </c>
      <c r="I11" s="360" t="s">
        <v>401</v>
      </c>
      <c r="J11" s="361">
        <f>IF(I11="MUY BAJA",20%,IF(I11="BAJA",40%,IF(I11="MEDIA",60%,IF(I11="ALTA",80%,IF(I11="MUY ALTA",100%,IF(I11="",""))))))</f>
        <v>0.4</v>
      </c>
      <c r="K11" s="362" t="s">
        <v>402</v>
      </c>
      <c r="L11" s="361">
        <f t="shared" ref="L11:L38" si="0">IF(K11="LEVE",20%,IF(K11="MENOR",40%,IF(K11="MODERADO",60%,IF(K11="MAYOR",80%,IF(K11="CATASTRÓFICO",100%,IF(I11="",""))))))</f>
        <v>0.6</v>
      </c>
      <c r="M11" s="363" t="s">
        <v>402</v>
      </c>
      <c r="N11" s="364">
        <v>2</v>
      </c>
      <c r="O11" s="372" t="s">
        <v>403</v>
      </c>
      <c r="P11" s="364" t="s">
        <v>387</v>
      </c>
      <c r="Q11" s="364" t="s">
        <v>387</v>
      </c>
      <c r="R11" s="367" t="s">
        <v>404</v>
      </c>
      <c r="S11" s="367" t="s">
        <v>389</v>
      </c>
      <c r="T11" s="361">
        <v>0.3</v>
      </c>
      <c r="U11" s="367" t="s">
        <v>390</v>
      </c>
      <c r="V11" s="367" t="s">
        <v>391</v>
      </c>
      <c r="W11" s="367" t="s">
        <v>392</v>
      </c>
      <c r="X11" s="360" t="s">
        <v>383</v>
      </c>
      <c r="Y11" s="361">
        <f>'[5]Calculos Controles'!C15</f>
        <v>0.14000000000000001</v>
      </c>
      <c r="Z11" s="362" t="s">
        <v>402</v>
      </c>
      <c r="AA11" s="378">
        <v>0.6</v>
      </c>
      <c r="AB11" s="379" t="s">
        <v>402</v>
      </c>
      <c r="AC11" s="380" t="s">
        <v>393</v>
      </c>
      <c r="AD11" s="365" t="s">
        <v>405</v>
      </c>
      <c r="AE11" s="373" t="s">
        <v>406</v>
      </c>
      <c r="AF11" s="373" t="s">
        <v>396</v>
      </c>
      <c r="AG11" s="374" t="s">
        <v>397</v>
      </c>
      <c r="AH11" s="364"/>
      <c r="AI11" s="364"/>
    </row>
    <row r="12" spans="1:43" ht="73.5" customHeight="1" x14ac:dyDescent="0.3">
      <c r="A12" s="364">
        <v>3</v>
      </c>
      <c r="B12" s="381" t="s">
        <v>407</v>
      </c>
      <c r="C12" s="382" t="s">
        <v>408</v>
      </c>
      <c r="D12" s="382" t="s">
        <v>409</v>
      </c>
      <c r="E12" s="383" t="s">
        <v>410</v>
      </c>
      <c r="F12" s="384" t="s">
        <v>411</v>
      </c>
      <c r="G12" s="385" t="s">
        <v>382</v>
      </c>
      <c r="H12" s="386">
        <v>369</v>
      </c>
      <c r="I12" s="360" t="s">
        <v>412</v>
      </c>
      <c r="J12" s="387">
        <f>IF(I12="MUY BAJA",20%,IF(I12="BAJA",40%,IF(I12="MEDIA",60%,IF(I12="ALTA",80%,IF(I12="MUY ALTA",100%,IF(I12="",""))))))</f>
        <v>0.6</v>
      </c>
      <c r="K12" s="362" t="s">
        <v>413</v>
      </c>
      <c r="L12" s="361">
        <f t="shared" si="0"/>
        <v>0.8</v>
      </c>
      <c r="M12" s="363" t="s">
        <v>414</v>
      </c>
      <c r="N12" s="364">
        <v>1</v>
      </c>
      <c r="O12" s="388" t="s">
        <v>415</v>
      </c>
      <c r="P12" s="373" t="s">
        <v>387</v>
      </c>
      <c r="Q12" s="364" t="s">
        <v>387</v>
      </c>
      <c r="R12" s="367" t="s">
        <v>388</v>
      </c>
      <c r="S12" s="367" t="s">
        <v>389</v>
      </c>
      <c r="T12" s="389">
        <v>0.4</v>
      </c>
      <c r="U12" s="367" t="s">
        <v>390</v>
      </c>
      <c r="V12" s="367" t="s">
        <v>391</v>
      </c>
      <c r="W12" s="367" t="s">
        <v>416</v>
      </c>
      <c r="X12" s="360" t="s">
        <v>383</v>
      </c>
      <c r="Y12" s="361">
        <v>0.36</v>
      </c>
      <c r="Z12" s="362" t="s">
        <v>402</v>
      </c>
      <c r="AA12" s="361">
        <f>IF(Z12="LEVE",20%,IF(Z12="MENOR",40%,IF(Z12="MODERADO",60%,IF(Z12="MAYOR",80%,IF(Z12="CATASTROFICO",100%,IF(Z12="",""))))))</f>
        <v>0.6</v>
      </c>
      <c r="AB12" s="379" t="s">
        <v>414</v>
      </c>
      <c r="AC12" s="380" t="s">
        <v>393</v>
      </c>
      <c r="AD12" s="365" t="s">
        <v>417</v>
      </c>
      <c r="AE12" s="375" t="s">
        <v>418</v>
      </c>
      <c r="AF12" s="373" t="s">
        <v>396</v>
      </c>
      <c r="AG12" s="390" t="s">
        <v>397</v>
      </c>
      <c r="AH12" s="364"/>
      <c r="AI12" s="364"/>
    </row>
    <row r="13" spans="1:43" ht="115.5" customHeight="1" x14ac:dyDescent="0.3">
      <c r="A13" s="364">
        <v>4</v>
      </c>
      <c r="B13" s="381" t="s">
        <v>407</v>
      </c>
      <c r="C13" s="382" t="s">
        <v>419</v>
      </c>
      <c r="D13" s="391" t="s">
        <v>420</v>
      </c>
      <c r="E13" s="382" t="s">
        <v>421</v>
      </c>
      <c r="F13" s="382" t="s">
        <v>422</v>
      </c>
      <c r="G13" s="385" t="s">
        <v>382</v>
      </c>
      <c r="H13" s="386">
        <v>369</v>
      </c>
      <c r="I13" s="360" t="s">
        <v>412</v>
      </c>
      <c r="J13" s="387">
        <f>IF(I13="MUY BAJA",20%,IF(I13="BAJA",40%,IF(I13="MEDIA",60%,IF(I13="ALTA",80%,IF(I13="MUY ALTA",100%,IF(I13="",""))))))</f>
        <v>0.6</v>
      </c>
      <c r="K13" s="362" t="s">
        <v>413</v>
      </c>
      <c r="L13" s="361">
        <f t="shared" si="0"/>
        <v>0.8</v>
      </c>
      <c r="M13" s="363" t="s">
        <v>414</v>
      </c>
      <c r="N13" s="364">
        <v>2</v>
      </c>
      <c r="O13" s="392" t="s">
        <v>423</v>
      </c>
      <c r="P13" s="364" t="s">
        <v>387</v>
      </c>
      <c r="Q13" s="364" t="s">
        <v>387</v>
      </c>
      <c r="R13" s="367" t="s">
        <v>388</v>
      </c>
      <c r="S13" s="367" t="s">
        <v>389</v>
      </c>
      <c r="T13" s="389">
        <v>0.4</v>
      </c>
      <c r="U13" s="367" t="s">
        <v>390</v>
      </c>
      <c r="V13" s="367" t="s">
        <v>391</v>
      </c>
      <c r="W13" s="367" t="s">
        <v>416</v>
      </c>
      <c r="X13" s="360" t="s">
        <v>383</v>
      </c>
      <c r="Y13" s="393">
        <v>0.36</v>
      </c>
      <c r="Z13" s="362" t="s">
        <v>402</v>
      </c>
      <c r="AA13" s="361">
        <f>IF(Z13="LEVE",20%,IF(Z13="MENOR",40%,IF(Z13="MODERADO",60%,IF(Z13="MAYOR",80%,IF(Z13="CATASTROFICO",100%,IF(Z13="",""))))))</f>
        <v>0.6</v>
      </c>
      <c r="AB13" s="379" t="s">
        <v>414</v>
      </c>
      <c r="AC13" s="380" t="s">
        <v>393</v>
      </c>
      <c r="AD13" s="394" t="s">
        <v>424</v>
      </c>
      <c r="AE13" s="375" t="s">
        <v>418</v>
      </c>
      <c r="AF13" s="373" t="s">
        <v>396</v>
      </c>
      <c r="AG13" s="390" t="s">
        <v>397</v>
      </c>
      <c r="AH13" s="375"/>
      <c r="AI13" s="375"/>
    </row>
    <row r="14" spans="1:43" ht="117" customHeight="1" x14ac:dyDescent="0.3">
      <c r="A14" s="364">
        <v>5</v>
      </c>
      <c r="B14" s="381" t="s">
        <v>407</v>
      </c>
      <c r="C14" s="382" t="s">
        <v>419</v>
      </c>
      <c r="D14" s="382" t="s">
        <v>425</v>
      </c>
      <c r="E14" s="382" t="s">
        <v>426</v>
      </c>
      <c r="F14" s="382" t="s">
        <v>427</v>
      </c>
      <c r="G14" s="395" t="s">
        <v>428</v>
      </c>
      <c r="H14" s="396">
        <v>2</v>
      </c>
      <c r="I14" s="397" t="s">
        <v>383</v>
      </c>
      <c r="J14" s="387">
        <f>IF(I14="MUY BAJA",20%,IF(I14="BAJA",40%,IF(I14="MEDIA",60%,IF(I14="ALTA",80%,IF(I14="MUY ALTA",100%,IF(I14="",""))))))</f>
        <v>0.2</v>
      </c>
      <c r="K14" s="362" t="s">
        <v>384</v>
      </c>
      <c r="L14" s="361">
        <f t="shared" si="0"/>
        <v>1</v>
      </c>
      <c r="M14" s="363" t="s">
        <v>385</v>
      </c>
      <c r="N14" s="375">
        <v>3</v>
      </c>
      <c r="O14" s="388" t="s">
        <v>429</v>
      </c>
      <c r="P14" s="398" t="s">
        <v>430</v>
      </c>
      <c r="Q14" s="375" t="s">
        <v>430</v>
      </c>
      <c r="R14" s="367" t="s">
        <v>388</v>
      </c>
      <c r="S14" s="367" t="s">
        <v>389</v>
      </c>
      <c r="T14" s="389">
        <f>+'[6]ValoraciónControles Fomento'!G62</f>
        <v>0</v>
      </c>
      <c r="U14" s="367" t="s">
        <v>390</v>
      </c>
      <c r="V14" s="367" t="s">
        <v>391</v>
      </c>
      <c r="W14" s="367" t="s">
        <v>416</v>
      </c>
      <c r="X14" s="360" t="s">
        <v>383</v>
      </c>
      <c r="Y14" s="361">
        <v>0.36</v>
      </c>
      <c r="Z14" s="362" t="s">
        <v>384</v>
      </c>
      <c r="AA14" s="361">
        <f>IF(Z14="LEVE",20%,IF(Z14="MENOR",40%,IF(Z14="MODERADO",60%,IF(Z14="MAYOR",80%,IF(Z14="CATASTRÓFICO",100%,IF(Z14="",""))))))</f>
        <v>1</v>
      </c>
      <c r="AB14" s="379" t="s">
        <v>385</v>
      </c>
      <c r="AC14" s="380" t="s">
        <v>393</v>
      </c>
      <c r="AD14" s="394" t="s">
        <v>431</v>
      </c>
      <c r="AE14" s="375" t="s">
        <v>418</v>
      </c>
      <c r="AF14" s="373" t="s">
        <v>396</v>
      </c>
      <c r="AG14" s="390" t="s">
        <v>432</v>
      </c>
      <c r="AH14" s="375"/>
      <c r="AI14" s="375"/>
    </row>
    <row r="15" spans="1:43" ht="49.5" customHeight="1" x14ac:dyDescent="0.3">
      <c r="A15" s="650">
        <v>6</v>
      </c>
      <c r="B15" s="650" t="s">
        <v>433</v>
      </c>
      <c r="C15" s="652" t="s">
        <v>378</v>
      </c>
      <c r="D15" s="654" t="s">
        <v>434</v>
      </c>
      <c r="E15" s="654" t="s">
        <v>435</v>
      </c>
      <c r="F15" s="654" t="s">
        <v>436</v>
      </c>
      <c r="G15" s="656" t="s">
        <v>382</v>
      </c>
      <c r="H15" s="658">
        <v>2</v>
      </c>
      <c r="I15" s="669" t="s">
        <v>383</v>
      </c>
      <c r="J15" s="671">
        <v>0.2</v>
      </c>
      <c r="K15" s="673" t="s">
        <v>413</v>
      </c>
      <c r="L15" s="675">
        <f t="shared" si="0"/>
        <v>0.8</v>
      </c>
      <c r="M15" s="677" t="s">
        <v>414</v>
      </c>
      <c r="N15" s="364">
        <v>1</v>
      </c>
      <c r="O15" s="365" t="s">
        <v>437</v>
      </c>
      <c r="P15" s="366" t="s">
        <v>387</v>
      </c>
      <c r="Q15" s="366" t="s">
        <v>387</v>
      </c>
      <c r="R15" s="367" t="s">
        <v>388</v>
      </c>
      <c r="S15" s="367" t="s">
        <v>389</v>
      </c>
      <c r="T15" s="361">
        <v>0.4</v>
      </c>
      <c r="U15" s="367" t="s">
        <v>390</v>
      </c>
      <c r="V15" s="367" t="s">
        <v>391</v>
      </c>
      <c r="W15" s="367" t="s">
        <v>392</v>
      </c>
      <c r="X15" s="360" t="s">
        <v>383</v>
      </c>
      <c r="Y15" s="368">
        <v>0.12</v>
      </c>
      <c r="Z15" s="362" t="s">
        <v>413</v>
      </c>
      <c r="AA15" s="361">
        <f t="shared" ref="AA15:AA47" si="1">IF(Z15="LEVE",20%,IF(Z15="MENOR",40%,IF(Z15="MODERADO",60%,IF(Z15="MAYOR",80%,IF(Z15="CATASTRÓFICO",100%,IF(Z15="",""))))))</f>
        <v>0.8</v>
      </c>
      <c r="AB15" s="399" t="s">
        <v>414</v>
      </c>
      <c r="AC15" s="380" t="s">
        <v>393</v>
      </c>
      <c r="AD15" s="365" t="s">
        <v>438</v>
      </c>
      <c r="AE15" s="400" t="s">
        <v>439</v>
      </c>
      <c r="AF15" s="373" t="s">
        <v>396</v>
      </c>
      <c r="AG15" s="390" t="s">
        <v>397</v>
      </c>
      <c r="AH15" s="375"/>
      <c r="AI15" s="375"/>
    </row>
    <row r="16" spans="1:43" ht="66.75" customHeight="1" x14ac:dyDescent="0.3">
      <c r="A16" s="651"/>
      <c r="B16" s="651"/>
      <c r="C16" s="653"/>
      <c r="D16" s="655"/>
      <c r="E16" s="655"/>
      <c r="F16" s="655"/>
      <c r="G16" s="657"/>
      <c r="H16" s="659"/>
      <c r="I16" s="670"/>
      <c r="J16" s="672"/>
      <c r="K16" s="674"/>
      <c r="L16" s="676"/>
      <c r="M16" s="678"/>
      <c r="N16" s="364">
        <v>2</v>
      </c>
      <c r="O16" s="365" t="s">
        <v>440</v>
      </c>
      <c r="P16" s="366" t="s">
        <v>387</v>
      </c>
      <c r="Q16" s="366" t="s">
        <v>387</v>
      </c>
      <c r="R16" s="367" t="s">
        <v>388</v>
      </c>
      <c r="S16" s="367" t="s">
        <v>389</v>
      </c>
      <c r="T16" s="361">
        <v>0.4</v>
      </c>
      <c r="U16" s="367" t="s">
        <v>390</v>
      </c>
      <c r="V16" s="367" t="s">
        <v>391</v>
      </c>
      <c r="W16" s="367" t="s">
        <v>392</v>
      </c>
      <c r="X16" s="360" t="s">
        <v>383</v>
      </c>
      <c r="Y16" s="368">
        <v>7.1999999999999995E-2</v>
      </c>
      <c r="Z16" s="362" t="s">
        <v>413</v>
      </c>
      <c r="AA16" s="361">
        <f t="shared" si="1"/>
        <v>0.8</v>
      </c>
      <c r="AB16" s="399" t="s">
        <v>414</v>
      </c>
      <c r="AC16" s="380" t="s">
        <v>393</v>
      </c>
      <c r="AD16" s="365" t="s">
        <v>441</v>
      </c>
      <c r="AE16" s="400" t="s">
        <v>442</v>
      </c>
      <c r="AF16" s="373" t="s">
        <v>396</v>
      </c>
      <c r="AG16" s="390" t="s">
        <v>397</v>
      </c>
      <c r="AH16" s="375"/>
      <c r="AI16" s="375"/>
    </row>
    <row r="17" spans="1:35" ht="89.25" x14ac:dyDescent="0.3">
      <c r="A17" s="364">
        <v>7</v>
      </c>
      <c r="B17" s="364" t="s">
        <v>433</v>
      </c>
      <c r="C17" s="401" t="s">
        <v>378</v>
      </c>
      <c r="D17" s="365" t="s">
        <v>443</v>
      </c>
      <c r="E17" s="365" t="s">
        <v>444</v>
      </c>
      <c r="F17" s="365" t="s">
        <v>445</v>
      </c>
      <c r="G17" s="373" t="s">
        <v>428</v>
      </c>
      <c r="H17" s="375">
        <v>2</v>
      </c>
      <c r="I17" s="397" t="s">
        <v>383</v>
      </c>
      <c r="J17" s="402">
        <v>0.2</v>
      </c>
      <c r="K17" s="362" t="s">
        <v>413</v>
      </c>
      <c r="L17" s="361">
        <f t="shared" si="0"/>
        <v>0.8</v>
      </c>
      <c r="M17" s="363" t="s">
        <v>414</v>
      </c>
      <c r="N17" s="364">
        <v>3</v>
      </c>
      <c r="O17" s="372" t="s">
        <v>446</v>
      </c>
      <c r="P17" s="364" t="s">
        <v>387</v>
      </c>
      <c r="Q17" s="364" t="s">
        <v>387</v>
      </c>
      <c r="R17" s="367" t="s">
        <v>447</v>
      </c>
      <c r="S17" s="367" t="s">
        <v>389</v>
      </c>
      <c r="T17" s="361">
        <v>0.4</v>
      </c>
      <c r="U17" s="367" t="s">
        <v>390</v>
      </c>
      <c r="V17" s="367" t="s">
        <v>391</v>
      </c>
      <c r="W17" s="367" t="s">
        <v>392</v>
      </c>
      <c r="X17" s="360" t="s">
        <v>383</v>
      </c>
      <c r="Y17" s="361">
        <f>'[7]Calculos Controles'!D20</f>
        <v>0</v>
      </c>
      <c r="Z17" s="362" t="s">
        <v>413</v>
      </c>
      <c r="AA17" s="361">
        <f t="shared" si="1"/>
        <v>0.8</v>
      </c>
      <c r="AB17" s="399" t="s">
        <v>414</v>
      </c>
      <c r="AC17" s="380" t="s">
        <v>393</v>
      </c>
      <c r="AD17" s="365" t="s">
        <v>448</v>
      </c>
      <c r="AE17" s="373" t="s">
        <v>449</v>
      </c>
      <c r="AF17" s="373" t="s">
        <v>396</v>
      </c>
      <c r="AG17" s="390" t="s">
        <v>397</v>
      </c>
      <c r="AH17" s="375"/>
      <c r="AI17" s="375"/>
    </row>
    <row r="18" spans="1:35" ht="59.25" customHeight="1" x14ac:dyDescent="0.3">
      <c r="A18" s="650">
        <v>8</v>
      </c>
      <c r="B18" s="650" t="s">
        <v>450</v>
      </c>
      <c r="C18" s="679" t="s">
        <v>378</v>
      </c>
      <c r="D18" s="654" t="s">
        <v>451</v>
      </c>
      <c r="E18" s="654" t="s">
        <v>452</v>
      </c>
      <c r="F18" s="654" t="s">
        <v>453</v>
      </c>
      <c r="G18" s="679" t="s">
        <v>382</v>
      </c>
      <c r="H18" s="658">
        <v>12</v>
      </c>
      <c r="I18" s="684" t="s">
        <v>401</v>
      </c>
      <c r="J18" s="671">
        <v>0.4</v>
      </c>
      <c r="K18" s="673" t="s">
        <v>402</v>
      </c>
      <c r="L18" s="675">
        <f t="shared" si="0"/>
        <v>0.6</v>
      </c>
      <c r="M18" s="677" t="s">
        <v>402</v>
      </c>
      <c r="N18" s="364">
        <v>1</v>
      </c>
      <c r="O18" s="365" t="s">
        <v>454</v>
      </c>
      <c r="P18" s="366" t="s">
        <v>387</v>
      </c>
      <c r="Q18" s="366" t="s">
        <v>387</v>
      </c>
      <c r="R18" s="367" t="s">
        <v>388</v>
      </c>
      <c r="S18" s="367" t="s">
        <v>389</v>
      </c>
      <c r="T18" s="361">
        <v>0.4</v>
      </c>
      <c r="U18" s="367" t="s">
        <v>390</v>
      </c>
      <c r="V18" s="367" t="s">
        <v>391</v>
      </c>
      <c r="W18" s="367" t="s">
        <v>392</v>
      </c>
      <c r="X18" s="360" t="s">
        <v>401</v>
      </c>
      <c r="Y18" s="368">
        <v>0.24</v>
      </c>
      <c r="Z18" s="362" t="s">
        <v>455</v>
      </c>
      <c r="AA18" s="361">
        <f t="shared" si="1"/>
        <v>0.4</v>
      </c>
      <c r="AB18" s="399" t="s">
        <v>414</v>
      </c>
      <c r="AC18" s="380" t="s">
        <v>393</v>
      </c>
      <c r="AD18" s="394" t="s">
        <v>456</v>
      </c>
      <c r="AE18" s="403" t="s">
        <v>457</v>
      </c>
      <c r="AF18" s="373" t="s">
        <v>396</v>
      </c>
      <c r="AG18" s="390" t="s">
        <v>397</v>
      </c>
      <c r="AH18" s="375"/>
      <c r="AI18" s="375"/>
    </row>
    <row r="19" spans="1:35" ht="42.75" customHeight="1" x14ac:dyDescent="0.3">
      <c r="A19" s="651"/>
      <c r="B19" s="651"/>
      <c r="C19" s="680"/>
      <c r="D19" s="681"/>
      <c r="E19" s="681"/>
      <c r="F19" s="681"/>
      <c r="G19" s="680"/>
      <c r="H19" s="683"/>
      <c r="I19" s="684"/>
      <c r="J19" s="685"/>
      <c r="K19" s="686"/>
      <c r="L19" s="676"/>
      <c r="M19" s="678"/>
      <c r="N19" s="364">
        <v>2</v>
      </c>
      <c r="O19" s="372" t="s">
        <v>458</v>
      </c>
      <c r="P19" s="366" t="s">
        <v>387</v>
      </c>
      <c r="Q19" s="366" t="s">
        <v>387</v>
      </c>
      <c r="R19" s="367" t="s">
        <v>404</v>
      </c>
      <c r="S19" s="367" t="s">
        <v>389</v>
      </c>
      <c r="T19" s="361">
        <v>0.3</v>
      </c>
      <c r="U19" s="367" t="s">
        <v>390</v>
      </c>
      <c r="V19" s="367" t="s">
        <v>391</v>
      </c>
      <c r="W19" s="367" t="s">
        <v>392</v>
      </c>
      <c r="X19" s="360" t="s">
        <v>383</v>
      </c>
      <c r="Y19" s="368">
        <v>0.16800000000000001</v>
      </c>
      <c r="Z19" s="362" t="s">
        <v>455</v>
      </c>
      <c r="AA19" s="361">
        <f t="shared" si="1"/>
        <v>0.4</v>
      </c>
      <c r="AB19" s="404" t="s">
        <v>459</v>
      </c>
      <c r="AC19" s="380" t="s">
        <v>393</v>
      </c>
      <c r="AD19" s="394" t="s">
        <v>460</v>
      </c>
      <c r="AE19" s="403" t="s">
        <v>457</v>
      </c>
      <c r="AF19" s="373" t="s">
        <v>396</v>
      </c>
      <c r="AG19" s="390" t="s">
        <v>397</v>
      </c>
      <c r="AH19" s="375"/>
      <c r="AI19" s="375"/>
    </row>
    <row r="20" spans="1:35" ht="99" x14ac:dyDescent="0.3">
      <c r="A20" s="364">
        <v>9</v>
      </c>
      <c r="B20" s="364" t="s">
        <v>450</v>
      </c>
      <c r="C20" s="394" t="s">
        <v>461</v>
      </c>
      <c r="D20" s="405" t="s">
        <v>462</v>
      </c>
      <c r="E20" s="406" t="s">
        <v>463</v>
      </c>
      <c r="F20" s="405" t="s">
        <v>464</v>
      </c>
      <c r="G20" s="373" t="s">
        <v>428</v>
      </c>
      <c r="H20" s="375">
        <v>120</v>
      </c>
      <c r="I20" s="360" t="s">
        <v>412</v>
      </c>
      <c r="J20" s="402">
        <v>0.6</v>
      </c>
      <c r="K20" s="362" t="s">
        <v>413</v>
      </c>
      <c r="L20" s="361">
        <f t="shared" si="0"/>
        <v>0.8</v>
      </c>
      <c r="M20" s="363" t="s">
        <v>414</v>
      </c>
      <c r="N20" s="364">
        <v>3</v>
      </c>
      <c r="O20" s="372" t="s">
        <v>465</v>
      </c>
      <c r="P20" s="364" t="s">
        <v>387</v>
      </c>
      <c r="Q20" s="364" t="s">
        <v>387</v>
      </c>
      <c r="R20" s="367" t="s">
        <v>404</v>
      </c>
      <c r="S20" s="367" t="s">
        <v>389</v>
      </c>
      <c r="T20" s="361">
        <v>0.3</v>
      </c>
      <c r="U20" s="367" t="s">
        <v>390</v>
      </c>
      <c r="V20" s="367" t="s">
        <v>391</v>
      </c>
      <c r="W20" s="367" t="s">
        <v>416</v>
      </c>
      <c r="X20" s="360" t="s">
        <v>412</v>
      </c>
      <c r="Y20" s="407">
        <v>0.42</v>
      </c>
      <c r="Z20" s="362" t="s">
        <v>466</v>
      </c>
      <c r="AA20" s="361">
        <f t="shared" si="1"/>
        <v>0.2</v>
      </c>
      <c r="AB20" s="404" t="s">
        <v>459</v>
      </c>
      <c r="AC20" s="380" t="s">
        <v>393</v>
      </c>
      <c r="AD20" s="394" t="s">
        <v>467</v>
      </c>
      <c r="AE20" s="375" t="s">
        <v>468</v>
      </c>
      <c r="AF20" s="373" t="s">
        <v>396</v>
      </c>
      <c r="AG20" s="390" t="s">
        <v>397</v>
      </c>
      <c r="AH20" s="375"/>
      <c r="AI20" s="375"/>
    </row>
    <row r="21" spans="1:35" ht="75.75" x14ac:dyDescent="0.3">
      <c r="A21" s="364">
        <v>10</v>
      </c>
      <c r="B21" s="381" t="s">
        <v>469</v>
      </c>
      <c r="C21" s="394" t="s">
        <v>470</v>
      </c>
      <c r="D21" s="394" t="s">
        <v>471</v>
      </c>
      <c r="E21" s="394" t="s">
        <v>472</v>
      </c>
      <c r="F21" s="394" t="s">
        <v>473</v>
      </c>
      <c r="G21" s="394" t="s">
        <v>382</v>
      </c>
      <c r="H21" s="375">
        <v>2</v>
      </c>
      <c r="I21" s="360" t="s">
        <v>383</v>
      </c>
      <c r="J21" s="361">
        <f>IF(I21="MUY BAJA",20%,IF(I21="BAJA",40%,IF(I21="MEDIA",60%,IF(I21="ALTA",80%,IF(I21="MUY ALTA",100%,IF(I21="",""))))))</f>
        <v>0.2</v>
      </c>
      <c r="K21" s="362" t="s">
        <v>413</v>
      </c>
      <c r="L21" s="361">
        <f t="shared" si="0"/>
        <v>0.8</v>
      </c>
      <c r="M21" s="363" t="s">
        <v>414</v>
      </c>
      <c r="N21" s="364">
        <v>1</v>
      </c>
      <c r="O21" s="365" t="s">
        <v>474</v>
      </c>
      <c r="P21" s="373" t="s">
        <v>387</v>
      </c>
      <c r="Q21" s="364" t="s">
        <v>387</v>
      </c>
      <c r="R21" s="367" t="s">
        <v>388</v>
      </c>
      <c r="S21" s="367" t="s">
        <v>389</v>
      </c>
      <c r="T21" s="389">
        <f>[8]ValoraciónControles!G26</f>
        <v>0</v>
      </c>
      <c r="U21" s="367" t="s">
        <v>390</v>
      </c>
      <c r="V21" s="367" t="s">
        <v>391</v>
      </c>
      <c r="W21" s="367" t="s">
        <v>392</v>
      </c>
      <c r="X21" s="360" t="s">
        <v>401</v>
      </c>
      <c r="Y21" s="361">
        <v>0.36</v>
      </c>
      <c r="Z21" s="362"/>
      <c r="AA21" s="361" t="str">
        <f t="shared" si="1"/>
        <v/>
      </c>
      <c r="AB21" s="379" t="s">
        <v>459</v>
      </c>
      <c r="AC21" s="380" t="s">
        <v>393</v>
      </c>
      <c r="AD21" s="365" t="s">
        <v>475</v>
      </c>
      <c r="AE21" s="375" t="s">
        <v>476</v>
      </c>
      <c r="AF21" s="373" t="s">
        <v>396</v>
      </c>
      <c r="AG21" s="390" t="s">
        <v>397</v>
      </c>
      <c r="AH21" s="375"/>
      <c r="AI21" s="375"/>
    </row>
    <row r="22" spans="1:35" ht="99" x14ac:dyDescent="0.3">
      <c r="A22" s="364">
        <v>11</v>
      </c>
      <c r="B22" s="381" t="s">
        <v>477</v>
      </c>
      <c r="C22" s="394" t="s">
        <v>478</v>
      </c>
      <c r="D22" s="394" t="s">
        <v>479</v>
      </c>
      <c r="E22" s="394" t="s">
        <v>480</v>
      </c>
      <c r="F22" s="394" t="s">
        <v>481</v>
      </c>
      <c r="G22" s="394" t="s">
        <v>428</v>
      </c>
      <c r="H22" s="375">
        <v>700</v>
      </c>
      <c r="I22" s="360" t="s">
        <v>482</v>
      </c>
      <c r="J22" s="361">
        <f>IF(I22="MUY BAJA",20%,IF(I22="BAJA",40%,IF(I22="MEDIA",60%,IF(I22="ALTA",80%,IF(I22="MUY ALTA",100%,IF(I22="",""))))))</f>
        <v>0.8</v>
      </c>
      <c r="K22" s="362" t="s">
        <v>413</v>
      </c>
      <c r="L22" s="361">
        <f t="shared" si="0"/>
        <v>0.8</v>
      </c>
      <c r="M22" s="363" t="s">
        <v>414</v>
      </c>
      <c r="N22" s="364">
        <v>2</v>
      </c>
      <c r="O22" s="372" t="s">
        <v>483</v>
      </c>
      <c r="P22" s="364" t="s">
        <v>387</v>
      </c>
      <c r="Q22" s="364" t="s">
        <v>387</v>
      </c>
      <c r="R22" s="367" t="s">
        <v>388</v>
      </c>
      <c r="S22" s="367" t="s">
        <v>389</v>
      </c>
      <c r="T22" s="389">
        <f>[8]ValoraciónControles!G41</f>
        <v>0</v>
      </c>
      <c r="U22" s="367" t="s">
        <v>390</v>
      </c>
      <c r="V22" s="367" t="s">
        <v>391</v>
      </c>
      <c r="W22" s="367" t="s">
        <v>392</v>
      </c>
      <c r="X22" s="360" t="s">
        <v>401</v>
      </c>
      <c r="Y22" s="361">
        <v>0.24</v>
      </c>
      <c r="Z22" s="362" t="s">
        <v>455</v>
      </c>
      <c r="AA22" s="361">
        <f t="shared" si="1"/>
        <v>0.4</v>
      </c>
      <c r="AB22" s="379" t="s">
        <v>402</v>
      </c>
      <c r="AC22" s="380" t="s">
        <v>393</v>
      </c>
      <c r="AD22" s="365" t="s">
        <v>484</v>
      </c>
      <c r="AE22" s="375" t="s">
        <v>476</v>
      </c>
      <c r="AF22" s="373" t="s">
        <v>396</v>
      </c>
      <c r="AG22" s="390" t="s">
        <v>432</v>
      </c>
      <c r="AH22" s="375"/>
      <c r="AI22" s="375"/>
    </row>
    <row r="23" spans="1:35" ht="99" x14ac:dyDescent="0.3">
      <c r="A23" s="364">
        <v>13</v>
      </c>
      <c r="B23" s="381" t="s">
        <v>485</v>
      </c>
      <c r="C23" s="408" t="s">
        <v>486</v>
      </c>
      <c r="D23" s="408" t="s">
        <v>487</v>
      </c>
      <c r="E23" s="408" t="s">
        <v>488</v>
      </c>
      <c r="F23" s="394" t="s">
        <v>489</v>
      </c>
      <c r="G23" s="375" t="s">
        <v>382</v>
      </c>
      <c r="H23" s="375">
        <v>1000</v>
      </c>
      <c r="I23" s="360" t="s">
        <v>482</v>
      </c>
      <c r="J23" s="361">
        <f>IF(I23="MUY BAJA",20%,IF(I23="BAJA",40%,IF(I23="MEDIA",60%,IF(I23="ALTA",80%,IF(I23="MUY ALTA",100%,IF(I23="",""))))))</f>
        <v>0.8</v>
      </c>
      <c r="K23" s="362" t="s">
        <v>413</v>
      </c>
      <c r="L23" s="361">
        <f t="shared" si="0"/>
        <v>0.8</v>
      </c>
      <c r="M23" s="363" t="s">
        <v>414</v>
      </c>
      <c r="N23" s="364">
        <v>1</v>
      </c>
      <c r="O23" s="365" t="s">
        <v>490</v>
      </c>
      <c r="P23" s="373" t="s">
        <v>387</v>
      </c>
      <c r="Q23" s="364" t="s">
        <v>387</v>
      </c>
      <c r="R23" s="367" t="s">
        <v>388</v>
      </c>
      <c r="S23" s="367" t="s">
        <v>389</v>
      </c>
      <c r="T23" s="389">
        <f>[8]ValoraciónControles!G58</f>
        <v>0</v>
      </c>
      <c r="U23" s="367" t="s">
        <v>390</v>
      </c>
      <c r="V23" s="367" t="s">
        <v>391</v>
      </c>
      <c r="W23" s="367" t="s">
        <v>392</v>
      </c>
      <c r="X23" s="360" t="s">
        <v>482</v>
      </c>
      <c r="Y23" s="361">
        <v>0.36</v>
      </c>
      <c r="Z23" s="362" t="s">
        <v>402</v>
      </c>
      <c r="AA23" s="361">
        <f t="shared" si="1"/>
        <v>0.6</v>
      </c>
      <c r="AB23" s="379" t="s">
        <v>402</v>
      </c>
      <c r="AC23" s="380" t="s">
        <v>393</v>
      </c>
      <c r="AD23" s="365" t="s">
        <v>491</v>
      </c>
      <c r="AE23" s="375" t="s">
        <v>492</v>
      </c>
      <c r="AF23" s="373" t="s">
        <v>396</v>
      </c>
      <c r="AG23" s="390" t="s">
        <v>397</v>
      </c>
      <c r="AH23" s="375"/>
      <c r="AI23" s="375"/>
    </row>
    <row r="24" spans="1:35" ht="75.75" x14ac:dyDescent="0.3">
      <c r="A24" s="364">
        <v>14</v>
      </c>
      <c r="B24" s="381" t="s">
        <v>493</v>
      </c>
      <c r="C24" s="408" t="s">
        <v>478</v>
      </c>
      <c r="D24" s="394" t="s">
        <v>494</v>
      </c>
      <c r="E24" s="408" t="s">
        <v>495</v>
      </c>
      <c r="F24" s="394" t="s">
        <v>496</v>
      </c>
      <c r="G24" s="375" t="s">
        <v>497</v>
      </c>
      <c r="H24" s="375">
        <v>120</v>
      </c>
      <c r="I24" s="360" t="s">
        <v>412</v>
      </c>
      <c r="J24" s="361">
        <f>IF(I24="MUY BAJA",20%,IF(I24="BAJA",40%,IF(I24="MEDIA",60%,IF(I24="ALTA",80%,IF(I24="MUY ALTA",100%,IF(I24="",""))))))</f>
        <v>0.6</v>
      </c>
      <c r="K24" s="362" t="s">
        <v>413</v>
      </c>
      <c r="L24" s="361">
        <f t="shared" si="0"/>
        <v>0.8</v>
      </c>
      <c r="M24" s="363" t="s">
        <v>414</v>
      </c>
      <c r="N24" s="364">
        <v>2</v>
      </c>
      <c r="O24" s="372" t="s">
        <v>498</v>
      </c>
      <c r="P24" s="364" t="s">
        <v>387</v>
      </c>
      <c r="Q24" s="364" t="s">
        <v>387</v>
      </c>
      <c r="R24" s="367" t="s">
        <v>404</v>
      </c>
      <c r="S24" s="367" t="s">
        <v>389</v>
      </c>
      <c r="T24" s="389">
        <f>[8]ValoraciónControles!G73</f>
        <v>0</v>
      </c>
      <c r="U24" s="367" t="s">
        <v>390</v>
      </c>
      <c r="V24" s="367" t="s">
        <v>391</v>
      </c>
      <c r="W24" s="367" t="s">
        <v>392</v>
      </c>
      <c r="X24" s="360" t="s">
        <v>412</v>
      </c>
      <c r="Y24" s="361">
        <v>0.36</v>
      </c>
      <c r="Z24" s="362" t="s">
        <v>413</v>
      </c>
      <c r="AA24" s="361">
        <f t="shared" si="1"/>
        <v>0.8</v>
      </c>
      <c r="AB24" s="379" t="s">
        <v>414</v>
      </c>
      <c r="AC24" s="380" t="s">
        <v>393</v>
      </c>
      <c r="AD24" s="365" t="s">
        <v>499</v>
      </c>
      <c r="AE24" s="375" t="s">
        <v>500</v>
      </c>
      <c r="AF24" s="373" t="s">
        <v>396</v>
      </c>
      <c r="AG24" s="390" t="s">
        <v>397</v>
      </c>
      <c r="AH24" s="375"/>
      <c r="AI24" s="375"/>
    </row>
    <row r="25" spans="1:35" ht="148.5" x14ac:dyDescent="0.3">
      <c r="A25" s="364">
        <v>15</v>
      </c>
      <c r="B25" s="381" t="s">
        <v>501</v>
      </c>
      <c r="C25" s="408" t="s">
        <v>478</v>
      </c>
      <c r="D25" s="394" t="s">
        <v>502</v>
      </c>
      <c r="E25" s="408" t="s">
        <v>503</v>
      </c>
      <c r="F25" s="394" t="s">
        <v>504</v>
      </c>
      <c r="G25" s="375" t="s">
        <v>428</v>
      </c>
      <c r="H25" s="375">
        <v>120</v>
      </c>
      <c r="I25" s="360" t="s">
        <v>412</v>
      </c>
      <c r="J25" s="361">
        <f>IF(I25="MUY BAJA",20%,IF(I25="BAJA",40%,IF(I25="MEDIA",60%,IF(I25="ALTA",80%,IF(I25="MUY ALTA",100%,IF(I25="",""))))))</f>
        <v>0.6</v>
      </c>
      <c r="K25" s="362" t="s">
        <v>413</v>
      </c>
      <c r="L25" s="361">
        <f t="shared" si="0"/>
        <v>0.8</v>
      </c>
      <c r="M25" s="363" t="s">
        <v>414</v>
      </c>
      <c r="N25" s="364">
        <v>3</v>
      </c>
      <c r="O25" s="372" t="s">
        <v>505</v>
      </c>
      <c r="P25" s="364" t="s">
        <v>387</v>
      </c>
      <c r="Q25" s="364" t="s">
        <v>387</v>
      </c>
      <c r="R25" s="367" t="s">
        <v>388</v>
      </c>
      <c r="S25" s="367" t="s">
        <v>389</v>
      </c>
      <c r="T25" s="389">
        <f>[8]ValoraciónControles!G88</f>
        <v>0</v>
      </c>
      <c r="U25" s="367" t="s">
        <v>390</v>
      </c>
      <c r="V25" s="367" t="s">
        <v>391</v>
      </c>
      <c r="W25" s="367" t="s">
        <v>392</v>
      </c>
      <c r="X25" s="360" t="s">
        <v>482</v>
      </c>
      <c r="Y25" s="361">
        <v>0.36</v>
      </c>
      <c r="Z25" s="362" t="s">
        <v>402</v>
      </c>
      <c r="AA25" s="361">
        <f t="shared" si="1"/>
        <v>0.6</v>
      </c>
      <c r="AB25" s="363" t="s">
        <v>402</v>
      </c>
      <c r="AC25" s="380" t="s">
        <v>393</v>
      </c>
      <c r="AD25" s="394" t="s">
        <v>506</v>
      </c>
      <c r="AE25" s="375" t="s">
        <v>476</v>
      </c>
      <c r="AF25" s="373" t="s">
        <v>396</v>
      </c>
      <c r="AG25" s="390" t="s">
        <v>432</v>
      </c>
      <c r="AH25" s="375"/>
      <c r="AI25" s="375"/>
    </row>
    <row r="26" spans="1:35" ht="76.5" x14ac:dyDescent="0.3">
      <c r="A26" s="364">
        <v>16</v>
      </c>
      <c r="B26" s="364" t="s">
        <v>507</v>
      </c>
      <c r="C26" s="394" t="s">
        <v>378</v>
      </c>
      <c r="D26" s="365" t="s">
        <v>508</v>
      </c>
      <c r="E26" s="365" t="s">
        <v>509</v>
      </c>
      <c r="F26" s="365" t="s">
        <v>510</v>
      </c>
      <c r="G26" s="373" t="s">
        <v>511</v>
      </c>
      <c r="H26" s="375">
        <v>72</v>
      </c>
      <c r="I26" s="360" t="s">
        <v>412</v>
      </c>
      <c r="J26" s="402">
        <v>0.6</v>
      </c>
      <c r="K26" s="362" t="s">
        <v>402</v>
      </c>
      <c r="L26" s="361">
        <f t="shared" si="0"/>
        <v>0.6</v>
      </c>
      <c r="M26" s="363" t="s">
        <v>402</v>
      </c>
      <c r="N26" s="364">
        <v>1</v>
      </c>
      <c r="O26" s="365" t="s">
        <v>512</v>
      </c>
      <c r="P26" s="366" t="s">
        <v>387</v>
      </c>
      <c r="Q26" s="366" t="s">
        <v>387</v>
      </c>
      <c r="R26" s="367" t="s">
        <v>388</v>
      </c>
      <c r="S26" s="367" t="s">
        <v>389</v>
      </c>
      <c r="T26" s="361">
        <v>0.4</v>
      </c>
      <c r="U26" s="367" t="s">
        <v>390</v>
      </c>
      <c r="V26" s="367" t="s">
        <v>391</v>
      </c>
      <c r="W26" s="367" t="s">
        <v>392</v>
      </c>
      <c r="X26" s="360" t="s">
        <v>383</v>
      </c>
      <c r="Y26" s="361">
        <v>0.36</v>
      </c>
      <c r="Z26" s="362" t="s">
        <v>402</v>
      </c>
      <c r="AA26" s="361">
        <f t="shared" si="1"/>
        <v>0.6</v>
      </c>
      <c r="AB26" s="363" t="s">
        <v>402</v>
      </c>
      <c r="AC26" s="380" t="s">
        <v>393</v>
      </c>
      <c r="AD26" s="394" t="s">
        <v>513</v>
      </c>
      <c r="AE26" s="364"/>
      <c r="AF26" s="373" t="s">
        <v>396</v>
      </c>
      <c r="AG26" s="374" t="s">
        <v>397</v>
      </c>
      <c r="AH26" s="375"/>
      <c r="AI26" s="375"/>
    </row>
    <row r="27" spans="1:35" ht="82.5" x14ac:dyDescent="0.3">
      <c r="A27" s="364">
        <v>17</v>
      </c>
      <c r="B27" s="364" t="s">
        <v>514</v>
      </c>
      <c r="C27" s="394" t="s">
        <v>515</v>
      </c>
      <c r="D27" s="365" t="s">
        <v>516</v>
      </c>
      <c r="E27" s="365" t="s">
        <v>517</v>
      </c>
      <c r="F27" s="365" t="s">
        <v>518</v>
      </c>
      <c r="G27" s="373" t="s">
        <v>519</v>
      </c>
      <c r="H27" s="375">
        <v>12</v>
      </c>
      <c r="I27" s="409" t="s">
        <v>401</v>
      </c>
      <c r="J27" s="402">
        <v>0.4</v>
      </c>
      <c r="K27" s="362" t="s">
        <v>413</v>
      </c>
      <c r="L27" s="361">
        <f t="shared" si="0"/>
        <v>0.8</v>
      </c>
      <c r="M27" s="363" t="s">
        <v>414</v>
      </c>
      <c r="N27" s="364">
        <v>2</v>
      </c>
      <c r="O27" s="372" t="s">
        <v>520</v>
      </c>
      <c r="P27" s="364" t="s">
        <v>387</v>
      </c>
      <c r="Q27" s="364" t="s">
        <v>387</v>
      </c>
      <c r="R27" s="367" t="s">
        <v>388</v>
      </c>
      <c r="S27" s="367" t="s">
        <v>389</v>
      </c>
      <c r="T27" s="393">
        <v>0.4</v>
      </c>
      <c r="U27" s="367" t="s">
        <v>390</v>
      </c>
      <c r="V27" s="367" t="s">
        <v>391</v>
      </c>
      <c r="W27" s="367" t="s">
        <v>392</v>
      </c>
      <c r="X27" s="360" t="s">
        <v>383</v>
      </c>
      <c r="Y27" s="361">
        <v>0.24</v>
      </c>
      <c r="Z27" s="362" t="s">
        <v>413</v>
      </c>
      <c r="AA27" s="361">
        <f t="shared" si="1"/>
        <v>0.8</v>
      </c>
      <c r="AB27" s="363" t="s">
        <v>414</v>
      </c>
      <c r="AC27" s="380" t="s">
        <v>393</v>
      </c>
      <c r="AD27" s="375" t="s">
        <v>521</v>
      </c>
      <c r="AE27" s="375" t="s">
        <v>522</v>
      </c>
      <c r="AF27" s="373" t="s">
        <v>396</v>
      </c>
      <c r="AG27" s="374" t="s">
        <v>397</v>
      </c>
      <c r="AH27" s="375"/>
      <c r="AI27" s="375"/>
    </row>
    <row r="28" spans="1:35" ht="89.25" x14ac:dyDescent="0.3">
      <c r="A28" s="364">
        <v>18</v>
      </c>
      <c r="B28" s="364" t="s">
        <v>523</v>
      </c>
      <c r="C28" s="394" t="s">
        <v>524</v>
      </c>
      <c r="D28" s="372" t="s">
        <v>525</v>
      </c>
      <c r="E28" s="365" t="s">
        <v>526</v>
      </c>
      <c r="F28" s="365" t="s">
        <v>527</v>
      </c>
      <c r="G28" s="373" t="s">
        <v>519</v>
      </c>
      <c r="H28" s="375">
        <v>36</v>
      </c>
      <c r="I28" s="409" t="s">
        <v>401</v>
      </c>
      <c r="J28" s="402">
        <v>0.6</v>
      </c>
      <c r="K28" s="362" t="s">
        <v>384</v>
      </c>
      <c r="L28" s="361">
        <f t="shared" si="0"/>
        <v>1</v>
      </c>
      <c r="M28" s="363" t="s">
        <v>385</v>
      </c>
      <c r="N28" s="364">
        <v>3</v>
      </c>
      <c r="O28" s="372" t="s">
        <v>528</v>
      </c>
      <c r="P28" s="364" t="s">
        <v>387</v>
      </c>
      <c r="Q28" s="364" t="s">
        <v>387</v>
      </c>
      <c r="R28" s="367" t="s">
        <v>388</v>
      </c>
      <c r="S28" s="367" t="s">
        <v>389</v>
      </c>
      <c r="T28" s="393">
        <v>0.3</v>
      </c>
      <c r="U28" s="367" t="s">
        <v>390</v>
      </c>
      <c r="V28" s="367" t="s">
        <v>391</v>
      </c>
      <c r="W28" s="367" t="s">
        <v>392</v>
      </c>
      <c r="X28" s="360" t="s">
        <v>401</v>
      </c>
      <c r="Y28" s="407">
        <v>0.42</v>
      </c>
      <c r="Z28" s="362" t="s">
        <v>384</v>
      </c>
      <c r="AA28" s="361">
        <f t="shared" si="1"/>
        <v>1</v>
      </c>
      <c r="AB28" s="363" t="s">
        <v>385</v>
      </c>
      <c r="AC28" s="380" t="s">
        <v>393</v>
      </c>
      <c r="AD28" s="394" t="s">
        <v>529</v>
      </c>
      <c r="AE28" s="375" t="s">
        <v>530</v>
      </c>
      <c r="AF28" s="373" t="s">
        <v>396</v>
      </c>
      <c r="AG28" s="374" t="s">
        <v>397</v>
      </c>
      <c r="AH28" s="375"/>
      <c r="AI28" s="375"/>
    </row>
    <row r="29" spans="1:35" ht="127.5" x14ac:dyDescent="0.3">
      <c r="A29" s="364">
        <v>19</v>
      </c>
      <c r="B29" s="364" t="s">
        <v>531</v>
      </c>
      <c r="C29" s="394" t="s">
        <v>532</v>
      </c>
      <c r="D29" s="372" t="s">
        <v>533</v>
      </c>
      <c r="E29" s="410" t="s">
        <v>534</v>
      </c>
      <c r="F29" s="365" t="s">
        <v>535</v>
      </c>
      <c r="G29" s="373" t="s">
        <v>382</v>
      </c>
      <c r="H29" s="375">
        <v>650</v>
      </c>
      <c r="I29" s="409" t="s">
        <v>482</v>
      </c>
      <c r="J29" s="402">
        <v>0.8</v>
      </c>
      <c r="K29" s="362" t="s">
        <v>455</v>
      </c>
      <c r="L29" s="361">
        <f t="shared" si="0"/>
        <v>0.4</v>
      </c>
      <c r="M29" s="363" t="s">
        <v>402</v>
      </c>
      <c r="N29" s="375">
        <v>4</v>
      </c>
      <c r="O29" s="403" t="s">
        <v>536</v>
      </c>
      <c r="P29" s="375" t="s">
        <v>387</v>
      </c>
      <c r="Q29" s="375" t="s">
        <v>387</v>
      </c>
      <c r="R29" s="367" t="s">
        <v>388</v>
      </c>
      <c r="S29" s="367" t="s">
        <v>389</v>
      </c>
      <c r="T29" s="393">
        <v>0.4</v>
      </c>
      <c r="U29" s="367" t="s">
        <v>390</v>
      </c>
      <c r="V29" s="367" t="s">
        <v>391</v>
      </c>
      <c r="W29" s="367" t="s">
        <v>392</v>
      </c>
      <c r="X29" s="360" t="s">
        <v>401</v>
      </c>
      <c r="Y29" s="361">
        <v>0.48</v>
      </c>
      <c r="Z29" s="362" t="s">
        <v>455</v>
      </c>
      <c r="AA29" s="361">
        <f t="shared" si="1"/>
        <v>0.4</v>
      </c>
      <c r="AB29" s="363" t="s">
        <v>402</v>
      </c>
      <c r="AC29" s="380" t="s">
        <v>393</v>
      </c>
      <c r="AD29" s="394" t="s">
        <v>537</v>
      </c>
      <c r="AE29" s="375" t="s">
        <v>538</v>
      </c>
      <c r="AF29" s="373" t="s">
        <v>396</v>
      </c>
      <c r="AG29" s="374" t="s">
        <v>397</v>
      </c>
      <c r="AH29" s="375"/>
      <c r="AI29" s="375"/>
    </row>
    <row r="30" spans="1:35" ht="75.75" x14ac:dyDescent="0.3">
      <c r="A30" s="364">
        <v>20</v>
      </c>
      <c r="B30" s="364" t="s">
        <v>539</v>
      </c>
      <c r="C30" s="394" t="s">
        <v>540</v>
      </c>
      <c r="D30" s="411" t="s">
        <v>541</v>
      </c>
      <c r="E30" s="411" t="s">
        <v>542</v>
      </c>
      <c r="F30" s="411" t="s">
        <v>543</v>
      </c>
      <c r="G30" s="373" t="s">
        <v>382</v>
      </c>
      <c r="H30" s="375">
        <v>100</v>
      </c>
      <c r="I30" s="360" t="s">
        <v>412</v>
      </c>
      <c r="J30" s="402">
        <v>0.6</v>
      </c>
      <c r="K30" s="362" t="s">
        <v>466</v>
      </c>
      <c r="L30" s="361">
        <f t="shared" si="0"/>
        <v>0.2</v>
      </c>
      <c r="M30" s="363" t="s">
        <v>402</v>
      </c>
      <c r="N30" s="375">
        <v>5</v>
      </c>
      <c r="O30" s="403" t="s">
        <v>544</v>
      </c>
      <c r="P30" s="375" t="s">
        <v>387</v>
      </c>
      <c r="Q30" s="375" t="s">
        <v>387</v>
      </c>
      <c r="R30" s="367" t="s">
        <v>388</v>
      </c>
      <c r="S30" s="367" t="s">
        <v>389</v>
      </c>
      <c r="T30" s="412">
        <v>0.4</v>
      </c>
      <c r="U30" s="367" t="s">
        <v>390</v>
      </c>
      <c r="V30" s="367" t="s">
        <v>391</v>
      </c>
      <c r="W30" s="367" t="s">
        <v>392</v>
      </c>
      <c r="X30" s="360" t="s">
        <v>383</v>
      </c>
      <c r="Y30" s="361">
        <v>0.36</v>
      </c>
      <c r="Z30" s="362" t="s">
        <v>466</v>
      </c>
      <c r="AA30" s="361">
        <f t="shared" si="1"/>
        <v>0.2</v>
      </c>
      <c r="AB30" s="363" t="s">
        <v>459</v>
      </c>
      <c r="AC30" s="380" t="s">
        <v>393</v>
      </c>
      <c r="AD30" s="394" t="s">
        <v>545</v>
      </c>
      <c r="AE30" s="394" t="s">
        <v>546</v>
      </c>
      <c r="AF30" s="373" t="s">
        <v>396</v>
      </c>
      <c r="AG30" s="374" t="s">
        <v>397</v>
      </c>
      <c r="AH30" s="375"/>
      <c r="AI30" s="375"/>
    </row>
    <row r="31" spans="1:35" ht="76.5" x14ac:dyDescent="0.3">
      <c r="A31" s="364">
        <v>20</v>
      </c>
      <c r="B31" s="364" t="s">
        <v>547</v>
      </c>
      <c r="C31" s="357" t="s">
        <v>486</v>
      </c>
      <c r="D31" s="357" t="s">
        <v>548</v>
      </c>
      <c r="E31" s="357" t="s">
        <v>549</v>
      </c>
      <c r="F31" s="357" t="s">
        <v>550</v>
      </c>
      <c r="G31" s="358" t="s">
        <v>382</v>
      </c>
      <c r="H31" s="359">
        <v>1500</v>
      </c>
      <c r="I31" s="409" t="s">
        <v>482</v>
      </c>
      <c r="J31" s="361">
        <f t="shared" ref="J31:J39" si="2">IF(I31="MUY BAJA",20%,IF(I31="BAJA",40%,IF(I31="MEDIA",60%,IF(I31="ALTA",80%,IF(I31="MUY ALTA",100%,IF(I31="",""))))))</f>
        <v>0.8</v>
      </c>
      <c r="K31" s="362" t="s">
        <v>466</v>
      </c>
      <c r="L31" s="361">
        <f t="shared" si="0"/>
        <v>0.2</v>
      </c>
      <c r="M31" s="363" t="s">
        <v>459</v>
      </c>
      <c r="N31" s="364">
        <v>1</v>
      </c>
      <c r="O31" s="365" t="s">
        <v>551</v>
      </c>
      <c r="P31" s="366" t="s">
        <v>387</v>
      </c>
      <c r="Q31" s="366" t="s">
        <v>387</v>
      </c>
      <c r="R31" s="367" t="s">
        <v>404</v>
      </c>
      <c r="S31" s="367" t="s">
        <v>389</v>
      </c>
      <c r="T31" s="361">
        <v>0.3</v>
      </c>
      <c r="U31" s="367" t="s">
        <v>390</v>
      </c>
      <c r="V31" s="367" t="s">
        <v>391</v>
      </c>
      <c r="W31" s="367" t="s">
        <v>392</v>
      </c>
      <c r="X31" s="360" t="s">
        <v>401</v>
      </c>
      <c r="Y31" s="413">
        <v>0.56000000000000005</v>
      </c>
      <c r="Z31" s="362" t="s">
        <v>466</v>
      </c>
      <c r="AA31" s="361">
        <f t="shared" si="1"/>
        <v>0.2</v>
      </c>
      <c r="AB31" s="363" t="s">
        <v>459</v>
      </c>
      <c r="AC31" s="380" t="s">
        <v>393</v>
      </c>
      <c r="AD31" s="365" t="s">
        <v>552</v>
      </c>
      <c r="AE31" s="372" t="s">
        <v>553</v>
      </c>
      <c r="AF31" s="373" t="s">
        <v>396</v>
      </c>
      <c r="AG31" s="374" t="s">
        <v>397</v>
      </c>
      <c r="AH31" s="375"/>
      <c r="AI31" s="375"/>
    </row>
    <row r="32" spans="1:35" ht="76.5" x14ac:dyDescent="0.3">
      <c r="A32" s="364">
        <v>21</v>
      </c>
      <c r="B32" s="364" t="s">
        <v>554</v>
      </c>
      <c r="C32" s="365" t="s">
        <v>540</v>
      </c>
      <c r="D32" s="365" t="s">
        <v>555</v>
      </c>
      <c r="E32" s="365" t="s">
        <v>556</v>
      </c>
      <c r="F32" s="365" t="s">
        <v>557</v>
      </c>
      <c r="G32" s="373" t="s">
        <v>382</v>
      </c>
      <c r="H32" s="375">
        <v>2000</v>
      </c>
      <c r="I32" s="409" t="s">
        <v>482</v>
      </c>
      <c r="J32" s="361">
        <f t="shared" si="2"/>
        <v>0.8</v>
      </c>
      <c r="K32" s="362" t="s">
        <v>466</v>
      </c>
      <c r="L32" s="361">
        <f t="shared" si="0"/>
        <v>0.2</v>
      </c>
      <c r="M32" s="363" t="s">
        <v>459</v>
      </c>
      <c r="N32" s="364">
        <v>2</v>
      </c>
      <c r="O32" s="372" t="s">
        <v>558</v>
      </c>
      <c r="P32" s="364" t="s">
        <v>387</v>
      </c>
      <c r="Q32" s="364" t="s">
        <v>387</v>
      </c>
      <c r="R32" s="367" t="s">
        <v>447</v>
      </c>
      <c r="S32" s="367" t="s">
        <v>389</v>
      </c>
      <c r="T32" s="361">
        <v>0.4</v>
      </c>
      <c r="U32" s="367" t="s">
        <v>390</v>
      </c>
      <c r="V32" s="367" t="s">
        <v>391</v>
      </c>
      <c r="W32" s="367" t="s">
        <v>392</v>
      </c>
      <c r="X32" s="360" t="s">
        <v>401</v>
      </c>
      <c r="Y32" s="414">
        <v>0.48</v>
      </c>
      <c r="Z32" s="362" t="s">
        <v>466</v>
      </c>
      <c r="AA32" s="361">
        <f t="shared" si="1"/>
        <v>0.2</v>
      </c>
      <c r="AB32" s="363" t="s">
        <v>459</v>
      </c>
      <c r="AC32" s="380" t="s">
        <v>393</v>
      </c>
      <c r="AD32" s="365" t="s">
        <v>559</v>
      </c>
      <c r="AE32" s="373" t="s">
        <v>553</v>
      </c>
      <c r="AF32" s="373" t="s">
        <v>396</v>
      </c>
      <c r="AG32" s="374" t="s">
        <v>397</v>
      </c>
      <c r="AH32" s="375"/>
      <c r="AI32" s="375"/>
    </row>
    <row r="33" spans="1:35" ht="89.25" x14ac:dyDescent="0.3">
      <c r="A33" s="364">
        <v>22</v>
      </c>
      <c r="B33" s="364" t="s">
        <v>560</v>
      </c>
      <c r="C33" s="375" t="s">
        <v>561</v>
      </c>
      <c r="D33" s="372" t="s">
        <v>562</v>
      </c>
      <c r="E33" s="365" t="s">
        <v>563</v>
      </c>
      <c r="F33" s="365" t="s">
        <v>564</v>
      </c>
      <c r="G33" s="373" t="s">
        <v>382</v>
      </c>
      <c r="H33" s="375">
        <f>(3*12)+2+5+12</f>
        <v>55</v>
      </c>
      <c r="I33" s="360" t="s">
        <v>412</v>
      </c>
      <c r="J33" s="361">
        <f t="shared" si="2"/>
        <v>0.6</v>
      </c>
      <c r="K33" s="362" t="s">
        <v>466</v>
      </c>
      <c r="L33" s="361">
        <f t="shared" si="0"/>
        <v>0.2</v>
      </c>
      <c r="M33" s="363" t="s">
        <v>459</v>
      </c>
      <c r="N33" s="364">
        <v>1</v>
      </c>
      <c r="O33" s="411" t="s">
        <v>565</v>
      </c>
      <c r="P33" s="373" t="s">
        <v>387</v>
      </c>
      <c r="Q33" s="364" t="s">
        <v>387</v>
      </c>
      <c r="R33" s="367" t="s">
        <v>388</v>
      </c>
      <c r="S33" s="367" t="s">
        <v>389</v>
      </c>
      <c r="T33" s="389">
        <v>0.4</v>
      </c>
      <c r="U33" s="367" t="s">
        <v>390</v>
      </c>
      <c r="V33" s="367" t="s">
        <v>391</v>
      </c>
      <c r="W33" s="367" t="s">
        <v>392</v>
      </c>
      <c r="X33" s="360" t="s">
        <v>383</v>
      </c>
      <c r="Y33" s="361">
        <v>0.36</v>
      </c>
      <c r="Z33" s="362" t="s">
        <v>466</v>
      </c>
      <c r="AA33" s="361">
        <f t="shared" si="1"/>
        <v>0.2</v>
      </c>
      <c r="AB33" s="363" t="s">
        <v>459</v>
      </c>
      <c r="AC33" s="380" t="s">
        <v>393</v>
      </c>
      <c r="AD33" s="365" t="s">
        <v>566</v>
      </c>
      <c r="AE33" s="375" t="s">
        <v>567</v>
      </c>
      <c r="AF33" s="373" t="s">
        <v>396</v>
      </c>
      <c r="AG33" s="374" t="s">
        <v>397</v>
      </c>
      <c r="AH33" s="375"/>
      <c r="AI33" s="375"/>
    </row>
    <row r="34" spans="1:35" ht="86.25" x14ac:dyDescent="0.3">
      <c r="A34" s="364">
        <v>23</v>
      </c>
      <c r="B34" s="364" t="s">
        <v>568</v>
      </c>
      <c r="C34" s="365" t="s">
        <v>515</v>
      </c>
      <c r="D34" s="365" t="s">
        <v>569</v>
      </c>
      <c r="E34" s="365" t="s">
        <v>570</v>
      </c>
      <c r="F34" s="365" t="s">
        <v>571</v>
      </c>
      <c r="G34" s="373" t="s">
        <v>428</v>
      </c>
      <c r="H34" s="375">
        <v>15</v>
      </c>
      <c r="I34" s="360" t="s">
        <v>401</v>
      </c>
      <c r="J34" s="361">
        <f t="shared" si="2"/>
        <v>0.4</v>
      </c>
      <c r="K34" s="362" t="s">
        <v>413</v>
      </c>
      <c r="L34" s="361">
        <f t="shared" si="0"/>
        <v>0.8</v>
      </c>
      <c r="M34" s="363" t="s">
        <v>414</v>
      </c>
      <c r="N34" s="364">
        <v>2</v>
      </c>
      <c r="O34" s="372" t="s">
        <v>572</v>
      </c>
      <c r="P34" s="364" t="s">
        <v>387</v>
      </c>
      <c r="Q34" s="364" t="s">
        <v>387</v>
      </c>
      <c r="R34" s="367" t="s">
        <v>388</v>
      </c>
      <c r="S34" s="367" t="s">
        <v>389</v>
      </c>
      <c r="T34" s="389">
        <v>0.4</v>
      </c>
      <c r="U34" s="367" t="s">
        <v>390</v>
      </c>
      <c r="V34" s="367" t="s">
        <v>391</v>
      </c>
      <c r="W34" s="367" t="s">
        <v>416</v>
      </c>
      <c r="X34" s="360" t="s">
        <v>383</v>
      </c>
      <c r="Y34" s="361">
        <v>0.24</v>
      </c>
      <c r="Z34" s="362" t="s">
        <v>413</v>
      </c>
      <c r="AA34" s="361">
        <f t="shared" si="1"/>
        <v>0.8</v>
      </c>
      <c r="AB34" s="363" t="s">
        <v>414</v>
      </c>
      <c r="AC34" s="380" t="s">
        <v>393</v>
      </c>
      <c r="AD34" s="365" t="s">
        <v>573</v>
      </c>
      <c r="AE34" s="375" t="s">
        <v>567</v>
      </c>
      <c r="AF34" s="373" t="s">
        <v>396</v>
      </c>
      <c r="AG34" s="390" t="s">
        <v>432</v>
      </c>
      <c r="AH34" s="375"/>
      <c r="AI34" s="375"/>
    </row>
    <row r="35" spans="1:35" ht="86.25" x14ac:dyDescent="0.3">
      <c r="A35" s="364">
        <v>24</v>
      </c>
      <c r="B35" s="364" t="s">
        <v>574</v>
      </c>
      <c r="C35" s="365" t="s">
        <v>419</v>
      </c>
      <c r="D35" s="365" t="s">
        <v>575</v>
      </c>
      <c r="E35" s="365" t="s">
        <v>576</v>
      </c>
      <c r="F35" s="365" t="s">
        <v>577</v>
      </c>
      <c r="G35" s="373" t="s">
        <v>382</v>
      </c>
      <c r="H35" s="375">
        <f>2+1+12+1</f>
        <v>16</v>
      </c>
      <c r="I35" s="360" t="s">
        <v>401</v>
      </c>
      <c r="J35" s="361">
        <f t="shared" si="2"/>
        <v>0.4</v>
      </c>
      <c r="K35" s="362" t="s">
        <v>455</v>
      </c>
      <c r="L35" s="361">
        <f t="shared" si="0"/>
        <v>0.4</v>
      </c>
      <c r="M35" s="363" t="s">
        <v>459</v>
      </c>
      <c r="N35" s="364">
        <v>3</v>
      </c>
      <c r="O35" s="372" t="s">
        <v>578</v>
      </c>
      <c r="P35" s="364" t="s">
        <v>387</v>
      </c>
      <c r="Q35" s="364" t="s">
        <v>387</v>
      </c>
      <c r="R35" s="367" t="s">
        <v>388</v>
      </c>
      <c r="S35" s="367" t="s">
        <v>389</v>
      </c>
      <c r="T35" s="389">
        <v>0.4</v>
      </c>
      <c r="U35" s="367" t="s">
        <v>390</v>
      </c>
      <c r="V35" s="367" t="s">
        <v>391</v>
      </c>
      <c r="W35" s="367" t="s">
        <v>416</v>
      </c>
      <c r="X35" s="360" t="s">
        <v>383</v>
      </c>
      <c r="Y35" s="393">
        <v>0.36</v>
      </c>
      <c r="Z35" s="362" t="s">
        <v>455</v>
      </c>
      <c r="AA35" s="361">
        <f t="shared" si="1"/>
        <v>0.4</v>
      </c>
      <c r="AB35" s="363" t="s">
        <v>459</v>
      </c>
      <c r="AC35" s="380" t="s">
        <v>393</v>
      </c>
      <c r="AD35" s="394" t="s">
        <v>579</v>
      </c>
      <c r="AE35" s="375" t="s">
        <v>580</v>
      </c>
      <c r="AF35" s="373" t="s">
        <v>396</v>
      </c>
      <c r="AG35" s="374" t="s">
        <v>397</v>
      </c>
      <c r="AH35" s="375"/>
      <c r="AI35" s="375"/>
    </row>
    <row r="36" spans="1:35" ht="75.75" x14ac:dyDescent="0.3">
      <c r="A36" s="364">
        <v>25</v>
      </c>
      <c r="B36" s="364" t="s">
        <v>581</v>
      </c>
      <c r="C36" s="365" t="s">
        <v>515</v>
      </c>
      <c r="D36" s="365" t="s">
        <v>582</v>
      </c>
      <c r="E36" s="365" t="s">
        <v>583</v>
      </c>
      <c r="F36" s="365" t="s">
        <v>584</v>
      </c>
      <c r="G36" s="415" t="s">
        <v>428</v>
      </c>
      <c r="H36" s="379">
        <f>(365-52)*5</f>
        <v>1565</v>
      </c>
      <c r="I36" s="360" t="s">
        <v>482</v>
      </c>
      <c r="J36" s="361">
        <f t="shared" si="2"/>
        <v>0.8</v>
      </c>
      <c r="K36" s="362" t="s">
        <v>413</v>
      </c>
      <c r="L36" s="361">
        <f t="shared" si="0"/>
        <v>0.8</v>
      </c>
      <c r="M36" s="363" t="s">
        <v>414</v>
      </c>
      <c r="N36" s="375">
        <v>4</v>
      </c>
      <c r="O36" s="403" t="s">
        <v>585</v>
      </c>
      <c r="P36" s="398" t="s">
        <v>387</v>
      </c>
      <c r="Q36" s="375" t="s">
        <v>387</v>
      </c>
      <c r="R36" s="367" t="s">
        <v>388</v>
      </c>
      <c r="S36" s="367" t="s">
        <v>389</v>
      </c>
      <c r="T36" s="389">
        <v>0.4</v>
      </c>
      <c r="U36" s="367" t="s">
        <v>390</v>
      </c>
      <c r="V36" s="367" t="s">
        <v>391</v>
      </c>
      <c r="W36" s="367" t="s">
        <v>392</v>
      </c>
      <c r="X36" s="360" t="s">
        <v>383</v>
      </c>
      <c r="Y36" s="361">
        <v>0.36</v>
      </c>
      <c r="Z36" s="362" t="s">
        <v>413</v>
      </c>
      <c r="AA36" s="361">
        <f t="shared" si="1"/>
        <v>0.8</v>
      </c>
      <c r="AB36" s="363" t="s">
        <v>414</v>
      </c>
      <c r="AC36" s="380" t="s">
        <v>393</v>
      </c>
      <c r="AD36" s="394" t="s">
        <v>586</v>
      </c>
      <c r="AE36" s="375" t="s">
        <v>587</v>
      </c>
      <c r="AF36" s="373" t="s">
        <v>396</v>
      </c>
      <c r="AG36" s="390" t="s">
        <v>432</v>
      </c>
      <c r="AH36" s="375"/>
      <c r="AI36" s="375"/>
    </row>
    <row r="37" spans="1:35" ht="75.75" x14ac:dyDescent="0.3">
      <c r="A37" s="364">
        <v>26</v>
      </c>
      <c r="B37" s="364" t="s">
        <v>588</v>
      </c>
      <c r="C37" s="365" t="s">
        <v>589</v>
      </c>
      <c r="D37" s="372" t="s">
        <v>590</v>
      </c>
      <c r="E37" s="365" t="s">
        <v>591</v>
      </c>
      <c r="F37" s="365" t="s">
        <v>592</v>
      </c>
      <c r="G37" s="373" t="s">
        <v>382</v>
      </c>
      <c r="H37" s="375">
        <v>16</v>
      </c>
      <c r="I37" s="360" t="s">
        <v>401</v>
      </c>
      <c r="J37" s="361">
        <f t="shared" si="2"/>
        <v>0.4</v>
      </c>
      <c r="K37" s="362" t="s">
        <v>466</v>
      </c>
      <c r="L37" s="361">
        <f t="shared" si="0"/>
        <v>0.2</v>
      </c>
      <c r="M37" s="363" t="s">
        <v>459</v>
      </c>
      <c r="N37" s="364">
        <v>1</v>
      </c>
      <c r="O37" s="365" t="s">
        <v>593</v>
      </c>
      <c r="P37" s="373" t="s">
        <v>387</v>
      </c>
      <c r="Q37" s="364" t="s">
        <v>387</v>
      </c>
      <c r="R37" s="367" t="s">
        <v>388</v>
      </c>
      <c r="S37" s="367" t="s">
        <v>389</v>
      </c>
      <c r="T37" s="389">
        <v>0.4</v>
      </c>
      <c r="U37" s="367" t="s">
        <v>594</v>
      </c>
      <c r="V37" s="367" t="s">
        <v>595</v>
      </c>
      <c r="W37" s="367" t="s">
        <v>392</v>
      </c>
      <c r="X37" s="360" t="s">
        <v>383</v>
      </c>
      <c r="Y37" s="361">
        <v>0.24</v>
      </c>
      <c r="Z37" s="362" t="s">
        <v>466</v>
      </c>
      <c r="AA37" s="361">
        <f t="shared" si="1"/>
        <v>0.2</v>
      </c>
      <c r="AB37" s="363" t="s">
        <v>459</v>
      </c>
      <c r="AC37" s="380" t="s">
        <v>393</v>
      </c>
      <c r="AD37" s="365" t="s">
        <v>596</v>
      </c>
      <c r="AE37" s="375" t="s">
        <v>597</v>
      </c>
      <c r="AF37" s="373" t="s">
        <v>396</v>
      </c>
      <c r="AG37" s="374" t="s">
        <v>397</v>
      </c>
      <c r="AH37" s="375"/>
      <c r="AI37" s="375"/>
    </row>
    <row r="38" spans="1:35" ht="86.25" x14ac:dyDescent="0.3">
      <c r="A38" s="364">
        <v>27</v>
      </c>
      <c r="B38" s="364" t="s">
        <v>598</v>
      </c>
      <c r="C38" s="365" t="s">
        <v>599</v>
      </c>
      <c r="D38" s="365" t="s">
        <v>600</v>
      </c>
      <c r="E38" s="365" t="s">
        <v>601</v>
      </c>
      <c r="F38" s="365" t="s">
        <v>602</v>
      </c>
      <c r="G38" s="373" t="s">
        <v>428</v>
      </c>
      <c r="H38" s="375">
        <v>60</v>
      </c>
      <c r="I38" s="360" t="s">
        <v>412</v>
      </c>
      <c r="J38" s="361">
        <f t="shared" si="2"/>
        <v>0.6</v>
      </c>
      <c r="K38" s="362" t="s">
        <v>413</v>
      </c>
      <c r="L38" s="361">
        <f t="shared" si="0"/>
        <v>0.8</v>
      </c>
      <c r="M38" s="363" t="s">
        <v>414</v>
      </c>
      <c r="N38" s="364">
        <v>3</v>
      </c>
      <c r="O38" s="372" t="s">
        <v>603</v>
      </c>
      <c r="P38" s="364" t="s">
        <v>387</v>
      </c>
      <c r="Q38" s="364" t="s">
        <v>387</v>
      </c>
      <c r="R38" s="367" t="s">
        <v>388</v>
      </c>
      <c r="S38" s="367" t="s">
        <v>389</v>
      </c>
      <c r="T38" s="389">
        <v>0.4</v>
      </c>
      <c r="U38" s="367" t="s">
        <v>390</v>
      </c>
      <c r="V38" s="367" t="s">
        <v>391</v>
      </c>
      <c r="W38" s="367" t="s">
        <v>416</v>
      </c>
      <c r="X38" s="360" t="s">
        <v>383</v>
      </c>
      <c r="Y38" s="393">
        <v>0.36</v>
      </c>
      <c r="Z38" s="362" t="s">
        <v>413</v>
      </c>
      <c r="AA38" s="361">
        <f t="shared" si="1"/>
        <v>0.8</v>
      </c>
      <c r="AB38" s="363" t="s">
        <v>414</v>
      </c>
      <c r="AC38" s="380" t="s">
        <v>393</v>
      </c>
      <c r="AD38" s="394" t="s">
        <v>604</v>
      </c>
      <c r="AE38" s="375" t="s">
        <v>580</v>
      </c>
      <c r="AF38" s="373" t="s">
        <v>396</v>
      </c>
      <c r="AG38" s="390" t="s">
        <v>432</v>
      </c>
      <c r="AH38" s="375"/>
      <c r="AI38" s="375"/>
    </row>
    <row r="39" spans="1:35" ht="65.25" customHeight="1" x14ac:dyDescent="0.3">
      <c r="A39" s="650">
        <v>28</v>
      </c>
      <c r="B39" s="650" t="s">
        <v>605</v>
      </c>
      <c r="C39" s="679" t="s">
        <v>589</v>
      </c>
      <c r="D39" s="679" t="s">
        <v>606</v>
      </c>
      <c r="E39" s="679" t="s">
        <v>607</v>
      </c>
      <c r="F39" s="679" t="s">
        <v>608</v>
      </c>
      <c r="G39" s="656" t="s">
        <v>382</v>
      </c>
      <c r="H39" s="658">
        <v>600</v>
      </c>
      <c r="I39" s="691" t="s">
        <v>482</v>
      </c>
      <c r="J39" s="675">
        <f t="shared" si="2"/>
        <v>0.8</v>
      </c>
      <c r="K39" s="673" t="s">
        <v>402</v>
      </c>
      <c r="L39" s="675">
        <f>IF(K39="LEVE",20%,IF(K39="MENOR",40%,IF(K39="MODERADO",60%,IF(K39="MAYOR",80%,IF(K39="CATASTROFICO",100%,IF(I39="",""))))))</f>
        <v>0.6</v>
      </c>
      <c r="M39" s="677" t="s">
        <v>414</v>
      </c>
      <c r="N39" s="364">
        <v>1</v>
      </c>
      <c r="O39" s="372" t="s">
        <v>609</v>
      </c>
      <c r="P39" s="364" t="s">
        <v>387</v>
      </c>
      <c r="Q39" s="364" t="s">
        <v>387</v>
      </c>
      <c r="R39" s="367" t="s">
        <v>388</v>
      </c>
      <c r="S39" s="367" t="s">
        <v>389</v>
      </c>
      <c r="T39" s="389">
        <v>0.4</v>
      </c>
      <c r="U39" s="367" t="s">
        <v>390</v>
      </c>
      <c r="V39" s="367" t="s">
        <v>391</v>
      </c>
      <c r="W39" s="367" t="s">
        <v>416</v>
      </c>
      <c r="X39" s="691" t="s">
        <v>401</v>
      </c>
      <c r="Y39" s="361">
        <v>0.48</v>
      </c>
      <c r="Z39" s="673" t="s">
        <v>402</v>
      </c>
      <c r="AA39" s="675">
        <f t="shared" si="1"/>
        <v>0.6</v>
      </c>
      <c r="AB39" s="677" t="s">
        <v>414</v>
      </c>
      <c r="AC39" s="380" t="s">
        <v>393</v>
      </c>
      <c r="AD39" s="372" t="s">
        <v>610</v>
      </c>
      <c r="AE39" s="372" t="s">
        <v>611</v>
      </c>
      <c r="AF39" s="373" t="s">
        <v>396</v>
      </c>
      <c r="AG39" s="374" t="s">
        <v>397</v>
      </c>
      <c r="AH39" s="375"/>
      <c r="AI39" s="375"/>
    </row>
    <row r="40" spans="1:35" ht="81" customHeight="1" x14ac:dyDescent="0.3">
      <c r="A40" s="651"/>
      <c r="B40" s="651"/>
      <c r="C40" s="682"/>
      <c r="D40" s="682"/>
      <c r="E40" s="682"/>
      <c r="F40" s="682"/>
      <c r="G40" s="657"/>
      <c r="H40" s="659"/>
      <c r="I40" s="692"/>
      <c r="J40" s="676"/>
      <c r="K40" s="686"/>
      <c r="L40" s="676"/>
      <c r="M40" s="678"/>
      <c r="N40" s="364">
        <v>2</v>
      </c>
      <c r="O40" s="372" t="s">
        <v>612</v>
      </c>
      <c r="P40" s="364" t="s">
        <v>387</v>
      </c>
      <c r="Q40" s="364" t="s">
        <v>387</v>
      </c>
      <c r="R40" s="367" t="s">
        <v>388</v>
      </c>
      <c r="S40" s="367" t="s">
        <v>389</v>
      </c>
      <c r="T40" s="389">
        <v>0.3</v>
      </c>
      <c r="U40" s="367" t="s">
        <v>390</v>
      </c>
      <c r="V40" s="367" t="s">
        <v>391</v>
      </c>
      <c r="W40" s="367" t="s">
        <v>416</v>
      </c>
      <c r="X40" s="692"/>
      <c r="Y40" s="361">
        <v>0.48</v>
      </c>
      <c r="Z40" s="686"/>
      <c r="AA40" s="676"/>
      <c r="AB40" s="678"/>
      <c r="AC40" s="380" t="s">
        <v>393</v>
      </c>
      <c r="AD40" s="372" t="s">
        <v>613</v>
      </c>
      <c r="AE40" s="372" t="s">
        <v>614</v>
      </c>
      <c r="AF40" s="373" t="s">
        <v>396</v>
      </c>
      <c r="AG40" s="374" t="s">
        <v>397</v>
      </c>
      <c r="AH40" s="375"/>
      <c r="AI40" s="375"/>
    </row>
    <row r="41" spans="1:35" ht="81" customHeight="1" x14ac:dyDescent="0.3">
      <c r="A41" s="416">
        <v>29</v>
      </c>
      <c r="B41" s="416" t="s">
        <v>615</v>
      </c>
      <c r="C41" s="365" t="s">
        <v>589</v>
      </c>
      <c r="D41" s="365" t="s">
        <v>616</v>
      </c>
      <c r="E41" s="365" t="s">
        <v>617</v>
      </c>
      <c r="F41" s="365" t="s">
        <v>618</v>
      </c>
      <c r="G41" s="415" t="s">
        <v>382</v>
      </c>
      <c r="H41" s="379">
        <v>12</v>
      </c>
      <c r="I41" s="360" t="s">
        <v>401</v>
      </c>
      <c r="J41" s="361">
        <f t="shared" ref="J41" si="3">IF(I41="MUY BAJA",20%,IF(I41="BAJA",40%,IF(I41="MEDIA",60%,IF(I41="ALTA",80%,IF(I41="MUY ALTA",100%,IF(I41="",""))))))</f>
        <v>0.4</v>
      </c>
      <c r="K41" s="362" t="s">
        <v>455</v>
      </c>
      <c r="L41" s="361">
        <f t="shared" ref="L41:L43" si="4">IF(K41="LEVE",20%,IF(K41="MENOR",40%,IF(K41="MODERADO",60%,IF(K41="MAYOR",80%,IF(K41="CATASTROFICO",100%,IF(I41="",""))))))</f>
        <v>0.4</v>
      </c>
      <c r="M41" s="363" t="s">
        <v>459</v>
      </c>
      <c r="N41" s="364">
        <v>3</v>
      </c>
      <c r="O41" s="403" t="s">
        <v>619</v>
      </c>
      <c r="P41" s="398" t="s">
        <v>387</v>
      </c>
      <c r="Q41" s="375" t="s">
        <v>387</v>
      </c>
      <c r="R41" s="367" t="s">
        <v>404</v>
      </c>
      <c r="S41" s="367" t="s">
        <v>389</v>
      </c>
      <c r="T41" s="389">
        <v>0.3</v>
      </c>
      <c r="U41" s="367" t="s">
        <v>390</v>
      </c>
      <c r="V41" s="367" t="s">
        <v>391</v>
      </c>
      <c r="W41" s="367" t="s">
        <v>392</v>
      </c>
      <c r="X41" s="360" t="s">
        <v>383</v>
      </c>
      <c r="Y41" s="361">
        <v>0.48</v>
      </c>
      <c r="Z41" s="362" t="s">
        <v>455</v>
      </c>
      <c r="AA41" s="361">
        <f t="shared" ref="AA41:AA43" si="5">IF(Z41="LEVE",20%,IF(Z41="MENOR",40%,IF(Z41="MODERADO",60%,IF(Z41="MAYOR",80%,IF(Z41="CATASTROFICO",100%,IF(Z41="",""))))))</f>
        <v>0.4</v>
      </c>
      <c r="AB41" s="363" t="s">
        <v>459</v>
      </c>
      <c r="AC41" s="380" t="s">
        <v>393</v>
      </c>
      <c r="AD41" s="365" t="s">
        <v>620</v>
      </c>
      <c r="AE41" s="372" t="s">
        <v>621</v>
      </c>
      <c r="AF41" s="373" t="s">
        <v>396</v>
      </c>
      <c r="AG41" s="374" t="s">
        <v>397</v>
      </c>
      <c r="AH41" s="375"/>
      <c r="AI41" s="375"/>
    </row>
    <row r="42" spans="1:35" ht="81" customHeight="1" x14ac:dyDescent="0.3">
      <c r="A42" s="416">
        <v>30</v>
      </c>
      <c r="B42" s="416" t="s">
        <v>622</v>
      </c>
      <c r="C42" s="365" t="s">
        <v>589</v>
      </c>
      <c r="D42" s="411" t="s">
        <v>623</v>
      </c>
      <c r="E42" s="411" t="s">
        <v>624</v>
      </c>
      <c r="F42" s="411" t="s">
        <v>625</v>
      </c>
      <c r="G42" s="415" t="s">
        <v>382</v>
      </c>
      <c r="H42" s="379">
        <v>2</v>
      </c>
      <c r="I42" s="360" t="s">
        <v>383</v>
      </c>
      <c r="J42" s="361">
        <f>IF(I42="MUY BAJA",20%,IF(I42="BAJA",40%,IF(I42="MEDIA",60%,IF(I42="ALTA",80%,IF(I42="MUY ALTA",100%,IF(I42="",""))))))</f>
        <v>0.2</v>
      </c>
      <c r="K42" s="362" t="s">
        <v>455</v>
      </c>
      <c r="L42" s="361">
        <f t="shared" si="4"/>
        <v>0.4</v>
      </c>
      <c r="M42" s="363" t="s">
        <v>459</v>
      </c>
      <c r="N42" s="364">
        <v>4</v>
      </c>
      <c r="O42" s="403" t="s">
        <v>626</v>
      </c>
      <c r="P42" s="375" t="s">
        <v>387</v>
      </c>
      <c r="Q42" s="375" t="s">
        <v>387</v>
      </c>
      <c r="R42" s="367" t="s">
        <v>388</v>
      </c>
      <c r="S42" s="367" t="s">
        <v>389</v>
      </c>
      <c r="T42" s="389">
        <v>0.4</v>
      </c>
      <c r="U42" s="367" t="s">
        <v>390</v>
      </c>
      <c r="V42" s="367" t="s">
        <v>391</v>
      </c>
      <c r="W42" s="367" t="s">
        <v>416</v>
      </c>
      <c r="X42" s="360" t="s">
        <v>383</v>
      </c>
      <c r="Y42" s="361">
        <v>0.28000000000000003</v>
      </c>
      <c r="Z42" s="362" t="s">
        <v>455</v>
      </c>
      <c r="AA42" s="361">
        <f t="shared" si="5"/>
        <v>0.4</v>
      </c>
      <c r="AB42" s="363" t="s">
        <v>459</v>
      </c>
      <c r="AC42" s="380" t="s">
        <v>393</v>
      </c>
      <c r="AD42" s="365" t="s">
        <v>627</v>
      </c>
      <c r="AE42" s="372" t="s">
        <v>628</v>
      </c>
      <c r="AF42" s="373" t="s">
        <v>396</v>
      </c>
      <c r="AG42" s="374" t="s">
        <v>397</v>
      </c>
      <c r="AH42" s="375"/>
      <c r="AI42" s="375"/>
    </row>
    <row r="43" spans="1:35" ht="81" customHeight="1" x14ac:dyDescent="0.3">
      <c r="A43" s="416">
        <v>31</v>
      </c>
      <c r="B43" s="416" t="s">
        <v>629</v>
      </c>
      <c r="C43" s="365" t="s">
        <v>486</v>
      </c>
      <c r="D43" s="411" t="s">
        <v>630</v>
      </c>
      <c r="E43" s="365" t="s">
        <v>631</v>
      </c>
      <c r="F43" s="417" t="s">
        <v>632</v>
      </c>
      <c r="G43" s="415" t="s">
        <v>382</v>
      </c>
      <c r="H43" s="379">
        <f>2*12</f>
        <v>24</v>
      </c>
      <c r="I43" s="360" t="s">
        <v>401</v>
      </c>
      <c r="J43" s="361">
        <f t="shared" ref="J43:J47" si="6">IF(I43="MUY BAJA",20%,IF(I43="BAJA",40%,IF(I43="MEDIA",60%,IF(I43="ALTA",80%,IF(I43="MUY ALTA",100%,IF(I43="",""))))))</f>
        <v>0.4</v>
      </c>
      <c r="K43" s="362" t="s">
        <v>466</v>
      </c>
      <c r="L43" s="361">
        <f t="shared" si="4"/>
        <v>0.2</v>
      </c>
      <c r="M43" s="363" t="s">
        <v>459</v>
      </c>
      <c r="N43" s="364">
        <v>5</v>
      </c>
      <c r="O43" s="403" t="s">
        <v>633</v>
      </c>
      <c r="P43" s="375" t="s">
        <v>387</v>
      </c>
      <c r="Q43" s="375" t="s">
        <v>387</v>
      </c>
      <c r="R43" s="367" t="s">
        <v>404</v>
      </c>
      <c r="S43" s="367" t="s">
        <v>389</v>
      </c>
      <c r="T43" s="418">
        <v>0.3</v>
      </c>
      <c r="U43" s="367" t="s">
        <v>390</v>
      </c>
      <c r="V43" s="367" t="s">
        <v>391</v>
      </c>
      <c r="W43" s="367" t="s">
        <v>416</v>
      </c>
      <c r="X43" s="360" t="s">
        <v>383</v>
      </c>
      <c r="Y43" s="412">
        <v>0.12</v>
      </c>
      <c r="Z43" s="362" t="s">
        <v>466</v>
      </c>
      <c r="AA43" s="361">
        <f t="shared" si="5"/>
        <v>0.2</v>
      </c>
      <c r="AB43" s="363" t="s">
        <v>459</v>
      </c>
      <c r="AC43" s="380" t="s">
        <v>393</v>
      </c>
      <c r="AD43" s="375" t="s">
        <v>634</v>
      </c>
      <c r="AE43" s="372" t="s">
        <v>635</v>
      </c>
      <c r="AF43" s="373" t="s">
        <v>396</v>
      </c>
      <c r="AG43" s="374" t="s">
        <v>397</v>
      </c>
      <c r="AH43" s="375"/>
      <c r="AI43" s="375"/>
    </row>
    <row r="44" spans="1:35" ht="89.25" x14ac:dyDescent="0.3">
      <c r="A44" s="364">
        <v>32</v>
      </c>
      <c r="B44" s="364" t="s">
        <v>636</v>
      </c>
      <c r="C44" s="419" t="s">
        <v>637</v>
      </c>
      <c r="D44" s="420" t="s">
        <v>638</v>
      </c>
      <c r="E44" s="421" t="s">
        <v>639</v>
      </c>
      <c r="F44" s="420" t="s">
        <v>640</v>
      </c>
      <c r="G44" s="358" t="s">
        <v>382</v>
      </c>
      <c r="H44" s="359">
        <v>8</v>
      </c>
      <c r="I44" s="360" t="s">
        <v>401</v>
      </c>
      <c r="J44" s="422">
        <f t="shared" si="6"/>
        <v>0.4</v>
      </c>
      <c r="K44" s="362" t="s">
        <v>413</v>
      </c>
      <c r="L44" s="361">
        <f t="shared" ref="L44:L47" si="7">IF(K44="LEVE",20%,IF(K44="MENOR",40%,IF(K44="MODERADO",60%,IF(K44="MAYOR",80%,IF(K44="CATASTRÓFICO",100%,IF(I44="",""))))))</f>
        <v>0.8</v>
      </c>
      <c r="M44" s="363" t="s">
        <v>414</v>
      </c>
      <c r="N44" s="364">
        <v>1</v>
      </c>
      <c r="O44" s="365" t="s">
        <v>641</v>
      </c>
      <c r="P44" s="366" t="s">
        <v>387</v>
      </c>
      <c r="Q44" s="366" t="s">
        <v>387</v>
      </c>
      <c r="R44" s="367" t="s">
        <v>388</v>
      </c>
      <c r="S44" s="367" t="s">
        <v>389</v>
      </c>
      <c r="T44" s="361">
        <v>0.4</v>
      </c>
      <c r="U44" s="367" t="s">
        <v>390</v>
      </c>
      <c r="V44" s="367" t="s">
        <v>391</v>
      </c>
      <c r="W44" s="367" t="s">
        <v>392</v>
      </c>
      <c r="X44" s="360" t="s">
        <v>401</v>
      </c>
      <c r="Y44" s="361">
        <v>0.28000000000000003</v>
      </c>
      <c r="Z44" s="362" t="s">
        <v>413</v>
      </c>
      <c r="AA44" s="361">
        <f t="shared" si="1"/>
        <v>0.8</v>
      </c>
      <c r="AB44" s="363" t="s">
        <v>414</v>
      </c>
      <c r="AC44" s="380" t="s">
        <v>393</v>
      </c>
      <c r="AD44" s="394" t="s">
        <v>642</v>
      </c>
      <c r="AE44" s="403" t="s">
        <v>643</v>
      </c>
      <c r="AF44" s="373" t="s">
        <v>396</v>
      </c>
      <c r="AG44" s="390" t="s">
        <v>397</v>
      </c>
      <c r="AH44" s="375"/>
      <c r="AI44" s="375"/>
    </row>
    <row r="45" spans="1:35" ht="178.5" x14ac:dyDescent="0.3">
      <c r="A45" s="364">
        <v>33</v>
      </c>
      <c r="B45" s="364" t="s">
        <v>644</v>
      </c>
      <c r="C45" s="394" t="s">
        <v>645</v>
      </c>
      <c r="D45" s="405" t="s">
        <v>646</v>
      </c>
      <c r="E45" s="405" t="s">
        <v>647</v>
      </c>
      <c r="F45" s="405" t="s">
        <v>648</v>
      </c>
      <c r="G45" s="373" t="s">
        <v>382</v>
      </c>
      <c r="H45" s="375">
        <f>5*12</f>
        <v>60</v>
      </c>
      <c r="I45" s="360" t="s">
        <v>412</v>
      </c>
      <c r="J45" s="422">
        <f t="shared" si="6"/>
        <v>0.6</v>
      </c>
      <c r="K45" s="362" t="s">
        <v>466</v>
      </c>
      <c r="L45" s="361">
        <f t="shared" si="7"/>
        <v>0.2</v>
      </c>
      <c r="M45" s="363" t="s">
        <v>459</v>
      </c>
      <c r="N45" s="364">
        <v>2</v>
      </c>
      <c r="O45" s="372" t="s">
        <v>649</v>
      </c>
      <c r="P45" s="364" t="s">
        <v>387</v>
      </c>
      <c r="Q45" s="364" t="s">
        <v>387</v>
      </c>
      <c r="R45" s="367" t="s">
        <v>447</v>
      </c>
      <c r="S45" s="367" t="s">
        <v>389</v>
      </c>
      <c r="T45" s="361">
        <v>0.3</v>
      </c>
      <c r="U45" s="367" t="s">
        <v>390</v>
      </c>
      <c r="V45" s="367" t="s">
        <v>391</v>
      </c>
      <c r="W45" s="367" t="s">
        <v>392</v>
      </c>
      <c r="X45" s="360" t="s">
        <v>412</v>
      </c>
      <c r="Y45" s="361">
        <v>0.36</v>
      </c>
      <c r="Z45" s="362" t="s">
        <v>466</v>
      </c>
      <c r="AA45" s="361">
        <f t="shared" si="1"/>
        <v>0.2</v>
      </c>
      <c r="AB45" s="363" t="s">
        <v>459</v>
      </c>
      <c r="AC45" s="380" t="s">
        <v>393</v>
      </c>
      <c r="AD45" s="394" t="s">
        <v>650</v>
      </c>
      <c r="AE45" s="375" t="s">
        <v>651</v>
      </c>
      <c r="AF45" s="373" t="s">
        <v>396</v>
      </c>
      <c r="AG45" s="390" t="s">
        <v>397</v>
      </c>
      <c r="AH45" s="375"/>
      <c r="AI45" s="375"/>
    </row>
    <row r="46" spans="1:35" ht="86.25" x14ac:dyDescent="0.3">
      <c r="A46" s="356">
        <v>34</v>
      </c>
      <c r="B46" s="364" t="s">
        <v>652</v>
      </c>
      <c r="C46" s="394" t="s">
        <v>653</v>
      </c>
      <c r="D46" s="405" t="s">
        <v>654</v>
      </c>
      <c r="E46" s="405" t="s">
        <v>655</v>
      </c>
      <c r="F46" s="405" t="s">
        <v>656</v>
      </c>
      <c r="G46" s="373" t="s">
        <v>382</v>
      </c>
      <c r="H46" s="375">
        <v>32</v>
      </c>
      <c r="I46" s="360" t="s">
        <v>412</v>
      </c>
      <c r="J46" s="422">
        <f t="shared" si="6"/>
        <v>0.6</v>
      </c>
      <c r="K46" s="362" t="s">
        <v>413</v>
      </c>
      <c r="L46" s="361">
        <f t="shared" si="7"/>
        <v>0.8</v>
      </c>
      <c r="M46" s="363" t="s">
        <v>414</v>
      </c>
      <c r="N46" s="364">
        <v>3</v>
      </c>
      <c r="O46" s="372" t="s">
        <v>657</v>
      </c>
      <c r="P46" s="364" t="s">
        <v>387</v>
      </c>
      <c r="Q46" s="364" t="s">
        <v>387</v>
      </c>
      <c r="R46" s="367" t="s">
        <v>404</v>
      </c>
      <c r="S46" s="367" t="s">
        <v>389</v>
      </c>
      <c r="T46" s="423">
        <v>0.4</v>
      </c>
      <c r="U46" s="367" t="s">
        <v>390</v>
      </c>
      <c r="V46" s="367" t="s">
        <v>391</v>
      </c>
      <c r="W46" s="367" t="s">
        <v>416</v>
      </c>
      <c r="X46" s="360" t="s">
        <v>401</v>
      </c>
      <c r="Y46" s="407">
        <v>0.36</v>
      </c>
      <c r="Z46" s="362" t="s">
        <v>413</v>
      </c>
      <c r="AA46" s="361">
        <f t="shared" si="1"/>
        <v>0.8</v>
      </c>
      <c r="AB46" s="363" t="s">
        <v>414</v>
      </c>
      <c r="AC46" s="380" t="s">
        <v>393</v>
      </c>
      <c r="AD46" s="372" t="s">
        <v>658</v>
      </c>
      <c r="AE46" s="375" t="s">
        <v>659</v>
      </c>
      <c r="AF46" s="373" t="s">
        <v>396</v>
      </c>
      <c r="AG46" s="390" t="s">
        <v>397</v>
      </c>
      <c r="AH46" s="375"/>
      <c r="AI46" s="375"/>
    </row>
    <row r="47" spans="1:35" ht="82.5" x14ac:dyDescent="0.3">
      <c r="A47" s="416">
        <v>35</v>
      </c>
      <c r="B47" s="364" t="s">
        <v>660</v>
      </c>
      <c r="C47" s="394" t="s">
        <v>653</v>
      </c>
      <c r="D47" s="365" t="s">
        <v>661</v>
      </c>
      <c r="E47" s="365" t="s">
        <v>662</v>
      </c>
      <c r="F47" s="365" t="s">
        <v>663</v>
      </c>
      <c r="G47" s="373" t="s">
        <v>664</v>
      </c>
      <c r="H47" s="375">
        <f>816</f>
        <v>816</v>
      </c>
      <c r="I47" s="360" t="s">
        <v>482</v>
      </c>
      <c r="J47" s="422">
        <f t="shared" si="6"/>
        <v>0.8</v>
      </c>
      <c r="K47" s="362" t="s">
        <v>413</v>
      </c>
      <c r="L47" s="361">
        <f t="shared" si="7"/>
        <v>0.8</v>
      </c>
      <c r="M47" s="363" t="s">
        <v>414</v>
      </c>
      <c r="N47" s="375">
        <v>4</v>
      </c>
      <c r="O47" s="403" t="s">
        <v>665</v>
      </c>
      <c r="P47" s="375" t="s">
        <v>387</v>
      </c>
      <c r="Q47" s="375" t="s">
        <v>387</v>
      </c>
      <c r="R47" s="367" t="s">
        <v>388</v>
      </c>
      <c r="S47" s="367" t="s">
        <v>666</v>
      </c>
      <c r="T47" s="393">
        <v>0.5</v>
      </c>
      <c r="U47" s="367" t="s">
        <v>390</v>
      </c>
      <c r="V47" s="367" t="s">
        <v>391</v>
      </c>
      <c r="W47" s="367" t="s">
        <v>392</v>
      </c>
      <c r="X47" s="360" t="s">
        <v>401</v>
      </c>
      <c r="Y47" s="361">
        <v>0.4</v>
      </c>
      <c r="Z47" s="362" t="s">
        <v>413</v>
      </c>
      <c r="AA47" s="361">
        <f t="shared" si="1"/>
        <v>0.8</v>
      </c>
      <c r="AB47" s="363" t="s">
        <v>414</v>
      </c>
      <c r="AC47" s="380" t="s">
        <v>393</v>
      </c>
      <c r="AD47" s="394" t="s">
        <v>667</v>
      </c>
      <c r="AE47" s="375" t="s">
        <v>668</v>
      </c>
      <c r="AF47" s="373" t="s">
        <v>396</v>
      </c>
      <c r="AG47" s="390" t="s">
        <v>432</v>
      </c>
      <c r="AH47" s="375"/>
      <c r="AI47" s="375"/>
    </row>
    <row r="48" spans="1:35" ht="91.5" customHeight="1" x14ac:dyDescent="0.3">
      <c r="A48" s="650">
        <v>36</v>
      </c>
      <c r="B48" s="650" t="s">
        <v>669</v>
      </c>
      <c r="C48" s="652" t="s">
        <v>378</v>
      </c>
      <c r="D48" s="679" t="s">
        <v>670</v>
      </c>
      <c r="E48" s="679" t="s">
        <v>671</v>
      </c>
      <c r="F48" s="679" t="s">
        <v>672</v>
      </c>
      <c r="G48" s="656" t="s">
        <v>428</v>
      </c>
      <c r="H48" s="658">
        <v>100</v>
      </c>
      <c r="I48" s="691" t="s">
        <v>412</v>
      </c>
      <c r="J48" s="675">
        <f>IF(I48="MUY BAJA",20%,IF(I48="BAJA",40%,IF(I48="MEDIA",60%,IF(I48="ALTA",80%,IF(I48="MUY ALTA",100%,IF(I48="",""))))))</f>
        <v>0.6</v>
      </c>
      <c r="K48" s="673" t="s">
        <v>384</v>
      </c>
      <c r="L48" s="675">
        <f>IF(K48="LEVE",20%,IF(K48="MENOR",40%,IF(K48="MODERADO",60%,IF(K48="MAYOR",80%,IF(K48="CATASTRÓFICO",100%,IF(I48="",""))))))</f>
        <v>1</v>
      </c>
      <c r="M48" s="677" t="s">
        <v>385</v>
      </c>
      <c r="N48" s="364">
        <v>1</v>
      </c>
      <c r="O48" s="365" t="s">
        <v>673</v>
      </c>
      <c r="P48" s="366" t="s">
        <v>387</v>
      </c>
      <c r="Q48" s="366" t="s">
        <v>387</v>
      </c>
      <c r="R48" s="367" t="s">
        <v>388</v>
      </c>
      <c r="S48" s="367" t="s">
        <v>389</v>
      </c>
      <c r="T48" s="361">
        <v>0.4</v>
      </c>
      <c r="U48" s="367" t="s">
        <v>390</v>
      </c>
      <c r="V48" s="367" t="s">
        <v>391</v>
      </c>
      <c r="W48" s="367" t="s">
        <v>392</v>
      </c>
      <c r="X48" s="691" t="s">
        <v>412</v>
      </c>
      <c r="Y48" s="368">
        <v>0.36</v>
      </c>
      <c r="Z48" s="693" t="s">
        <v>384</v>
      </c>
      <c r="AA48" s="675">
        <f>IF(Z48="LEVE",20%,IF(Z48="MENOR",40%,IF(Z48="MODERADO",60%,IF(Z48="MAYOR",80%,IF(Z48="CATASTRÓFICO",100%,IF(X48="",""))))))</f>
        <v>1</v>
      </c>
      <c r="AB48" s="677" t="s">
        <v>385</v>
      </c>
      <c r="AC48" s="687" t="s">
        <v>393</v>
      </c>
      <c r="AD48" s="394" t="s">
        <v>674</v>
      </c>
      <c r="AE48" s="424" t="s">
        <v>675</v>
      </c>
      <c r="AF48" s="373" t="s">
        <v>396</v>
      </c>
      <c r="AG48" s="689" t="s">
        <v>432</v>
      </c>
      <c r="AH48" s="375"/>
      <c r="AI48" s="375"/>
    </row>
    <row r="49" spans="1:35" ht="78" customHeight="1" x14ac:dyDescent="0.3">
      <c r="A49" s="651"/>
      <c r="B49" s="651"/>
      <c r="C49" s="653"/>
      <c r="D49" s="682"/>
      <c r="E49" s="682"/>
      <c r="F49" s="682"/>
      <c r="G49" s="657"/>
      <c r="H49" s="659"/>
      <c r="I49" s="692"/>
      <c r="J49" s="676"/>
      <c r="K49" s="674"/>
      <c r="L49" s="676"/>
      <c r="M49" s="678"/>
      <c r="N49" s="364">
        <v>2</v>
      </c>
      <c r="O49" s="365" t="s">
        <v>676</v>
      </c>
      <c r="P49" s="366" t="s">
        <v>387</v>
      </c>
      <c r="Q49" s="366" t="s">
        <v>387</v>
      </c>
      <c r="R49" s="367" t="s">
        <v>388</v>
      </c>
      <c r="S49" s="367" t="s">
        <v>389</v>
      </c>
      <c r="T49" s="361">
        <v>0.4</v>
      </c>
      <c r="U49" s="367" t="s">
        <v>390</v>
      </c>
      <c r="V49" s="367" t="s">
        <v>391</v>
      </c>
      <c r="W49" s="367" t="s">
        <v>392</v>
      </c>
      <c r="X49" s="692"/>
      <c r="Y49" s="368">
        <v>0.216</v>
      </c>
      <c r="Z49" s="694"/>
      <c r="AA49" s="676"/>
      <c r="AB49" s="678"/>
      <c r="AC49" s="688"/>
      <c r="AD49" s="394" t="s">
        <v>677</v>
      </c>
      <c r="AE49" s="424" t="s">
        <v>675</v>
      </c>
      <c r="AF49" s="373" t="s">
        <v>396</v>
      </c>
      <c r="AG49" s="690"/>
      <c r="AH49" s="375"/>
      <c r="AI49" s="375"/>
    </row>
    <row r="50" spans="1:35" ht="68.25" customHeight="1" x14ac:dyDescent="0.3">
      <c r="A50" s="356">
        <v>37</v>
      </c>
      <c r="B50" s="364" t="s">
        <v>678</v>
      </c>
      <c r="C50" s="365" t="s">
        <v>378</v>
      </c>
      <c r="D50" s="365" t="s">
        <v>679</v>
      </c>
      <c r="E50" s="365" t="s">
        <v>680</v>
      </c>
      <c r="F50" s="365" t="s">
        <v>681</v>
      </c>
      <c r="G50" s="373" t="s">
        <v>428</v>
      </c>
      <c r="H50" s="375">
        <v>24</v>
      </c>
      <c r="I50" s="360" t="s">
        <v>401</v>
      </c>
      <c r="J50" s="422">
        <f>IF(I50="MUY BAJA",20%,IF(I50="BAJA",40%,IF(I50="MEDIA",60%,IF(I50="ALTA",80%,IF(I50="MUY ALTA",100%,IF(I50="",""))))))</f>
        <v>0.4</v>
      </c>
      <c r="K50" s="362" t="s">
        <v>384</v>
      </c>
      <c r="L50" s="361">
        <f>IF(K50="LEVE",20%,IF(K50="MENOR",40%,IF(K50="MODERADO",60%,IF(K50="MAYOR",80%,IF(K50="CATASTRÓFICO",100%,IF(I50="",""))))))</f>
        <v>1</v>
      </c>
      <c r="M50" s="363" t="s">
        <v>385</v>
      </c>
      <c r="N50" s="364">
        <v>3</v>
      </c>
      <c r="O50" s="372" t="s">
        <v>682</v>
      </c>
      <c r="P50" s="364" t="s">
        <v>387</v>
      </c>
      <c r="Q50" s="364" t="s">
        <v>387</v>
      </c>
      <c r="R50" s="367" t="s">
        <v>447</v>
      </c>
      <c r="S50" s="367" t="s">
        <v>389</v>
      </c>
      <c r="T50" s="361">
        <v>0.4</v>
      </c>
      <c r="U50" s="367" t="s">
        <v>390</v>
      </c>
      <c r="V50" s="367" t="s">
        <v>391</v>
      </c>
      <c r="W50" s="367" t="s">
        <v>392</v>
      </c>
      <c r="X50" s="360" t="s">
        <v>401</v>
      </c>
      <c r="Y50" s="361">
        <v>0.36</v>
      </c>
      <c r="Z50" s="425" t="s">
        <v>384</v>
      </c>
      <c r="AA50" s="361">
        <f>IF(Z50="LEVE",20%,IF(Z50="MENOR",40%,IF(Z50="MODERADO",60%,IF(Z50="MAYOR",80%,IF(Z50="CATASTRÓFICO",100%,IF(X50="",""))))))</f>
        <v>1</v>
      </c>
      <c r="AB50" s="363" t="s">
        <v>385</v>
      </c>
      <c r="AC50" s="380" t="s">
        <v>393</v>
      </c>
      <c r="AD50" s="394" t="s">
        <v>683</v>
      </c>
      <c r="AE50" s="424" t="s">
        <v>684</v>
      </c>
      <c r="AF50" s="373" t="s">
        <v>396</v>
      </c>
      <c r="AG50" s="390" t="s">
        <v>432</v>
      </c>
      <c r="AH50" s="375"/>
      <c r="AI50" s="375"/>
    </row>
    <row r="51" spans="1:35" ht="99" customHeight="1" x14ac:dyDescent="0.3">
      <c r="A51" s="650">
        <v>38</v>
      </c>
      <c r="B51" s="650" t="s">
        <v>685</v>
      </c>
      <c r="C51" s="679" t="s">
        <v>378</v>
      </c>
      <c r="D51" s="679" t="s">
        <v>686</v>
      </c>
      <c r="E51" s="679" t="s">
        <v>687</v>
      </c>
      <c r="F51" s="679" t="s">
        <v>688</v>
      </c>
      <c r="G51" s="656" t="s">
        <v>511</v>
      </c>
      <c r="H51" s="658">
        <v>100</v>
      </c>
      <c r="I51" s="691" t="s">
        <v>412</v>
      </c>
      <c r="J51" s="675">
        <f>IF(I51="MUY BAJA",20%,IF(I51="BAJA",40%,IF(I51="MEDIA",60%,IF(I51="ALTA",80%,IF(I51="MUY ALTA",100%,IF(I51="",""))))))</f>
        <v>0.6</v>
      </c>
      <c r="K51" s="673" t="s">
        <v>384</v>
      </c>
      <c r="L51" s="675">
        <f>IF(K51="LEVE",20%,IF(K51="MENOR",40%,IF(K51="MODERADO",60%,IF(K51="MAYOR",80%,IF(K51="CATASTRÓFICO",100%,IF(I51="",""))))))</f>
        <v>1</v>
      </c>
      <c r="M51" s="677" t="s">
        <v>385</v>
      </c>
      <c r="N51" s="364">
        <v>4</v>
      </c>
      <c r="O51" s="372" t="s">
        <v>689</v>
      </c>
      <c r="P51" s="364" t="s">
        <v>387</v>
      </c>
      <c r="Q51" s="364" t="s">
        <v>387</v>
      </c>
      <c r="R51" s="367" t="s">
        <v>404</v>
      </c>
      <c r="S51" s="367" t="s">
        <v>389</v>
      </c>
      <c r="T51" s="361">
        <v>0.4</v>
      </c>
      <c r="U51" s="367" t="s">
        <v>390</v>
      </c>
      <c r="V51" s="367" t="s">
        <v>391</v>
      </c>
      <c r="W51" s="367" t="s">
        <v>416</v>
      </c>
      <c r="X51" s="691" t="s">
        <v>412</v>
      </c>
      <c r="Y51" s="361">
        <v>0.24</v>
      </c>
      <c r="Z51" s="703" t="s">
        <v>384</v>
      </c>
      <c r="AA51" s="705">
        <f>IF(Z51="LEVE",20%,IF(Z51="MENOR",40%,IF(Z51="MODERADO",60%,IF(Z51="MAYOR",80%,IF(Z51="CATASTRÓFICO",100%,IF(X51="",""))))))</f>
        <v>1</v>
      </c>
      <c r="AB51" s="677" t="s">
        <v>385</v>
      </c>
      <c r="AC51" s="687" t="s">
        <v>690</v>
      </c>
      <c r="AD51" s="426" t="s">
        <v>691</v>
      </c>
      <c r="AE51" s="427" t="s">
        <v>203</v>
      </c>
      <c r="AF51" s="373" t="s">
        <v>396</v>
      </c>
      <c r="AG51" s="689" t="s">
        <v>397</v>
      </c>
      <c r="AH51" s="375"/>
      <c r="AI51" s="375"/>
    </row>
    <row r="52" spans="1:35" ht="55.5" customHeight="1" x14ac:dyDescent="0.3">
      <c r="A52" s="651"/>
      <c r="B52" s="651"/>
      <c r="C52" s="682"/>
      <c r="D52" s="682"/>
      <c r="E52" s="682"/>
      <c r="F52" s="682"/>
      <c r="G52" s="657"/>
      <c r="H52" s="659"/>
      <c r="I52" s="692"/>
      <c r="J52" s="676"/>
      <c r="K52" s="674"/>
      <c r="L52" s="676"/>
      <c r="M52" s="678"/>
      <c r="N52" s="364">
        <v>5</v>
      </c>
      <c r="O52" s="372" t="s">
        <v>692</v>
      </c>
      <c r="P52" s="364" t="s">
        <v>387</v>
      </c>
      <c r="Q52" s="364" t="s">
        <v>387</v>
      </c>
      <c r="R52" s="367" t="s">
        <v>404</v>
      </c>
      <c r="S52" s="367" t="s">
        <v>389</v>
      </c>
      <c r="T52" s="361">
        <v>0.3</v>
      </c>
      <c r="U52" s="367" t="s">
        <v>390</v>
      </c>
      <c r="V52" s="367" t="s">
        <v>391</v>
      </c>
      <c r="W52" s="367" t="s">
        <v>416</v>
      </c>
      <c r="X52" s="692"/>
      <c r="Y52" s="428">
        <v>0.16799999999999998</v>
      </c>
      <c r="Z52" s="704"/>
      <c r="AA52" s="706"/>
      <c r="AB52" s="678"/>
      <c r="AC52" s="688"/>
      <c r="AD52" s="394" t="s">
        <v>693</v>
      </c>
      <c r="AE52" s="375" t="s">
        <v>203</v>
      </c>
      <c r="AF52" s="373" t="s">
        <v>396</v>
      </c>
      <c r="AG52" s="690"/>
      <c r="AH52" s="375"/>
      <c r="AI52" s="375"/>
    </row>
    <row r="53" spans="1:35" ht="82.5" x14ac:dyDescent="0.3">
      <c r="A53" s="356">
        <v>39</v>
      </c>
      <c r="B53" s="364" t="s">
        <v>694</v>
      </c>
      <c r="C53" s="394" t="s">
        <v>378</v>
      </c>
      <c r="D53" s="394" t="s">
        <v>695</v>
      </c>
      <c r="E53" s="394" t="s">
        <v>696</v>
      </c>
      <c r="F53" s="394" t="s">
        <v>697</v>
      </c>
      <c r="G53" s="373" t="s">
        <v>382</v>
      </c>
      <c r="H53" s="375">
        <v>19</v>
      </c>
      <c r="I53" s="360" t="s">
        <v>401</v>
      </c>
      <c r="J53" s="422">
        <f t="shared" ref="J53:J65" si="8">IF(I53="MUY BAJA",20%,IF(I53="BAJA",40%,IF(I53="MEDIA",60%,IF(I53="ALTA",80%,IF(I53="MUY ALTA",100%,IF(I53="",""))))))</f>
        <v>0.4</v>
      </c>
      <c r="K53" s="362" t="s">
        <v>384</v>
      </c>
      <c r="L53" s="361">
        <f t="shared" ref="L53:L56" si="9">IF(K53="LEVE",20%,IF(K53="MENOR",40%,IF(K53="MODERADO",60%,IF(K53="MAYOR",80%,IF(K53="CATASTRÓFICO",100%,IF(I53="",""))))))</f>
        <v>1</v>
      </c>
      <c r="M53" s="363" t="s">
        <v>385</v>
      </c>
      <c r="N53" s="375">
        <v>1</v>
      </c>
      <c r="O53" s="394" t="s">
        <v>698</v>
      </c>
      <c r="P53" s="375" t="s">
        <v>387</v>
      </c>
      <c r="Q53" s="375" t="s">
        <v>387</v>
      </c>
      <c r="R53" s="367" t="s">
        <v>388</v>
      </c>
      <c r="S53" s="367" t="s">
        <v>389</v>
      </c>
      <c r="T53" s="412">
        <v>0.4</v>
      </c>
      <c r="U53" s="367" t="s">
        <v>390</v>
      </c>
      <c r="V53" s="367" t="s">
        <v>391</v>
      </c>
      <c r="W53" s="367" t="s">
        <v>392</v>
      </c>
      <c r="X53" s="360" t="s">
        <v>383</v>
      </c>
      <c r="Y53" s="412">
        <v>0.24</v>
      </c>
      <c r="Z53" s="362" t="s">
        <v>384</v>
      </c>
      <c r="AA53" s="361">
        <f t="shared" ref="AA53:AA56" si="10">IF(Z53="LEVE",20%,IF(Z53="MENOR",40%,IF(Z53="MODERADO",60%,IF(Z53="MAYOR",80%,IF(Z53="CATASTRÓFICO",100%,IF(X53="",""))))))</f>
        <v>1</v>
      </c>
      <c r="AB53" s="363" t="s">
        <v>385</v>
      </c>
      <c r="AC53" s="380" t="s">
        <v>393</v>
      </c>
      <c r="AD53" s="394" t="s">
        <v>699</v>
      </c>
      <c r="AE53" s="375" t="s">
        <v>202</v>
      </c>
      <c r="AF53" s="373" t="s">
        <v>396</v>
      </c>
      <c r="AG53" s="390" t="s">
        <v>397</v>
      </c>
      <c r="AH53" s="375"/>
      <c r="AI53" s="375"/>
    </row>
    <row r="54" spans="1:35" ht="115.5" x14ac:dyDescent="0.3">
      <c r="A54" s="356">
        <v>40</v>
      </c>
      <c r="B54" s="364" t="s">
        <v>700</v>
      </c>
      <c r="C54" s="394" t="s">
        <v>378</v>
      </c>
      <c r="D54" s="394" t="s">
        <v>701</v>
      </c>
      <c r="E54" s="394" t="s">
        <v>702</v>
      </c>
      <c r="F54" s="394" t="s">
        <v>703</v>
      </c>
      <c r="G54" s="373" t="s">
        <v>382</v>
      </c>
      <c r="H54" s="375">
        <v>19</v>
      </c>
      <c r="I54" s="360" t="s">
        <v>401</v>
      </c>
      <c r="J54" s="422">
        <f t="shared" si="8"/>
        <v>0.4</v>
      </c>
      <c r="K54" s="362" t="s">
        <v>384</v>
      </c>
      <c r="L54" s="361">
        <f t="shared" si="9"/>
        <v>1</v>
      </c>
      <c r="M54" s="363" t="s">
        <v>385</v>
      </c>
      <c r="N54" s="375">
        <v>2</v>
      </c>
      <c r="O54" s="394" t="s">
        <v>704</v>
      </c>
      <c r="P54" s="375" t="s">
        <v>387</v>
      </c>
      <c r="Q54" s="375" t="s">
        <v>387</v>
      </c>
      <c r="R54" s="367" t="s">
        <v>388</v>
      </c>
      <c r="S54" s="367" t="s">
        <v>389</v>
      </c>
      <c r="T54" s="402">
        <v>0.4</v>
      </c>
      <c r="U54" s="367" t="s">
        <v>390</v>
      </c>
      <c r="V54" s="367" t="s">
        <v>391</v>
      </c>
      <c r="W54" s="367" t="s">
        <v>392</v>
      </c>
      <c r="X54" s="360" t="s">
        <v>383</v>
      </c>
      <c r="Y54" s="412">
        <v>0.24</v>
      </c>
      <c r="Z54" s="362" t="s">
        <v>384</v>
      </c>
      <c r="AA54" s="361">
        <f t="shared" si="10"/>
        <v>1</v>
      </c>
      <c r="AB54" s="363" t="s">
        <v>385</v>
      </c>
      <c r="AC54" s="380" t="s">
        <v>393</v>
      </c>
      <c r="AD54" s="394" t="s">
        <v>705</v>
      </c>
      <c r="AE54" s="375" t="s">
        <v>202</v>
      </c>
      <c r="AF54" s="373" t="s">
        <v>396</v>
      </c>
      <c r="AG54" s="390" t="s">
        <v>397</v>
      </c>
      <c r="AH54" s="375"/>
      <c r="AI54" s="375"/>
    </row>
    <row r="55" spans="1:35" ht="115.5" x14ac:dyDescent="0.3">
      <c r="A55" s="356">
        <v>41</v>
      </c>
      <c r="B55" s="364" t="s">
        <v>706</v>
      </c>
      <c r="C55" s="394" t="s">
        <v>378</v>
      </c>
      <c r="D55" s="394" t="s">
        <v>707</v>
      </c>
      <c r="E55" s="394" t="s">
        <v>708</v>
      </c>
      <c r="F55" s="394" t="s">
        <v>709</v>
      </c>
      <c r="G55" s="373" t="s">
        <v>382</v>
      </c>
      <c r="H55" s="375">
        <v>36</v>
      </c>
      <c r="I55" s="360" t="s">
        <v>412</v>
      </c>
      <c r="J55" s="422">
        <f t="shared" si="8"/>
        <v>0.6</v>
      </c>
      <c r="K55" s="362" t="s">
        <v>466</v>
      </c>
      <c r="L55" s="361">
        <f t="shared" si="9"/>
        <v>0.2</v>
      </c>
      <c r="M55" s="363" t="s">
        <v>459</v>
      </c>
      <c r="N55" s="375">
        <v>3</v>
      </c>
      <c r="O55" s="394" t="s">
        <v>710</v>
      </c>
      <c r="P55" s="375" t="s">
        <v>387</v>
      </c>
      <c r="Q55" s="375" t="s">
        <v>387</v>
      </c>
      <c r="R55" s="367" t="s">
        <v>388</v>
      </c>
      <c r="S55" s="367" t="s">
        <v>389</v>
      </c>
      <c r="T55" s="402">
        <v>0.4</v>
      </c>
      <c r="U55" s="367" t="s">
        <v>390</v>
      </c>
      <c r="V55" s="367" t="s">
        <v>391</v>
      </c>
      <c r="W55" s="367" t="s">
        <v>392</v>
      </c>
      <c r="X55" s="360" t="s">
        <v>412</v>
      </c>
      <c r="Y55" s="412">
        <v>0.36</v>
      </c>
      <c r="Z55" s="362" t="s">
        <v>466</v>
      </c>
      <c r="AA55" s="361">
        <f t="shared" si="10"/>
        <v>0.2</v>
      </c>
      <c r="AB55" s="363" t="s">
        <v>459</v>
      </c>
      <c r="AC55" s="380" t="s">
        <v>393</v>
      </c>
      <c r="AD55" s="375" t="s">
        <v>711</v>
      </c>
      <c r="AE55" s="375" t="s">
        <v>203</v>
      </c>
      <c r="AF55" s="373" t="s">
        <v>396</v>
      </c>
      <c r="AG55" s="390" t="s">
        <v>397</v>
      </c>
      <c r="AH55" s="375"/>
      <c r="AI55" s="375"/>
    </row>
    <row r="56" spans="1:35" ht="148.5" x14ac:dyDescent="0.3">
      <c r="A56" s="356">
        <v>42</v>
      </c>
      <c r="B56" s="364" t="s">
        <v>712</v>
      </c>
      <c r="C56" s="394" t="s">
        <v>378</v>
      </c>
      <c r="D56" s="394" t="s">
        <v>713</v>
      </c>
      <c r="E56" s="394" t="s">
        <v>714</v>
      </c>
      <c r="F56" s="394" t="s">
        <v>715</v>
      </c>
      <c r="G56" s="375" t="s">
        <v>511</v>
      </c>
      <c r="H56" s="375">
        <v>19</v>
      </c>
      <c r="I56" s="360" t="s">
        <v>401</v>
      </c>
      <c r="J56" s="422">
        <f t="shared" si="8"/>
        <v>0.4</v>
      </c>
      <c r="K56" s="362" t="s">
        <v>384</v>
      </c>
      <c r="L56" s="361">
        <f t="shared" si="9"/>
        <v>1</v>
      </c>
      <c r="M56" s="363" t="s">
        <v>385</v>
      </c>
      <c r="N56" s="375">
        <v>4</v>
      </c>
      <c r="O56" s="394" t="s">
        <v>716</v>
      </c>
      <c r="P56" s="375" t="s">
        <v>387</v>
      </c>
      <c r="Q56" s="375" t="s">
        <v>387</v>
      </c>
      <c r="R56" s="367" t="s">
        <v>388</v>
      </c>
      <c r="S56" s="367" t="s">
        <v>389</v>
      </c>
      <c r="T56" s="402">
        <v>0.4</v>
      </c>
      <c r="U56" s="367" t="s">
        <v>390</v>
      </c>
      <c r="V56" s="367" t="s">
        <v>391</v>
      </c>
      <c r="W56" s="367" t="s">
        <v>392</v>
      </c>
      <c r="X56" s="360" t="s">
        <v>383</v>
      </c>
      <c r="Y56" s="412">
        <v>0.24</v>
      </c>
      <c r="Z56" s="362" t="s">
        <v>384</v>
      </c>
      <c r="AA56" s="361">
        <f t="shared" si="10"/>
        <v>1</v>
      </c>
      <c r="AB56" s="363" t="s">
        <v>385</v>
      </c>
      <c r="AC56" s="380" t="s">
        <v>393</v>
      </c>
      <c r="AD56" s="394" t="s">
        <v>693</v>
      </c>
      <c r="AE56" s="375" t="s">
        <v>203</v>
      </c>
      <c r="AF56" s="373" t="s">
        <v>396</v>
      </c>
      <c r="AG56" s="390" t="s">
        <v>397</v>
      </c>
      <c r="AH56" s="375"/>
      <c r="AI56" s="375"/>
    </row>
    <row r="57" spans="1:35" ht="102" customHeight="1" x14ac:dyDescent="0.3">
      <c r="A57" s="650">
        <v>43</v>
      </c>
      <c r="B57" s="650" t="s">
        <v>717</v>
      </c>
      <c r="C57" s="679" t="s">
        <v>378</v>
      </c>
      <c r="D57" s="679" t="s">
        <v>718</v>
      </c>
      <c r="E57" s="679" t="s">
        <v>719</v>
      </c>
      <c r="F57" s="679" t="s">
        <v>720</v>
      </c>
      <c r="G57" s="656" t="s">
        <v>382</v>
      </c>
      <c r="H57" s="658">
        <v>12</v>
      </c>
      <c r="I57" s="691" t="s">
        <v>401</v>
      </c>
      <c r="J57" s="675">
        <f t="shared" si="8"/>
        <v>0.4</v>
      </c>
      <c r="K57" s="673" t="s">
        <v>413</v>
      </c>
      <c r="L57" s="671">
        <v>0.8</v>
      </c>
      <c r="M57" s="677" t="s">
        <v>414</v>
      </c>
      <c r="N57" s="364">
        <v>1</v>
      </c>
      <c r="O57" s="365" t="s">
        <v>721</v>
      </c>
      <c r="P57" s="366" t="s">
        <v>387</v>
      </c>
      <c r="Q57" s="366" t="s">
        <v>387</v>
      </c>
      <c r="R57" s="367" t="s">
        <v>388</v>
      </c>
      <c r="S57" s="367" t="s">
        <v>389</v>
      </c>
      <c r="T57" s="361">
        <v>0.4</v>
      </c>
      <c r="U57" s="367" t="s">
        <v>390</v>
      </c>
      <c r="V57" s="367" t="s">
        <v>391</v>
      </c>
      <c r="W57" s="367" t="s">
        <v>392</v>
      </c>
      <c r="X57" s="701" t="s">
        <v>383</v>
      </c>
      <c r="Y57" s="413">
        <v>0.24</v>
      </c>
      <c r="Z57" s="429" t="s">
        <v>722</v>
      </c>
      <c r="AA57" s="430">
        <v>0.8</v>
      </c>
      <c r="AB57" s="677" t="s">
        <v>414</v>
      </c>
      <c r="AC57" s="380" t="s">
        <v>393</v>
      </c>
      <c r="AD57" s="365" t="s">
        <v>723</v>
      </c>
      <c r="AE57" s="372" t="s">
        <v>724</v>
      </c>
      <c r="AF57" s="373" t="s">
        <v>396</v>
      </c>
      <c r="AG57" s="695" t="s">
        <v>397</v>
      </c>
      <c r="AH57" s="375"/>
      <c r="AI57" s="375"/>
    </row>
    <row r="58" spans="1:35" ht="85.5" customHeight="1" x14ac:dyDescent="0.3">
      <c r="A58" s="651"/>
      <c r="B58" s="651"/>
      <c r="C58" s="682"/>
      <c r="D58" s="682"/>
      <c r="E58" s="682"/>
      <c r="F58" s="682"/>
      <c r="G58" s="657"/>
      <c r="H58" s="659"/>
      <c r="I58" s="692"/>
      <c r="J58" s="676"/>
      <c r="K58" s="674"/>
      <c r="L58" s="672"/>
      <c r="M58" s="678"/>
      <c r="N58" s="364">
        <v>2</v>
      </c>
      <c r="O58" s="365" t="s">
        <v>725</v>
      </c>
      <c r="P58" s="366" t="s">
        <v>387</v>
      </c>
      <c r="Q58" s="366" t="s">
        <v>387</v>
      </c>
      <c r="R58" s="367" t="s">
        <v>388</v>
      </c>
      <c r="S58" s="367" t="s">
        <v>389</v>
      </c>
      <c r="T58" s="361">
        <v>0.4</v>
      </c>
      <c r="U58" s="367" t="s">
        <v>390</v>
      </c>
      <c r="V58" s="367" t="s">
        <v>391</v>
      </c>
      <c r="W58" s="367" t="s">
        <v>392</v>
      </c>
      <c r="X58" s="702"/>
      <c r="Y58" s="413">
        <v>0.14399999999999999</v>
      </c>
      <c r="Z58" s="429" t="s">
        <v>722</v>
      </c>
      <c r="AA58" s="430">
        <v>0.8</v>
      </c>
      <c r="AB58" s="678"/>
      <c r="AC58" s="380" t="s">
        <v>393</v>
      </c>
      <c r="AD58" s="365" t="s">
        <v>726</v>
      </c>
      <c r="AE58" s="372" t="s">
        <v>727</v>
      </c>
      <c r="AF58" s="373" t="s">
        <v>396</v>
      </c>
      <c r="AG58" s="696"/>
      <c r="AH58" s="375"/>
      <c r="AI58" s="375"/>
    </row>
    <row r="59" spans="1:35" ht="100.5" customHeight="1" x14ac:dyDescent="0.3">
      <c r="A59" s="356">
        <v>44</v>
      </c>
      <c r="B59" s="364" t="s">
        <v>728</v>
      </c>
      <c r="C59" s="365" t="s">
        <v>540</v>
      </c>
      <c r="D59" s="365" t="s">
        <v>729</v>
      </c>
      <c r="E59" s="365" t="s">
        <v>730</v>
      </c>
      <c r="F59" s="365" t="s">
        <v>731</v>
      </c>
      <c r="G59" s="373" t="s">
        <v>382</v>
      </c>
      <c r="H59" s="375">
        <v>12</v>
      </c>
      <c r="I59" s="360" t="s">
        <v>401</v>
      </c>
      <c r="J59" s="422">
        <f t="shared" si="8"/>
        <v>0.4</v>
      </c>
      <c r="K59" s="362" t="s">
        <v>466</v>
      </c>
      <c r="L59" s="402">
        <v>0.2</v>
      </c>
      <c r="M59" s="363" t="s">
        <v>459</v>
      </c>
      <c r="N59" s="364">
        <v>3</v>
      </c>
      <c r="O59" s="372" t="s">
        <v>732</v>
      </c>
      <c r="P59" s="364" t="s">
        <v>387</v>
      </c>
      <c r="Q59" s="364" t="s">
        <v>387</v>
      </c>
      <c r="R59" s="367" t="s">
        <v>447</v>
      </c>
      <c r="S59" s="367" t="s">
        <v>389</v>
      </c>
      <c r="T59" s="361">
        <v>0.3</v>
      </c>
      <c r="U59" s="367" t="s">
        <v>390</v>
      </c>
      <c r="V59" s="367" t="s">
        <v>391</v>
      </c>
      <c r="W59" s="367" t="s">
        <v>392</v>
      </c>
      <c r="X59" s="431" t="s">
        <v>383</v>
      </c>
      <c r="Y59" s="414">
        <v>0.28000000000000003</v>
      </c>
      <c r="Z59" s="431" t="s">
        <v>466</v>
      </c>
      <c r="AA59" s="432">
        <v>0.2</v>
      </c>
      <c r="AB59" s="363" t="s">
        <v>459</v>
      </c>
      <c r="AC59" s="380" t="s">
        <v>393</v>
      </c>
      <c r="AD59" s="365" t="s">
        <v>733</v>
      </c>
      <c r="AE59" s="373" t="s">
        <v>734</v>
      </c>
      <c r="AF59" s="373" t="s">
        <v>396</v>
      </c>
      <c r="AG59" s="390" t="s">
        <v>397</v>
      </c>
      <c r="AH59" s="375"/>
      <c r="AI59" s="375"/>
    </row>
    <row r="60" spans="1:35" ht="127.5" customHeight="1" x14ac:dyDescent="0.3">
      <c r="A60" s="356">
        <v>45</v>
      </c>
      <c r="B60" s="364" t="s">
        <v>735</v>
      </c>
      <c r="C60" s="365" t="s">
        <v>736</v>
      </c>
      <c r="D60" s="365" t="s">
        <v>737</v>
      </c>
      <c r="E60" s="365" t="s">
        <v>738</v>
      </c>
      <c r="F60" s="365" t="s">
        <v>739</v>
      </c>
      <c r="G60" s="373" t="s">
        <v>382</v>
      </c>
      <c r="H60" s="375">
        <f>16*4</f>
        <v>64</v>
      </c>
      <c r="I60" s="360" t="s">
        <v>412</v>
      </c>
      <c r="J60" s="422">
        <f t="shared" si="8"/>
        <v>0.6</v>
      </c>
      <c r="K60" s="362" t="s">
        <v>413</v>
      </c>
      <c r="L60" s="402">
        <v>0.8</v>
      </c>
      <c r="M60" s="363" t="s">
        <v>414</v>
      </c>
      <c r="N60" s="364">
        <v>4</v>
      </c>
      <c r="O60" s="372" t="s">
        <v>740</v>
      </c>
      <c r="P60" s="364" t="s">
        <v>387</v>
      </c>
      <c r="Q60" s="364" t="s">
        <v>387</v>
      </c>
      <c r="R60" s="367" t="s">
        <v>404</v>
      </c>
      <c r="S60" s="367" t="s">
        <v>389</v>
      </c>
      <c r="T60" s="361">
        <v>0.3</v>
      </c>
      <c r="U60" s="367" t="s">
        <v>390</v>
      </c>
      <c r="V60" s="367" t="s">
        <v>391</v>
      </c>
      <c r="W60" s="367" t="s">
        <v>416</v>
      </c>
      <c r="X60" s="433" t="s">
        <v>412</v>
      </c>
      <c r="Y60" s="434">
        <v>0.42</v>
      </c>
      <c r="Z60" s="429" t="s">
        <v>722</v>
      </c>
      <c r="AA60" s="434">
        <v>0.8</v>
      </c>
      <c r="AB60" s="363" t="s">
        <v>414</v>
      </c>
      <c r="AC60" s="380" t="s">
        <v>393</v>
      </c>
      <c r="AD60" s="365" t="s">
        <v>741</v>
      </c>
      <c r="AE60" s="373" t="s">
        <v>742</v>
      </c>
      <c r="AF60" s="373" t="s">
        <v>396</v>
      </c>
      <c r="AG60" s="390" t="s">
        <v>397</v>
      </c>
      <c r="AH60" s="375"/>
      <c r="AI60" s="375"/>
    </row>
    <row r="61" spans="1:35" ht="89.25" x14ac:dyDescent="0.3">
      <c r="A61" s="356">
        <v>46</v>
      </c>
      <c r="B61" s="364" t="s">
        <v>743</v>
      </c>
      <c r="C61" s="375" t="s">
        <v>486</v>
      </c>
      <c r="D61" s="372" t="s">
        <v>744</v>
      </c>
      <c r="E61" s="365" t="s">
        <v>745</v>
      </c>
      <c r="F61" s="365" t="s">
        <v>746</v>
      </c>
      <c r="G61" s="373" t="s">
        <v>428</v>
      </c>
      <c r="H61" s="375">
        <f>16+5+1+55</f>
        <v>77</v>
      </c>
      <c r="I61" s="360" t="s">
        <v>412</v>
      </c>
      <c r="J61" s="361">
        <f t="shared" si="8"/>
        <v>0.6</v>
      </c>
      <c r="K61" s="362" t="s">
        <v>413</v>
      </c>
      <c r="L61" s="361">
        <f>IF(K61="LEVE",20%,IF(K61="MENOR",40%,IF(K61="MODERADO",60%,IF(K61="MAYOR",80%,IF(K61="CATASTROFICO",100%,IF(I61="",""))))))</f>
        <v>0.8</v>
      </c>
      <c r="M61" s="363" t="s">
        <v>414</v>
      </c>
      <c r="N61" s="364">
        <v>1</v>
      </c>
      <c r="O61" s="365" t="s">
        <v>747</v>
      </c>
      <c r="P61" s="373" t="s">
        <v>387</v>
      </c>
      <c r="Q61" s="364" t="s">
        <v>387</v>
      </c>
      <c r="R61" s="367" t="s">
        <v>388</v>
      </c>
      <c r="S61" s="367" t="s">
        <v>389</v>
      </c>
      <c r="T61" s="389">
        <f>'[9]ValoraciónControles OCI'!G63</f>
        <v>0</v>
      </c>
      <c r="U61" s="367" t="s">
        <v>390</v>
      </c>
      <c r="V61" s="367" t="s">
        <v>391</v>
      </c>
      <c r="W61" s="367" t="s">
        <v>392</v>
      </c>
      <c r="X61" s="435" t="s">
        <v>401</v>
      </c>
      <c r="Y61" s="436">
        <f>'[9]Calculos OCI'!D55</f>
        <v>0</v>
      </c>
      <c r="Z61" s="435" t="s">
        <v>413</v>
      </c>
      <c r="AA61" s="361">
        <f>IF(Z61="LEVE",20%,IF(Z61="MENOR",40%,IF(Z61="MODERADO",60%,IF(Z61="MAYOR",80%,IF(Z61="CATASTROFICO",100%,IF(Z61="",""))))))</f>
        <v>0.8</v>
      </c>
      <c r="AB61" s="379" t="s">
        <v>414</v>
      </c>
      <c r="AC61" s="371" t="s">
        <v>393</v>
      </c>
      <c r="AD61" s="365" t="s">
        <v>748</v>
      </c>
      <c r="AE61" s="375" t="s">
        <v>57</v>
      </c>
      <c r="AF61" s="373" t="s">
        <v>396</v>
      </c>
      <c r="AG61" s="390" t="s">
        <v>432</v>
      </c>
      <c r="AH61" s="375"/>
      <c r="AI61" s="375"/>
    </row>
    <row r="62" spans="1:35" ht="86.25" x14ac:dyDescent="0.3">
      <c r="A62" s="356">
        <v>47</v>
      </c>
      <c r="B62" s="364" t="s">
        <v>749</v>
      </c>
      <c r="C62" s="365" t="s">
        <v>750</v>
      </c>
      <c r="D62" s="365" t="s">
        <v>751</v>
      </c>
      <c r="E62" s="365" t="s">
        <v>752</v>
      </c>
      <c r="F62" s="365" t="s">
        <v>753</v>
      </c>
      <c r="G62" s="373" t="s">
        <v>382</v>
      </c>
      <c r="H62" s="375">
        <f>3*11+15*2</f>
        <v>63</v>
      </c>
      <c r="I62" s="360" t="s">
        <v>412</v>
      </c>
      <c r="J62" s="361">
        <f t="shared" si="8"/>
        <v>0.6</v>
      </c>
      <c r="K62" s="362" t="s">
        <v>455</v>
      </c>
      <c r="L62" s="361">
        <f t="shared" ref="L62:L63" si="11">IF(K62="LEVE",20%,IF(K62="MENOR",40%,IF(K62="MODERADO",60%,IF(K62="MAYOR",80%,IF(K62="CATASTROFICO",100%,IF(I62="",""))))))</f>
        <v>0.4</v>
      </c>
      <c r="M62" s="363" t="s">
        <v>402</v>
      </c>
      <c r="N62" s="364">
        <v>2</v>
      </c>
      <c r="O62" s="372" t="s">
        <v>754</v>
      </c>
      <c r="P62" s="364" t="s">
        <v>387</v>
      </c>
      <c r="Q62" s="364" t="s">
        <v>387</v>
      </c>
      <c r="R62" s="367" t="s">
        <v>388</v>
      </c>
      <c r="S62" s="367" t="s">
        <v>389</v>
      </c>
      <c r="T62" s="389">
        <f>'[9]ValoraciónControles OCI'!G78</f>
        <v>0</v>
      </c>
      <c r="U62" s="367" t="s">
        <v>390</v>
      </c>
      <c r="V62" s="367" t="s">
        <v>391</v>
      </c>
      <c r="W62" s="367" t="s">
        <v>416</v>
      </c>
      <c r="X62" s="435" t="s">
        <v>401</v>
      </c>
      <c r="Y62" s="436">
        <f>'[9]Calculos OCI'!D64</f>
        <v>0</v>
      </c>
      <c r="Z62" s="435" t="s">
        <v>455</v>
      </c>
      <c r="AA62" s="361">
        <f t="shared" ref="AA62:AA63" si="12">IF(Z62="LEVE",20%,IF(Z62="MENOR",40%,IF(Z62="MODERADO",60%,IF(Z62="MAYOR",80%,IF(Z62="CATASTROFICO",100%,IF(Z62="",""))))))</f>
        <v>0.4</v>
      </c>
      <c r="AB62" s="379" t="s">
        <v>459</v>
      </c>
      <c r="AC62" s="371" t="s">
        <v>393</v>
      </c>
      <c r="AD62" s="365" t="s">
        <v>755</v>
      </c>
      <c r="AE62" s="375" t="s">
        <v>57</v>
      </c>
      <c r="AF62" s="373" t="s">
        <v>396</v>
      </c>
      <c r="AG62" s="390" t="s">
        <v>397</v>
      </c>
      <c r="AH62" s="375"/>
      <c r="AI62" s="375"/>
    </row>
    <row r="63" spans="1:35" ht="86.25" x14ac:dyDescent="0.3">
      <c r="A63" s="356">
        <v>48</v>
      </c>
      <c r="B63" s="364" t="s">
        <v>756</v>
      </c>
      <c r="C63" s="365" t="s">
        <v>419</v>
      </c>
      <c r="D63" s="365" t="s">
        <v>757</v>
      </c>
      <c r="E63" s="365" t="s">
        <v>758</v>
      </c>
      <c r="F63" s="365" t="s">
        <v>759</v>
      </c>
      <c r="G63" s="373" t="s">
        <v>382</v>
      </c>
      <c r="H63" s="375">
        <f>3*11+15*2</f>
        <v>63</v>
      </c>
      <c r="I63" s="360" t="s">
        <v>412</v>
      </c>
      <c r="J63" s="361">
        <f t="shared" si="8"/>
        <v>0.6</v>
      </c>
      <c r="K63" s="362" t="s">
        <v>455</v>
      </c>
      <c r="L63" s="361">
        <f t="shared" si="11"/>
        <v>0.4</v>
      </c>
      <c r="M63" s="363" t="s">
        <v>402</v>
      </c>
      <c r="N63" s="364">
        <v>3</v>
      </c>
      <c r="O63" s="372" t="s">
        <v>760</v>
      </c>
      <c r="P63" s="364" t="s">
        <v>387</v>
      </c>
      <c r="Q63" s="364" t="s">
        <v>387</v>
      </c>
      <c r="R63" s="367" t="s">
        <v>388</v>
      </c>
      <c r="S63" s="367" t="s">
        <v>389</v>
      </c>
      <c r="T63" s="389">
        <f>'[9]ValoraciónControles OCI'!G93</f>
        <v>0</v>
      </c>
      <c r="U63" s="367" t="s">
        <v>390</v>
      </c>
      <c r="V63" s="367" t="s">
        <v>391</v>
      </c>
      <c r="W63" s="367" t="s">
        <v>416</v>
      </c>
      <c r="X63" s="435" t="s">
        <v>401</v>
      </c>
      <c r="Y63" s="437">
        <v>0.36</v>
      </c>
      <c r="Z63" s="435" t="s">
        <v>455</v>
      </c>
      <c r="AA63" s="361">
        <f t="shared" si="12"/>
        <v>0.4</v>
      </c>
      <c r="AB63" s="379" t="s">
        <v>459</v>
      </c>
      <c r="AC63" s="371" t="s">
        <v>393</v>
      </c>
      <c r="AD63" s="394" t="s">
        <v>761</v>
      </c>
      <c r="AE63" s="375" t="s">
        <v>762</v>
      </c>
      <c r="AF63" s="373" t="s">
        <v>396</v>
      </c>
      <c r="AG63" s="390" t="s">
        <v>397</v>
      </c>
      <c r="AH63" s="375"/>
      <c r="AI63" s="375"/>
    </row>
    <row r="64" spans="1:35" x14ac:dyDescent="0.3">
      <c r="A64" s="364"/>
      <c r="B64" s="364"/>
      <c r="C64" s="375"/>
      <c r="D64" s="375"/>
      <c r="E64" s="375"/>
      <c r="F64" s="375"/>
      <c r="G64" s="373"/>
      <c r="H64" s="375"/>
      <c r="I64" s="360"/>
      <c r="J64" s="361" t="str">
        <f t="shared" si="8"/>
        <v/>
      </c>
      <c r="K64" s="438"/>
      <c r="L64" s="361"/>
      <c r="M64" s="363"/>
      <c r="N64" s="375"/>
      <c r="O64" s="375"/>
      <c r="P64" s="375"/>
      <c r="Q64" s="375"/>
      <c r="R64" s="375"/>
      <c r="S64" s="375"/>
      <c r="T64" s="375"/>
      <c r="U64" s="375"/>
      <c r="V64" s="375"/>
      <c r="W64" s="375"/>
      <c r="X64" s="360"/>
      <c r="Y64" s="375"/>
      <c r="Z64" s="379"/>
      <c r="AA64" s="375"/>
      <c r="AB64" s="375"/>
      <c r="AC64" s="380"/>
      <c r="AD64" s="375"/>
      <c r="AE64" s="375"/>
      <c r="AF64" s="375"/>
      <c r="AG64" s="390"/>
      <c r="AH64" s="375"/>
      <c r="AI64" s="375"/>
    </row>
    <row r="65" spans="1:35" x14ac:dyDescent="0.3">
      <c r="A65" s="364"/>
      <c r="B65" s="364"/>
      <c r="C65" s="375"/>
      <c r="D65" s="375"/>
      <c r="E65" s="375"/>
      <c r="F65" s="375"/>
      <c r="G65" s="373"/>
      <c r="H65" s="375"/>
      <c r="I65" s="360"/>
      <c r="J65" s="361" t="str">
        <f t="shared" si="8"/>
        <v/>
      </c>
      <c r="K65" s="438"/>
      <c r="L65" s="361"/>
      <c r="M65" s="363"/>
      <c r="N65" s="375"/>
      <c r="O65" s="375"/>
      <c r="P65" s="375"/>
      <c r="Q65" s="375"/>
      <c r="R65" s="375"/>
      <c r="S65" s="375"/>
      <c r="T65" s="375"/>
      <c r="U65" s="375"/>
      <c r="V65" s="375"/>
      <c r="W65" s="375"/>
      <c r="X65" s="360"/>
      <c r="Y65" s="375"/>
      <c r="Z65" s="379"/>
      <c r="AA65" s="375"/>
      <c r="AB65" s="375"/>
      <c r="AC65" s="380"/>
      <c r="AD65" s="375"/>
      <c r="AE65" s="375"/>
      <c r="AF65" s="375"/>
      <c r="AG65" s="390"/>
      <c r="AH65" s="375"/>
      <c r="AI65" s="375"/>
    </row>
    <row r="66" spans="1:35" x14ac:dyDescent="0.3">
      <c r="A66" s="364"/>
      <c r="I66" s="360"/>
    </row>
    <row r="67" spans="1:35" x14ac:dyDescent="0.3">
      <c r="A67" s="439"/>
      <c r="B67" s="440"/>
      <c r="C67" s="440"/>
      <c r="D67" s="440"/>
    </row>
    <row r="68" spans="1:35" ht="36" hidden="1" customHeight="1" x14ac:dyDescent="0.3">
      <c r="I68" s="697" t="s">
        <v>763</v>
      </c>
      <c r="J68" s="697"/>
      <c r="K68" s="698" t="s">
        <v>764</v>
      </c>
      <c r="L68" s="698"/>
      <c r="M68" s="441" t="s">
        <v>765</v>
      </c>
      <c r="AD68" s="442" t="s">
        <v>766</v>
      </c>
    </row>
    <row r="69" spans="1:35" hidden="1" x14ac:dyDescent="0.3">
      <c r="I69" s="443" t="s">
        <v>383</v>
      </c>
      <c r="J69" s="444">
        <v>0.2</v>
      </c>
      <c r="K69" s="445" t="s">
        <v>466</v>
      </c>
      <c r="L69" s="444">
        <v>0.2</v>
      </c>
      <c r="M69" s="446" t="s">
        <v>459</v>
      </c>
      <c r="AD69" s="447" t="s">
        <v>393</v>
      </c>
    </row>
    <row r="70" spans="1:35" hidden="1" x14ac:dyDescent="0.3">
      <c r="I70" s="448" t="s">
        <v>401</v>
      </c>
      <c r="J70" s="444">
        <v>0.4</v>
      </c>
      <c r="K70" s="449" t="s">
        <v>455</v>
      </c>
      <c r="L70" s="444">
        <v>0.4</v>
      </c>
      <c r="M70" s="450" t="s">
        <v>402</v>
      </c>
      <c r="AD70" s="451" t="s">
        <v>767</v>
      </c>
    </row>
    <row r="71" spans="1:35" hidden="1" x14ac:dyDescent="0.3">
      <c r="I71" s="452" t="s">
        <v>412</v>
      </c>
      <c r="J71" s="444">
        <v>0.6</v>
      </c>
      <c r="K71" s="453" t="s">
        <v>402</v>
      </c>
      <c r="L71" s="444">
        <v>0.6</v>
      </c>
      <c r="M71" s="454" t="s">
        <v>414</v>
      </c>
      <c r="AD71" s="447" t="s">
        <v>690</v>
      </c>
    </row>
    <row r="72" spans="1:35" hidden="1" x14ac:dyDescent="0.3">
      <c r="I72" s="455" t="s">
        <v>482</v>
      </c>
      <c r="J72" s="444">
        <v>0.8</v>
      </c>
      <c r="K72" s="456" t="s">
        <v>413</v>
      </c>
      <c r="L72" s="444">
        <v>0.8</v>
      </c>
      <c r="M72" s="457" t="s">
        <v>385</v>
      </c>
      <c r="AD72" s="447" t="s">
        <v>768</v>
      </c>
    </row>
    <row r="73" spans="1:35" hidden="1" x14ac:dyDescent="0.3">
      <c r="I73" s="458" t="s">
        <v>769</v>
      </c>
      <c r="J73" s="444">
        <v>1</v>
      </c>
      <c r="K73" s="459" t="s">
        <v>384</v>
      </c>
      <c r="L73" s="444">
        <v>1</v>
      </c>
      <c r="M73" s="447"/>
      <c r="AD73" s="447" t="s">
        <v>770</v>
      </c>
    </row>
    <row r="74" spans="1:35" hidden="1" x14ac:dyDescent="0.3"/>
  </sheetData>
  <mergeCells count="138">
    <mergeCell ref="AG57:AG58"/>
    <mergeCell ref="I68:J68"/>
    <mergeCell ref="K68:L68"/>
    <mergeCell ref="F1:N3"/>
    <mergeCell ref="J57:J58"/>
    <mergeCell ref="K57:K58"/>
    <mergeCell ref="L57:L58"/>
    <mergeCell ref="M57:M58"/>
    <mergeCell ref="X57:X58"/>
    <mergeCell ref="AB57:AB58"/>
    <mergeCell ref="AG51:AG52"/>
    <mergeCell ref="M51:M52"/>
    <mergeCell ref="X51:X52"/>
    <mergeCell ref="Z51:Z52"/>
    <mergeCell ref="AA51:AA52"/>
    <mergeCell ref="AB51:AB52"/>
    <mergeCell ref="AC51:AC52"/>
    <mergeCell ref="G51:G52"/>
    <mergeCell ref="H51:H52"/>
    <mergeCell ref="I51:I52"/>
    <mergeCell ref="J51:J52"/>
    <mergeCell ref="K51:K52"/>
    <mergeCell ref="L51:L52"/>
    <mergeCell ref="AB48:AB49"/>
    <mergeCell ref="A57:A58"/>
    <mergeCell ref="B57:B58"/>
    <mergeCell ref="C57:C58"/>
    <mergeCell ref="D57:D58"/>
    <mergeCell ref="E57:E58"/>
    <mergeCell ref="F57:F58"/>
    <mergeCell ref="G57:G58"/>
    <mergeCell ref="H57:H58"/>
    <mergeCell ref="I57:I58"/>
    <mergeCell ref="A51:A52"/>
    <mergeCell ref="B51:B52"/>
    <mergeCell ref="C51:C52"/>
    <mergeCell ref="D51:D52"/>
    <mergeCell ref="E51:E52"/>
    <mergeCell ref="F51:F52"/>
    <mergeCell ref="X48:X49"/>
    <mergeCell ref="Z48:Z49"/>
    <mergeCell ref="AA48:AA49"/>
    <mergeCell ref="A48:A49"/>
    <mergeCell ref="B48:B49"/>
    <mergeCell ref="C48:C49"/>
    <mergeCell ref="D48:D49"/>
    <mergeCell ref="E48:E49"/>
    <mergeCell ref="F48:F49"/>
    <mergeCell ref="G48:G49"/>
    <mergeCell ref="AC48:AC49"/>
    <mergeCell ref="AG48:AG49"/>
    <mergeCell ref="H48:H49"/>
    <mergeCell ref="I48:I49"/>
    <mergeCell ref="J48:J49"/>
    <mergeCell ref="K48:K49"/>
    <mergeCell ref="L48:L49"/>
    <mergeCell ref="M48:M49"/>
    <mergeCell ref="Z39:Z40"/>
    <mergeCell ref="AA39:AA40"/>
    <mergeCell ref="AB39:AB40"/>
    <mergeCell ref="I39:I40"/>
    <mergeCell ref="J39:J40"/>
    <mergeCell ref="K39:K40"/>
    <mergeCell ref="L39:L40"/>
    <mergeCell ref="M39:M40"/>
    <mergeCell ref="X39:X40"/>
    <mergeCell ref="A18:A19"/>
    <mergeCell ref="B18:B19"/>
    <mergeCell ref="C18:C19"/>
    <mergeCell ref="D18:D19"/>
    <mergeCell ref="E18:E19"/>
    <mergeCell ref="L18:L19"/>
    <mergeCell ref="M18:M19"/>
    <mergeCell ref="A39:A40"/>
    <mergeCell ref="B39:B40"/>
    <mergeCell ref="C39:C40"/>
    <mergeCell ref="D39:D40"/>
    <mergeCell ref="E39:E40"/>
    <mergeCell ref="F39:F40"/>
    <mergeCell ref="G39:G40"/>
    <mergeCell ref="H39:H40"/>
    <mergeCell ref="F18:F19"/>
    <mergeCell ref="G18:G19"/>
    <mergeCell ref="H18:H19"/>
    <mergeCell ref="I18:I19"/>
    <mergeCell ref="J18:J19"/>
    <mergeCell ref="K18:K19"/>
    <mergeCell ref="A15:A16"/>
    <mergeCell ref="B15:B16"/>
    <mergeCell ref="C15:C16"/>
    <mergeCell ref="D15:D16"/>
    <mergeCell ref="E15:E16"/>
    <mergeCell ref="F15:F16"/>
    <mergeCell ref="G15:G16"/>
    <mergeCell ref="H15:H16"/>
    <mergeCell ref="AB8:AB9"/>
    <mergeCell ref="P8:Q8"/>
    <mergeCell ref="R8:W8"/>
    <mergeCell ref="X8:X9"/>
    <mergeCell ref="Y8:Y9"/>
    <mergeCell ref="Z8:Z9"/>
    <mergeCell ref="AA8:AA9"/>
    <mergeCell ref="J8:J9"/>
    <mergeCell ref="K8:K9"/>
    <mergeCell ref="I15:I16"/>
    <mergeCell ref="J15:J16"/>
    <mergeCell ref="K15:K16"/>
    <mergeCell ref="L15:L16"/>
    <mergeCell ref="M15:M16"/>
    <mergeCell ref="X7:AC7"/>
    <mergeCell ref="AD7:AI7"/>
    <mergeCell ref="A8:A9"/>
    <mergeCell ref="C8:C9"/>
    <mergeCell ref="D8:D9"/>
    <mergeCell ref="E8:E9"/>
    <mergeCell ref="F8:F9"/>
    <mergeCell ref="G8:G9"/>
    <mergeCell ref="H8:H9"/>
    <mergeCell ref="I8:I9"/>
    <mergeCell ref="AH8:AH9"/>
    <mergeCell ref="AI8:AI9"/>
    <mergeCell ref="AC8:AC9"/>
    <mergeCell ref="AD8:AD9"/>
    <mergeCell ref="AE8:AE9"/>
    <mergeCell ref="AF8:AF9"/>
    <mergeCell ref="AG8:AG9"/>
    <mergeCell ref="A4:C4"/>
    <mergeCell ref="A5:C5"/>
    <mergeCell ref="D5:N5"/>
    <mergeCell ref="A6:C6"/>
    <mergeCell ref="D6:N6"/>
    <mergeCell ref="A7:H7"/>
    <mergeCell ref="I7:M7"/>
    <mergeCell ref="N7:W7"/>
    <mergeCell ref="L8:L9"/>
    <mergeCell ref="M8:M9"/>
    <mergeCell ref="N8:N9"/>
    <mergeCell ref="O8:O9"/>
  </mergeCells>
  <conditionalFormatting sqref="J15">
    <cfRule type="cellIs" dxfId="1216" priority="1143" operator="equal">
      <formula>$H$10</formula>
    </cfRule>
  </conditionalFormatting>
  <conditionalFormatting sqref="J18">
    <cfRule type="cellIs" dxfId="1215" priority="1135" operator="equal">
      <formula>$H$10</formula>
    </cfRule>
  </conditionalFormatting>
  <dataValidations count="10">
    <dataValidation type="list" allowBlank="1" showInputMessage="1" showErrorMessage="1" sqref="X61:X63">
      <formula1>$H$22:$H$26</formula1>
    </dataValidation>
    <dataValidation type="list" allowBlank="1" showInputMessage="1" showErrorMessage="1" sqref="Z61:Z63">
      <formula1>$J$22:$J$26</formula1>
    </dataValidation>
    <dataValidation type="list" allowBlank="1" showInputMessage="1" showErrorMessage="1" sqref="AC57:AC60">
      <formula1>$AD$26:$AD$31</formula1>
    </dataValidation>
    <dataValidation type="list" allowBlank="1" showInputMessage="1" showErrorMessage="1" sqref="Z48 Z50:Z51">
      <formula1>$K$24:$K$28</formula1>
    </dataValidation>
    <dataValidation type="list" allowBlank="1" showInputMessage="1" showErrorMessage="1" sqref="AB12:AB14">
      <formula1>$L$21:$L$24</formula1>
    </dataValidation>
    <dataValidation type="list" allowBlank="1" showInputMessage="1" showErrorMessage="1" sqref="AB21:AB24 AB61:AB63">
      <formula1>$L$22:$L$25</formula1>
    </dataValidation>
    <dataValidation type="list" allowBlank="1" showInputMessage="1" showErrorMessage="1" sqref="AC50:AC51 AC10:AC48 AC53:AC56 AC64:AC65">
      <formula1>$AD$69:$AD$73</formula1>
    </dataValidation>
    <dataValidation type="list" allowBlank="1" showInputMessage="1" showErrorMessage="1" sqref="M10:M15 AB41:AB48 M41:M48 M17:M18 M20:M39 AB25:AB39 AB50:AB51 M50:M51 AB53:AB57 M53:M57 AB59:AB60 M59:M65">
      <formula1>$M$69:$M$72</formula1>
    </dataValidation>
    <dataValidation type="list" allowBlank="1" showInputMessage="1" showErrorMessage="1" sqref="K10:K15 K41:K48 K17:K18 K20:K39 Z10:Z39 Z41:Z47 K50:K51 Z53:Z56 K53:K57 K59:K65">
      <formula1>$K$69:$K$73</formula1>
    </dataValidation>
    <dataValidation type="list" allowBlank="1" showInputMessage="1" showErrorMessage="1" sqref="AI10:AI12 AC61:AC63">
      <formula1>#REF!</formula1>
    </dataValidation>
  </dataValidations>
  <pageMargins left="0.51181102362204722" right="0.51181102362204722" top="0.35433070866141736" bottom="0.35433070866141736" header="0.31496062992125984" footer="0.31496062992125984"/>
  <pageSetup paperSize="5" scale="75" orientation="landscape"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06" operator="containsText" id="{3F1E905F-6868-46C6-A29F-8DA25CC0CCAE}">
            <xm:f>NOT(ISERROR(SEARCH($K$73,K10)))</xm:f>
            <xm:f>$K$73</xm:f>
            <x14:dxf>
              <fill>
                <patternFill>
                  <bgColor rgb="FFFF0000"/>
                </patternFill>
              </fill>
            </x14:dxf>
          </x14:cfRule>
          <x14:cfRule type="containsText" priority="1207" operator="containsText" id="{633260A9-474D-4CCF-BDCD-7C1E319B4D64}">
            <xm:f>NOT(ISERROR(SEARCH($K$72,K10)))</xm:f>
            <xm:f>$K$72</xm:f>
            <x14:dxf>
              <fill>
                <patternFill>
                  <bgColor rgb="FFFFC000"/>
                </patternFill>
              </fill>
            </x14:dxf>
          </x14:cfRule>
          <x14:cfRule type="containsText" priority="1208" operator="containsText" id="{A3CB6EAF-860A-485F-864B-0E65CBFCD47E}">
            <xm:f>NOT(ISERROR(SEARCH($K$71,K10)))</xm:f>
            <xm:f>$K$71</xm:f>
            <x14:dxf>
              <fill>
                <patternFill>
                  <bgColor rgb="FFFFFF00"/>
                </patternFill>
              </fill>
            </x14:dxf>
          </x14:cfRule>
          <x14:cfRule type="containsText" priority="1209" operator="containsText" id="{6C5999C1-2DF7-4D26-9EDA-059AD32C213E}">
            <xm:f>NOT(ISERROR(SEARCH($K$70,K10)))</xm:f>
            <xm:f>$K$70</xm:f>
            <x14:dxf>
              <fill>
                <patternFill>
                  <bgColor rgb="FF00B050"/>
                </patternFill>
              </fill>
            </x14:dxf>
          </x14:cfRule>
          <x14:cfRule type="containsText" priority="1210" operator="containsText" id="{B9057AC1-B890-4E1E-8C8D-9F65CC89B8E1}">
            <xm:f>NOT(ISERROR(SEARCH($K$69,K10)))</xm:f>
            <xm:f>$K$69</xm:f>
            <x14:dxf>
              <fill>
                <patternFill>
                  <bgColor rgb="FF92D050"/>
                </patternFill>
              </fill>
            </x14:dxf>
          </x14:cfRule>
          <xm:sqref>K10 K64:K65</xm:sqref>
        </x14:conditionalFormatting>
        <x14:conditionalFormatting xmlns:xm="http://schemas.microsoft.com/office/excel/2006/main">
          <x14:cfRule type="containsText" priority="1201" operator="containsText" id="{ADDCE1AD-4659-4A7D-B6E6-2EC945F684D2}">
            <xm:f>NOT(ISERROR(SEARCH($K$73,K11)))</xm:f>
            <xm:f>$K$73</xm:f>
            <x14:dxf>
              <fill>
                <patternFill>
                  <bgColor rgb="FFFF0000"/>
                </patternFill>
              </fill>
            </x14:dxf>
          </x14:cfRule>
          <x14:cfRule type="containsText" priority="1202" operator="containsText" id="{8A36CA4D-CEAE-4A23-BAF7-413A5B4A9FB0}">
            <xm:f>NOT(ISERROR(SEARCH($K$72,K11)))</xm:f>
            <xm:f>$K$72</xm:f>
            <x14:dxf>
              <fill>
                <patternFill>
                  <bgColor rgb="FFFFC000"/>
                </patternFill>
              </fill>
            </x14:dxf>
          </x14:cfRule>
          <x14:cfRule type="containsText" priority="1203" operator="containsText" id="{FD4307E2-AC90-4D32-9B09-BD6DCD27B201}">
            <xm:f>NOT(ISERROR(SEARCH($K$71,K11)))</xm:f>
            <xm:f>$K$71</xm:f>
            <x14:dxf>
              <fill>
                <patternFill>
                  <bgColor rgb="FFFFFF00"/>
                </patternFill>
              </fill>
            </x14:dxf>
          </x14:cfRule>
          <x14:cfRule type="containsText" priority="1204" operator="containsText" id="{EF088D63-6534-4B02-B9A0-33D03E014E38}">
            <xm:f>NOT(ISERROR(SEARCH($K$70,K11)))</xm:f>
            <xm:f>$K$70</xm:f>
            <x14:dxf>
              <fill>
                <patternFill>
                  <bgColor rgb="FF00B050"/>
                </patternFill>
              </fill>
            </x14:dxf>
          </x14:cfRule>
          <x14:cfRule type="containsText" priority="1205" operator="containsText" id="{C926CF40-DF4D-470B-A18E-96EC691B002B}">
            <xm:f>NOT(ISERROR(SEARCH($K$69,K11)))</xm:f>
            <xm:f>$K$69</xm:f>
            <x14:dxf>
              <fill>
                <patternFill>
                  <bgColor rgb="FF92D050"/>
                </patternFill>
              </fill>
            </x14:dxf>
          </x14:cfRule>
          <xm:sqref>K11</xm:sqref>
        </x14:conditionalFormatting>
        <x14:conditionalFormatting xmlns:xm="http://schemas.microsoft.com/office/excel/2006/main">
          <x14:cfRule type="containsText" priority="1193" operator="containsText" id="{A8608492-56F4-4E03-B11F-E18384C33641}">
            <xm:f>NOT(ISERROR(SEARCH($I$69,I10)))</xm:f>
            <xm:f>$I$69</xm:f>
            <x14:dxf>
              <fill>
                <patternFill>
                  <fgColor rgb="FF92D050"/>
                  <bgColor rgb="FF92D050"/>
                </patternFill>
              </fill>
            </x14:dxf>
          </x14:cfRule>
          <x14:cfRule type="containsText" priority="1194" operator="containsText" id="{441F7203-26C4-4245-B080-7D015D92E4D1}">
            <xm:f>NOT(ISERROR(SEARCH($I$70,I10)))</xm:f>
            <xm:f>$I$70</xm:f>
            <x14:dxf>
              <fill>
                <patternFill>
                  <bgColor rgb="FF00B050"/>
                </patternFill>
              </fill>
            </x14:dxf>
          </x14:cfRule>
          <x14:cfRule type="containsText" priority="1195" operator="containsText" id="{2654E03F-5B39-43B9-B6A3-357FD22E08C2}">
            <xm:f>NOT(ISERROR(SEARCH($I$73,I10)))</xm:f>
            <xm:f>$I$73</xm:f>
            <x14:dxf>
              <fill>
                <patternFill>
                  <bgColor rgb="FFFF0000"/>
                </patternFill>
              </fill>
            </x14:dxf>
          </x14:cfRule>
          <x14:cfRule type="containsText" priority="1196" operator="containsText" id="{D7E8D296-FC16-4C10-8805-9BCDFA41DA1B}">
            <xm:f>NOT(ISERROR(SEARCH($I$72,I10)))</xm:f>
            <xm:f>$I$72</xm:f>
            <x14:dxf>
              <fill>
                <patternFill>
                  <fgColor rgb="FFFFC000"/>
                  <bgColor rgb="FFFFC000"/>
                </patternFill>
              </fill>
            </x14:dxf>
          </x14:cfRule>
          <x14:cfRule type="containsText" priority="1197" operator="containsText" id="{35E7EC36-4615-4A65-BA01-01850535864F}">
            <xm:f>NOT(ISERROR(SEARCH($I$71,I10)))</xm:f>
            <xm:f>$I$71</xm:f>
            <x14:dxf>
              <fill>
                <patternFill>
                  <fgColor rgb="FFFFFF00"/>
                  <bgColor rgb="FFFFFF00"/>
                </patternFill>
              </fill>
            </x14:dxf>
          </x14:cfRule>
          <x14:cfRule type="containsText" priority="1198" operator="containsText" id="{FD8EE814-0CA4-4AA8-90C2-B9942ACAA1D5}">
            <xm:f>NOT(ISERROR(SEARCH($I$70,I10)))</xm:f>
            <xm:f>$I$70</xm:f>
            <x14:dxf>
              <fill>
                <patternFill>
                  <bgColor theme="0" tint="-0.14996795556505021"/>
                </patternFill>
              </fill>
            </x14:dxf>
          </x14:cfRule>
          <x14:cfRule type="cellIs" priority="1199" operator="equal" id="{D61EE3F5-B6C1-4188-A433-EB34367EB980}">
            <xm:f>'https://solidarias-my.sharepoint.com/personal/marisol_viveros_uaeos_gov_co/Documents/Varios/Planes integrados 2022/[MAPA_RIESGOS_UAEOS_2022.xlsx]Tabla probabiidad'!#REF!</xm:f>
            <x14:dxf>
              <fill>
                <patternFill>
                  <fgColor theme="6"/>
                </patternFill>
              </fill>
            </x14:dxf>
          </x14:cfRule>
          <x14:cfRule type="cellIs" priority="1200" operator="equal" id="{8EA4827B-F029-48E9-AFA6-892B5841D516}">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I10 X64:X65 I64:I65</xm:sqref>
        </x14:conditionalFormatting>
        <x14:conditionalFormatting xmlns:xm="http://schemas.microsoft.com/office/excel/2006/main">
          <x14:cfRule type="containsText" priority="1185" operator="containsText" id="{8F8D42C7-864A-4FF1-920C-D1F04D2631AD}">
            <xm:f>NOT(ISERROR(SEARCH($I$69,I11)))</xm:f>
            <xm:f>$I$69</xm:f>
            <x14:dxf>
              <fill>
                <patternFill>
                  <fgColor rgb="FF92D050"/>
                  <bgColor rgb="FF92D050"/>
                </patternFill>
              </fill>
            </x14:dxf>
          </x14:cfRule>
          <x14:cfRule type="containsText" priority="1186" operator="containsText" id="{32FB412F-F6DC-4242-9245-152174FF2D5C}">
            <xm:f>NOT(ISERROR(SEARCH($I$70,I11)))</xm:f>
            <xm:f>$I$70</xm:f>
            <x14:dxf>
              <fill>
                <patternFill>
                  <bgColor rgb="FF00B050"/>
                </patternFill>
              </fill>
            </x14:dxf>
          </x14:cfRule>
          <x14:cfRule type="containsText" priority="1187" operator="containsText" id="{ECE71A62-AFC3-42F7-8E05-8E1572684A5E}">
            <xm:f>NOT(ISERROR(SEARCH($I$73,I11)))</xm:f>
            <xm:f>$I$73</xm:f>
            <x14:dxf>
              <fill>
                <patternFill>
                  <bgColor rgb="FFFF0000"/>
                </patternFill>
              </fill>
            </x14:dxf>
          </x14:cfRule>
          <x14:cfRule type="containsText" priority="1188" operator="containsText" id="{32005684-BE9A-48C0-946A-9E7687244C87}">
            <xm:f>NOT(ISERROR(SEARCH($I$72,I11)))</xm:f>
            <xm:f>$I$72</xm:f>
            <x14:dxf>
              <fill>
                <patternFill>
                  <fgColor rgb="FFFFC000"/>
                  <bgColor rgb="FFFFC000"/>
                </patternFill>
              </fill>
            </x14:dxf>
          </x14:cfRule>
          <x14:cfRule type="containsText" priority="1189" operator="containsText" id="{4A1EE62F-D12F-43E3-95BE-795091FB6FF3}">
            <xm:f>NOT(ISERROR(SEARCH($I$71,I11)))</xm:f>
            <xm:f>$I$71</xm:f>
            <x14:dxf>
              <fill>
                <patternFill>
                  <fgColor rgb="FFFFFF00"/>
                  <bgColor rgb="FFFFFF00"/>
                </patternFill>
              </fill>
            </x14:dxf>
          </x14:cfRule>
          <x14:cfRule type="containsText" priority="1190" operator="containsText" id="{815C6A2F-A3A1-4733-96BF-8F142B54B3C3}">
            <xm:f>NOT(ISERROR(SEARCH($I$70,I11)))</xm:f>
            <xm:f>$I$70</xm:f>
            <x14:dxf>
              <fill>
                <patternFill>
                  <bgColor theme="0" tint="-0.14996795556505021"/>
                </patternFill>
              </fill>
            </x14:dxf>
          </x14:cfRule>
          <x14:cfRule type="cellIs" priority="1191" operator="equal" id="{E1749ACA-4895-486D-9BF9-9852F689948B}">
            <xm:f>'https://solidarias-my.sharepoint.com/personal/marisol_viveros_uaeos_gov_co/Documents/Varios/Planes integrados 2022/[MAPA_RIESGOS_UAEOS_2022.xlsx]Tabla probabiidad'!#REF!</xm:f>
            <x14:dxf>
              <fill>
                <patternFill>
                  <fgColor theme="6"/>
                </patternFill>
              </fill>
            </x14:dxf>
          </x14:cfRule>
          <x14:cfRule type="cellIs" priority="1192" operator="equal" id="{25C61CF7-B998-467A-BFBD-BD4EDB120653}">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I11</xm:sqref>
        </x14:conditionalFormatting>
        <x14:conditionalFormatting xmlns:xm="http://schemas.microsoft.com/office/excel/2006/main">
          <x14:cfRule type="containsText" priority="1177" operator="containsText" id="{686C0322-11B0-43F0-9704-07D8F1869502}">
            <xm:f>NOT(ISERROR(SEARCH($I$69,X10)))</xm:f>
            <xm:f>$I$69</xm:f>
            <x14:dxf>
              <fill>
                <patternFill>
                  <fgColor rgb="FF92D050"/>
                  <bgColor rgb="FF92D050"/>
                </patternFill>
              </fill>
            </x14:dxf>
          </x14:cfRule>
          <x14:cfRule type="containsText" priority="1178" operator="containsText" id="{25F91BC7-5F09-4E1E-AE66-F7036E3A4724}">
            <xm:f>NOT(ISERROR(SEARCH($I$70,X10)))</xm:f>
            <xm:f>$I$70</xm:f>
            <x14:dxf>
              <fill>
                <patternFill>
                  <bgColor rgb="FF00B050"/>
                </patternFill>
              </fill>
            </x14:dxf>
          </x14:cfRule>
          <x14:cfRule type="containsText" priority="1179" operator="containsText" id="{7F88F329-2EFD-4658-9D8E-28DC59FACE06}">
            <xm:f>NOT(ISERROR(SEARCH($I$73,X10)))</xm:f>
            <xm:f>$I$73</xm:f>
            <x14:dxf>
              <fill>
                <patternFill>
                  <bgColor rgb="FFFF0000"/>
                </patternFill>
              </fill>
            </x14:dxf>
          </x14:cfRule>
          <x14:cfRule type="containsText" priority="1180" operator="containsText" id="{FFBC8FEA-927B-4606-BFC6-219AB01EB830}">
            <xm:f>NOT(ISERROR(SEARCH($I$72,X10)))</xm:f>
            <xm:f>$I$72</xm:f>
            <x14:dxf>
              <fill>
                <patternFill>
                  <fgColor rgb="FFFFC000"/>
                  <bgColor rgb="FFFFC000"/>
                </patternFill>
              </fill>
            </x14:dxf>
          </x14:cfRule>
          <x14:cfRule type="containsText" priority="1181" operator="containsText" id="{1361F9F9-0E1C-4474-89B1-0F2ECD56284A}">
            <xm:f>NOT(ISERROR(SEARCH($I$71,X10)))</xm:f>
            <xm:f>$I$71</xm:f>
            <x14:dxf>
              <fill>
                <patternFill>
                  <fgColor rgb="FFFFFF00"/>
                  <bgColor rgb="FFFFFF00"/>
                </patternFill>
              </fill>
            </x14:dxf>
          </x14:cfRule>
          <x14:cfRule type="containsText" priority="1182" operator="containsText" id="{CDEA3BC5-A814-420C-A607-53B59452E0B6}">
            <xm:f>NOT(ISERROR(SEARCH($I$70,X10)))</xm:f>
            <xm:f>$I$70</xm:f>
            <x14:dxf>
              <fill>
                <patternFill>
                  <bgColor theme="0" tint="-0.14996795556505021"/>
                </patternFill>
              </fill>
            </x14:dxf>
          </x14:cfRule>
          <x14:cfRule type="cellIs" priority="1183" operator="equal" id="{50784717-BA7B-469E-BCC0-79ECAE940B89}">
            <xm:f>'https://solidarias-my.sharepoint.com/personal/marisol_viveros_uaeos_gov_co/Documents/Varios/Planes integrados 2022/[MAPA_RIESGOS_UAEOS_2022.xlsx]Tabla probabiidad'!#REF!</xm:f>
            <x14:dxf>
              <fill>
                <patternFill>
                  <fgColor theme="6"/>
                </patternFill>
              </fill>
            </x14:dxf>
          </x14:cfRule>
          <x14:cfRule type="cellIs" priority="1184" operator="equal" id="{5E06F7CF-5ED9-4B99-BC8F-AFE5D07C9F35}">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X10</xm:sqref>
        </x14:conditionalFormatting>
        <x14:conditionalFormatting xmlns:xm="http://schemas.microsoft.com/office/excel/2006/main">
          <x14:cfRule type="containsText" priority="1169" operator="containsText" id="{16B3FA98-9D4F-4A3F-8C1E-E508C8311FEE}">
            <xm:f>NOT(ISERROR(SEARCH($I$69,X11)))</xm:f>
            <xm:f>$I$69</xm:f>
            <x14:dxf>
              <fill>
                <patternFill>
                  <fgColor rgb="FF92D050"/>
                  <bgColor rgb="FF92D050"/>
                </patternFill>
              </fill>
            </x14:dxf>
          </x14:cfRule>
          <x14:cfRule type="containsText" priority="1170" operator="containsText" id="{4AFD90A4-8EB7-493F-AE42-572EDF044350}">
            <xm:f>NOT(ISERROR(SEARCH($I$70,X11)))</xm:f>
            <xm:f>$I$70</xm:f>
            <x14:dxf>
              <fill>
                <patternFill>
                  <bgColor rgb="FF00B050"/>
                </patternFill>
              </fill>
            </x14:dxf>
          </x14:cfRule>
          <x14:cfRule type="containsText" priority="1171" operator="containsText" id="{3EE6D238-722C-461F-A9A6-E5F605EDDA0A}">
            <xm:f>NOT(ISERROR(SEARCH($I$73,X11)))</xm:f>
            <xm:f>$I$73</xm:f>
            <x14:dxf>
              <fill>
                <patternFill>
                  <bgColor rgb="FFFF0000"/>
                </patternFill>
              </fill>
            </x14:dxf>
          </x14:cfRule>
          <x14:cfRule type="containsText" priority="1172" operator="containsText" id="{0FC0D602-83E4-474C-89EA-0C025A691502}">
            <xm:f>NOT(ISERROR(SEARCH($I$72,X11)))</xm:f>
            <xm:f>$I$72</xm:f>
            <x14:dxf>
              <fill>
                <patternFill>
                  <fgColor rgb="FFFFC000"/>
                  <bgColor rgb="FFFFC000"/>
                </patternFill>
              </fill>
            </x14:dxf>
          </x14:cfRule>
          <x14:cfRule type="containsText" priority="1173" operator="containsText" id="{AD51CCE4-BEF7-4C15-A754-522B54D39E3C}">
            <xm:f>NOT(ISERROR(SEARCH($I$71,X11)))</xm:f>
            <xm:f>$I$71</xm:f>
            <x14:dxf>
              <fill>
                <patternFill>
                  <fgColor rgb="FFFFFF00"/>
                  <bgColor rgb="FFFFFF00"/>
                </patternFill>
              </fill>
            </x14:dxf>
          </x14:cfRule>
          <x14:cfRule type="containsText" priority="1174" operator="containsText" id="{F49E0240-EDC1-4B9E-A667-1FA469001038}">
            <xm:f>NOT(ISERROR(SEARCH($I$70,X11)))</xm:f>
            <xm:f>$I$70</xm:f>
            <x14:dxf>
              <fill>
                <patternFill>
                  <bgColor theme="0" tint="-0.14996795556505021"/>
                </patternFill>
              </fill>
            </x14:dxf>
          </x14:cfRule>
          <x14:cfRule type="cellIs" priority="1175" operator="equal" id="{91EFB8B0-E2C7-403D-895D-950A55EA98F7}">
            <xm:f>'https://solidarias-my.sharepoint.com/personal/marisol_viveros_uaeos_gov_co/Documents/Varios/Planes integrados 2022/[MAPA_RIESGOS_UAEOS_2022.xlsx]Tabla probabiidad'!#REF!</xm:f>
            <x14:dxf>
              <fill>
                <patternFill>
                  <fgColor theme="6"/>
                </patternFill>
              </fill>
            </x14:dxf>
          </x14:cfRule>
          <x14:cfRule type="cellIs" priority="1176" operator="equal" id="{47E3A7EE-BA9E-4A29-B56F-A8285719902A}">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X11</xm:sqref>
        </x14:conditionalFormatting>
        <x14:conditionalFormatting xmlns:xm="http://schemas.microsoft.com/office/excel/2006/main">
          <x14:cfRule type="containsText" priority="1164" operator="containsText" id="{9906C6A0-E74F-429C-8424-730205362CD5}">
            <xm:f>NOT(ISERROR(SEARCH($K$73,Z11)))</xm:f>
            <xm:f>$K$73</xm:f>
            <x14:dxf>
              <fill>
                <patternFill>
                  <bgColor rgb="FFFF0000"/>
                </patternFill>
              </fill>
            </x14:dxf>
          </x14:cfRule>
          <x14:cfRule type="containsText" priority="1165" operator="containsText" id="{289A067C-365E-4C3E-8A89-C2D37E8748D4}">
            <xm:f>NOT(ISERROR(SEARCH($K$72,Z11)))</xm:f>
            <xm:f>$K$72</xm:f>
            <x14:dxf>
              <fill>
                <patternFill>
                  <bgColor rgb="FFFFC000"/>
                </patternFill>
              </fill>
            </x14:dxf>
          </x14:cfRule>
          <x14:cfRule type="containsText" priority="1166" operator="containsText" id="{705DDC89-D93E-4C2B-9181-17F6AFB24C1D}">
            <xm:f>NOT(ISERROR(SEARCH($K$71,Z11)))</xm:f>
            <xm:f>$K$71</xm:f>
            <x14:dxf>
              <fill>
                <patternFill>
                  <bgColor rgb="FFFFFF00"/>
                </patternFill>
              </fill>
            </x14:dxf>
          </x14:cfRule>
          <x14:cfRule type="containsText" priority="1167" operator="containsText" id="{77DBDF30-7896-49C1-9FA6-464E66595A73}">
            <xm:f>NOT(ISERROR(SEARCH($K$70,Z11)))</xm:f>
            <xm:f>$K$70</xm:f>
            <x14:dxf>
              <fill>
                <patternFill>
                  <bgColor rgb="FF00B050"/>
                </patternFill>
              </fill>
            </x14:dxf>
          </x14:cfRule>
          <x14:cfRule type="containsText" priority="1168" operator="containsText" id="{89ABEFAC-A28E-4917-BC54-F273FE2BCBC3}">
            <xm:f>NOT(ISERROR(SEARCH($K$69,Z11)))</xm:f>
            <xm:f>$K$69</xm:f>
            <x14:dxf>
              <fill>
                <patternFill>
                  <bgColor rgb="FF92D050"/>
                </patternFill>
              </fill>
            </x14:dxf>
          </x14:cfRule>
          <xm:sqref>Z11</xm:sqref>
        </x14:conditionalFormatting>
        <x14:conditionalFormatting xmlns:xm="http://schemas.microsoft.com/office/excel/2006/main">
          <x14:cfRule type="containsText" priority="1159" operator="containsText" id="{0B9C3179-D286-4D0D-819A-484757B6057A}">
            <xm:f>NOT(ISERROR(SEARCH($K$73,Z10)))</xm:f>
            <xm:f>$K$73</xm:f>
            <x14:dxf>
              <fill>
                <patternFill>
                  <bgColor rgb="FFFF0000"/>
                </patternFill>
              </fill>
            </x14:dxf>
          </x14:cfRule>
          <x14:cfRule type="containsText" priority="1160" operator="containsText" id="{B115CD7D-14C7-4649-8B67-FA13D1BAE932}">
            <xm:f>NOT(ISERROR(SEARCH($K$72,Z10)))</xm:f>
            <xm:f>$K$72</xm:f>
            <x14:dxf>
              <fill>
                <patternFill>
                  <bgColor rgb="FFFFC000"/>
                </patternFill>
              </fill>
            </x14:dxf>
          </x14:cfRule>
          <x14:cfRule type="containsText" priority="1161" operator="containsText" id="{99346D78-55BE-44A4-9F2C-976F05EB612F}">
            <xm:f>NOT(ISERROR(SEARCH($K$71,Z10)))</xm:f>
            <xm:f>$K$71</xm:f>
            <x14:dxf>
              <fill>
                <patternFill>
                  <bgColor rgb="FFFFFF00"/>
                </patternFill>
              </fill>
            </x14:dxf>
          </x14:cfRule>
          <x14:cfRule type="containsText" priority="1162" operator="containsText" id="{9ED6E2F3-B71D-4B8E-8E55-7B411A83948F}">
            <xm:f>NOT(ISERROR(SEARCH($K$70,Z10)))</xm:f>
            <xm:f>$K$70</xm:f>
            <x14:dxf>
              <fill>
                <patternFill>
                  <bgColor rgb="FF00B050"/>
                </patternFill>
              </fill>
            </x14:dxf>
          </x14:cfRule>
          <x14:cfRule type="containsText" priority="1163" operator="containsText" id="{E79346F9-F5A2-4687-A645-ABD6133349FD}">
            <xm:f>NOT(ISERROR(SEARCH($K$69,Z10)))</xm:f>
            <xm:f>$K$69</xm:f>
            <x14:dxf>
              <fill>
                <patternFill>
                  <bgColor rgb="FF92D050"/>
                </patternFill>
              </fill>
            </x14:dxf>
          </x14:cfRule>
          <xm:sqref>Z10</xm:sqref>
        </x14:conditionalFormatting>
        <x14:conditionalFormatting xmlns:xm="http://schemas.microsoft.com/office/excel/2006/main">
          <x14:cfRule type="containsText" priority="1155" operator="containsText" id="{010D324F-A3F7-4CA2-892A-CE26148FBE09}">
            <xm:f>NOT(ISERROR(SEARCH($M$72,M10)))</xm:f>
            <xm:f>$M$72</xm:f>
            <x14:dxf>
              <fill>
                <patternFill>
                  <bgColor rgb="FFFF0000"/>
                </patternFill>
              </fill>
            </x14:dxf>
          </x14:cfRule>
          <x14:cfRule type="containsText" priority="1156" operator="containsText" id="{E3587EF4-724B-4D4A-A569-8A9F435958B0}">
            <xm:f>NOT(ISERROR(SEARCH($M$71,M10)))</xm:f>
            <xm:f>$M$71</xm:f>
            <x14:dxf>
              <fill>
                <patternFill>
                  <bgColor rgb="FFFFC000"/>
                </patternFill>
              </fill>
            </x14:dxf>
          </x14:cfRule>
          <x14:cfRule type="containsText" priority="1157" operator="containsText" id="{96D43897-4E76-471F-98D4-87DE22766DC3}">
            <xm:f>NOT(ISERROR(SEARCH($M$70,M10)))</xm:f>
            <xm:f>$M$70</xm:f>
            <x14:dxf>
              <fill>
                <patternFill>
                  <bgColor rgb="FFFFFF00"/>
                </patternFill>
              </fill>
            </x14:dxf>
          </x14:cfRule>
          <x14:cfRule type="containsText" priority="1158" operator="containsText" id="{6819017A-8930-4491-9448-E69263181A70}">
            <xm:f>NOT(ISERROR(SEARCH($M$69,M10)))</xm:f>
            <xm:f>$M$69</xm:f>
            <x14:dxf>
              <fill>
                <patternFill>
                  <bgColor rgb="FF92D050"/>
                </patternFill>
              </fill>
            </x14:dxf>
          </x14:cfRule>
          <xm:sqref>M10 M64:M65 M17</xm:sqref>
        </x14:conditionalFormatting>
        <x14:conditionalFormatting xmlns:xm="http://schemas.microsoft.com/office/excel/2006/main">
          <x14:cfRule type="containsText" priority="1151" operator="containsText" id="{7E422205-C4D4-436A-A881-42F6F7E5F2E1}">
            <xm:f>NOT(ISERROR(SEARCH($M$72,M11)))</xm:f>
            <xm:f>$M$72</xm:f>
            <x14:dxf>
              <fill>
                <patternFill>
                  <bgColor rgb="FFFF0000"/>
                </patternFill>
              </fill>
            </x14:dxf>
          </x14:cfRule>
          <x14:cfRule type="containsText" priority="1152" operator="containsText" id="{40FBCDEC-284E-499E-A6B2-C9AA7C6621C3}">
            <xm:f>NOT(ISERROR(SEARCH($M$71,M11)))</xm:f>
            <xm:f>$M$71</xm:f>
            <x14:dxf>
              <fill>
                <patternFill>
                  <bgColor rgb="FFFFC000"/>
                </patternFill>
              </fill>
            </x14:dxf>
          </x14:cfRule>
          <x14:cfRule type="containsText" priority="1153" operator="containsText" id="{7EE628B3-E8BA-4BC0-A2F3-F0AA35491805}">
            <xm:f>NOT(ISERROR(SEARCH($M$70,M11)))</xm:f>
            <xm:f>$M$70</xm:f>
            <x14:dxf>
              <fill>
                <patternFill>
                  <bgColor rgb="FFFFFF00"/>
                </patternFill>
              </fill>
            </x14:dxf>
          </x14:cfRule>
          <x14:cfRule type="containsText" priority="1154" operator="containsText" id="{757BD96D-3499-406A-9EDC-320F58286D94}">
            <xm:f>NOT(ISERROR(SEARCH($M$69,M11)))</xm:f>
            <xm:f>$M$69</xm:f>
            <x14:dxf>
              <fill>
                <patternFill>
                  <bgColor rgb="FF92D050"/>
                </patternFill>
              </fill>
            </x14:dxf>
          </x14:cfRule>
          <xm:sqref>M11</xm:sqref>
        </x14:conditionalFormatting>
        <x14:conditionalFormatting xmlns:xm="http://schemas.microsoft.com/office/excel/2006/main">
          <x14:cfRule type="containsText" priority="1144" operator="containsText" id="{7B4AF219-41CC-4158-A98D-C464CCEF07E0}">
            <xm:f>NOT(ISERROR(SEARCH($H$70,I15)))</xm:f>
            <xm:f>$H$70</xm:f>
            <x14:dxf>
              <fill>
                <patternFill>
                  <fgColor rgb="FF92D050"/>
                  <bgColor rgb="FF92D050"/>
                </patternFill>
              </fill>
            </x14:dxf>
          </x14:cfRule>
          <x14:cfRule type="containsText" priority="1145" operator="containsText" id="{4B2D39F9-CC82-49DD-9AF1-C2700390423C}">
            <xm:f>NOT(ISERROR(SEARCH($H$74,I15)))</xm:f>
            <xm:f>$H$74</xm:f>
            <x14:dxf>
              <fill>
                <patternFill>
                  <bgColor rgb="FFFF0000"/>
                </patternFill>
              </fill>
            </x14:dxf>
          </x14:cfRule>
          <x14:cfRule type="containsText" priority="1146" operator="containsText" id="{5FB33A1A-ED0A-448F-BD4E-8198051A5506}">
            <xm:f>NOT(ISERROR(SEARCH($H$73,I15)))</xm:f>
            <xm:f>$H$73</xm:f>
            <x14:dxf>
              <fill>
                <patternFill>
                  <fgColor rgb="FFFFFF00"/>
                  <bgColor rgb="FFFFFF00"/>
                </patternFill>
              </fill>
            </x14:dxf>
          </x14:cfRule>
          <x14:cfRule type="containsText" priority="1147" operator="containsText" id="{73A68D32-CE68-4877-95AA-A7C2FD84ED5D}">
            <xm:f>NOT(ISERROR(SEARCH($H$72,I15)))</xm:f>
            <xm:f>$H$72</xm:f>
            <x14:dxf>
              <fill>
                <patternFill>
                  <fgColor rgb="FFFFC000"/>
                  <bgColor rgb="FFFFC000"/>
                </patternFill>
              </fill>
            </x14:dxf>
          </x14:cfRule>
          <x14:cfRule type="containsText" priority="1148" operator="containsText" id="{03590306-4C01-4418-9D46-C04F5037687E}">
            <xm:f>NOT(ISERROR(SEARCH($H$71,I15)))</xm:f>
            <xm:f>$H$71</xm:f>
            <x14:dxf>
              <fill>
                <patternFill>
                  <bgColor rgb="FF00B050"/>
                </patternFill>
              </fill>
            </x14:dxf>
          </x14:cfRule>
          <x14:cfRule type="cellIs" priority="1149" operator="equal" id="{69D08B9D-CFEC-4909-B747-3244205C3C23}">
            <xm:f>'D:\UAEOS\TRABAJO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150" operator="equal" id="{171285BC-A72B-4FEB-8872-2C9C0E86CE05}">
            <xm:f>'D:\UAEOS\TRABAJO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I15</xm:sqref>
        </x14:conditionalFormatting>
        <x14:conditionalFormatting xmlns:xm="http://schemas.microsoft.com/office/excel/2006/main">
          <x14:cfRule type="containsText" priority="1136" operator="containsText" id="{5A9CE5E4-013C-4F8D-8C3C-5DD2719572D2}">
            <xm:f>NOT(ISERROR(SEARCH($H$70,I17)))</xm:f>
            <xm:f>$H$70</xm:f>
            <x14:dxf>
              <fill>
                <patternFill>
                  <fgColor rgb="FF92D050"/>
                  <bgColor rgb="FF92D050"/>
                </patternFill>
              </fill>
            </x14:dxf>
          </x14:cfRule>
          <x14:cfRule type="containsText" priority="1137" operator="containsText" id="{4EA1C601-BC8B-43D4-9A2D-33CB7408E6EE}">
            <xm:f>NOT(ISERROR(SEARCH($H$74,I17)))</xm:f>
            <xm:f>$H$74</xm:f>
            <x14:dxf>
              <fill>
                <patternFill>
                  <bgColor rgb="FFFF0000"/>
                </patternFill>
              </fill>
            </x14:dxf>
          </x14:cfRule>
          <x14:cfRule type="containsText" priority="1138" operator="containsText" id="{4F9309C5-3402-42C7-8A87-A5C832DB8C07}">
            <xm:f>NOT(ISERROR(SEARCH($H$73,I17)))</xm:f>
            <xm:f>$H$73</xm:f>
            <x14:dxf>
              <fill>
                <patternFill>
                  <fgColor rgb="FFFFFF00"/>
                  <bgColor rgb="FFFFFF00"/>
                </patternFill>
              </fill>
            </x14:dxf>
          </x14:cfRule>
          <x14:cfRule type="containsText" priority="1139" operator="containsText" id="{9E80AD25-0195-405C-9EC1-2D1BABEB0929}">
            <xm:f>NOT(ISERROR(SEARCH($H$72,I17)))</xm:f>
            <xm:f>$H$72</xm:f>
            <x14:dxf>
              <fill>
                <patternFill>
                  <fgColor rgb="FFFFC000"/>
                  <bgColor rgb="FFFFC000"/>
                </patternFill>
              </fill>
            </x14:dxf>
          </x14:cfRule>
          <x14:cfRule type="containsText" priority="1140" operator="containsText" id="{84E4961E-7AB5-4457-9E5C-B70896A50A98}">
            <xm:f>NOT(ISERROR(SEARCH($H$71,I17)))</xm:f>
            <xm:f>$H$71</xm:f>
            <x14:dxf>
              <fill>
                <patternFill>
                  <bgColor rgb="FF00B050"/>
                </patternFill>
              </fill>
            </x14:dxf>
          </x14:cfRule>
          <x14:cfRule type="cellIs" priority="1141" operator="equal" id="{AB292905-08E7-4872-AF7F-CD7C30A2522C}">
            <xm:f>'D:\UAEOS\TRABAJO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142" operator="equal" id="{86E43B58-23DD-47E6-80B3-82A5021BA157}">
            <xm:f>'D:\UAEOS\TRABAJO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I17</xm:sqref>
        </x14:conditionalFormatting>
        <x14:conditionalFormatting xmlns:xm="http://schemas.microsoft.com/office/excel/2006/main">
          <x14:cfRule type="containsText" priority="1127" operator="containsText" id="{F61B3A30-C60A-4BA1-8961-D54F5DA54B5B}">
            <xm:f>NOT(ISERROR(SEARCH($I$69,I18)))</xm:f>
            <xm:f>$I$69</xm:f>
            <x14:dxf>
              <fill>
                <patternFill>
                  <fgColor rgb="FF92D050"/>
                  <bgColor rgb="FF92D050"/>
                </patternFill>
              </fill>
            </x14:dxf>
          </x14:cfRule>
          <x14:cfRule type="containsText" priority="1128" operator="containsText" id="{251C48B6-5699-471B-AE0C-24067AACF171}">
            <xm:f>NOT(ISERROR(SEARCH($I$70,I18)))</xm:f>
            <xm:f>$I$70</xm:f>
            <x14:dxf>
              <fill>
                <patternFill>
                  <bgColor rgb="FF00B050"/>
                </patternFill>
              </fill>
            </x14:dxf>
          </x14:cfRule>
          <x14:cfRule type="containsText" priority="1129" operator="containsText" id="{8601FDEF-AF7B-4B5B-8591-CBF3C91AEE47}">
            <xm:f>NOT(ISERROR(SEARCH($I$73,I18)))</xm:f>
            <xm:f>$I$73</xm:f>
            <x14:dxf>
              <fill>
                <patternFill>
                  <bgColor rgb="FFFF0000"/>
                </patternFill>
              </fill>
            </x14:dxf>
          </x14:cfRule>
          <x14:cfRule type="containsText" priority="1130" operator="containsText" id="{DE156E08-6E8F-4C78-A3A8-9370980088FF}">
            <xm:f>NOT(ISERROR(SEARCH($I$72,I18)))</xm:f>
            <xm:f>$I$72</xm:f>
            <x14:dxf>
              <fill>
                <patternFill>
                  <fgColor rgb="FFFFC000"/>
                  <bgColor rgb="FFFFC000"/>
                </patternFill>
              </fill>
            </x14:dxf>
          </x14:cfRule>
          <x14:cfRule type="containsText" priority="1131" operator="containsText" id="{E5A4D885-FC6B-4D76-A0EA-21D0B668C1AB}">
            <xm:f>NOT(ISERROR(SEARCH($I$71,I18)))</xm:f>
            <xm:f>$I$71</xm:f>
            <x14:dxf>
              <fill>
                <patternFill>
                  <fgColor rgb="FFFFFF00"/>
                  <bgColor rgb="FFFFFF00"/>
                </patternFill>
              </fill>
            </x14:dxf>
          </x14:cfRule>
          <x14:cfRule type="containsText" priority="1132" operator="containsText" id="{DE781233-536A-4595-8406-6FB6B47D21D2}">
            <xm:f>NOT(ISERROR(SEARCH($I$70,I18)))</xm:f>
            <xm:f>$I$70</xm:f>
            <x14:dxf>
              <fill>
                <patternFill>
                  <bgColor theme="0" tint="-0.14996795556505021"/>
                </patternFill>
              </fill>
            </x14:dxf>
          </x14:cfRule>
          <x14:cfRule type="cellIs" priority="1133" operator="equal" id="{145DE089-0231-4712-8688-3D81E8779C47}">
            <xm:f>'https://solidarias-my.sharepoint.com/personal/marisol_viveros_uaeos_gov_co/Documents/Varios/Planes integrados 2022/[MAPA_RIESGOS_UAEOS_2022.xlsx]Tabla probabiidad'!#REF!</xm:f>
            <x14:dxf>
              <fill>
                <patternFill>
                  <fgColor theme="6"/>
                </patternFill>
              </fill>
            </x14:dxf>
          </x14:cfRule>
          <x14:cfRule type="cellIs" priority="1134" operator="equal" id="{3B0847FB-1FCC-4FC6-BCB0-5BFBE5EAE9E4}">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I18</xm:sqref>
        </x14:conditionalFormatting>
        <x14:conditionalFormatting xmlns:xm="http://schemas.microsoft.com/office/excel/2006/main">
          <x14:cfRule type="containsText" priority="1119" operator="containsText" id="{785B9A04-3363-4BA6-84F1-263C57A30A91}">
            <xm:f>NOT(ISERROR(SEARCH($I$69,I20)))</xm:f>
            <xm:f>$I$69</xm:f>
            <x14:dxf>
              <fill>
                <patternFill>
                  <fgColor rgb="FF92D050"/>
                  <bgColor rgb="FF92D050"/>
                </patternFill>
              </fill>
            </x14:dxf>
          </x14:cfRule>
          <x14:cfRule type="containsText" priority="1120" operator="containsText" id="{1E3EC6B9-0F7E-46AE-995D-CE473C6E6E94}">
            <xm:f>NOT(ISERROR(SEARCH($I$70,I20)))</xm:f>
            <xm:f>$I$70</xm:f>
            <x14:dxf>
              <fill>
                <patternFill>
                  <bgColor rgb="FF00B050"/>
                </patternFill>
              </fill>
            </x14:dxf>
          </x14:cfRule>
          <x14:cfRule type="containsText" priority="1121" operator="containsText" id="{A1547F19-B1ED-400F-9E31-5A9E124BF654}">
            <xm:f>NOT(ISERROR(SEARCH($I$73,I20)))</xm:f>
            <xm:f>$I$73</xm:f>
            <x14:dxf>
              <fill>
                <patternFill>
                  <bgColor rgb="FFFF0000"/>
                </patternFill>
              </fill>
            </x14:dxf>
          </x14:cfRule>
          <x14:cfRule type="containsText" priority="1122" operator="containsText" id="{B9DD6489-D803-4C4B-AB1B-EB21E2156BE4}">
            <xm:f>NOT(ISERROR(SEARCH($I$72,I20)))</xm:f>
            <xm:f>$I$72</xm:f>
            <x14:dxf>
              <fill>
                <patternFill>
                  <fgColor rgb="FFFFC000"/>
                  <bgColor rgb="FFFFC000"/>
                </patternFill>
              </fill>
            </x14:dxf>
          </x14:cfRule>
          <x14:cfRule type="containsText" priority="1123" operator="containsText" id="{DAED35B3-463F-4300-9654-1F2EEBBA98D3}">
            <xm:f>NOT(ISERROR(SEARCH($I$71,I20)))</xm:f>
            <xm:f>$I$71</xm:f>
            <x14:dxf>
              <fill>
                <patternFill>
                  <fgColor rgb="FFFFFF00"/>
                  <bgColor rgb="FFFFFF00"/>
                </patternFill>
              </fill>
            </x14:dxf>
          </x14:cfRule>
          <x14:cfRule type="containsText" priority="1124" operator="containsText" id="{239CE832-911B-4F9D-83F0-2FA3D577B96E}">
            <xm:f>NOT(ISERROR(SEARCH($I$70,I20)))</xm:f>
            <xm:f>$I$70</xm:f>
            <x14:dxf>
              <fill>
                <patternFill>
                  <bgColor theme="0" tint="-0.14996795556505021"/>
                </patternFill>
              </fill>
            </x14:dxf>
          </x14:cfRule>
          <x14:cfRule type="cellIs" priority="1125" operator="equal" id="{30C2A85A-3AFD-4DA7-96A0-3A7D12F009A6}">
            <xm:f>'https://solidarias-my.sharepoint.com/personal/marisol_viveros_uaeos_gov_co/Documents/Varios/Planes integrados 2022/[MAPA_RIESGOS_UAEOS_2022.xlsx]Tabla probabiidad'!#REF!</xm:f>
            <x14:dxf>
              <fill>
                <patternFill>
                  <fgColor theme="6"/>
                </patternFill>
              </fill>
            </x14:dxf>
          </x14:cfRule>
          <x14:cfRule type="cellIs" priority="1126" operator="equal" id="{F4EA603A-994B-475D-8FAF-356D7FF4347B}">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I20</xm:sqref>
        </x14:conditionalFormatting>
        <x14:conditionalFormatting xmlns:xm="http://schemas.microsoft.com/office/excel/2006/main">
          <x14:cfRule type="containsText" priority="1114" operator="containsText" id="{A2DF5089-13A0-482B-AE65-1901E87242F6}">
            <xm:f>NOT(ISERROR(SEARCH($K$73,K20)))</xm:f>
            <xm:f>$K$73</xm:f>
            <x14:dxf>
              <fill>
                <patternFill>
                  <bgColor rgb="FFFF0000"/>
                </patternFill>
              </fill>
            </x14:dxf>
          </x14:cfRule>
          <x14:cfRule type="containsText" priority="1115" operator="containsText" id="{E8761A99-489F-4E71-82CE-CB3796FD133C}">
            <xm:f>NOT(ISERROR(SEARCH($K$72,K20)))</xm:f>
            <xm:f>$K$72</xm:f>
            <x14:dxf>
              <fill>
                <patternFill>
                  <bgColor rgb="FFFFC000"/>
                </patternFill>
              </fill>
            </x14:dxf>
          </x14:cfRule>
          <x14:cfRule type="containsText" priority="1116" operator="containsText" id="{BBD7606B-B4E4-4ECB-9984-00FCDA901445}">
            <xm:f>NOT(ISERROR(SEARCH($K$71,K20)))</xm:f>
            <xm:f>$K$71</xm:f>
            <x14:dxf>
              <fill>
                <patternFill>
                  <bgColor rgb="FFFFFF00"/>
                </patternFill>
              </fill>
            </x14:dxf>
          </x14:cfRule>
          <x14:cfRule type="containsText" priority="1117" operator="containsText" id="{D321DC89-6358-464D-9601-ACB508163E07}">
            <xm:f>NOT(ISERROR(SEARCH($K$70,K20)))</xm:f>
            <xm:f>$K$70</xm:f>
            <x14:dxf>
              <fill>
                <patternFill>
                  <bgColor rgb="FF00B050"/>
                </patternFill>
              </fill>
            </x14:dxf>
          </x14:cfRule>
          <x14:cfRule type="containsText" priority="1118" operator="containsText" id="{366CE3B7-4B5B-4642-8AC6-8D7C21107654}">
            <xm:f>NOT(ISERROR(SEARCH($K$69,K20)))</xm:f>
            <xm:f>$K$69</xm:f>
            <x14:dxf>
              <fill>
                <patternFill>
                  <bgColor rgb="FF92D050"/>
                </patternFill>
              </fill>
            </x14:dxf>
          </x14:cfRule>
          <xm:sqref>K20</xm:sqref>
        </x14:conditionalFormatting>
        <x14:conditionalFormatting xmlns:xm="http://schemas.microsoft.com/office/excel/2006/main">
          <x14:cfRule type="containsText" priority="1110" operator="containsText" id="{8CD4A3F5-D66E-41E7-ABEE-7B775D558040}">
            <xm:f>NOT(ISERROR(SEARCH($L$25,AB21)))</xm:f>
            <xm:f>$L$25</xm:f>
            <x14:dxf>
              <fill>
                <patternFill>
                  <bgColor rgb="FFFF0000"/>
                </patternFill>
              </fill>
            </x14:dxf>
          </x14:cfRule>
          <x14:cfRule type="containsText" priority="1111" operator="containsText" id="{EE2D9BB8-0900-4408-822B-6FB21640414D}">
            <xm:f>NOT(ISERROR(SEARCH($L$24,AB21)))</xm:f>
            <xm:f>$L$24</xm:f>
            <x14:dxf>
              <fill>
                <patternFill>
                  <bgColor rgb="FFFFC000"/>
                </patternFill>
              </fill>
            </x14:dxf>
          </x14:cfRule>
          <x14:cfRule type="containsText" priority="1112" operator="containsText" id="{0E3180B4-A77F-4A65-B43E-A815E932E7C1}">
            <xm:f>NOT(ISERROR(SEARCH($L$23,AB21)))</xm:f>
            <xm:f>$L$23</xm:f>
            <x14:dxf>
              <fill>
                <patternFill>
                  <bgColor rgb="FFFFFF00"/>
                </patternFill>
              </fill>
            </x14:dxf>
          </x14:cfRule>
          <x14:cfRule type="containsText" priority="1113" operator="containsText" id="{0FF914C9-361D-4120-8990-9F21BB36B7EF}">
            <xm:f>NOT(ISERROR(SEARCH($L$22,AB21)))</xm:f>
            <xm:f>$L$22</xm:f>
            <x14:dxf>
              <fill>
                <patternFill>
                  <bgColor rgb="FF92D050"/>
                </patternFill>
              </fill>
            </x14:dxf>
          </x14:cfRule>
          <xm:sqref>AB21:AB23</xm:sqref>
        </x14:conditionalFormatting>
        <x14:conditionalFormatting xmlns:xm="http://schemas.microsoft.com/office/excel/2006/main">
          <x14:cfRule type="containsText" priority="1106" operator="containsText" id="{B530F6C1-9F27-4A90-A88A-76FA308CD206}">
            <xm:f>NOT(ISERROR(SEARCH($L$25,AB24)))</xm:f>
            <xm:f>$L$25</xm:f>
            <x14:dxf>
              <fill>
                <patternFill>
                  <bgColor rgb="FFFF0000"/>
                </patternFill>
              </fill>
            </x14:dxf>
          </x14:cfRule>
          <x14:cfRule type="containsText" priority="1107" operator="containsText" id="{EA043BDA-84B1-4E0C-B92E-4302D7E96EE1}">
            <xm:f>NOT(ISERROR(SEARCH($L$24,AB24)))</xm:f>
            <xm:f>$L$24</xm:f>
            <x14:dxf>
              <fill>
                <patternFill>
                  <bgColor rgb="FFFFC000"/>
                </patternFill>
              </fill>
            </x14:dxf>
          </x14:cfRule>
          <x14:cfRule type="containsText" priority="1108" operator="containsText" id="{FEDAD131-3A82-4B79-BD2B-0176CD77F075}">
            <xm:f>NOT(ISERROR(SEARCH($L$23,AB24)))</xm:f>
            <xm:f>$L$23</xm:f>
            <x14:dxf>
              <fill>
                <patternFill>
                  <bgColor rgb="FFFFFF00"/>
                </patternFill>
              </fill>
            </x14:dxf>
          </x14:cfRule>
          <x14:cfRule type="containsText" priority="1109" operator="containsText" id="{09C9442D-428C-422C-8A57-7092B93CED8B}">
            <xm:f>NOT(ISERROR(SEARCH($L$22,AB24)))</xm:f>
            <xm:f>$L$22</xm:f>
            <x14:dxf>
              <fill>
                <patternFill>
                  <bgColor rgb="FF92D050"/>
                </patternFill>
              </fill>
            </x14:dxf>
          </x14:cfRule>
          <xm:sqref>AB24</xm:sqref>
        </x14:conditionalFormatting>
        <x14:conditionalFormatting xmlns:xm="http://schemas.microsoft.com/office/excel/2006/main">
          <x14:cfRule type="containsText" priority="1098" operator="containsText" id="{A22AC826-1911-4269-9716-5BBC91AA8D49}">
            <xm:f>NOT(ISERROR(SEARCH($I$69,I26)))</xm:f>
            <xm:f>$I$69</xm:f>
            <x14:dxf>
              <fill>
                <patternFill>
                  <fgColor rgb="FF92D050"/>
                  <bgColor rgb="FF92D050"/>
                </patternFill>
              </fill>
            </x14:dxf>
          </x14:cfRule>
          <x14:cfRule type="containsText" priority="1099" operator="containsText" id="{C4A43F15-3282-4994-A414-2975FA77F21D}">
            <xm:f>NOT(ISERROR(SEARCH($I$70,I26)))</xm:f>
            <xm:f>$I$70</xm:f>
            <x14:dxf>
              <fill>
                <patternFill>
                  <bgColor rgb="FF00B050"/>
                </patternFill>
              </fill>
            </x14:dxf>
          </x14:cfRule>
          <x14:cfRule type="containsText" priority="1100" operator="containsText" id="{44CC2C3C-002B-4D96-8888-C9E64BCC56C5}">
            <xm:f>NOT(ISERROR(SEARCH($I$73,I26)))</xm:f>
            <xm:f>$I$73</xm:f>
            <x14:dxf>
              <fill>
                <patternFill>
                  <bgColor rgb="FFFF0000"/>
                </patternFill>
              </fill>
            </x14:dxf>
          </x14:cfRule>
          <x14:cfRule type="containsText" priority="1101" operator="containsText" id="{D8C31A45-A2DC-44FE-A42F-77503FB7F490}">
            <xm:f>NOT(ISERROR(SEARCH($I$72,I26)))</xm:f>
            <xm:f>$I$72</xm:f>
            <x14:dxf>
              <fill>
                <patternFill>
                  <fgColor rgb="FFFFC000"/>
                  <bgColor rgb="FFFFC000"/>
                </patternFill>
              </fill>
            </x14:dxf>
          </x14:cfRule>
          <x14:cfRule type="containsText" priority="1102" operator="containsText" id="{1D3E3C8F-4306-43B7-B7F7-09BE601343C0}">
            <xm:f>NOT(ISERROR(SEARCH($I$71,I26)))</xm:f>
            <xm:f>$I$71</xm:f>
            <x14:dxf>
              <fill>
                <patternFill>
                  <fgColor rgb="FFFFFF00"/>
                  <bgColor rgb="FFFFFF00"/>
                </patternFill>
              </fill>
            </x14:dxf>
          </x14:cfRule>
          <x14:cfRule type="containsText" priority="1103" operator="containsText" id="{5BB725E1-61DE-48D8-B03E-8A3AF19B36E2}">
            <xm:f>NOT(ISERROR(SEARCH($I$70,I26)))</xm:f>
            <xm:f>$I$70</xm:f>
            <x14:dxf>
              <fill>
                <patternFill>
                  <bgColor theme="0" tint="-0.14996795556505021"/>
                </patternFill>
              </fill>
            </x14:dxf>
          </x14:cfRule>
          <x14:cfRule type="cellIs" priority="1104" operator="equal" id="{E3605B12-D8E9-43C9-B583-CDC431FA6AF8}">
            <xm:f>'https://solidarias-my.sharepoint.com/personal/marisol_viveros_uaeos_gov_co/Documents/Varios/Planes integrados 2022/[MAPA_RIESGOS_UAEOS_2022.xlsx]Tabla probabiidad'!#REF!</xm:f>
            <x14:dxf>
              <fill>
                <patternFill>
                  <fgColor theme="6"/>
                </patternFill>
              </fill>
            </x14:dxf>
          </x14:cfRule>
          <x14:cfRule type="cellIs" priority="1105" operator="equal" id="{2A05A3FB-E28C-4D6F-A1C5-D43AB29727BC}">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I26</xm:sqref>
        </x14:conditionalFormatting>
        <x14:conditionalFormatting xmlns:xm="http://schemas.microsoft.com/office/excel/2006/main">
          <x14:cfRule type="containsText" priority="1090" operator="containsText" id="{38BD8EC4-F5A7-4319-BE24-91FAC1415DA8}">
            <xm:f>NOT(ISERROR(SEARCH($I$69,I30)))</xm:f>
            <xm:f>$I$69</xm:f>
            <x14:dxf>
              <fill>
                <patternFill>
                  <fgColor rgb="FF92D050"/>
                  <bgColor rgb="FF92D050"/>
                </patternFill>
              </fill>
            </x14:dxf>
          </x14:cfRule>
          <x14:cfRule type="containsText" priority="1091" operator="containsText" id="{1DEC3AD6-AB87-4119-AFB9-06583C403761}">
            <xm:f>NOT(ISERROR(SEARCH($I$70,I30)))</xm:f>
            <xm:f>$I$70</xm:f>
            <x14:dxf>
              <fill>
                <patternFill>
                  <bgColor rgb="FF00B050"/>
                </patternFill>
              </fill>
            </x14:dxf>
          </x14:cfRule>
          <x14:cfRule type="containsText" priority="1092" operator="containsText" id="{EEA5635A-8943-4C9F-A5E1-3B09D7959B9D}">
            <xm:f>NOT(ISERROR(SEARCH($I$73,I30)))</xm:f>
            <xm:f>$I$73</xm:f>
            <x14:dxf>
              <fill>
                <patternFill>
                  <bgColor rgb="FFFF0000"/>
                </patternFill>
              </fill>
            </x14:dxf>
          </x14:cfRule>
          <x14:cfRule type="containsText" priority="1093" operator="containsText" id="{12234EAE-31DC-4D58-88D9-2DA6EAD54F14}">
            <xm:f>NOT(ISERROR(SEARCH($I$72,I30)))</xm:f>
            <xm:f>$I$72</xm:f>
            <x14:dxf>
              <fill>
                <patternFill>
                  <fgColor rgb="FFFFC000"/>
                  <bgColor rgb="FFFFC000"/>
                </patternFill>
              </fill>
            </x14:dxf>
          </x14:cfRule>
          <x14:cfRule type="containsText" priority="1094" operator="containsText" id="{D72D2153-8540-49E9-B700-4B5A1585A815}">
            <xm:f>NOT(ISERROR(SEARCH($I$71,I30)))</xm:f>
            <xm:f>$I$71</xm:f>
            <x14:dxf>
              <fill>
                <patternFill>
                  <fgColor rgb="FFFFFF00"/>
                  <bgColor rgb="FFFFFF00"/>
                </patternFill>
              </fill>
            </x14:dxf>
          </x14:cfRule>
          <x14:cfRule type="containsText" priority="1095" operator="containsText" id="{E3AC7473-4CB9-47AF-B52B-375DB27FDDE3}">
            <xm:f>NOT(ISERROR(SEARCH($I$70,I30)))</xm:f>
            <xm:f>$I$70</xm:f>
            <x14:dxf>
              <fill>
                <patternFill>
                  <bgColor theme="0" tint="-0.14996795556505021"/>
                </patternFill>
              </fill>
            </x14:dxf>
          </x14:cfRule>
          <x14:cfRule type="cellIs" priority="1096" operator="equal" id="{37C3FC73-7FFC-4E52-82CD-70355F96F1AE}">
            <xm:f>'https://solidarias-my.sharepoint.com/personal/marisol_viveros_uaeos_gov_co/Documents/Varios/Planes integrados 2022/[MAPA_RIESGOS_UAEOS_2022.xlsx]Tabla probabiidad'!#REF!</xm:f>
            <x14:dxf>
              <fill>
                <patternFill>
                  <fgColor theme="6"/>
                </patternFill>
              </fill>
            </x14:dxf>
          </x14:cfRule>
          <x14:cfRule type="cellIs" priority="1097" operator="equal" id="{87F1CCC5-1C11-4E85-A6FA-2B8B50BA7811}">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I30</xm:sqref>
        </x14:conditionalFormatting>
        <x14:conditionalFormatting xmlns:xm="http://schemas.microsoft.com/office/excel/2006/main">
          <x14:cfRule type="containsText" priority="1082" operator="containsText" id="{E232BB7E-2846-4DF9-A1D4-948C7A598AF3}">
            <xm:f>NOT(ISERROR(SEARCH($I$69,I27)))</xm:f>
            <xm:f>$I$69</xm:f>
            <x14:dxf>
              <fill>
                <patternFill>
                  <fgColor rgb="FF92D050"/>
                  <bgColor rgb="FF92D050"/>
                </patternFill>
              </fill>
            </x14:dxf>
          </x14:cfRule>
          <x14:cfRule type="containsText" priority="1083" operator="containsText" id="{9CA608E1-07B5-4159-87E0-E2C4455AA862}">
            <xm:f>NOT(ISERROR(SEARCH($I$70,I27)))</xm:f>
            <xm:f>$I$70</xm:f>
            <x14:dxf>
              <fill>
                <patternFill>
                  <bgColor rgb="FF00B050"/>
                </patternFill>
              </fill>
            </x14:dxf>
          </x14:cfRule>
          <x14:cfRule type="containsText" priority="1084" operator="containsText" id="{AED50081-011C-4FAE-B99B-878D79E1A135}">
            <xm:f>NOT(ISERROR(SEARCH($I$73,I27)))</xm:f>
            <xm:f>$I$73</xm:f>
            <x14:dxf>
              <fill>
                <patternFill>
                  <bgColor rgb="FFFF0000"/>
                </patternFill>
              </fill>
            </x14:dxf>
          </x14:cfRule>
          <x14:cfRule type="containsText" priority="1085" operator="containsText" id="{3322D2DE-66E6-4ED7-971F-89332F85D7C5}">
            <xm:f>NOT(ISERROR(SEARCH($I$72,I27)))</xm:f>
            <xm:f>$I$72</xm:f>
            <x14:dxf>
              <fill>
                <patternFill>
                  <fgColor rgb="FFFFC000"/>
                  <bgColor rgb="FFFFC000"/>
                </patternFill>
              </fill>
            </x14:dxf>
          </x14:cfRule>
          <x14:cfRule type="containsText" priority="1086" operator="containsText" id="{8D0E3391-D613-4DF3-AF39-D8F585ED9559}">
            <xm:f>NOT(ISERROR(SEARCH($I$71,I27)))</xm:f>
            <xm:f>$I$71</xm:f>
            <x14:dxf>
              <fill>
                <patternFill>
                  <fgColor rgb="FFFFFF00"/>
                  <bgColor rgb="FFFFFF00"/>
                </patternFill>
              </fill>
            </x14:dxf>
          </x14:cfRule>
          <x14:cfRule type="containsText" priority="1087" operator="containsText" id="{B2D961D0-242A-4B23-859B-F037D2B9945B}">
            <xm:f>NOT(ISERROR(SEARCH($I$70,I27)))</xm:f>
            <xm:f>$I$70</xm:f>
            <x14:dxf>
              <fill>
                <patternFill>
                  <bgColor theme="0" tint="-0.14996795556505021"/>
                </patternFill>
              </fill>
            </x14:dxf>
          </x14:cfRule>
          <x14:cfRule type="cellIs" priority="1088" operator="equal" id="{BC35897B-5919-47AD-AAFB-28CEFDD832E3}">
            <xm:f>'https://solidarias-my.sharepoint.com/personal/marisol_viveros_uaeos_gov_co/Documents/Varios/Planes integrados 2022/[MAPA_RIESGOS_UAEOS_2022.xlsx]Tabla probabiidad'!#REF!</xm:f>
            <x14:dxf>
              <fill>
                <patternFill>
                  <fgColor theme="6"/>
                </patternFill>
              </fill>
            </x14:dxf>
          </x14:cfRule>
          <x14:cfRule type="cellIs" priority="1089" operator="equal" id="{C5435D9D-818B-49E0-849E-48C87F6FE2B8}">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I27</xm:sqref>
        </x14:conditionalFormatting>
        <x14:conditionalFormatting xmlns:xm="http://schemas.microsoft.com/office/excel/2006/main">
          <x14:cfRule type="containsText" priority="1074" operator="containsText" id="{A567BFAA-00FD-4A67-A03F-72E3D08A895B}">
            <xm:f>NOT(ISERROR(SEARCH($I$69,I29)))</xm:f>
            <xm:f>$I$69</xm:f>
            <x14:dxf>
              <fill>
                <patternFill>
                  <fgColor rgb="FF92D050"/>
                  <bgColor rgb="FF92D050"/>
                </patternFill>
              </fill>
            </x14:dxf>
          </x14:cfRule>
          <x14:cfRule type="containsText" priority="1075" operator="containsText" id="{4D8C456F-5EA2-4F47-B231-69D8D4BA7182}">
            <xm:f>NOT(ISERROR(SEARCH($I$70,I29)))</xm:f>
            <xm:f>$I$70</xm:f>
            <x14:dxf>
              <fill>
                <patternFill>
                  <bgColor rgb="FF00B050"/>
                </patternFill>
              </fill>
            </x14:dxf>
          </x14:cfRule>
          <x14:cfRule type="containsText" priority="1076" operator="containsText" id="{E110F821-70BC-4508-8D32-8F10AC93F059}">
            <xm:f>NOT(ISERROR(SEARCH($I$73,I29)))</xm:f>
            <xm:f>$I$73</xm:f>
            <x14:dxf>
              <fill>
                <patternFill>
                  <bgColor rgb="FFFF0000"/>
                </patternFill>
              </fill>
            </x14:dxf>
          </x14:cfRule>
          <x14:cfRule type="containsText" priority="1077" operator="containsText" id="{419CAA74-179E-47F6-9584-589D94D2C33D}">
            <xm:f>NOT(ISERROR(SEARCH($I$72,I29)))</xm:f>
            <xm:f>$I$72</xm:f>
            <x14:dxf>
              <fill>
                <patternFill>
                  <fgColor rgb="FFFFC000"/>
                  <bgColor rgb="FFFFC000"/>
                </patternFill>
              </fill>
            </x14:dxf>
          </x14:cfRule>
          <x14:cfRule type="containsText" priority="1078" operator="containsText" id="{1D0554DE-D610-4357-B501-0BA4A38221E3}">
            <xm:f>NOT(ISERROR(SEARCH($I$71,I29)))</xm:f>
            <xm:f>$I$71</xm:f>
            <x14:dxf>
              <fill>
                <patternFill>
                  <fgColor rgb="FFFFFF00"/>
                  <bgColor rgb="FFFFFF00"/>
                </patternFill>
              </fill>
            </x14:dxf>
          </x14:cfRule>
          <x14:cfRule type="containsText" priority="1079" operator="containsText" id="{4220D7FB-AFAA-42B3-A908-D87DC4D09967}">
            <xm:f>NOT(ISERROR(SEARCH($I$70,I29)))</xm:f>
            <xm:f>$I$70</xm:f>
            <x14:dxf>
              <fill>
                <patternFill>
                  <bgColor theme="0" tint="-0.14996795556505021"/>
                </patternFill>
              </fill>
            </x14:dxf>
          </x14:cfRule>
          <x14:cfRule type="cellIs" priority="1080" operator="equal" id="{587EC2DE-9458-48E5-A0DF-F66FA59D6D57}">
            <xm:f>'https://solidarias-my.sharepoint.com/personal/marisol_viveros_uaeos_gov_co/Documents/Varios/Planes integrados 2022/[MAPA_RIESGOS_UAEOS_2022.xlsx]Tabla probabiidad'!#REF!</xm:f>
            <x14:dxf>
              <fill>
                <patternFill>
                  <fgColor theme="6"/>
                </patternFill>
              </fill>
            </x14:dxf>
          </x14:cfRule>
          <x14:cfRule type="cellIs" priority="1081" operator="equal" id="{6D633D72-6ECF-48DD-A2FC-EBE306BFDDF3}">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I29</xm:sqref>
        </x14:conditionalFormatting>
        <x14:conditionalFormatting xmlns:xm="http://schemas.microsoft.com/office/excel/2006/main">
          <x14:cfRule type="containsText" priority="1066" operator="containsText" id="{0F96D583-BAFB-46DE-BB14-3E7FCEE2D2A2}">
            <xm:f>NOT(ISERROR(SEARCH($I$69,I28)))</xm:f>
            <xm:f>$I$69</xm:f>
            <x14:dxf>
              <fill>
                <patternFill>
                  <fgColor rgb="FF92D050"/>
                  <bgColor rgb="FF92D050"/>
                </patternFill>
              </fill>
            </x14:dxf>
          </x14:cfRule>
          <x14:cfRule type="containsText" priority="1067" operator="containsText" id="{B741E50A-C09F-42F4-82D5-509F649066DD}">
            <xm:f>NOT(ISERROR(SEARCH($I$70,I28)))</xm:f>
            <xm:f>$I$70</xm:f>
            <x14:dxf>
              <fill>
                <patternFill>
                  <bgColor rgb="FF00B050"/>
                </patternFill>
              </fill>
            </x14:dxf>
          </x14:cfRule>
          <x14:cfRule type="containsText" priority="1068" operator="containsText" id="{BE85A844-797F-411E-90CA-2E20CF53B4E2}">
            <xm:f>NOT(ISERROR(SEARCH($I$73,I28)))</xm:f>
            <xm:f>$I$73</xm:f>
            <x14:dxf>
              <fill>
                <patternFill>
                  <bgColor rgb="FFFF0000"/>
                </patternFill>
              </fill>
            </x14:dxf>
          </x14:cfRule>
          <x14:cfRule type="containsText" priority="1069" operator="containsText" id="{A7A1DC76-900E-4018-8802-4128C4269192}">
            <xm:f>NOT(ISERROR(SEARCH($I$72,I28)))</xm:f>
            <xm:f>$I$72</xm:f>
            <x14:dxf>
              <fill>
                <patternFill>
                  <fgColor rgb="FFFFC000"/>
                  <bgColor rgb="FFFFC000"/>
                </patternFill>
              </fill>
            </x14:dxf>
          </x14:cfRule>
          <x14:cfRule type="containsText" priority="1070" operator="containsText" id="{F1347B99-F8CA-43D5-BA1E-68B50A01BF51}">
            <xm:f>NOT(ISERROR(SEARCH($I$71,I28)))</xm:f>
            <xm:f>$I$71</xm:f>
            <x14:dxf>
              <fill>
                <patternFill>
                  <fgColor rgb="FFFFFF00"/>
                  <bgColor rgb="FFFFFF00"/>
                </patternFill>
              </fill>
            </x14:dxf>
          </x14:cfRule>
          <x14:cfRule type="containsText" priority="1071" operator="containsText" id="{C1DF47A2-13CA-41CE-9041-460E8E3CC573}">
            <xm:f>NOT(ISERROR(SEARCH($I$70,I28)))</xm:f>
            <xm:f>$I$70</xm:f>
            <x14:dxf>
              <fill>
                <patternFill>
                  <bgColor theme="0" tint="-0.14996795556505021"/>
                </patternFill>
              </fill>
            </x14:dxf>
          </x14:cfRule>
          <x14:cfRule type="cellIs" priority="1072" operator="equal" id="{45023BCA-F57A-48E9-A4A0-9C4668B271E3}">
            <xm:f>'https://solidarias-my.sharepoint.com/personal/marisol_viveros_uaeos_gov_co/Documents/Varios/Planes integrados 2022/[MAPA_RIESGOS_UAEOS_2022.xlsx]Tabla probabiidad'!#REF!</xm:f>
            <x14:dxf>
              <fill>
                <patternFill>
                  <fgColor theme="6"/>
                </patternFill>
              </fill>
            </x14:dxf>
          </x14:cfRule>
          <x14:cfRule type="cellIs" priority="1073" operator="equal" id="{89668160-7B4C-48D2-BF2D-CF6BF96C14C6}">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I28</xm:sqref>
        </x14:conditionalFormatting>
        <x14:conditionalFormatting xmlns:xm="http://schemas.microsoft.com/office/excel/2006/main">
          <x14:cfRule type="containsText" priority="1058" operator="containsText" id="{F6BB96CD-D69A-4774-982B-0A3E6693378C}">
            <xm:f>NOT(ISERROR(SEARCH($I$69,I31)))</xm:f>
            <xm:f>$I$69</xm:f>
            <x14:dxf>
              <fill>
                <patternFill>
                  <fgColor rgb="FF92D050"/>
                  <bgColor rgb="FF92D050"/>
                </patternFill>
              </fill>
            </x14:dxf>
          </x14:cfRule>
          <x14:cfRule type="containsText" priority="1059" operator="containsText" id="{62A44A09-9A97-4607-972D-80398C5E9909}">
            <xm:f>NOT(ISERROR(SEARCH($I$70,I31)))</xm:f>
            <xm:f>$I$70</xm:f>
            <x14:dxf>
              <fill>
                <patternFill>
                  <bgColor rgb="FF00B050"/>
                </patternFill>
              </fill>
            </x14:dxf>
          </x14:cfRule>
          <x14:cfRule type="containsText" priority="1060" operator="containsText" id="{4FE8F7F0-2EAF-49FB-B466-A9CB4C23BBC9}">
            <xm:f>NOT(ISERROR(SEARCH($I$73,I31)))</xm:f>
            <xm:f>$I$73</xm:f>
            <x14:dxf>
              <fill>
                <patternFill>
                  <bgColor rgb="FFFF0000"/>
                </patternFill>
              </fill>
            </x14:dxf>
          </x14:cfRule>
          <x14:cfRule type="containsText" priority="1061" operator="containsText" id="{1FB4E239-91E7-4AE8-9C0F-7380357D2523}">
            <xm:f>NOT(ISERROR(SEARCH($I$72,I31)))</xm:f>
            <xm:f>$I$72</xm:f>
            <x14:dxf>
              <fill>
                <patternFill>
                  <fgColor rgb="FFFFC000"/>
                  <bgColor rgb="FFFFC000"/>
                </patternFill>
              </fill>
            </x14:dxf>
          </x14:cfRule>
          <x14:cfRule type="containsText" priority="1062" operator="containsText" id="{C157573E-5560-428D-8207-64856833E788}">
            <xm:f>NOT(ISERROR(SEARCH($I$71,I31)))</xm:f>
            <xm:f>$I$71</xm:f>
            <x14:dxf>
              <fill>
                <patternFill>
                  <fgColor rgb="FFFFFF00"/>
                  <bgColor rgb="FFFFFF00"/>
                </patternFill>
              </fill>
            </x14:dxf>
          </x14:cfRule>
          <x14:cfRule type="containsText" priority="1063" operator="containsText" id="{D03B3BE0-1C5C-4680-B10C-90EA07731893}">
            <xm:f>NOT(ISERROR(SEARCH($I$70,I31)))</xm:f>
            <xm:f>$I$70</xm:f>
            <x14:dxf>
              <fill>
                <patternFill>
                  <bgColor theme="0" tint="-0.14996795556505021"/>
                </patternFill>
              </fill>
            </x14:dxf>
          </x14:cfRule>
          <x14:cfRule type="cellIs" priority="1064" operator="equal" id="{9420EF91-AA8E-475C-BD0B-1B6F8980CEBD}">
            <xm:f>'https://solidarias-my.sharepoint.com/personal/marisol_viveros_uaeos_gov_co/Documents/Varios/Planes integrados 2022/[MAPA_RIESGOS_UAEOS_2022.xlsx]Tabla probabiidad'!#REF!</xm:f>
            <x14:dxf>
              <fill>
                <patternFill>
                  <fgColor theme="6"/>
                </patternFill>
              </fill>
            </x14:dxf>
          </x14:cfRule>
          <x14:cfRule type="cellIs" priority="1065" operator="equal" id="{0ABE67C1-BD52-4177-B91A-FA9370AE7773}">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I31:I32</xm:sqref>
        </x14:conditionalFormatting>
        <x14:conditionalFormatting xmlns:xm="http://schemas.microsoft.com/office/excel/2006/main">
          <x14:cfRule type="containsText" priority="1054" operator="containsText" id="{C6327786-18F9-4103-9F89-B4DA48453902}">
            <xm:f>NOT(ISERROR(SEARCH($L$24,AB12)))</xm:f>
            <xm:f>$L$24</xm:f>
            <x14:dxf>
              <fill>
                <patternFill>
                  <bgColor rgb="FFFF0000"/>
                </patternFill>
              </fill>
            </x14:dxf>
          </x14:cfRule>
          <x14:cfRule type="containsText" priority="1055" operator="containsText" id="{F7F0BC5F-6704-4EC4-AFC8-8D76DCEB2CF1}">
            <xm:f>NOT(ISERROR(SEARCH($L$23,AB12)))</xm:f>
            <xm:f>$L$23</xm:f>
            <x14:dxf>
              <fill>
                <patternFill>
                  <bgColor rgb="FFFFC000"/>
                </patternFill>
              </fill>
            </x14:dxf>
          </x14:cfRule>
          <x14:cfRule type="containsText" priority="1056" operator="containsText" id="{7E05CD60-7311-49EA-813A-E8DD5FDAA895}">
            <xm:f>NOT(ISERROR(SEARCH($L$22,AB12)))</xm:f>
            <xm:f>$L$22</xm:f>
            <x14:dxf>
              <fill>
                <patternFill>
                  <bgColor rgb="FFFFFF00"/>
                </patternFill>
              </fill>
            </x14:dxf>
          </x14:cfRule>
          <x14:cfRule type="containsText" priority="1057" operator="containsText" id="{D1497EB1-38DA-487C-96A9-91E042CC19FE}">
            <xm:f>NOT(ISERROR(SEARCH($L$21,AB12)))</xm:f>
            <xm:f>$L$21</xm:f>
            <x14:dxf>
              <fill>
                <patternFill>
                  <bgColor rgb="FF92D050"/>
                </patternFill>
              </fill>
            </x14:dxf>
          </x14:cfRule>
          <xm:sqref>AB12</xm:sqref>
        </x14:conditionalFormatting>
        <x14:conditionalFormatting xmlns:xm="http://schemas.microsoft.com/office/excel/2006/main">
          <x14:cfRule type="containsText" priority="1050" operator="containsText" id="{FFD5492A-97A5-4837-8CF7-B9A471B953A2}">
            <xm:f>NOT(ISERROR(SEARCH($L$24,AB13)))</xm:f>
            <xm:f>$L$24</xm:f>
            <x14:dxf>
              <fill>
                <patternFill>
                  <bgColor rgb="FFFF0000"/>
                </patternFill>
              </fill>
            </x14:dxf>
          </x14:cfRule>
          <x14:cfRule type="containsText" priority="1051" operator="containsText" id="{3004BC2F-A46A-4236-9C13-A145F4757C95}">
            <xm:f>NOT(ISERROR(SEARCH($L$23,AB13)))</xm:f>
            <xm:f>$L$23</xm:f>
            <x14:dxf>
              <fill>
                <patternFill>
                  <bgColor rgb="FFFFC000"/>
                </patternFill>
              </fill>
            </x14:dxf>
          </x14:cfRule>
          <x14:cfRule type="containsText" priority="1052" operator="containsText" id="{3DF1A187-3B7B-413A-80FE-1F30E0F471A3}">
            <xm:f>NOT(ISERROR(SEARCH($L$22,AB13)))</xm:f>
            <xm:f>$L$22</xm:f>
            <x14:dxf>
              <fill>
                <patternFill>
                  <bgColor rgb="FFFFFF00"/>
                </patternFill>
              </fill>
            </x14:dxf>
          </x14:cfRule>
          <x14:cfRule type="containsText" priority="1053" operator="containsText" id="{D966CBD2-7AF1-4E8A-A8F3-EFADFFCD18D6}">
            <xm:f>NOT(ISERROR(SEARCH($L$21,AB13)))</xm:f>
            <xm:f>$L$21</xm:f>
            <x14:dxf>
              <fill>
                <patternFill>
                  <bgColor rgb="FF92D050"/>
                </patternFill>
              </fill>
            </x14:dxf>
          </x14:cfRule>
          <xm:sqref>AB13:AB14</xm:sqref>
        </x14:conditionalFormatting>
        <x14:conditionalFormatting xmlns:xm="http://schemas.microsoft.com/office/excel/2006/main">
          <x14:cfRule type="containsText" priority="1043" operator="containsText" id="{A7E0CD29-3087-4C35-8832-170CD2DBF717}">
            <xm:f>NOT(ISERROR(SEARCH($H$70,I14)))</xm:f>
            <xm:f>$H$70</xm:f>
            <x14:dxf>
              <fill>
                <patternFill>
                  <fgColor rgb="FF92D050"/>
                  <bgColor rgb="FF92D050"/>
                </patternFill>
              </fill>
            </x14:dxf>
          </x14:cfRule>
          <x14:cfRule type="containsText" priority="1044" operator="containsText" id="{F49250B6-67AF-4212-9CE0-3D7BCA421B4F}">
            <xm:f>NOT(ISERROR(SEARCH($H$74,I14)))</xm:f>
            <xm:f>$H$74</xm:f>
            <x14:dxf>
              <fill>
                <patternFill>
                  <bgColor rgb="FFFF0000"/>
                </patternFill>
              </fill>
            </x14:dxf>
          </x14:cfRule>
          <x14:cfRule type="containsText" priority="1045" operator="containsText" id="{A63B9DB9-85D4-48DF-A720-A910F268EDD7}">
            <xm:f>NOT(ISERROR(SEARCH($H$73,I14)))</xm:f>
            <xm:f>$H$73</xm:f>
            <x14:dxf>
              <fill>
                <patternFill>
                  <fgColor rgb="FFFFFF00"/>
                  <bgColor rgb="FFFFFF00"/>
                </patternFill>
              </fill>
            </x14:dxf>
          </x14:cfRule>
          <x14:cfRule type="containsText" priority="1046" operator="containsText" id="{308B55FE-F31C-4555-BCB3-3AD086F6443C}">
            <xm:f>NOT(ISERROR(SEARCH($H$72,I14)))</xm:f>
            <xm:f>$H$72</xm:f>
            <x14:dxf>
              <fill>
                <patternFill>
                  <fgColor rgb="FFFFC000"/>
                  <bgColor rgb="FFFFC000"/>
                </patternFill>
              </fill>
            </x14:dxf>
          </x14:cfRule>
          <x14:cfRule type="containsText" priority="1047" operator="containsText" id="{5E65F1B5-9BAF-4B35-8C89-7F6A3CA58841}">
            <xm:f>NOT(ISERROR(SEARCH($H$71,I14)))</xm:f>
            <xm:f>$H$71</xm:f>
            <x14:dxf>
              <fill>
                <patternFill>
                  <bgColor rgb="FF00B050"/>
                </patternFill>
              </fill>
            </x14:dxf>
          </x14:cfRule>
          <x14:cfRule type="cellIs" priority="1048" operator="equal" id="{1B630AB0-CA9D-4A48-B8AA-CA7C34ED1F83}">
            <xm:f>'D:\UAEOS\TRABAJO EN CASA\MAPAS DE RIESGOS\RIESGOS 2021\MAPAS DE RIESGOS DE PROCESO 2021\MAPAS DE RIESGOS GUIA 2021\[MAPA_RIESGOS_PROGRAMAS Y PROYECTOS_UAEOS_2021.xlsx]Tabla probabiidad'!#REF!</xm:f>
            <x14:dxf>
              <fill>
                <patternFill>
                  <fgColor theme="6"/>
                </patternFill>
              </fill>
            </x14:dxf>
          </x14:cfRule>
          <x14:cfRule type="cellIs" priority="1049" operator="equal" id="{375325A7-63E7-4649-96C1-9514FBD13EC1}">
            <xm:f>'D:\UAEOS\TRABAJO EN CASA\MAPAS DE RIESGOS\RIESGOS 2021\MAPAS DE RIESGOS DE PROCESO 2021\MAPAS DE RIESGOS GUIA 2021\[MAPA_RIESGOS_PROGRAMAS Y PROYECTOS_UAEOS_2021.xlsx]Tabla probabiidad'!#REF!</xm:f>
            <x14:dxf>
              <fill>
                <patternFill>
                  <fgColor rgb="FF92D050"/>
                  <bgColor theme="6" tint="0.59996337778862885"/>
                </patternFill>
              </fill>
            </x14:dxf>
          </x14:cfRule>
          <xm:sqref>I14</xm:sqref>
        </x14:conditionalFormatting>
        <x14:conditionalFormatting xmlns:xm="http://schemas.microsoft.com/office/excel/2006/main">
          <x14:cfRule type="containsText" priority="1035" operator="containsText" id="{1CDC14DF-5E8D-45BE-BC88-93205DD00C73}">
            <xm:f>NOT(ISERROR(SEARCH($I$69,I12)))</xm:f>
            <xm:f>$I$69</xm:f>
            <x14:dxf>
              <fill>
                <patternFill>
                  <fgColor rgb="FF92D050"/>
                  <bgColor rgb="FF92D050"/>
                </patternFill>
              </fill>
            </x14:dxf>
          </x14:cfRule>
          <x14:cfRule type="containsText" priority="1036" operator="containsText" id="{C3AFD081-B047-47CF-BAD0-D1484901391B}">
            <xm:f>NOT(ISERROR(SEARCH($I$70,I12)))</xm:f>
            <xm:f>$I$70</xm:f>
            <x14:dxf>
              <fill>
                <patternFill>
                  <bgColor rgb="FF00B050"/>
                </patternFill>
              </fill>
            </x14:dxf>
          </x14:cfRule>
          <x14:cfRule type="containsText" priority="1037" operator="containsText" id="{A5533222-BA80-4754-AF8D-150313EC34BD}">
            <xm:f>NOT(ISERROR(SEARCH($I$73,I12)))</xm:f>
            <xm:f>$I$73</xm:f>
            <x14:dxf>
              <fill>
                <patternFill>
                  <bgColor rgb="FFFF0000"/>
                </patternFill>
              </fill>
            </x14:dxf>
          </x14:cfRule>
          <x14:cfRule type="containsText" priority="1038" operator="containsText" id="{9E3B9729-1E3C-498A-8130-9EA48FA9F958}">
            <xm:f>NOT(ISERROR(SEARCH($I$72,I12)))</xm:f>
            <xm:f>$I$72</xm:f>
            <x14:dxf>
              <fill>
                <patternFill>
                  <fgColor rgb="FFFFC000"/>
                  <bgColor rgb="FFFFC000"/>
                </patternFill>
              </fill>
            </x14:dxf>
          </x14:cfRule>
          <x14:cfRule type="containsText" priority="1039" operator="containsText" id="{D8951C98-DA83-4089-ACC2-4BC822EDF921}">
            <xm:f>NOT(ISERROR(SEARCH($I$71,I12)))</xm:f>
            <xm:f>$I$71</xm:f>
            <x14:dxf>
              <fill>
                <patternFill>
                  <fgColor rgb="FFFFFF00"/>
                  <bgColor rgb="FFFFFF00"/>
                </patternFill>
              </fill>
            </x14:dxf>
          </x14:cfRule>
          <x14:cfRule type="containsText" priority="1040" operator="containsText" id="{211B5967-6A0A-4AA0-8656-EEE8A45D108B}">
            <xm:f>NOT(ISERROR(SEARCH($I$70,I12)))</xm:f>
            <xm:f>$I$70</xm:f>
            <x14:dxf>
              <fill>
                <patternFill>
                  <bgColor theme="0" tint="-0.14996795556505021"/>
                </patternFill>
              </fill>
            </x14:dxf>
          </x14:cfRule>
          <x14:cfRule type="cellIs" priority="1041" operator="equal" id="{E88E3A7C-6FA0-4BB3-9FC6-94C12EF3305E}">
            <xm:f>'https://solidarias-my.sharepoint.com/personal/marisol_viveros_uaeos_gov_co/Documents/Varios/Planes integrados 2022/[MAPA_RIESGOS_UAEOS_2022.xlsx]Tabla probabiidad'!#REF!</xm:f>
            <x14:dxf>
              <fill>
                <patternFill>
                  <fgColor theme="6"/>
                </patternFill>
              </fill>
            </x14:dxf>
          </x14:cfRule>
          <x14:cfRule type="cellIs" priority="1042" operator="equal" id="{31EDFC0E-A08F-406E-BF27-2A95413BA231}">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I12:I13</xm:sqref>
        </x14:conditionalFormatting>
        <x14:conditionalFormatting xmlns:xm="http://schemas.microsoft.com/office/excel/2006/main">
          <x14:cfRule type="containsText" priority="1030" operator="containsText" id="{328186F1-61AA-4547-BC5A-ED895CFCC5B0}">
            <xm:f>NOT(ISERROR(SEARCH($K$73,K12)))</xm:f>
            <xm:f>$K$73</xm:f>
            <x14:dxf>
              <fill>
                <patternFill>
                  <bgColor rgb="FFFF0000"/>
                </patternFill>
              </fill>
            </x14:dxf>
          </x14:cfRule>
          <x14:cfRule type="containsText" priority="1031" operator="containsText" id="{F7C11437-B30B-408B-BE4F-83F346A4C17C}">
            <xm:f>NOT(ISERROR(SEARCH($K$72,K12)))</xm:f>
            <xm:f>$K$72</xm:f>
            <x14:dxf>
              <fill>
                <patternFill>
                  <bgColor rgb="FFFFC000"/>
                </patternFill>
              </fill>
            </x14:dxf>
          </x14:cfRule>
          <x14:cfRule type="containsText" priority="1032" operator="containsText" id="{3D5AA059-65DE-4CA9-A43B-6E547EC4C9F8}">
            <xm:f>NOT(ISERROR(SEARCH($K$71,K12)))</xm:f>
            <xm:f>$K$71</xm:f>
            <x14:dxf>
              <fill>
                <patternFill>
                  <bgColor rgb="FFFFFF00"/>
                </patternFill>
              </fill>
            </x14:dxf>
          </x14:cfRule>
          <x14:cfRule type="containsText" priority="1033" operator="containsText" id="{2598FFA7-FAB3-41A4-A502-B4501D72B479}">
            <xm:f>NOT(ISERROR(SEARCH($K$70,K12)))</xm:f>
            <xm:f>$K$70</xm:f>
            <x14:dxf>
              <fill>
                <patternFill>
                  <bgColor rgb="FF00B050"/>
                </patternFill>
              </fill>
            </x14:dxf>
          </x14:cfRule>
          <x14:cfRule type="containsText" priority="1034" operator="containsText" id="{7CC14147-B436-4FEB-B458-524741682602}">
            <xm:f>NOT(ISERROR(SEARCH($K$69,K12)))</xm:f>
            <xm:f>$K$69</xm:f>
            <x14:dxf>
              <fill>
                <patternFill>
                  <bgColor rgb="FF92D050"/>
                </patternFill>
              </fill>
            </x14:dxf>
          </x14:cfRule>
          <xm:sqref>K12:K13</xm:sqref>
        </x14:conditionalFormatting>
        <x14:conditionalFormatting xmlns:xm="http://schemas.microsoft.com/office/excel/2006/main">
          <x14:cfRule type="containsText" priority="1025" operator="containsText" id="{C8422D33-A6D1-4506-BA09-2F5FE73FFF06}">
            <xm:f>NOT(ISERROR(SEARCH($K$73,K14)))</xm:f>
            <xm:f>$K$73</xm:f>
            <x14:dxf>
              <fill>
                <patternFill>
                  <bgColor rgb="FFFF0000"/>
                </patternFill>
              </fill>
            </x14:dxf>
          </x14:cfRule>
          <x14:cfRule type="containsText" priority="1026" operator="containsText" id="{6D9BD449-A8D4-448D-AA90-E7049523ADF2}">
            <xm:f>NOT(ISERROR(SEARCH($K$72,K14)))</xm:f>
            <xm:f>$K$72</xm:f>
            <x14:dxf>
              <fill>
                <patternFill>
                  <bgColor rgb="FFFFC000"/>
                </patternFill>
              </fill>
            </x14:dxf>
          </x14:cfRule>
          <x14:cfRule type="containsText" priority="1027" operator="containsText" id="{DF66B047-3229-4544-B74E-6B1FF74FE8EE}">
            <xm:f>NOT(ISERROR(SEARCH($K$71,K14)))</xm:f>
            <xm:f>$K$71</xm:f>
            <x14:dxf>
              <fill>
                <patternFill>
                  <bgColor rgb="FFFFFF00"/>
                </patternFill>
              </fill>
            </x14:dxf>
          </x14:cfRule>
          <x14:cfRule type="containsText" priority="1028" operator="containsText" id="{98DADD7F-25CA-4E08-A1A4-B1C59CCE6973}">
            <xm:f>NOT(ISERROR(SEARCH($K$70,K14)))</xm:f>
            <xm:f>$K$70</xm:f>
            <x14:dxf>
              <fill>
                <patternFill>
                  <bgColor rgb="FF00B050"/>
                </patternFill>
              </fill>
            </x14:dxf>
          </x14:cfRule>
          <x14:cfRule type="containsText" priority="1029" operator="containsText" id="{C564C6E4-73B5-45A5-A71F-0E01E9D4C054}">
            <xm:f>NOT(ISERROR(SEARCH($K$69,K14)))</xm:f>
            <xm:f>$K$69</xm:f>
            <x14:dxf>
              <fill>
                <patternFill>
                  <bgColor rgb="FF92D050"/>
                </patternFill>
              </fill>
            </x14:dxf>
          </x14:cfRule>
          <xm:sqref>K14</xm:sqref>
        </x14:conditionalFormatting>
        <x14:conditionalFormatting xmlns:xm="http://schemas.microsoft.com/office/excel/2006/main">
          <x14:cfRule type="containsText" priority="1021" operator="containsText" id="{7B952318-E094-4FCC-BC41-6B5EC5A20C58}">
            <xm:f>NOT(ISERROR(SEARCH($M$72,M12)))</xm:f>
            <xm:f>$M$72</xm:f>
            <x14:dxf>
              <fill>
                <patternFill>
                  <bgColor rgb="FFFF0000"/>
                </patternFill>
              </fill>
            </x14:dxf>
          </x14:cfRule>
          <x14:cfRule type="containsText" priority="1022" operator="containsText" id="{F2B22E3E-896B-4C1F-9640-CBC66740DCC0}">
            <xm:f>NOT(ISERROR(SEARCH($M$71,M12)))</xm:f>
            <xm:f>$M$71</xm:f>
            <x14:dxf>
              <fill>
                <patternFill>
                  <bgColor rgb="FFFFC000"/>
                </patternFill>
              </fill>
            </x14:dxf>
          </x14:cfRule>
          <x14:cfRule type="containsText" priority="1023" operator="containsText" id="{189C1E38-F931-465C-954C-DFAF494B097A}">
            <xm:f>NOT(ISERROR(SEARCH($M$70,M12)))</xm:f>
            <xm:f>$M$70</xm:f>
            <x14:dxf>
              <fill>
                <patternFill>
                  <bgColor rgb="FFFFFF00"/>
                </patternFill>
              </fill>
            </x14:dxf>
          </x14:cfRule>
          <x14:cfRule type="containsText" priority="1024" operator="containsText" id="{29EF039B-E02B-4797-8389-E659BBE286E7}">
            <xm:f>NOT(ISERROR(SEARCH($M$69,M12)))</xm:f>
            <xm:f>$M$69</xm:f>
            <x14:dxf>
              <fill>
                <patternFill>
                  <bgColor rgb="FF92D050"/>
                </patternFill>
              </fill>
            </x14:dxf>
          </x14:cfRule>
          <xm:sqref>M12</xm:sqref>
        </x14:conditionalFormatting>
        <x14:conditionalFormatting xmlns:xm="http://schemas.microsoft.com/office/excel/2006/main">
          <x14:cfRule type="containsText" priority="1017" operator="containsText" id="{8E1ABABC-834D-450D-931D-84006DA09029}">
            <xm:f>NOT(ISERROR(SEARCH($M$72,M13)))</xm:f>
            <xm:f>$M$72</xm:f>
            <x14:dxf>
              <fill>
                <patternFill>
                  <bgColor rgb="FFFF0000"/>
                </patternFill>
              </fill>
            </x14:dxf>
          </x14:cfRule>
          <x14:cfRule type="containsText" priority="1018" operator="containsText" id="{E3794D9E-C42A-4BD9-8B14-E8E4865DEFFD}">
            <xm:f>NOT(ISERROR(SEARCH($M$71,M13)))</xm:f>
            <xm:f>$M$71</xm:f>
            <x14:dxf>
              <fill>
                <patternFill>
                  <bgColor rgb="FFFFC000"/>
                </patternFill>
              </fill>
            </x14:dxf>
          </x14:cfRule>
          <x14:cfRule type="containsText" priority="1019" operator="containsText" id="{A7CD73A5-9264-4849-BC4F-E058DC5B0478}">
            <xm:f>NOT(ISERROR(SEARCH($M$70,M13)))</xm:f>
            <xm:f>$M$70</xm:f>
            <x14:dxf>
              <fill>
                <patternFill>
                  <bgColor rgb="FFFFFF00"/>
                </patternFill>
              </fill>
            </x14:dxf>
          </x14:cfRule>
          <x14:cfRule type="containsText" priority="1020" operator="containsText" id="{A2D1BA9E-51C4-4CAA-915D-892474577EC3}">
            <xm:f>NOT(ISERROR(SEARCH($M$69,M13)))</xm:f>
            <xm:f>$M$69</xm:f>
            <x14:dxf>
              <fill>
                <patternFill>
                  <bgColor rgb="FF92D050"/>
                </patternFill>
              </fill>
            </x14:dxf>
          </x14:cfRule>
          <xm:sqref>M13</xm:sqref>
        </x14:conditionalFormatting>
        <x14:conditionalFormatting xmlns:xm="http://schemas.microsoft.com/office/excel/2006/main">
          <x14:cfRule type="containsText" priority="1013" operator="containsText" id="{E318F8A4-CEE6-420B-829F-2F54ED8065F9}">
            <xm:f>NOT(ISERROR(SEARCH($M$72,M14)))</xm:f>
            <xm:f>$M$72</xm:f>
            <x14:dxf>
              <fill>
                <patternFill>
                  <bgColor rgb="FFFF0000"/>
                </patternFill>
              </fill>
            </x14:dxf>
          </x14:cfRule>
          <x14:cfRule type="containsText" priority="1014" operator="containsText" id="{F098EADE-055E-42C9-9F74-4A14662ADC27}">
            <xm:f>NOT(ISERROR(SEARCH($M$71,M14)))</xm:f>
            <xm:f>$M$71</xm:f>
            <x14:dxf>
              <fill>
                <patternFill>
                  <bgColor rgb="FFFFC000"/>
                </patternFill>
              </fill>
            </x14:dxf>
          </x14:cfRule>
          <x14:cfRule type="containsText" priority="1015" operator="containsText" id="{10068B48-7587-48E0-8D25-0ECC89C842F6}">
            <xm:f>NOT(ISERROR(SEARCH($M$70,M14)))</xm:f>
            <xm:f>$M$70</xm:f>
            <x14:dxf>
              <fill>
                <patternFill>
                  <bgColor rgb="FFFFFF00"/>
                </patternFill>
              </fill>
            </x14:dxf>
          </x14:cfRule>
          <x14:cfRule type="containsText" priority="1016" operator="containsText" id="{6ECA1B13-80F0-41BD-A8DB-0345BEF0A1BE}">
            <xm:f>NOT(ISERROR(SEARCH($M$69,M14)))</xm:f>
            <xm:f>$M$69</xm:f>
            <x14:dxf>
              <fill>
                <patternFill>
                  <bgColor rgb="FF92D050"/>
                </patternFill>
              </fill>
            </x14:dxf>
          </x14:cfRule>
          <xm:sqref>M14</xm:sqref>
        </x14:conditionalFormatting>
        <x14:conditionalFormatting xmlns:xm="http://schemas.microsoft.com/office/excel/2006/main">
          <x14:cfRule type="containsText" priority="1005" operator="containsText" id="{49B76F20-9D2E-4A10-B5DB-071F20DF3701}">
            <xm:f>NOT(ISERROR(SEARCH($I$69,I21)))</xm:f>
            <xm:f>$I$69</xm:f>
            <x14:dxf>
              <fill>
                <patternFill>
                  <fgColor rgb="FF92D050"/>
                  <bgColor rgb="FF92D050"/>
                </patternFill>
              </fill>
            </x14:dxf>
          </x14:cfRule>
          <x14:cfRule type="containsText" priority="1006" operator="containsText" id="{16AD5F09-AEF2-4CB8-B5EA-90F036B9C334}">
            <xm:f>NOT(ISERROR(SEARCH($I$70,I21)))</xm:f>
            <xm:f>$I$70</xm:f>
            <x14:dxf>
              <fill>
                <patternFill>
                  <bgColor rgb="FF00B050"/>
                </patternFill>
              </fill>
            </x14:dxf>
          </x14:cfRule>
          <x14:cfRule type="containsText" priority="1007" operator="containsText" id="{C3F8E33B-6F3C-4611-8B07-68E769797F48}">
            <xm:f>NOT(ISERROR(SEARCH($I$73,I21)))</xm:f>
            <xm:f>$I$73</xm:f>
            <x14:dxf>
              <fill>
                <patternFill>
                  <bgColor rgb="FFFF0000"/>
                </patternFill>
              </fill>
            </x14:dxf>
          </x14:cfRule>
          <x14:cfRule type="containsText" priority="1008" operator="containsText" id="{DB42F661-C501-49F3-9E7A-3EDC77AD0FAC}">
            <xm:f>NOT(ISERROR(SEARCH($I$72,I21)))</xm:f>
            <xm:f>$I$72</xm:f>
            <x14:dxf>
              <fill>
                <patternFill>
                  <fgColor rgb="FFFFC000"/>
                  <bgColor rgb="FFFFC000"/>
                </patternFill>
              </fill>
            </x14:dxf>
          </x14:cfRule>
          <x14:cfRule type="containsText" priority="1009" operator="containsText" id="{036F3FF2-DCF3-49E2-9113-E8C51D5F6D87}">
            <xm:f>NOT(ISERROR(SEARCH($I$71,I21)))</xm:f>
            <xm:f>$I$71</xm:f>
            <x14:dxf>
              <fill>
                <patternFill>
                  <fgColor rgb="FFFFFF00"/>
                  <bgColor rgb="FFFFFF00"/>
                </patternFill>
              </fill>
            </x14:dxf>
          </x14:cfRule>
          <x14:cfRule type="containsText" priority="1010" operator="containsText" id="{765BFA02-0615-43DF-B112-E2A6A7661385}">
            <xm:f>NOT(ISERROR(SEARCH($I$70,I21)))</xm:f>
            <xm:f>$I$70</xm:f>
            <x14:dxf>
              <fill>
                <patternFill>
                  <bgColor theme="0" tint="-0.14996795556505021"/>
                </patternFill>
              </fill>
            </x14:dxf>
          </x14:cfRule>
          <x14:cfRule type="cellIs" priority="1011" operator="equal" id="{B78A6A5D-E2C0-469D-B6FF-259FD984F07C}">
            <xm:f>'https://solidarias-my.sharepoint.com/personal/marisol_viveros_uaeos_gov_co/Documents/Varios/Planes integrados 2022/[MAPA_RIESGOS_UAEOS_2022.xlsx]Tabla probabiidad'!#REF!</xm:f>
            <x14:dxf>
              <fill>
                <patternFill>
                  <fgColor theme="6"/>
                </patternFill>
              </fill>
            </x14:dxf>
          </x14:cfRule>
          <x14:cfRule type="cellIs" priority="1012" operator="equal" id="{853F28B2-2BBF-4CDD-ADCE-09C65876EB3C}">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I21</xm:sqref>
        </x14:conditionalFormatting>
        <x14:conditionalFormatting xmlns:xm="http://schemas.microsoft.com/office/excel/2006/main">
          <x14:cfRule type="containsText" priority="997" operator="containsText" id="{C7F4106B-0C63-480D-A077-3519685BA850}">
            <xm:f>NOT(ISERROR(SEARCH($I$69,I22)))</xm:f>
            <xm:f>$I$69</xm:f>
            <x14:dxf>
              <fill>
                <patternFill>
                  <fgColor rgb="FF92D050"/>
                  <bgColor rgb="FF92D050"/>
                </patternFill>
              </fill>
            </x14:dxf>
          </x14:cfRule>
          <x14:cfRule type="containsText" priority="998" operator="containsText" id="{67973E7B-7716-4355-B99B-62800DFB8126}">
            <xm:f>NOT(ISERROR(SEARCH($I$70,I22)))</xm:f>
            <xm:f>$I$70</xm:f>
            <x14:dxf>
              <fill>
                <patternFill>
                  <bgColor rgb="FF00B050"/>
                </patternFill>
              </fill>
            </x14:dxf>
          </x14:cfRule>
          <x14:cfRule type="containsText" priority="999" operator="containsText" id="{2B4B075E-D1A7-47F0-BBFC-C72278BC5014}">
            <xm:f>NOT(ISERROR(SEARCH($I$73,I22)))</xm:f>
            <xm:f>$I$73</xm:f>
            <x14:dxf>
              <fill>
                <patternFill>
                  <bgColor rgb="FFFF0000"/>
                </patternFill>
              </fill>
            </x14:dxf>
          </x14:cfRule>
          <x14:cfRule type="containsText" priority="1000" operator="containsText" id="{ED28AEB1-B645-4F48-B07F-77832F78698C}">
            <xm:f>NOT(ISERROR(SEARCH($I$72,I22)))</xm:f>
            <xm:f>$I$72</xm:f>
            <x14:dxf>
              <fill>
                <patternFill>
                  <fgColor rgb="FFFFC000"/>
                  <bgColor rgb="FFFFC000"/>
                </patternFill>
              </fill>
            </x14:dxf>
          </x14:cfRule>
          <x14:cfRule type="containsText" priority="1001" operator="containsText" id="{6F693996-55A2-4228-BD6C-64DFE5214D12}">
            <xm:f>NOT(ISERROR(SEARCH($I$71,I22)))</xm:f>
            <xm:f>$I$71</xm:f>
            <x14:dxf>
              <fill>
                <patternFill>
                  <fgColor rgb="FFFFFF00"/>
                  <bgColor rgb="FFFFFF00"/>
                </patternFill>
              </fill>
            </x14:dxf>
          </x14:cfRule>
          <x14:cfRule type="containsText" priority="1002" operator="containsText" id="{01A1C68E-89B6-4840-A39C-28BBFEA560C4}">
            <xm:f>NOT(ISERROR(SEARCH($I$70,I22)))</xm:f>
            <xm:f>$I$70</xm:f>
            <x14:dxf>
              <fill>
                <patternFill>
                  <bgColor theme="0" tint="-0.14996795556505021"/>
                </patternFill>
              </fill>
            </x14:dxf>
          </x14:cfRule>
          <x14:cfRule type="cellIs" priority="1003" operator="equal" id="{78E99EAB-9AF4-4C9D-8FD7-EE83597B87F9}">
            <xm:f>'https://solidarias-my.sharepoint.com/personal/marisol_viveros_uaeos_gov_co/Documents/Varios/Planes integrados 2022/[MAPA_RIESGOS_UAEOS_2022.xlsx]Tabla probabiidad'!#REF!</xm:f>
            <x14:dxf>
              <fill>
                <patternFill>
                  <fgColor theme="6"/>
                </patternFill>
              </fill>
            </x14:dxf>
          </x14:cfRule>
          <x14:cfRule type="cellIs" priority="1004" operator="equal" id="{30849ACA-1200-4BA4-B80C-84FA8F72B7EA}">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I22:I23</xm:sqref>
        </x14:conditionalFormatting>
        <x14:conditionalFormatting xmlns:xm="http://schemas.microsoft.com/office/excel/2006/main">
          <x14:cfRule type="containsText" priority="989" operator="containsText" id="{2D7CEF44-4306-48F0-8BDE-7545AB403612}">
            <xm:f>NOT(ISERROR(SEARCH($I$69,I24)))</xm:f>
            <xm:f>$I$69</xm:f>
            <x14:dxf>
              <fill>
                <patternFill>
                  <fgColor rgb="FF92D050"/>
                  <bgColor rgb="FF92D050"/>
                </patternFill>
              </fill>
            </x14:dxf>
          </x14:cfRule>
          <x14:cfRule type="containsText" priority="990" operator="containsText" id="{38F900F4-6613-4AE8-ACA2-0A19DD2F157F}">
            <xm:f>NOT(ISERROR(SEARCH($I$70,I24)))</xm:f>
            <xm:f>$I$70</xm:f>
            <x14:dxf>
              <fill>
                <patternFill>
                  <bgColor rgb="FF00B050"/>
                </patternFill>
              </fill>
            </x14:dxf>
          </x14:cfRule>
          <x14:cfRule type="containsText" priority="991" operator="containsText" id="{2ED2D3CC-7F99-4CC4-A0D3-C66F3D8D4D68}">
            <xm:f>NOT(ISERROR(SEARCH($I$73,I24)))</xm:f>
            <xm:f>$I$73</xm:f>
            <x14:dxf>
              <fill>
                <patternFill>
                  <bgColor rgb="FFFF0000"/>
                </patternFill>
              </fill>
            </x14:dxf>
          </x14:cfRule>
          <x14:cfRule type="containsText" priority="992" operator="containsText" id="{1EC2FB3D-D755-4E0B-A118-822C9ED5F533}">
            <xm:f>NOT(ISERROR(SEARCH($I$72,I24)))</xm:f>
            <xm:f>$I$72</xm:f>
            <x14:dxf>
              <fill>
                <patternFill>
                  <fgColor rgb="FFFFC000"/>
                  <bgColor rgb="FFFFC000"/>
                </patternFill>
              </fill>
            </x14:dxf>
          </x14:cfRule>
          <x14:cfRule type="containsText" priority="993" operator="containsText" id="{D82A4A06-F207-4AA7-9801-196C468D57DB}">
            <xm:f>NOT(ISERROR(SEARCH($I$71,I24)))</xm:f>
            <xm:f>$I$71</xm:f>
            <x14:dxf>
              <fill>
                <patternFill>
                  <fgColor rgb="FFFFFF00"/>
                  <bgColor rgb="FFFFFF00"/>
                </patternFill>
              </fill>
            </x14:dxf>
          </x14:cfRule>
          <x14:cfRule type="containsText" priority="994" operator="containsText" id="{A19117EC-25A9-48CF-8F98-F6877133D2D8}">
            <xm:f>NOT(ISERROR(SEARCH($I$70,I24)))</xm:f>
            <xm:f>$I$70</xm:f>
            <x14:dxf>
              <fill>
                <patternFill>
                  <bgColor theme="0" tint="-0.14996795556505021"/>
                </patternFill>
              </fill>
            </x14:dxf>
          </x14:cfRule>
          <x14:cfRule type="cellIs" priority="995" operator="equal" id="{CBCCD2AC-58C7-4E23-A962-65A885493DB6}">
            <xm:f>'https://solidarias-my.sharepoint.com/personal/marisol_viveros_uaeos_gov_co/Documents/Varios/Planes integrados 2022/[MAPA_RIESGOS_UAEOS_2022.xlsx]Tabla probabiidad'!#REF!</xm:f>
            <x14:dxf>
              <fill>
                <patternFill>
                  <fgColor theme="6"/>
                </patternFill>
              </fill>
            </x14:dxf>
          </x14:cfRule>
          <x14:cfRule type="cellIs" priority="996" operator="equal" id="{ADF76C44-7CB4-451D-AE76-D00E29303B15}">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I24:I25</xm:sqref>
        </x14:conditionalFormatting>
        <x14:conditionalFormatting xmlns:xm="http://schemas.microsoft.com/office/excel/2006/main">
          <x14:cfRule type="containsText" priority="984" operator="containsText" id="{6326C84B-6DDE-485D-9422-2CB11C57509F}">
            <xm:f>NOT(ISERROR(SEARCH($K$73,K21)))</xm:f>
            <xm:f>$K$73</xm:f>
            <x14:dxf>
              <fill>
                <patternFill>
                  <bgColor rgb="FFFF0000"/>
                </patternFill>
              </fill>
            </x14:dxf>
          </x14:cfRule>
          <x14:cfRule type="containsText" priority="985" operator="containsText" id="{1D3F93AB-3F08-4929-AD1F-E33B3474794E}">
            <xm:f>NOT(ISERROR(SEARCH($K$72,K21)))</xm:f>
            <xm:f>$K$72</xm:f>
            <x14:dxf>
              <fill>
                <patternFill>
                  <bgColor rgb="FFFFC000"/>
                </patternFill>
              </fill>
            </x14:dxf>
          </x14:cfRule>
          <x14:cfRule type="containsText" priority="986" operator="containsText" id="{D7A10637-3FBF-48FF-AF17-6917B76A8BD2}">
            <xm:f>NOT(ISERROR(SEARCH($K$71,K21)))</xm:f>
            <xm:f>$K$71</xm:f>
            <x14:dxf>
              <fill>
                <patternFill>
                  <bgColor rgb="FFFFFF00"/>
                </patternFill>
              </fill>
            </x14:dxf>
          </x14:cfRule>
          <x14:cfRule type="containsText" priority="987" operator="containsText" id="{AEA44B2C-2295-4D69-B5D1-E7FA3AE9B6D5}">
            <xm:f>NOT(ISERROR(SEARCH($K$70,K21)))</xm:f>
            <xm:f>$K$70</xm:f>
            <x14:dxf>
              <fill>
                <patternFill>
                  <bgColor rgb="FF00B050"/>
                </patternFill>
              </fill>
            </x14:dxf>
          </x14:cfRule>
          <x14:cfRule type="containsText" priority="988" operator="containsText" id="{727B107F-3EA7-46AC-B83F-67F7E6321430}">
            <xm:f>NOT(ISERROR(SEARCH($K$69,K21)))</xm:f>
            <xm:f>$K$69</xm:f>
            <x14:dxf>
              <fill>
                <patternFill>
                  <bgColor rgb="FF92D050"/>
                </patternFill>
              </fill>
            </x14:dxf>
          </x14:cfRule>
          <xm:sqref>K21</xm:sqref>
        </x14:conditionalFormatting>
        <x14:conditionalFormatting xmlns:xm="http://schemas.microsoft.com/office/excel/2006/main">
          <x14:cfRule type="containsText" priority="980" operator="containsText" id="{CBEF70B1-DE79-4CF5-AA88-D4106F3975C2}">
            <xm:f>NOT(ISERROR(SEARCH($M$72,M15)))</xm:f>
            <xm:f>$M$72</xm:f>
            <x14:dxf>
              <fill>
                <patternFill>
                  <bgColor rgb="FFFF0000"/>
                </patternFill>
              </fill>
            </x14:dxf>
          </x14:cfRule>
          <x14:cfRule type="containsText" priority="981" operator="containsText" id="{6084FA95-1F90-416F-B731-B360532CCEFF}">
            <xm:f>NOT(ISERROR(SEARCH($M$71,M15)))</xm:f>
            <xm:f>$M$71</xm:f>
            <x14:dxf>
              <fill>
                <patternFill>
                  <bgColor rgb="FFFFC000"/>
                </patternFill>
              </fill>
            </x14:dxf>
          </x14:cfRule>
          <x14:cfRule type="containsText" priority="982" operator="containsText" id="{322015DD-EF37-44C1-88C8-5CC36825EE16}">
            <xm:f>NOT(ISERROR(SEARCH($M$70,M15)))</xm:f>
            <xm:f>$M$70</xm:f>
            <x14:dxf>
              <fill>
                <patternFill>
                  <bgColor rgb="FFFFFF00"/>
                </patternFill>
              </fill>
            </x14:dxf>
          </x14:cfRule>
          <x14:cfRule type="containsText" priority="983" operator="containsText" id="{FE7FF379-C95F-490F-B4AD-4AFC435F37CC}">
            <xm:f>NOT(ISERROR(SEARCH($M$69,M15)))</xm:f>
            <xm:f>$M$69</xm:f>
            <x14:dxf>
              <fill>
                <patternFill>
                  <bgColor rgb="FF92D050"/>
                </patternFill>
              </fill>
            </x14:dxf>
          </x14:cfRule>
          <xm:sqref>M15</xm:sqref>
        </x14:conditionalFormatting>
        <x14:conditionalFormatting xmlns:xm="http://schemas.microsoft.com/office/excel/2006/main">
          <x14:cfRule type="containsText" priority="976" operator="containsText" id="{59DF1411-66FA-4120-AA09-3EDCA3C8E0E4}">
            <xm:f>NOT(ISERROR(SEARCH($M$72,M18)))</xm:f>
            <xm:f>$M$72</xm:f>
            <x14:dxf>
              <fill>
                <patternFill>
                  <bgColor rgb="FFFF0000"/>
                </patternFill>
              </fill>
            </x14:dxf>
          </x14:cfRule>
          <x14:cfRule type="containsText" priority="977" operator="containsText" id="{9659CF93-2C18-4DCA-BFE9-4C36EF0424CD}">
            <xm:f>NOT(ISERROR(SEARCH($M$71,M18)))</xm:f>
            <xm:f>$M$71</xm:f>
            <x14:dxf>
              <fill>
                <patternFill>
                  <bgColor rgb="FFFFC000"/>
                </patternFill>
              </fill>
            </x14:dxf>
          </x14:cfRule>
          <x14:cfRule type="containsText" priority="978" operator="containsText" id="{64323B09-A35B-4032-A551-5C419C5F1E61}">
            <xm:f>NOT(ISERROR(SEARCH($M$70,M18)))</xm:f>
            <xm:f>$M$70</xm:f>
            <x14:dxf>
              <fill>
                <patternFill>
                  <bgColor rgb="FFFFFF00"/>
                </patternFill>
              </fill>
            </x14:dxf>
          </x14:cfRule>
          <x14:cfRule type="containsText" priority="979" operator="containsText" id="{99401E1C-B1D2-481E-B48B-7C68A0ECF40A}">
            <xm:f>NOT(ISERROR(SEARCH($M$69,M18)))</xm:f>
            <xm:f>$M$69</xm:f>
            <x14:dxf>
              <fill>
                <patternFill>
                  <bgColor rgb="FF92D050"/>
                </patternFill>
              </fill>
            </x14:dxf>
          </x14:cfRule>
          <xm:sqref>M18</xm:sqref>
        </x14:conditionalFormatting>
        <x14:conditionalFormatting xmlns:xm="http://schemas.microsoft.com/office/excel/2006/main">
          <x14:cfRule type="containsText" priority="972" operator="containsText" id="{0AA65C98-666F-4464-8285-8EF6061D773C}">
            <xm:f>NOT(ISERROR(SEARCH($M$72,M20)))</xm:f>
            <xm:f>$M$72</xm:f>
            <x14:dxf>
              <fill>
                <patternFill>
                  <bgColor rgb="FFFF0000"/>
                </patternFill>
              </fill>
            </x14:dxf>
          </x14:cfRule>
          <x14:cfRule type="containsText" priority="973" operator="containsText" id="{1F1C8F8E-5A57-4BE5-A4C4-BEAACD7BEA00}">
            <xm:f>NOT(ISERROR(SEARCH($M$71,M20)))</xm:f>
            <xm:f>$M$71</xm:f>
            <x14:dxf>
              <fill>
                <patternFill>
                  <bgColor rgb="FFFFC000"/>
                </patternFill>
              </fill>
            </x14:dxf>
          </x14:cfRule>
          <x14:cfRule type="containsText" priority="974" operator="containsText" id="{C5D1E948-BF11-44C6-8907-69B2643BF05A}">
            <xm:f>NOT(ISERROR(SEARCH($M$70,M20)))</xm:f>
            <xm:f>$M$70</xm:f>
            <x14:dxf>
              <fill>
                <patternFill>
                  <bgColor rgb="FFFFFF00"/>
                </patternFill>
              </fill>
            </x14:dxf>
          </x14:cfRule>
          <x14:cfRule type="containsText" priority="975" operator="containsText" id="{7D2D485F-7260-4150-B55D-35E59A4899CF}">
            <xm:f>NOT(ISERROR(SEARCH($M$69,M20)))</xm:f>
            <xm:f>$M$69</xm:f>
            <x14:dxf>
              <fill>
                <patternFill>
                  <bgColor rgb="FF92D050"/>
                </patternFill>
              </fill>
            </x14:dxf>
          </x14:cfRule>
          <xm:sqref>M20:M25</xm:sqref>
        </x14:conditionalFormatting>
        <x14:conditionalFormatting xmlns:xm="http://schemas.microsoft.com/office/excel/2006/main">
          <x14:cfRule type="containsText" priority="968" operator="containsText" id="{3A11164B-C933-4EB5-9C4C-E7E0C8D8BA0F}">
            <xm:f>NOT(ISERROR(SEARCH($M$72,M26)))</xm:f>
            <xm:f>$M$72</xm:f>
            <x14:dxf>
              <fill>
                <patternFill>
                  <bgColor rgb="FFFF0000"/>
                </patternFill>
              </fill>
            </x14:dxf>
          </x14:cfRule>
          <x14:cfRule type="containsText" priority="969" operator="containsText" id="{1421CFA7-FEDA-4E3D-B299-3628F55141D2}">
            <xm:f>NOT(ISERROR(SEARCH($M$71,M26)))</xm:f>
            <xm:f>$M$71</xm:f>
            <x14:dxf>
              <fill>
                <patternFill>
                  <bgColor rgb="FFFFC000"/>
                </patternFill>
              </fill>
            </x14:dxf>
          </x14:cfRule>
          <x14:cfRule type="containsText" priority="970" operator="containsText" id="{97C5A25F-344C-4311-80D6-99AB59BE3616}">
            <xm:f>NOT(ISERROR(SEARCH($M$70,M26)))</xm:f>
            <xm:f>$M$70</xm:f>
            <x14:dxf>
              <fill>
                <patternFill>
                  <bgColor rgb="FFFFFF00"/>
                </patternFill>
              </fill>
            </x14:dxf>
          </x14:cfRule>
          <x14:cfRule type="containsText" priority="971" operator="containsText" id="{0AF14045-7896-411D-934C-5B404848BDA3}">
            <xm:f>NOT(ISERROR(SEARCH($M$69,M26)))</xm:f>
            <xm:f>$M$69</xm:f>
            <x14:dxf>
              <fill>
                <patternFill>
                  <bgColor rgb="FF92D050"/>
                </patternFill>
              </fill>
            </x14:dxf>
          </x14:cfRule>
          <xm:sqref>M26</xm:sqref>
        </x14:conditionalFormatting>
        <x14:conditionalFormatting xmlns:xm="http://schemas.microsoft.com/office/excel/2006/main">
          <x14:cfRule type="containsText" priority="964" operator="containsText" id="{6F4B9EDD-68B0-48BA-BF4F-D9573EB6A849}">
            <xm:f>NOT(ISERROR(SEARCH($M$72,M27)))</xm:f>
            <xm:f>$M$72</xm:f>
            <x14:dxf>
              <fill>
                <patternFill>
                  <bgColor rgb="FFFF0000"/>
                </patternFill>
              </fill>
            </x14:dxf>
          </x14:cfRule>
          <x14:cfRule type="containsText" priority="965" operator="containsText" id="{114DC764-9EB3-49D8-8245-8228920EB76F}">
            <xm:f>NOT(ISERROR(SEARCH($M$71,M27)))</xm:f>
            <xm:f>$M$71</xm:f>
            <x14:dxf>
              <fill>
                <patternFill>
                  <bgColor rgb="FFFFC000"/>
                </patternFill>
              </fill>
            </x14:dxf>
          </x14:cfRule>
          <x14:cfRule type="containsText" priority="966" operator="containsText" id="{1FBE573C-DDB5-4813-931E-723FEA034503}">
            <xm:f>NOT(ISERROR(SEARCH($M$70,M27)))</xm:f>
            <xm:f>$M$70</xm:f>
            <x14:dxf>
              <fill>
                <patternFill>
                  <bgColor rgb="FFFFFF00"/>
                </patternFill>
              </fill>
            </x14:dxf>
          </x14:cfRule>
          <x14:cfRule type="containsText" priority="967" operator="containsText" id="{EDD49C6E-57D3-4C8D-A4F8-3E20E450718B}">
            <xm:f>NOT(ISERROR(SEARCH($M$69,M27)))</xm:f>
            <xm:f>$M$69</xm:f>
            <x14:dxf>
              <fill>
                <patternFill>
                  <bgColor rgb="FF92D050"/>
                </patternFill>
              </fill>
            </x14:dxf>
          </x14:cfRule>
          <xm:sqref>M27</xm:sqref>
        </x14:conditionalFormatting>
        <x14:conditionalFormatting xmlns:xm="http://schemas.microsoft.com/office/excel/2006/main">
          <x14:cfRule type="containsText" priority="960" operator="containsText" id="{B89F3762-2A52-4F6B-8E77-058EA71078F4}">
            <xm:f>NOT(ISERROR(SEARCH($M$72,M28)))</xm:f>
            <xm:f>$M$72</xm:f>
            <x14:dxf>
              <fill>
                <patternFill>
                  <bgColor rgb="FFFF0000"/>
                </patternFill>
              </fill>
            </x14:dxf>
          </x14:cfRule>
          <x14:cfRule type="containsText" priority="961" operator="containsText" id="{5C45CC4E-D546-4890-ACC3-60C1D32501A2}">
            <xm:f>NOT(ISERROR(SEARCH($M$71,M28)))</xm:f>
            <xm:f>$M$71</xm:f>
            <x14:dxf>
              <fill>
                <patternFill>
                  <bgColor rgb="FFFFC000"/>
                </patternFill>
              </fill>
            </x14:dxf>
          </x14:cfRule>
          <x14:cfRule type="containsText" priority="962" operator="containsText" id="{CE2D56A0-71B1-4467-B265-2AC7BF45ECAE}">
            <xm:f>NOT(ISERROR(SEARCH($M$70,M28)))</xm:f>
            <xm:f>$M$70</xm:f>
            <x14:dxf>
              <fill>
                <patternFill>
                  <bgColor rgb="FFFFFF00"/>
                </patternFill>
              </fill>
            </x14:dxf>
          </x14:cfRule>
          <x14:cfRule type="containsText" priority="963" operator="containsText" id="{6DD5B889-B9A6-4602-8685-C4A956E1630E}">
            <xm:f>NOT(ISERROR(SEARCH($M$69,M28)))</xm:f>
            <xm:f>$M$69</xm:f>
            <x14:dxf>
              <fill>
                <patternFill>
                  <bgColor rgb="FF92D050"/>
                </patternFill>
              </fill>
            </x14:dxf>
          </x14:cfRule>
          <xm:sqref>M28</xm:sqref>
        </x14:conditionalFormatting>
        <x14:conditionalFormatting xmlns:xm="http://schemas.microsoft.com/office/excel/2006/main">
          <x14:cfRule type="containsText" priority="956" operator="containsText" id="{D87688BF-C76A-4395-8CC1-14CF27006ACC}">
            <xm:f>NOT(ISERROR(SEARCH($M$72,M29)))</xm:f>
            <xm:f>$M$72</xm:f>
            <x14:dxf>
              <fill>
                <patternFill>
                  <bgColor rgb="FFFF0000"/>
                </patternFill>
              </fill>
            </x14:dxf>
          </x14:cfRule>
          <x14:cfRule type="containsText" priority="957" operator="containsText" id="{B629831F-15F2-4484-8AF3-AFD0ED83EE9C}">
            <xm:f>NOT(ISERROR(SEARCH($M$71,M29)))</xm:f>
            <xm:f>$M$71</xm:f>
            <x14:dxf>
              <fill>
                <patternFill>
                  <bgColor rgb="FFFFC000"/>
                </patternFill>
              </fill>
            </x14:dxf>
          </x14:cfRule>
          <x14:cfRule type="containsText" priority="958" operator="containsText" id="{43860024-29C5-4F5F-953B-C6D93099DF9F}">
            <xm:f>NOT(ISERROR(SEARCH($M$70,M29)))</xm:f>
            <xm:f>$M$70</xm:f>
            <x14:dxf>
              <fill>
                <patternFill>
                  <bgColor rgb="FFFFFF00"/>
                </patternFill>
              </fill>
            </x14:dxf>
          </x14:cfRule>
          <x14:cfRule type="containsText" priority="959" operator="containsText" id="{98FEC0EB-F800-40F1-A21C-7CCC899EA16F}">
            <xm:f>NOT(ISERROR(SEARCH($M$69,M29)))</xm:f>
            <xm:f>$M$69</xm:f>
            <x14:dxf>
              <fill>
                <patternFill>
                  <bgColor rgb="FF92D050"/>
                </patternFill>
              </fill>
            </x14:dxf>
          </x14:cfRule>
          <xm:sqref>M29</xm:sqref>
        </x14:conditionalFormatting>
        <x14:conditionalFormatting xmlns:xm="http://schemas.microsoft.com/office/excel/2006/main">
          <x14:cfRule type="containsText" priority="952" operator="containsText" id="{A53E2D84-8390-4FE8-9AEF-4E9D66BD1819}">
            <xm:f>NOT(ISERROR(SEARCH($M$72,M30)))</xm:f>
            <xm:f>$M$72</xm:f>
            <x14:dxf>
              <fill>
                <patternFill>
                  <bgColor rgb="FFFF0000"/>
                </patternFill>
              </fill>
            </x14:dxf>
          </x14:cfRule>
          <x14:cfRule type="containsText" priority="953" operator="containsText" id="{27341218-70BA-4FFD-BF9D-250D2AC94221}">
            <xm:f>NOT(ISERROR(SEARCH($M$71,M30)))</xm:f>
            <xm:f>$M$71</xm:f>
            <x14:dxf>
              <fill>
                <patternFill>
                  <bgColor rgb="FFFFC000"/>
                </patternFill>
              </fill>
            </x14:dxf>
          </x14:cfRule>
          <x14:cfRule type="containsText" priority="954" operator="containsText" id="{F8FB6E03-69C8-4E1B-92EB-C96A67A86BB2}">
            <xm:f>NOT(ISERROR(SEARCH($M$70,M30)))</xm:f>
            <xm:f>$M$70</xm:f>
            <x14:dxf>
              <fill>
                <patternFill>
                  <bgColor rgb="FFFFFF00"/>
                </patternFill>
              </fill>
            </x14:dxf>
          </x14:cfRule>
          <x14:cfRule type="containsText" priority="955" operator="containsText" id="{76A4F768-659D-4FE8-88E4-3D5A1850B359}">
            <xm:f>NOT(ISERROR(SEARCH($M$69,M30)))</xm:f>
            <xm:f>$M$69</xm:f>
            <x14:dxf>
              <fill>
                <patternFill>
                  <bgColor rgb="FF92D050"/>
                </patternFill>
              </fill>
            </x14:dxf>
          </x14:cfRule>
          <xm:sqref>M30</xm:sqref>
        </x14:conditionalFormatting>
        <x14:conditionalFormatting xmlns:xm="http://schemas.microsoft.com/office/excel/2006/main">
          <x14:cfRule type="containsText" priority="948" operator="containsText" id="{6DC0A678-7610-4DEF-B125-C250A2C8E1CD}">
            <xm:f>NOT(ISERROR(SEARCH($M$72,M31)))</xm:f>
            <xm:f>$M$72</xm:f>
            <x14:dxf>
              <fill>
                <patternFill>
                  <bgColor rgb="FFFF0000"/>
                </patternFill>
              </fill>
            </x14:dxf>
          </x14:cfRule>
          <x14:cfRule type="containsText" priority="949" operator="containsText" id="{05DFA6D0-806B-448B-B1D5-17E150BA13DD}">
            <xm:f>NOT(ISERROR(SEARCH($M$71,M31)))</xm:f>
            <xm:f>$M$71</xm:f>
            <x14:dxf>
              <fill>
                <patternFill>
                  <bgColor rgb="FFFFC000"/>
                </patternFill>
              </fill>
            </x14:dxf>
          </x14:cfRule>
          <x14:cfRule type="containsText" priority="950" operator="containsText" id="{70292FF2-EAFB-468D-B96C-B34610E0AFB8}">
            <xm:f>NOT(ISERROR(SEARCH($M$70,M31)))</xm:f>
            <xm:f>$M$70</xm:f>
            <x14:dxf>
              <fill>
                <patternFill>
                  <bgColor rgb="FFFFFF00"/>
                </patternFill>
              </fill>
            </x14:dxf>
          </x14:cfRule>
          <x14:cfRule type="containsText" priority="951" operator="containsText" id="{4600E41B-4FEF-4FB0-98C3-88A0B8BFA655}">
            <xm:f>NOT(ISERROR(SEARCH($M$69,M31)))</xm:f>
            <xm:f>$M$69</xm:f>
            <x14:dxf>
              <fill>
                <patternFill>
                  <bgColor rgb="FF92D050"/>
                </patternFill>
              </fill>
            </x14:dxf>
          </x14:cfRule>
          <xm:sqref>M31</xm:sqref>
        </x14:conditionalFormatting>
        <x14:conditionalFormatting xmlns:xm="http://schemas.microsoft.com/office/excel/2006/main">
          <x14:cfRule type="containsText" priority="944" operator="containsText" id="{579D6B4F-0E83-48C0-BA4B-63CFCC545C0F}">
            <xm:f>NOT(ISERROR(SEARCH($M$72,M32)))</xm:f>
            <xm:f>$M$72</xm:f>
            <x14:dxf>
              <fill>
                <patternFill>
                  <bgColor rgb="FFFF0000"/>
                </patternFill>
              </fill>
            </x14:dxf>
          </x14:cfRule>
          <x14:cfRule type="containsText" priority="945" operator="containsText" id="{D6FCD014-BBD6-4183-A699-19DBDCFC89A7}">
            <xm:f>NOT(ISERROR(SEARCH($M$71,M32)))</xm:f>
            <xm:f>$M$71</xm:f>
            <x14:dxf>
              <fill>
                <patternFill>
                  <bgColor rgb="FFFFC000"/>
                </patternFill>
              </fill>
            </x14:dxf>
          </x14:cfRule>
          <x14:cfRule type="containsText" priority="946" operator="containsText" id="{441D9D30-8B06-4457-852E-E4DEC0786C36}">
            <xm:f>NOT(ISERROR(SEARCH($M$70,M32)))</xm:f>
            <xm:f>$M$70</xm:f>
            <x14:dxf>
              <fill>
                <patternFill>
                  <bgColor rgb="FFFFFF00"/>
                </patternFill>
              </fill>
            </x14:dxf>
          </x14:cfRule>
          <x14:cfRule type="containsText" priority="947" operator="containsText" id="{4110D7F3-27FA-40AF-B460-1E0F074D53AF}">
            <xm:f>NOT(ISERROR(SEARCH($M$69,M32)))</xm:f>
            <xm:f>$M$69</xm:f>
            <x14:dxf>
              <fill>
                <patternFill>
                  <bgColor rgb="FF92D050"/>
                </patternFill>
              </fill>
            </x14:dxf>
          </x14:cfRule>
          <xm:sqref>M32</xm:sqref>
        </x14:conditionalFormatting>
        <x14:conditionalFormatting xmlns:xm="http://schemas.microsoft.com/office/excel/2006/main">
          <x14:cfRule type="containsText" priority="936" operator="containsText" id="{E868C638-E3CD-47CD-AFF4-65C653E5E857}">
            <xm:f>NOT(ISERROR(SEARCH($I$69,I33)))</xm:f>
            <xm:f>$I$69</xm:f>
            <x14:dxf>
              <fill>
                <patternFill>
                  <fgColor rgb="FF92D050"/>
                  <bgColor rgb="FF92D050"/>
                </patternFill>
              </fill>
            </x14:dxf>
          </x14:cfRule>
          <x14:cfRule type="containsText" priority="937" operator="containsText" id="{56C49585-F36D-4B9B-919F-D3E50C0D33FA}">
            <xm:f>NOT(ISERROR(SEARCH($I$70,I33)))</xm:f>
            <xm:f>$I$70</xm:f>
            <x14:dxf>
              <fill>
                <patternFill>
                  <bgColor rgb="FF00B050"/>
                </patternFill>
              </fill>
            </x14:dxf>
          </x14:cfRule>
          <x14:cfRule type="containsText" priority="938" operator="containsText" id="{756744C2-2E07-4C37-A60F-F82E94E03CA7}">
            <xm:f>NOT(ISERROR(SEARCH($I$73,I33)))</xm:f>
            <xm:f>$I$73</xm:f>
            <x14:dxf>
              <fill>
                <patternFill>
                  <bgColor rgb="FFFF0000"/>
                </patternFill>
              </fill>
            </x14:dxf>
          </x14:cfRule>
          <x14:cfRule type="containsText" priority="939" operator="containsText" id="{20375C83-093D-4F57-BAE3-1CCB0223F92C}">
            <xm:f>NOT(ISERROR(SEARCH($I$72,I33)))</xm:f>
            <xm:f>$I$72</xm:f>
            <x14:dxf>
              <fill>
                <patternFill>
                  <fgColor rgb="FFFFC000"/>
                  <bgColor rgb="FFFFC000"/>
                </patternFill>
              </fill>
            </x14:dxf>
          </x14:cfRule>
          <x14:cfRule type="containsText" priority="940" operator="containsText" id="{B9496D1B-DE9F-4522-9E98-6E6300773DDE}">
            <xm:f>NOT(ISERROR(SEARCH($I$71,I33)))</xm:f>
            <xm:f>$I$71</xm:f>
            <x14:dxf>
              <fill>
                <patternFill>
                  <fgColor rgb="FFFFFF00"/>
                  <bgColor rgb="FFFFFF00"/>
                </patternFill>
              </fill>
            </x14:dxf>
          </x14:cfRule>
          <x14:cfRule type="containsText" priority="941" operator="containsText" id="{9872B821-E75C-41F4-B043-9874667149FB}">
            <xm:f>NOT(ISERROR(SEARCH($I$70,I33)))</xm:f>
            <xm:f>$I$70</xm:f>
            <x14:dxf>
              <fill>
                <patternFill>
                  <bgColor theme="0" tint="-0.14996795556505021"/>
                </patternFill>
              </fill>
            </x14:dxf>
          </x14:cfRule>
          <x14:cfRule type="cellIs" priority="942" operator="equal" id="{49AB051F-43D9-44BA-83F6-EE91E9BC22E5}">
            <xm:f>'https://solidarias-my.sharepoint.com/personal/marisol_viveros_uaeos_gov_co/Documents/Varios/Planes integrados 2022/[MAPA_RIESGOS_UAEOS_2022.xlsx]Tabla probabiidad'!#REF!</xm:f>
            <x14:dxf>
              <fill>
                <patternFill>
                  <fgColor theme="6"/>
                </patternFill>
              </fill>
            </x14:dxf>
          </x14:cfRule>
          <x14:cfRule type="cellIs" priority="943" operator="equal" id="{6FD46568-56FB-4C61-88E1-951C806F2E62}">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I33</xm:sqref>
        </x14:conditionalFormatting>
        <x14:conditionalFormatting xmlns:xm="http://schemas.microsoft.com/office/excel/2006/main">
          <x14:cfRule type="containsText" priority="928" operator="containsText" id="{2B42BEC5-4CEF-4F82-916D-6010D72172C4}">
            <xm:f>NOT(ISERROR(SEARCH($I$69,I34)))</xm:f>
            <xm:f>$I$69</xm:f>
            <x14:dxf>
              <fill>
                <patternFill>
                  <fgColor rgb="FF92D050"/>
                  <bgColor rgb="FF92D050"/>
                </patternFill>
              </fill>
            </x14:dxf>
          </x14:cfRule>
          <x14:cfRule type="containsText" priority="929" operator="containsText" id="{E57F648B-F404-4A27-B2D9-99CED87DDF5D}">
            <xm:f>NOT(ISERROR(SEARCH($I$70,I34)))</xm:f>
            <xm:f>$I$70</xm:f>
            <x14:dxf>
              <fill>
                <patternFill>
                  <bgColor rgb="FF00B050"/>
                </patternFill>
              </fill>
            </x14:dxf>
          </x14:cfRule>
          <x14:cfRule type="containsText" priority="930" operator="containsText" id="{A934E6E9-87B8-481F-B611-34A086D93AE8}">
            <xm:f>NOT(ISERROR(SEARCH($I$73,I34)))</xm:f>
            <xm:f>$I$73</xm:f>
            <x14:dxf>
              <fill>
                <patternFill>
                  <bgColor rgb="FFFF0000"/>
                </patternFill>
              </fill>
            </x14:dxf>
          </x14:cfRule>
          <x14:cfRule type="containsText" priority="931" operator="containsText" id="{3DCFD673-22C2-481C-A62C-B52AFE636DA8}">
            <xm:f>NOT(ISERROR(SEARCH($I$72,I34)))</xm:f>
            <xm:f>$I$72</xm:f>
            <x14:dxf>
              <fill>
                <patternFill>
                  <fgColor rgb="FFFFC000"/>
                  <bgColor rgb="FFFFC000"/>
                </patternFill>
              </fill>
            </x14:dxf>
          </x14:cfRule>
          <x14:cfRule type="containsText" priority="932" operator="containsText" id="{2EBA2E2D-795B-432F-865D-587F7B0D00DA}">
            <xm:f>NOT(ISERROR(SEARCH($I$71,I34)))</xm:f>
            <xm:f>$I$71</xm:f>
            <x14:dxf>
              <fill>
                <patternFill>
                  <fgColor rgb="FFFFFF00"/>
                  <bgColor rgb="FFFFFF00"/>
                </patternFill>
              </fill>
            </x14:dxf>
          </x14:cfRule>
          <x14:cfRule type="containsText" priority="933" operator="containsText" id="{F3840610-40D8-4D57-8F6B-B8EDA41B880C}">
            <xm:f>NOT(ISERROR(SEARCH($I$70,I34)))</xm:f>
            <xm:f>$I$70</xm:f>
            <x14:dxf>
              <fill>
                <patternFill>
                  <bgColor theme="0" tint="-0.14996795556505021"/>
                </patternFill>
              </fill>
            </x14:dxf>
          </x14:cfRule>
          <x14:cfRule type="cellIs" priority="934" operator="equal" id="{EF3C5EB6-188A-4476-98F7-B6D3AD5F4B1A}">
            <xm:f>'https://solidarias-my.sharepoint.com/personal/marisol_viveros_uaeos_gov_co/Documents/Varios/Planes integrados 2022/[MAPA_RIESGOS_UAEOS_2022.xlsx]Tabla probabiidad'!#REF!</xm:f>
            <x14:dxf>
              <fill>
                <patternFill>
                  <fgColor theme="6"/>
                </patternFill>
              </fill>
            </x14:dxf>
          </x14:cfRule>
          <x14:cfRule type="cellIs" priority="935" operator="equal" id="{76EB2AF6-BF2A-41C2-8601-FADD9A3C7FAC}">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I34:I35</xm:sqref>
        </x14:conditionalFormatting>
        <x14:conditionalFormatting xmlns:xm="http://schemas.microsoft.com/office/excel/2006/main">
          <x14:cfRule type="containsText" priority="920" operator="containsText" id="{BD550DCA-5D76-43ED-8509-F5BD4BEB3FED}">
            <xm:f>NOT(ISERROR(SEARCH($I$69,I36)))</xm:f>
            <xm:f>$I$69</xm:f>
            <x14:dxf>
              <fill>
                <patternFill>
                  <fgColor rgb="FF92D050"/>
                  <bgColor rgb="FF92D050"/>
                </patternFill>
              </fill>
            </x14:dxf>
          </x14:cfRule>
          <x14:cfRule type="containsText" priority="921" operator="containsText" id="{3B0A7814-C6F6-4EC9-9165-EC7F539DEA2E}">
            <xm:f>NOT(ISERROR(SEARCH($I$70,I36)))</xm:f>
            <xm:f>$I$70</xm:f>
            <x14:dxf>
              <fill>
                <patternFill>
                  <bgColor rgb="FF00B050"/>
                </patternFill>
              </fill>
            </x14:dxf>
          </x14:cfRule>
          <x14:cfRule type="containsText" priority="922" operator="containsText" id="{E21C379F-B744-461D-AB4E-6FFEBDF7D930}">
            <xm:f>NOT(ISERROR(SEARCH($I$73,I36)))</xm:f>
            <xm:f>$I$73</xm:f>
            <x14:dxf>
              <fill>
                <patternFill>
                  <bgColor rgb="FFFF0000"/>
                </patternFill>
              </fill>
            </x14:dxf>
          </x14:cfRule>
          <x14:cfRule type="containsText" priority="923" operator="containsText" id="{5511EAA6-A89A-4112-9CEA-C72EA681BE30}">
            <xm:f>NOT(ISERROR(SEARCH($I$72,I36)))</xm:f>
            <xm:f>$I$72</xm:f>
            <x14:dxf>
              <fill>
                <patternFill>
                  <fgColor rgb="FFFFC000"/>
                  <bgColor rgb="FFFFC000"/>
                </patternFill>
              </fill>
            </x14:dxf>
          </x14:cfRule>
          <x14:cfRule type="containsText" priority="924" operator="containsText" id="{8D3CE869-BAE0-4108-BBE3-2688AAE16E19}">
            <xm:f>NOT(ISERROR(SEARCH($I$71,I36)))</xm:f>
            <xm:f>$I$71</xm:f>
            <x14:dxf>
              <fill>
                <patternFill>
                  <fgColor rgb="FFFFFF00"/>
                  <bgColor rgb="FFFFFF00"/>
                </patternFill>
              </fill>
            </x14:dxf>
          </x14:cfRule>
          <x14:cfRule type="containsText" priority="925" operator="containsText" id="{E8B32A98-DEE5-443A-8C68-CCE873FF53DE}">
            <xm:f>NOT(ISERROR(SEARCH($I$70,I36)))</xm:f>
            <xm:f>$I$70</xm:f>
            <x14:dxf>
              <fill>
                <patternFill>
                  <bgColor theme="0" tint="-0.14996795556505021"/>
                </patternFill>
              </fill>
            </x14:dxf>
          </x14:cfRule>
          <x14:cfRule type="cellIs" priority="926" operator="equal" id="{33262700-80EB-4474-B81D-53F535DF6E6C}">
            <xm:f>'https://solidarias-my.sharepoint.com/personal/marisol_viveros_uaeos_gov_co/Documents/Varios/Planes integrados 2022/[MAPA_RIESGOS_UAEOS_2022.xlsx]Tabla probabiidad'!#REF!</xm:f>
            <x14:dxf>
              <fill>
                <patternFill>
                  <fgColor theme="6"/>
                </patternFill>
              </fill>
            </x14:dxf>
          </x14:cfRule>
          <x14:cfRule type="cellIs" priority="927" operator="equal" id="{38D80EB5-5639-4EA9-B41C-6119D17D966C}">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I36</xm:sqref>
        </x14:conditionalFormatting>
        <x14:conditionalFormatting xmlns:xm="http://schemas.microsoft.com/office/excel/2006/main">
          <x14:cfRule type="containsText" priority="916" operator="containsText" id="{69E1D18C-0718-4122-99D4-098463E7292E}">
            <xm:f>NOT(ISERROR(SEARCH($M$72,M33)))</xm:f>
            <xm:f>$M$72</xm:f>
            <x14:dxf>
              <fill>
                <patternFill>
                  <bgColor rgb="FFFF0000"/>
                </patternFill>
              </fill>
            </x14:dxf>
          </x14:cfRule>
          <x14:cfRule type="containsText" priority="917" operator="containsText" id="{462DEB6E-97D9-412A-B8E4-C01CAA22A5B1}">
            <xm:f>NOT(ISERROR(SEARCH($M$71,M33)))</xm:f>
            <xm:f>$M$71</xm:f>
            <x14:dxf>
              <fill>
                <patternFill>
                  <bgColor rgb="FFFFC000"/>
                </patternFill>
              </fill>
            </x14:dxf>
          </x14:cfRule>
          <x14:cfRule type="containsText" priority="918" operator="containsText" id="{6D7336AC-B315-4C3A-ABF4-98914284CC76}">
            <xm:f>NOT(ISERROR(SEARCH($M$70,M33)))</xm:f>
            <xm:f>$M$70</xm:f>
            <x14:dxf>
              <fill>
                <patternFill>
                  <bgColor rgb="FFFFFF00"/>
                </patternFill>
              </fill>
            </x14:dxf>
          </x14:cfRule>
          <x14:cfRule type="containsText" priority="919" operator="containsText" id="{EC58A526-67F8-44AB-BAC3-1050CC36DA56}">
            <xm:f>NOT(ISERROR(SEARCH($M$69,M33)))</xm:f>
            <xm:f>$M$69</xm:f>
            <x14:dxf>
              <fill>
                <patternFill>
                  <bgColor rgb="FF92D050"/>
                </patternFill>
              </fill>
            </x14:dxf>
          </x14:cfRule>
          <xm:sqref>M33</xm:sqref>
        </x14:conditionalFormatting>
        <x14:conditionalFormatting xmlns:xm="http://schemas.microsoft.com/office/excel/2006/main">
          <x14:cfRule type="containsText" priority="912" operator="containsText" id="{41BF6A11-3AE7-427C-87FD-6350DCB971A9}">
            <xm:f>NOT(ISERROR(SEARCH($M$72,M35)))</xm:f>
            <xm:f>$M$72</xm:f>
            <x14:dxf>
              <fill>
                <patternFill>
                  <bgColor rgb="FFFF0000"/>
                </patternFill>
              </fill>
            </x14:dxf>
          </x14:cfRule>
          <x14:cfRule type="containsText" priority="913" operator="containsText" id="{C6D1686C-DF60-44C3-9791-52610D51CD66}">
            <xm:f>NOT(ISERROR(SEARCH($M$71,M35)))</xm:f>
            <xm:f>$M$71</xm:f>
            <x14:dxf>
              <fill>
                <patternFill>
                  <bgColor rgb="FFFFC000"/>
                </patternFill>
              </fill>
            </x14:dxf>
          </x14:cfRule>
          <x14:cfRule type="containsText" priority="914" operator="containsText" id="{40889C2F-74AC-42D0-8907-D847A6075EE1}">
            <xm:f>NOT(ISERROR(SEARCH($M$70,M35)))</xm:f>
            <xm:f>$M$70</xm:f>
            <x14:dxf>
              <fill>
                <patternFill>
                  <bgColor rgb="FFFFFF00"/>
                </patternFill>
              </fill>
            </x14:dxf>
          </x14:cfRule>
          <x14:cfRule type="containsText" priority="915" operator="containsText" id="{70426593-9F9D-4876-A0EF-C2953F7C5258}">
            <xm:f>NOT(ISERROR(SEARCH($M$69,M35)))</xm:f>
            <xm:f>$M$69</xm:f>
            <x14:dxf>
              <fill>
                <patternFill>
                  <bgColor rgb="FF92D050"/>
                </patternFill>
              </fill>
            </x14:dxf>
          </x14:cfRule>
          <xm:sqref>M35</xm:sqref>
        </x14:conditionalFormatting>
        <x14:conditionalFormatting xmlns:xm="http://schemas.microsoft.com/office/excel/2006/main">
          <x14:cfRule type="containsText" priority="908" operator="containsText" id="{C9FB99EE-5484-4239-AA51-9472F7D3EE82}">
            <xm:f>NOT(ISERROR(SEARCH($M$72,M36)))</xm:f>
            <xm:f>$M$72</xm:f>
            <x14:dxf>
              <fill>
                <patternFill>
                  <bgColor rgb="FFFF0000"/>
                </patternFill>
              </fill>
            </x14:dxf>
          </x14:cfRule>
          <x14:cfRule type="containsText" priority="909" operator="containsText" id="{73B4AE85-8748-41FD-91EC-545474459F1B}">
            <xm:f>NOT(ISERROR(SEARCH($M$71,M36)))</xm:f>
            <xm:f>$M$71</xm:f>
            <x14:dxf>
              <fill>
                <patternFill>
                  <bgColor rgb="FFFFC000"/>
                </patternFill>
              </fill>
            </x14:dxf>
          </x14:cfRule>
          <x14:cfRule type="containsText" priority="910" operator="containsText" id="{25363A97-4203-466A-B45F-F137EFD9C07F}">
            <xm:f>NOT(ISERROR(SEARCH($M$70,M36)))</xm:f>
            <xm:f>$M$70</xm:f>
            <x14:dxf>
              <fill>
                <patternFill>
                  <bgColor rgb="FFFFFF00"/>
                </patternFill>
              </fill>
            </x14:dxf>
          </x14:cfRule>
          <x14:cfRule type="containsText" priority="911" operator="containsText" id="{800E9EE9-CB1B-414F-89B5-28DDCAE69166}">
            <xm:f>NOT(ISERROR(SEARCH($M$69,M36)))</xm:f>
            <xm:f>$M$69</xm:f>
            <x14:dxf>
              <fill>
                <patternFill>
                  <bgColor rgb="FF92D050"/>
                </patternFill>
              </fill>
            </x14:dxf>
          </x14:cfRule>
          <xm:sqref>M36</xm:sqref>
        </x14:conditionalFormatting>
        <x14:conditionalFormatting xmlns:xm="http://schemas.microsoft.com/office/excel/2006/main">
          <x14:cfRule type="containsText" priority="904" operator="containsText" id="{57D70F32-1C58-4D7D-958C-3664C4D26371}">
            <xm:f>NOT(ISERROR(SEARCH($M$72,M34)))</xm:f>
            <xm:f>$M$72</xm:f>
            <x14:dxf>
              <fill>
                <patternFill>
                  <bgColor rgb="FFFF0000"/>
                </patternFill>
              </fill>
            </x14:dxf>
          </x14:cfRule>
          <x14:cfRule type="containsText" priority="905" operator="containsText" id="{ED89A6EC-1994-450D-83FE-BD8F82D258FC}">
            <xm:f>NOT(ISERROR(SEARCH($M$71,M34)))</xm:f>
            <xm:f>$M$71</xm:f>
            <x14:dxf>
              <fill>
                <patternFill>
                  <bgColor rgb="FFFFC000"/>
                </patternFill>
              </fill>
            </x14:dxf>
          </x14:cfRule>
          <x14:cfRule type="containsText" priority="906" operator="containsText" id="{B2E980F3-0A39-44EF-8F07-0E25E14340EE}">
            <xm:f>NOT(ISERROR(SEARCH($M$70,M34)))</xm:f>
            <xm:f>$M$70</xm:f>
            <x14:dxf>
              <fill>
                <patternFill>
                  <bgColor rgb="FFFFFF00"/>
                </patternFill>
              </fill>
            </x14:dxf>
          </x14:cfRule>
          <x14:cfRule type="containsText" priority="907" operator="containsText" id="{1139C7B5-134C-4381-86EE-D94DE3F514EB}">
            <xm:f>NOT(ISERROR(SEARCH($M$69,M34)))</xm:f>
            <xm:f>$M$69</xm:f>
            <x14:dxf>
              <fill>
                <patternFill>
                  <bgColor rgb="FF92D050"/>
                </patternFill>
              </fill>
            </x14:dxf>
          </x14:cfRule>
          <xm:sqref>M34</xm:sqref>
        </x14:conditionalFormatting>
        <x14:conditionalFormatting xmlns:xm="http://schemas.microsoft.com/office/excel/2006/main">
          <x14:cfRule type="containsText" priority="896" operator="containsText" id="{CBBBC074-3439-40EC-829C-608C9064FBCC}">
            <xm:f>NOT(ISERROR(SEARCH($I$69,X12)))</xm:f>
            <xm:f>$I$69</xm:f>
            <x14:dxf>
              <fill>
                <patternFill>
                  <fgColor rgb="FF92D050"/>
                  <bgColor rgb="FF92D050"/>
                </patternFill>
              </fill>
            </x14:dxf>
          </x14:cfRule>
          <x14:cfRule type="containsText" priority="897" operator="containsText" id="{96621705-880C-4CC5-A17F-E977A66666B8}">
            <xm:f>NOT(ISERROR(SEARCH($I$70,X12)))</xm:f>
            <xm:f>$I$70</xm:f>
            <x14:dxf>
              <fill>
                <patternFill>
                  <bgColor rgb="FF00B050"/>
                </patternFill>
              </fill>
            </x14:dxf>
          </x14:cfRule>
          <x14:cfRule type="containsText" priority="898" operator="containsText" id="{F4E4D659-43BE-43BF-91B7-16458C1710EB}">
            <xm:f>NOT(ISERROR(SEARCH($I$73,X12)))</xm:f>
            <xm:f>$I$73</xm:f>
            <x14:dxf>
              <fill>
                <patternFill>
                  <bgColor rgb="FFFF0000"/>
                </patternFill>
              </fill>
            </x14:dxf>
          </x14:cfRule>
          <x14:cfRule type="containsText" priority="899" operator="containsText" id="{CFEB9205-1C0A-4A3C-A8CC-4DA27F4A9652}">
            <xm:f>NOT(ISERROR(SEARCH($I$72,X12)))</xm:f>
            <xm:f>$I$72</xm:f>
            <x14:dxf>
              <fill>
                <patternFill>
                  <fgColor rgb="FFFFC000"/>
                  <bgColor rgb="FFFFC000"/>
                </patternFill>
              </fill>
            </x14:dxf>
          </x14:cfRule>
          <x14:cfRule type="containsText" priority="900" operator="containsText" id="{345E95E0-EE4E-4AF4-A973-4B9AB18CA0AF}">
            <xm:f>NOT(ISERROR(SEARCH($I$71,X12)))</xm:f>
            <xm:f>$I$71</xm:f>
            <x14:dxf>
              <fill>
                <patternFill>
                  <fgColor rgb="FFFFFF00"/>
                  <bgColor rgb="FFFFFF00"/>
                </patternFill>
              </fill>
            </x14:dxf>
          </x14:cfRule>
          <x14:cfRule type="containsText" priority="901" operator="containsText" id="{A3430639-FBE7-43D3-A9FE-39D3F33D20E6}">
            <xm:f>NOT(ISERROR(SEARCH($I$70,X12)))</xm:f>
            <xm:f>$I$70</xm:f>
            <x14:dxf>
              <fill>
                <patternFill>
                  <bgColor theme="0" tint="-0.14996795556505021"/>
                </patternFill>
              </fill>
            </x14:dxf>
          </x14:cfRule>
          <x14:cfRule type="cellIs" priority="902" operator="equal" id="{F620BD47-E50A-4F22-BBA8-175CC204D7AD}">
            <xm:f>'https://solidarias-my.sharepoint.com/personal/marisol_viveros_uaeos_gov_co/Documents/Varios/Planes integrados 2022/[MAPA_RIESGOS_UAEOS_2022.xlsx]Tabla probabiidad'!#REF!</xm:f>
            <x14:dxf>
              <fill>
                <patternFill>
                  <fgColor theme="6"/>
                </patternFill>
              </fill>
            </x14:dxf>
          </x14:cfRule>
          <x14:cfRule type="cellIs" priority="903" operator="equal" id="{FFFA483C-A73E-44B9-9D72-FF511A54A81C}">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X12</xm:sqref>
        </x14:conditionalFormatting>
        <x14:conditionalFormatting xmlns:xm="http://schemas.microsoft.com/office/excel/2006/main">
          <x14:cfRule type="containsText" priority="888" operator="containsText" id="{00A2F7F5-F153-48CB-811B-4EB5A05ABBCC}">
            <xm:f>NOT(ISERROR(SEARCH($I$69,X13)))</xm:f>
            <xm:f>$I$69</xm:f>
            <x14:dxf>
              <fill>
                <patternFill>
                  <fgColor rgb="FF92D050"/>
                  <bgColor rgb="FF92D050"/>
                </patternFill>
              </fill>
            </x14:dxf>
          </x14:cfRule>
          <x14:cfRule type="containsText" priority="889" operator="containsText" id="{1AC2667E-FD3E-4CCA-B523-80813070D376}">
            <xm:f>NOT(ISERROR(SEARCH($I$70,X13)))</xm:f>
            <xm:f>$I$70</xm:f>
            <x14:dxf>
              <fill>
                <patternFill>
                  <bgColor rgb="FF00B050"/>
                </patternFill>
              </fill>
            </x14:dxf>
          </x14:cfRule>
          <x14:cfRule type="containsText" priority="890" operator="containsText" id="{8EB76D89-CC35-4C57-8D72-01637066C80D}">
            <xm:f>NOT(ISERROR(SEARCH($I$73,X13)))</xm:f>
            <xm:f>$I$73</xm:f>
            <x14:dxf>
              <fill>
                <patternFill>
                  <bgColor rgb="FFFF0000"/>
                </patternFill>
              </fill>
            </x14:dxf>
          </x14:cfRule>
          <x14:cfRule type="containsText" priority="891" operator="containsText" id="{D73DC282-B1F3-4F61-B09E-E788BA6D381E}">
            <xm:f>NOT(ISERROR(SEARCH($I$72,X13)))</xm:f>
            <xm:f>$I$72</xm:f>
            <x14:dxf>
              <fill>
                <patternFill>
                  <fgColor rgb="FFFFC000"/>
                  <bgColor rgb="FFFFC000"/>
                </patternFill>
              </fill>
            </x14:dxf>
          </x14:cfRule>
          <x14:cfRule type="containsText" priority="892" operator="containsText" id="{D5AEA6E6-D427-4D17-A578-08EA771AECD0}">
            <xm:f>NOT(ISERROR(SEARCH($I$71,X13)))</xm:f>
            <xm:f>$I$71</xm:f>
            <x14:dxf>
              <fill>
                <patternFill>
                  <fgColor rgb="FFFFFF00"/>
                  <bgColor rgb="FFFFFF00"/>
                </patternFill>
              </fill>
            </x14:dxf>
          </x14:cfRule>
          <x14:cfRule type="containsText" priority="893" operator="containsText" id="{EB3706D8-6EA4-4754-B2C6-9E0748E22287}">
            <xm:f>NOT(ISERROR(SEARCH($I$70,X13)))</xm:f>
            <xm:f>$I$70</xm:f>
            <x14:dxf>
              <fill>
                <patternFill>
                  <bgColor theme="0" tint="-0.14996795556505021"/>
                </patternFill>
              </fill>
            </x14:dxf>
          </x14:cfRule>
          <x14:cfRule type="cellIs" priority="894" operator="equal" id="{CD911E9E-D4E5-46C4-9EA7-6F1BA82416FA}">
            <xm:f>'https://solidarias-my.sharepoint.com/personal/marisol_viveros_uaeos_gov_co/Documents/Varios/Planes integrados 2022/[MAPA_RIESGOS_UAEOS_2022.xlsx]Tabla probabiidad'!#REF!</xm:f>
            <x14:dxf>
              <fill>
                <patternFill>
                  <fgColor theme="6"/>
                </patternFill>
              </fill>
            </x14:dxf>
          </x14:cfRule>
          <x14:cfRule type="cellIs" priority="895" operator="equal" id="{5210932F-4DEC-4B4B-A72D-17E7758371F9}">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X13:X16</xm:sqref>
        </x14:conditionalFormatting>
        <x14:conditionalFormatting xmlns:xm="http://schemas.microsoft.com/office/excel/2006/main">
          <x14:cfRule type="containsText" priority="880" operator="containsText" id="{3EC95BC5-6278-4C6D-8BE0-E641F16207CC}">
            <xm:f>NOT(ISERROR(SEARCH($I$69,X17)))</xm:f>
            <xm:f>$I$69</xm:f>
            <x14:dxf>
              <fill>
                <patternFill>
                  <fgColor rgb="FF92D050"/>
                  <bgColor rgb="FF92D050"/>
                </patternFill>
              </fill>
            </x14:dxf>
          </x14:cfRule>
          <x14:cfRule type="containsText" priority="881" operator="containsText" id="{E59ECC28-53D2-4763-9A93-62BE3B70478E}">
            <xm:f>NOT(ISERROR(SEARCH($I$70,X17)))</xm:f>
            <xm:f>$I$70</xm:f>
            <x14:dxf>
              <fill>
                <patternFill>
                  <bgColor rgb="FF00B050"/>
                </patternFill>
              </fill>
            </x14:dxf>
          </x14:cfRule>
          <x14:cfRule type="containsText" priority="882" operator="containsText" id="{979CD190-690F-4A37-A514-348A6F32CA1D}">
            <xm:f>NOT(ISERROR(SEARCH($I$73,X17)))</xm:f>
            <xm:f>$I$73</xm:f>
            <x14:dxf>
              <fill>
                <patternFill>
                  <bgColor rgb="FFFF0000"/>
                </patternFill>
              </fill>
            </x14:dxf>
          </x14:cfRule>
          <x14:cfRule type="containsText" priority="883" operator="containsText" id="{99FA9C9F-C2B1-46FB-B1D1-586DABC91840}">
            <xm:f>NOT(ISERROR(SEARCH($I$72,X17)))</xm:f>
            <xm:f>$I$72</xm:f>
            <x14:dxf>
              <fill>
                <patternFill>
                  <fgColor rgb="FFFFC000"/>
                  <bgColor rgb="FFFFC000"/>
                </patternFill>
              </fill>
            </x14:dxf>
          </x14:cfRule>
          <x14:cfRule type="containsText" priority="884" operator="containsText" id="{78F2E88B-BB3B-4779-8C0E-09D98D333C74}">
            <xm:f>NOT(ISERROR(SEARCH($I$71,X17)))</xm:f>
            <xm:f>$I$71</xm:f>
            <x14:dxf>
              <fill>
                <patternFill>
                  <fgColor rgb="FFFFFF00"/>
                  <bgColor rgb="FFFFFF00"/>
                </patternFill>
              </fill>
            </x14:dxf>
          </x14:cfRule>
          <x14:cfRule type="containsText" priority="885" operator="containsText" id="{A1F91DDF-491E-43D1-9165-6CFB041B7007}">
            <xm:f>NOT(ISERROR(SEARCH($I$70,X17)))</xm:f>
            <xm:f>$I$70</xm:f>
            <x14:dxf>
              <fill>
                <patternFill>
                  <bgColor theme="0" tint="-0.14996795556505021"/>
                </patternFill>
              </fill>
            </x14:dxf>
          </x14:cfRule>
          <x14:cfRule type="cellIs" priority="886" operator="equal" id="{2D68AFA5-817D-4556-B899-BCCFD4ABC5EC}">
            <xm:f>'https://solidarias-my.sharepoint.com/personal/marisol_viveros_uaeos_gov_co/Documents/Varios/Planes integrados 2022/[MAPA_RIESGOS_UAEOS_2022.xlsx]Tabla probabiidad'!#REF!</xm:f>
            <x14:dxf>
              <fill>
                <patternFill>
                  <fgColor theme="6"/>
                </patternFill>
              </fill>
            </x14:dxf>
          </x14:cfRule>
          <x14:cfRule type="cellIs" priority="887" operator="equal" id="{388636AD-8DC4-4901-B820-F5D7F50DD5B7}">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X17</xm:sqref>
        </x14:conditionalFormatting>
        <x14:conditionalFormatting xmlns:xm="http://schemas.microsoft.com/office/excel/2006/main">
          <x14:cfRule type="containsText" priority="872" operator="containsText" id="{F358AB4C-D778-4BB4-B48C-850B8608A516}">
            <xm:f>NOT(ISERROR(SEARCH($I$69,X19)))</xm:f>
            <xm:f>$I$69</xm:f>
            <x14:dxf>
              <fill>
                <patternFill>
                  <fgColor rgb="FF92D050"/>
                  <bgColor rgb="FF92D050"/>
                </patternFill>
              </fill>
            </x14:dxf>
          </x14:cfRule>
          <x14:cfRule type="containsText" priority="873" operator="containsText" id="{C078634A-18D0-4CF7-8433-9841CB1ACE0C}">
            <xm:f>NOT(ISERROR(SEARCH($I$70,X19)))</xm:f>
            <xm:f>$I$70</xm:f>
            <x14:dxf>
              <fill>
                <patternFill>
                  <bgColor rgb="FF00B050"/>
                </patternFill>
              </fill>
            </x14:dxf>
          </x14:cfRule>
          <x14:cfRule type="containsText" priority="874" operator="containsText" id="{A59EE3AC-A73E-438F-ACAC-51D1ACFFB26E}">
            <xm:f>NOT(ISERROR(SEARCH($I$73,X19)))</xm:f>
            <xm:f>$I$73</xm:f>
            <x14:dxf>
              <fill>
                <patternFill>
                  <bgColor rgb="FFFF0000"/>
                </patternFill>
              </fill>
            </x14:dxf>
          </x14:cfRule>
          <x14:cfRule type="containsText" priority="875" operator="containsText" id="{41693C93-9ECD-4C4C-A3F4-4FCE9B3E6636}">
            <xm:f>NOT(ISERROR(SEARCH($I$72,X19)))</xm:f>
            <xm:f>$I$72</xm:f>
            <x14:dxf>
              <fill>
                <patternFill>
                  <fgColor rgb="FFFFC000"/>
                  <bgColor rgb="FFFFC000"/>
                </patternFill>
              </fill>
            </x14:dxf>
          </x14:cfRule>
          <x14:cfRule type="containsText" priority="876" operator="containsText" id="{4AA7801E-2DC3-4557-9754-708C6621545F}">
            <xm:f>NOT(ISERROR(SEARCH($I$71,X19)))</xm:f>
            <xm:f>$I$71</xm:f>
            <x14:dxf>
              <fill>
                <patternFill>
                  <fgColor rgb="FFFFFF00"/>
                  <bgColor rgb="FFFFFF00"/>
                </patternFill>
              </fill>
            </x14:dxf>
          </x14:cfRule>
          <x14:cfRule type="containsText" priority="877" operator="containsText" id="{3C452E73-236A-4BEF-AD7E-F8E11E7FF6E5}">
            <xm:f>NOT(ISERROR(SEARCH($I$70,X19)))</xm:f>
            <xm:f>$I$70</xm:f>
            <x14:dxf>
              <fill>
                <patternFill>
                  <bgColor theme="0" tint="-0.14996795556505021"/>
                </patternFill>
              </fill>
            </x14:dxf>
          </x14:cfRule>
          <x14:cfRule type="cellIs" priority="878" operator="equal" id="{B85249B8-EFAE-4B9C-AEFF-175A148E659F}">
            <xm:f>'https://solidarias-my.sharepoint.com/personal/marisol_viveros_uaeos_gov_co/Documents/Varios/Planes integrados 2022/[MAPA_RIESGOS_UAEOS_2022.xlsx]Tabla probabiidad'!#REF!</xm:f>
            <x14:dxf>
              <fill>
                <patternFill>
                  <fgColor theme="6"/>
                </patternFill>
              </fill>
            </x14:dxf>
          </x14:cfRule>
          <x14:cfRule type="cellIs" priority="879" operator="equal" id="{23C8CBA6-AF7C-4F67-B6B0-89DC75FB2784}">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X19</xm:sqref>
        </x14:conditionalFormatting>
        <x14:conditionalFormatting xmlns:xm="http://schemas.microsoft.com/office/excel/2006/main">
          <x14:cfRule type="containsText" priority="864" operator="containsText" id="{A751FEE4-D773-47FB-9324-16F6234E39CD}">
            <xm:f>NOT(ISERROR(SEARCH($I$69,X18)))</xm:f>
            <xm:f>$I$69</xm:f>
            <x14:dxf>
              <fill>
                <patternFill>
                  <fgColor rgb="FF92D050"/>
                  <bgColor rgb="FF92D050"/>
                </patternFill>
              </fill>
            </x14:dxf>
          </x14:cfRule>
          <x14:cfRule type="containsText" priority="865" operator="containsText" id="{D107F344-37F9-4089-9B68-97C4816607BA}">
            <xm:f>NOT(ISERROR(SEARCH($I$70,X18)))</xm:f>
            <xm:f>$I$70</xm:f>
            <x14:dxf>
              <fill>
                <patternFill>
                  <bgColor rgb="FF00B050"/>
                </patternFill>
              </fill>
            </x14:dxf>
          </x14:cfRule>
          <x14:cfRule type="containsText" priority="866" operator="containsText" id="{65DF8A8E-99E6-4377-A1B6-5034354A1199}">
            <xm:f>NOT(ISERROR(SEARCH($I$73,X18)))</xm:f>
            <xm:f>$I$73</xm:f>
            <x14:dxf>
              <fill>
                <patternFill>
                  <bgColor rgb="FFFF0000"/>
                </patternFill>
              </fill>
            </x14:dxf>
          </x14:cfRule>
          <x14:cfRule type="containsText" priority="867" operator="containsText" id="{330FA896-4AE6-4B30-8A05-98E3308D4F03}">
            <xm:f>NOT(ISERROR(SEARCH($I$72,X18)))</xm:f>
            <xm:f>$I$72</xm:f>
            <x14:dxf>
              <fill>
                <patternFill>
                  <fgColor rgb="FFFFC000"/>
                  <bgColor rgb="FFFFC000"/>
                </patternFill>
              </fill>
            </x14:dxf>
          </x14:cfRule>
          <x14:cfRule type="containsText" priority="868" operator="containsText" id="{D1312E65-2D54-476B-8939-03103EF57066}">
            <xm:f>NOT(ISERROR(SEARCH($I$71,X18)))</xm:f>
            <xm:f>$I$71</xm:f>
            <x14:dxf>
              <fill>
                <patternFill>
                  <fgColor rgb="FFFFFF00"/>
                  <bgColor rgb="FFFFFF00"/>
                </patternFill>
              </fill>
            </x14:dxf>
          </x14:cfRule>
          <x14:cfRule type="containsText" priority="869" operator="containsText" id="{8B6273EB-083C-4EE9-BC06-526871F4C8EB}">
            <xm:f>NOT(ISERROR(SEARCH($I$70,X18)))</xm:f>
            <xm:f>$I$70</xm:f>
            <x14:dxf>
              <fill>
                <patternFill>
                  <bgColor theme="0" tint="-0.14996795556505021"/>
                </patternFill>
              </fill>
            </x14:dxf>
          </x14:cfRule>
          <x14:cfRule type="cellIs" priority="870" operator="equal" id="{A336B4B8-9068-4710-A930-0020A73A3AEA}">
            <xm:f>'https://solidarias-my.sharepoint.com/personal/marisol_viveros_uaeos_gov_co/Documents/Varios/Planes integrados 2022/[MAPA_RIESGOS_UAEOS_2022.xlsx]Tabla probabiidad'!#REF!</xm:f>
            <x14:dxf>
              <fill>
                <patternFill>
                  <fgColor theme="6"/>
                </patternFill>
              </fill>
            </x14:dxf>
          </x14:cfRule>
          <x14:cfRule type="cellIs" priority="871" operator="equal" id="{ABAB6265-A10A-4563-BB9E-A4E17BBE7EE0}">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X18</xm:sqref>
        </x14:conditionalFormatting>
        <x14:conditionalFormatting xmlns:xm="http://schemas.microsoft.com/office/excel/2006/main">
          <x14:cfRule type="containsText" priority="856" operator="containsText" id="{58CD4DC3-AC83-4985-BBE5-5A6E4CF79A0A}">
            <xm:f>NOT(ISERROR(SEARCH($I$69,X20)))</xm:f>
            <xm:f>$I$69</xm:f>
            <x14:dxf>
              <fill>
                <patternFill>
                  <fgColor rgb="FF92D050"/>
                  <bgColor rgb="FF92D050"/>
                </patternFill>
              </fill>
            </x14:dxf>
          </x14:cfRule>
          <x14:cfRule type="containsText" priority="857" operator="containsText" id="{3E05B4E0-4B43-41FD-A141-DD4FF4DD3261}">
            <xm:f>NOT(ISERROR(SEARCH($I$70,X20)))</xm:f>
            <xm:f>$I$70</xm:f>
            <x14:dxf>
              <fill>
                <patternFill>
                  <bgColor rgb="FF00B050"/>
                </patternFill>
              </fill>
            </x14:dxf>
          </x14:cfRule>
          <x14:cfRule type="containsText" priority="858" operator="containsText" id="{D3AF81A1-33DA-4ADC-B8CB-4F19C6A196C2}">
            <xm:f>NOT(ISERROR(SEARCH($I$73,X20)))</xm:f>
            <xm:f>$I$73</xm:f>
            <x14:dxf>
              <fill>
                <patternFill>
                  <bgColor rgb="FFFF0000"/>
                </patternFill>
              </fill>
            </x14:dxf>
          </x14:cfRule>
          <x14:cfRule type="containsText" priority="859" operator="containsText" id="{A68755BA-5521-47D6-8918-046B05A9F940}">
            <xm:f>NOT(ISERROR(SEARCH($I$72,X20)))</xm:f>
            <xm:f>$I$72</xm:f>
            <x14:dxf>
              <fill>
                <patternFill>
                  <fgColor rgb="FFFFC000"/>
                  <bgColor rgb="FFFFC000"/>
                </patternFill>
              </fill>
            </x14:dxf>
          </x14:cfRule>
          <x14:cfRule type="containsText" priority="860" operator="containsText" id="{5C677039-96A9-4F61-AA3C-5A5A64DA2E69}">
            <xm:f>NOT(ISERROR(SEARCH($I$71,X20)))</xm:f>
            <xm:f>$I$71</xm:f>
            <x14:dxf>
              <fill>
                <patternFill>
                  <fgColor rgb="FFFFFF00"/>
                  <bgColor rgb="FFFFFF00"/>
                </patternFill>
              </fill>
            </x14:dxf>
          </x14:cfRule>
          <x14:cfRule type="containsText" priority="861" operator="containsText" id="{B124B1BD-7EAA-4A1B-BE82-5ED6FAD8DCF7}">
            <xm:f>NOT(ISERROR(SEARCH($I$70,X20)))</xm:f>
            <xm:f>$I$70</xm:f>
            <x14:dxf>
              <fill>
                <patternFill>
                  <bgColor theme="0" tint="-0.14996795556505021"/>
                </patternFill>
              </fill>
            </x14:dxf>
          </x14:cfRule>
          <x14:cfRule type="cellIs" priority="862" operator="equal" id="{5E03825E-91D3-40F8-AD2A-7C484259C666}">
            <xm:f>'https://solidarias-my.sharepoint.com/personal/marisol_viveros_uaeos_gov_co/Documents/Varios/Planes integrados 2022/[MAPA_RIESGOS_UAEOS_2022.xlsx]Tabla probabiidad'!#REF!</xm:f>
            <x14:dxf>
              <fill>
                <patternFill>
                  <fgColor theme="6"/>
                </patternFill>
              </fill>
            </x14:dxf>
          </x14:cfRule>
          <x14:cfRule type="cellIs" priority="863" operator="equal" id="{55E90559-0989-4700-B637-CDC11D203D97}">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X20</xm:sqref>
        </x14:conditionalFormatting>
        <x14:conditionalFormatting xmlns:xm="http://schemas.microsoft.com/office/excel/2006/main">
          <x14:cfRule type="containsText" priority="848" operator="containsText" id="{A0278C2D-2839-49A5-AB73-949273A02A91}">
            <xm:f>NOT(ISERROR(SEARCH($I$69,X21)))</xm:f>
            <xm:f>$I$69</xm:f>
            <x14:dxf>
              <fill>
                <patternFill>
                  <fgColor rgb="FF92D050"/>
                  <bgColor rgb="FF92D050"/>
                </patternFill>
              </fill>
            </x14:dxf>
          </x14:cfRule>
          <x14:cfRule type="containsText" priority="849" operator="containsText" id="{1D5879E0-BC1C-4A16-AB6F-CCD07BD0B085}">
            <xm:f>NOT(ISERROR(SEARCH($I$70,X21)))</xm:f>
            <xm:f>$I$70</xm:f>
            <x14:dxf>
              <fill>
                <patternFill>
                  <bgColor rgb="FF00B050"/>
                </patternFill>
              </fill>
            </x14:dxf>
          </x14:cfRule>
          <x14:cfRule type="containsText" priority="850" operator="containsText" id="{770EFABD-8467-4986-B89E-15246A7C4E04}">
            <xm:f>NOT(ISERROR(SEARCH($I$73,X21)))</xm:f>
            <xm:f>$I$73</xm:f>
            <x14:dxf>
              <fill>
                <patternFill>
                  <bgColor rgb="FFFF0000"/>
                </patternFill>
              </fill>
            </x14:dxf>
          </x14:cfRule>
          <x14:cfRule type="containsText" priority="851" operator="containsText" id="{C57C7554-C971-46CB-93D3-F40A4BBE4411}">
            <xm:f>NOT(ISERROR(SEARCH($I$72,X21)))</xm:f>
            <xm:f>$I$72</xm:f>
            <x14:dxf>
              <fill>
                <patternFill>
                  <fgColor rgb="FFFFC000"/>
                  <bgColor rgb="FFFFC000"/>
                </patternFill>
              </fill>
            </x14:dxf>
          </x14:cfRule>
          <x14:cfRule type="containsText" priority="852" operator="containsText" id="{17911579-6F6B-4AD9-B306-11DD422A8AFC}">
            <xm:f>NOT(ISERROR(SEARCH($I$71,X21)))</xm:f>
            <xm:f>$I$71</xm:f>
            <x14:dxf>
              <fill>
                <patternFill>
                  <fgColor rgb="FFFFFF00"/>
                  <bgColor rgb="FFFFFF00"/>
                </patternFill>
              </fill>
            </x14:dxf>
          </x14:cfRule>
          <x14:cfRule type="containsText" priority="853" operator="containsText" id="{8A24251A-7DE7-4937-8029-DDF5E464D0AD}">
            <xm:f>NOT(ISERROR(SEARCH($I$70,X21)))</xm:f>
            <xm:f>$I$70</xm:f>
            <x14:dxf>
              <fill>
                <patternFill>
                  <bgColor theme="0" tint="-0.14996795556505021"/>
                </patternFill>
              </fill>
            </x14:dxf>
          </x14:cfRule>
          <x14:cfRule type="cellIs" priority="854" operator="equal" id="{FB4F7D1B-D27F-4EC4-8D31-03A78ADABB77}">
            <xm:f>'https://solidarias-my.sharepoint.com/personal/marisol_viveros_uaeos_gov_co/Documents/Varios/Planes integrados 2022/[MAPA_RIESGOS_UAEOS_2022.xlsx]Tabla probabiidad'!#REF!</xm:f>
            <x14:dxf>
              <fill>
                <patternFill>
                  <fgColor theme="6"/>
                </patternFill>
              </fill>
            </x14:dxf>
          </x14:cfRule>
          <x14:cfRule type="cellIs" priority="855" operator="equal" id="{D6188F18-8839-422E-9E4E-814214FD74C4}">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X21</xm:sqref>
        </x14:conditionalFormatting>
        <x14:conditionalFormatting xmlns:xm="http://schemas.microsoft.com/office/excel/2006/main">
          <x14:cfRule type="containsText" priority="840" operator="containsText" id="{89C694C1-D2F2-4282-BC87-E93487E5DF05}">
            <xm:f>NOT(ISERROR(SEARCH($I$69,X22)))</xm:f>
            <xm:f>$I$69</xm:f>
            <x14:dxf>
              <fill>
                <patternFill>
                  <fgColor rgb="FF92D050"/>
                  <bgColor rgb="FF92D050"/>
                </patternFill>
              </fill>
            </x14:dxf>
          </x14:cfRule>
          <x14:cfRule type="containsText" priority="841" operator="containsText" id="{A0254E39-9CC6-4D41-A6B8-189B400BFB94}">
            <xm:f>NOT(ISERROR(SEARCH($I$70,X22)))</xm:f>
            <xm:f>$I$70</xm:f>
            <x14:dxf>
              <fill>
                <patternFill>
                  <bgColor rgb="FF00B050"/>
                </patternFill>
              </fill>
            </x14:dxf>
          </x14:cfRule>
          <x14:cfRule type="containsText" priority="842" operator="containsText" id="{70404A85-BF39-47FD-97A1-14897FEA65BB}">
            <xm:f>NOT(ISERROR(SEARCH($I$73,X22)))</xm:f>
            <xm:f>$I$73</xm:f>
            <x14:dxf>
              <fill>
                <patternFill>
                  <bgColor rgb="FFFF0000"/>
                </patternFill>
              </fill>
            </x14:dxf>
          </x14:cfRule>
          <x14:cfRule type="containsText" priority="843" operator="containsText" id="{FDD693AD-487C-43C4-85AC-383828C59AAA}">
            <xm:f>NOT(ISERROR(SEARCH($I$72,X22)))</xm:f>
            <xm:f>$I$72</xm:f>
            <x14:dxf>
              <fill>
                <patternFill>
                  <fgColor rgb="FFFFC000"/>
                  <bgColor rgb="FFFFC000"/>
                </patternFill>
              </fill>
            </x14:dxf>
          </x14:cfRule>
          <x14:cfRule type="containsText" priority="844" operator="containsText" id="{12499281-D048-4B91-9D6D-07623BD414C9}">
            <xm:f>NOT(ISERROR(SEARCH($I$71,X22)))</xm:f>
            <xm:f>$I$71</xm:f>
            <x14:dxf>
              <fill>
                <patternFill>
                  <fgColor rgb="FFFFFF00"/>
                  <bgColor rgb="FFFFFF00"/>
                </patternFill>
              </fill>
            </x14:dxf>
          </x14:cfRule>
          <x14:cfRule type="containsText" priority="845" operator="containsText" id="{4D889697-15F9-472F-B996-04BB0CE1A950}">
            <xm:f>NOT(ISERROR(SEARCH($I$70,X22)))</xm:f>
            <xm:f>$I$70</xm:f>
            <x14:dxf>
              <fill>
                <patternFill>
                  <bgColor theme="0" tint="-0.14996795556505021"/>
                </patternFill>
              </fill>
            </x14:dxf>
          </x14:cfRule>
          <x14:cfRule type="cellIs" priority="846" operator="equal" id="{33971876-70AB-43A0-BA5B-697AE63C76A9}">
            <xm:f>'https://solidarias-my.sharepoint.com/personal/marisol_viveros_uaeos_gov_co/Documents/Varios/Planes integrados 2022/[MAPA_RIESGOS_UAEOS_2022.xlsx]Tabla probabiidad'!#REF!</xm:f>
            <x14:dxf>
              <fill>
                <patternFill>
                  <fgColor theme="6"/>
                </patternFill>
              </fill>
            </x14:dxf>
          </x14:cfRule>
          <x14:cfRule type="cellIs" priority="847" operator="equal" id="{72A3756D-6313-48A9-852A-6C13015A11BF}">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X22</xm:sqref>
        </x14:conditionalFormatting>
        <x14:conditionalFormatting xmlns:xm="http://schemas.microsoft.com/office/excel/2006/main">
          <x14:cfRule type="containsText" priority="832" operator="containsText" id="{7AAB5F4B-9C1C-4200-84E1-B68A5482BE80}">
            <xm:f>NOT(ISERROR(SEARCH($I$69,X23)))</xm:f>
            <xm:f>$I$69</xm:f>
            <x14:dxf>
              <fill>
                <patternFill>
                  <fgColor rgb="FF92D050"/>
                  <bgColor rgb="FF92D050"/>
                </patternFill>
              </fill>
            </x14:dxf>
          </x14:cfRule>
          <x14:cfRule type="containsText" priority="833" operator="containsText" id="{35A6C844-9296-499A-AF19-4F8EB47F6AEF}">
            <xm:f>NOT(ISERROR(SEARCH($I$70,X23)))</xm:f>
            <xm:f>$I$70</xm:f>
            <x14:dxf>
              <fill>
                <patternFill>
                  <bgColor rgb="FF00B050"/>
                </patternFill>
              </fill>
            </x14:dxf>
          </x14:cfRule>
          <x14:cfRule type="containsText" priority="834" operator="containsText" id="{30EA6456-49AF-4015-B726-5C9F20ECE484}">
            <xm:f>NOT(ISERROR(SEARCH($I$73,X23)))</xm:f>
            <xm:f>$I$73</xm:f>
            <x14:dxf>
              <fill>
                <patternFill>
                  <bgColor rgb="FFFF0000"/>
                </patternFill>
              </fill>
            </x14:dxf>
          </x14:cfRule>
          <x14:cfRule type="containsText" priority="835" operator="containsText" id="{9E4D88F2-D9A0-45EF-A732-4CAA641DCFAE}">
            <xm:f>NOT(ISERROR(SEARCH($I$72,X23)))</xm:f>
            <xm:f>$I$72</xm:f>
            <x14:dxf>
              <fill>
                <patternFill>
                  <fgColor rgb="FFFFC000"/>
                  <bgColor rgb="FFFFC000"/>
                </patternFill>
              </fill>
            </x14:dxf>
          </x14:cfRule>
          <x14:cfRule type="containsText" priority="836" operator="containsText" id="{A8588F5D-7F88-4622-8DB0-90888EAB4422}">
            <xm:f>NOT(ISERROR(SEARCH($I$71,X23)))</xm:f>
            <xm:f>$I$71</xm:f>
            <x14:dxf>
              <fill>
                <patternFill>
                  <fgColor rgb="FFFFFF00"/>
                  <bgColor rgb="FFFFFF00"/>
                </patternFill>
              </fill>
            </x14:dxf>
          </x14:cfRule>
          <x14:cfRule type="containsText" priority="837" operator="containsText" id="{D2D94775-F604-4085-AAFC-3BF00E4397DC}">
            <xm:f>NOT(ISERROR(SEARCH($I$70,X23)))</xm:f>
            <xm:f>$I$70</xm:f>
            <x14:dxf>
              <fill>
                <patternFill>
                  <bgColor theme="0" tint="-0.14996795556505021"/>
                </patternFill>
              </fill>
            </x14:dxf>
          </x14:cfRule>
          <x14:cfRule type="cellIs" priority="838" operator="equal" id="{323EC252-B05C-48BD-9633-1684067EC4B5}">
            <xm:f>'https://solidarias-my.sharepoint.com/personal/marisol_viveros_uaeos_gov_co/Documents/Varios/Planes integrados 2022/[MAPA_RIESGOS_UAEOS_2022.xlsx]Tabla probabiidad'!#REF!</xm:f>
            <x14:dxf>
              <fill>
                <patternFill>
                  <fgColor theme="6"/>
                </patternFill>
              </fill>
            </x14:dxf>
          </x14:cfRule>
          <x14:cfRule type="cellIs" priority="839" operator="equal" id="{193CC15B-B2C0-4A0C-8D6F-3C2F19DE6348}">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X23</xm:sqref>
        </x14:conditionalFormatting>
        <x14:conditionalFormatting xmlns:xm="http://schemas.microsoft.com/office/excel/2006/main">
          <x14:cfRule type="containsText" priority="824" operator="containsText" id="{30CF8136-113E-42B2-901F-466AAA386FEE}">
            <xm:f>NOT(ISERROR(SEARCH($I$69,X25)))</xm:f>
            <xm:f>$I$69</xm:f>
            <x14:dxf>
              <fill>
                <patternFill>
                  <fgColor rgb="FF92D050"/>
                  <bgColor rgb="FF92D050"/>
                </patternFill>
              </fill>
            </x14:dxf>
          </x14:cfRule>
          <x14:cfRule type="containsText" priority="825" operator="containsText" id="{6CA13392-54E7-4AF0-8534-4E802C317587}">
            <xm:f>NOT(ISERROR(SEARCH($I$70,X25)))</xm:f>
            <xm:f>$I$70</xm:f>
            <x14:dxf>
              <fill>
                <patternFill>
                  <bgColor rgb="FF00B050"/>
                </patternFill>
              </fill>
            </x14:dxf>
          </x14:cfRule>
          <x14:cfRule type="containsText" priority="826" operator="containsText" id="{2ADA0CD5-4CEC-466A-8D38-E6C65A053096}">
            <xm:f>NOT(ISERROR(SEARCH($I$73,X25)))</xm:f>
            <xm:f>$I$73</xm:f>
            <x14:dxf>
              <fill>
                <patternFill>
                  <bgColor rgb="FFFF0000"/>
                </patternFill>
              </fill>
            </x14:dxf>
          </x14:cfRule>
          <x14:cfRule type="containsText" priority="827" operator="containsText" id="{9823BCBA-23CD-4767-9530-27937F89C0C6}">
            <xm:f>NOT(ISERROR(SEARCH($I$72,X25)))</xm:f>
            <xm:f>$I$72</xm:f>
            <x14:dxf>
              <fill>
                <patternFill>
                  <fgColor rgb="FFFFC000"/>
                  <bgColor rgb="FFFFC000"/>
                </patternFill>
              </fill>
            </x14:dxf>
          </x14:cfRule>
          <x14:cfRule type="containsText" priority="828" operator="containsText" id="{557F3E43-36B5-4534-9D5D-4EAC0F18E4B7}">
            <xm:f>NOT(ISERROR(SEARCH($I$71,X25)))</xm:f>
            <xm:f>$I$71</xm:f>
            <x14:dxf>
              <fill>
                <patternFill>
                  <fgColor rgb="FFFFFF00"/>
                  <bgColor rgb="FFFFFF00"/>
                </patternFill>
              </fill>
            </x14:dxf>
          </x14:cfRule>
          <x14:cfRule type="containsText" priority="829" operator="containsText" id="{C1329554-F1F3-4CDA-BB1F-EEC381225CE5}">
            <xm:f>NOT(ISERROR(SEARCH($I$70,X25)))</xm:f>
            <xm:f>$I$70</xm:f>
            <x14:dxf>
              <fill>
                <patternFill>
                  <bgColor theme="0" tint="-0.14996795556505021"/>
                </patternFill>
              </fill>
            </x14:dxf>
          </x14:cfRule>
          <x14:cfRule type="cellIs" priority="830" operator="equal" id="{77DC40C9-E349-412F-B4AA-CF79BB6F4BAD}">
            <xm:f>'https://solidarias-my.sharepoint.com/personal/marisol_viveros_uaeos_gov_co/Documents/Varios/Planes integrados 2022/[MAPA_RIESGOS_UAEOS_2022.xlsx]Tabla probabiidad'!#REF!</xm:f>
            <x14:dxf>
              <fill>
                <patternFill>
                  <fgColor theme="6"/>
                </patternFill>
              </fill>
            </x14:dxf>
          </x14:cfRule>
          <x14:cfRule type="cellIs" priority="831" operator="equal" id="{DC9CEDAB-988D-4669-8AA2-8FD9146403E0}">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X25</xm:sqref>
        </x14:conditionalFormatting>
        <x14:conditionalFormatting xmlns:xm="http://schemas.microsoft.com/office/excel/2006/main">
          <x14:cfRule type="containsText" priority="816" operator="containsText" id="{D4A956C1-D78C-4896-8574-833095BE0C85}">
            <xm:f>NOT(ISERROR(SEARCH($I$69,X24)))</xm:f>
            <xm:f>$I$69</xm:f>
            <x14:dxf>
              <fill>
                <patternFill>
                  <fgColor rgb="FF92D050"/>
                  <bgColor rgb="FF92D050"/>
                </patternFill>
              </fill>
            </x14:dxf>
          </x14:cfRule>
          <x14:cfRule type="containsText" priority="817" operator="containsText" id="{65434EAB-CA30-4F8C-B444-D8BE1D90E364}">
            <xm:f>NOT(ISERROR(SEARCH($I$70,X24)))</xm:f>
            <xm:f>$I$70</xm:f>
            <x14:dxf>
              <fill>
                <patternFill>
                  <bgColor rgb="FF00B050"/>
                </patternFill>
              </fill>
            </x14:dxf>
          </x14:cfRule>
          <x14:cfRule type="containsText" priority="818" operator="containsText" id="{954DB6D1-F908-4DE9-9638-F3B7203C6357}">
            <xm:f>NOT(ISERROR(SEARCH($I$73,X24)))</xm:f>
            <xm:f>$I$73</xm:f>
            <x14:dxf>
              <fill>
                <patternFill>
                  <bgColor rgb="FFFF0000"/>
                </patternFill>
              </fill>
            </x14:dxf>
          </x14:cfRule>
          <x14:cfRule type="containsText" priority="819" operator="containsText" id="{DB9F69E4-7420-4771-A351-CD24C588C80D}">
            <xm:f>NOT(ISERROR(SEARCH($I$72,X24)))</xm:f>
            <xm:f>$I$72</xm:f>
            <x14:dxf>
              <fill>
                <patternFill>
                  <fgColor rgb="FFFFC000"/>
                  <bgColor rgb="FFFFC000"/>
                </patternFill>
              </fill>
            </x14:dxf>
          </x14:cfRule>
          <x14:cfRule type="containsText" priority="820" operator="containsText" id="{568A75F6-399A-4F6D-94F2-BD57786A912F}">
            <xm:f>NOT(ISERROR(SEARCH($I$71,X24)))</xm:f>
            <xm:f>$I$71</xm:f>
            <x14:dxf>
              <fill>
                <patternFill>
                  <fgColor rgb="FFFFFF00"/>
                  <bgColor rgb="FFFFFF00"/>
                </patternFill>
              </fill>
            </x14:dxf>
          </x14:cfRule>
          <x14:cfRule type="containsText" priority="821" operator="containsText" id="{6BBD1C48-A42F-4613-B35B-6968A4E73CB5}">
            <xm:f>NOT(ISERROR(SEARCH($I$70,X24)))</xm:f>
            <xm:f>$I$70</xm:f>
            <x14:dxf>
              <fill>
                <patternFill>
                  <bgColor theme="0" tint="-0.14996795556505021"/>
                </patternFill>
              </fill>
            </x14:dxf>
          </x14:cfRule>
          <x14:cfRule type="cellIs" priority="822" operator="equal" id="{375DEAA9-D1A9-4729-ADF7-7D4920DA789E}">
            <xm:f>'https://solidarias-my.sharepoint.com/personal/marisol_viveros_uaeos_gov_co/Documents/Varios/Planes integrados 2022/[MAPA_RIESGOS_UAEOS_2022.xlsx]Tabla probabiidad'!#REF!</xm:f>
            <x14:dxf>
              <fill>
                <patternFill>
                  <fgColor theme="6"/>
                </patternFill>
              </fill>
            </x14:dxf>
          </x14:cfRule>
          <x14:cfRule type="cellIs" priority="823" operator="equal" id="{18BB9EBE-2491-42F4-AACC-D608791C02F8}">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X24</xm:sqref>
        </x14:conditionalFormatting>
        <x14:conditionalFormatting xmlns:xm="http://schemas.microsoft.com/office/excel/2006/main">
          <x14:cfRule type="containsText" priority="808" operator="containsText" id="{4CBBCC84-078D-42D8-989C-F593E23E59C9}">
            <xm:f>NOT(ISERROR(SEARCH($I$69,X26)))</xm:f>
            <xm:f>$I$69</xm:f>
            <x14:dxf>
              <fill>
                <patternFill>
                  <fgColor rgb="FF92D050"/>
                  <bgColor rgb="FF92D050"/>
                </patternFill>
              </fill>
            </x14:dxf>
          </x14:cfRule>
          <x14:cfRule type="containsText" priority="809" operator="containsText" id="{EFDE140D-522A-49AC-A795-68524AA4C579}">
            <xm:f>NOT(ISERROR(SEARCH($I$70,X26)))</xm:f>
            <xm:f>$I$70</xm:f>
            <x14:dxf>
              <fill>
                <patternFill>
                  <bgColor rgb="FF00B050"/>
                </patternFill>
              </fill>
            </x14:dxf>
          </x14:cfRule>
          <x14:cfRule type="containsText" priority="810" operator="containsText" id="{D2EB5635-6F5D-4EFE-A673-D041E2E7CFFC}">
            <xm:f>NOT(ISERROR(SEARCH($I$73,X26)))</xm:f>
            <xm:f>$I$73</xm:f>
            <x14:dxf>
              <fill>
                <patternFill>
                  <bgColor rgb="FFFF0000"/>
                </patternFill>
              </fill>
            </x14:dxf>
          </x14:cfRule>
          <x14:cfRule type="containsText" priority="811" operator="containsText" id="{E6426EF1-FFBD-4056-9E76-F1EC14018A90}">
            <xm:f>NOT(ISERROR(SEARCH($I$72,X26)))</xm:f>
            <xm:f>$I$72</xm:f>
            <x14:dxf>
              <fill>
                <patternFill>
                  <fgColor rgb="FFFFC000"/>
                  <bgColor rgb="FFFFC000"/>
                </patternFill>
              </fill>
            </x14:dxf>
          </x14:cfRule>
          <x14:cfRule type="containsText" priority="812" operator="containsText" id="{8A985D6E-B8EB-4529-B4A7-A2908CA7AD52}">
            <xm:f>NOT(ISERROR(SEARCH($I$71,X26)))</xm:f>
            <xm:f>$I$71</xm:f>
            <x14:dxf>
              <fill>
                <patternFill>
                  <fgColor rgb="FFFFFF00"/>
                  <bgColor rgb="FFFFFF00"/>
                </patternFill>
              </fill>
            </x14:dxf>
          </x14:cfRule>
          <x14:cfRule type="containsText" priority="813" operator="containsText" id="{B118C176-EE9D-42E7-A990-BD072A114A48}">
            <xm:f>NOT(ISERROR(SEARCH($I$70,X26)))</xm:f>
            <xm:f>$I$70</xm:f>
            <x14:dxf>
              <fill>
                <patternFill>
                  <bgColor theme="0" tint="-0.14996795556505021"/>
                </patternFill>
              </fill>
            </x14:dxf>
          </x14:cfRule>
          <x14:cfRule type="cellIs" priority="814" operator="equal" id="{BB7377C9-650A-4436-9E84-FBFE21970E5F}">
            <xm:f>'https://solidarias-my.sharepoint.com/personal/marisol_viveros_uaeos_gov_co/Documents/Varios/Planes integrados 2022/[MAPA_RIESGOS_UAEOS_2022.xlsx]Tabla probabiidad'!#REF!</xm:f>
            <x14:dxf>
              <fill>
                <patternFill>
                  <fgColor theme="6"/>
                </patternFill>
              </fill>
            </x14:dxf>
          </x14:cfRule>
          <x14:cfRule type="cellIs" priority="815" operator="equal" id="{5309E2BB-BF06-4286-ADD4-E00B9EFE7D24}">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X26</xm:sqref>
        </x14:conditionalFormatting>
        <x14:conditionalFormatting xmlns:xm="http://schemas.microsoft.com/office/excel/2006/main">
          <x14:cfRule type="containsText" priority="800" operator="containsText" id="{126FA6B2-EDD9-4AB1-B737-9DA969FE1C30}">
            <xm:f>NOT(ISERROR(SEARCH($I$69,X27)))</xm:f>
            <xm:f>$I$69</xm:f>
            <x14:dxf>
              <fill>
                <patternFill>
                  <fgColor rgb="FF92D050"/>
                  <bgColor rgb="FF92D050"/>
                </patternFill>
              </fill>
            </x14:dxf>
          </x14:cfRule>
          <x14:cfRule type="containsText" priority="801" operator="containsText" id="{3D613D09-CA87-4EE5-AA39-5F5AB4827BC5}">
            <xm:f>NOT(ISERROR(SEARCH($I$70,X27)))</xm:f>
            <xm:f>$I$70</xm:f>
            <x14:dxf>
              <fill>
                <patternFill>
                  <bgColor rgb="FF00B050"/>
                </patternFill>
              </fill>
            </x14:dxf>
          </x14:cfRule>
          <x14:cfRule type="containsText" priority="802" operator="containsText" id="{0468EE54-0767-4E08-B535-22AEA18F26D6}">
            <xm:f>NOT(ISERROR(SEARCH($I$73,X27)))</xm:f>
            <xm:f>$I$73</xm:f>
            <x14:dxf>
              <fill>
                <patternFill>
                  <bgColor rgb="FFFF0000"/>
                </patternFill>
              </fill>
            </x14:dxf>
          </x14:cfRule>
          <x14:cfRule type="containsText" priority="803" operator="containsText" id="{892A699D-4A5A-490E-BA5F-02BC945308B1}">
            <xm:f>NOT(ISERROR(SEARCH($I$72,X27)))</xm:f>
            <xm:f>$I$72</xm:f>
            <x14:dxf>
              <fill>
                <patternFill>
                  <fgColor rgb="FFFFC000"/>
                  <bgColor rgb="FFFFC000"/>
                </patternFill>
              </fill>
            </x14:dxf>
          </x14:cfRule>
          <x14:cfRule type="containsText" priority="804" operator="containsText" id="{5B3AD3B7-41D8-4708-A375-2A9C1CB0D150}">
            <xm:f>NOT(ISERROR(SEARCH($I$71,X27)))</xm:f>
            <xm:f>$I$71</xm:f>
            <x14:dxf>
              <fill>
                <patternFill>
                  <fgColor rgb="FFFFFF00"/>
                  <bgColor rgb="FFFFFF00"/>
                </patternFill>
              </fill>
            </x14:dxf>
          </x14:cfRule>
          <x14:cfRule type="containsText" priority="805" operator="containsText" id="{A8EC2744-9500-474C-AD54-69CFADC5FA33}">
            <xm:f>NOT(ISERROR(SEARCH($I$70,X27)))</xm:f>
            <xm:f>$I$70</xm:f>
            <x14:dxf>
              <fill>
                <patternFill>
                  <bgColor theme="0" tint="-0.14996795556505021"/>
                </patternFill>
              </fill>
            </x14:dxf>
          </x14:cfRule>
          <x14:cfRule type="cellIs" priority="806" operator="equal" id="{C28F698D-AC94-4F44-BBA7-069098EA51E4}">
            <xm:f>'https://solidarias-my.sharepoint.com/personal/marisol_viveros_uaeos_gov_co/Documents/Varios/Planes integrados 2022/[MAPA_RIESGOS_UAEOS_2022.xlsx]Tabla probabiidad'!#REF!</xm:f>
            <x14:dxf>
              <fill>
                <patternFill>
                  <fgColor theme="6"/>
                </patternFill>
              </fill>
            </x14:dxf>
          </x14:cfRule>
          <x14:cfRule type="cellIs" priority="807" operator="equal" id="{A67D82C2-C656-4BAB-866B-E23C7EB33D1A}">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X27</xm:sqref>
        </x14:conditionalFormatting>
        <x14:conditionalFormatting xmlns:xm="http://schemas.microsoft.com/office/excel/2006/main">
          <x14:cfRule type="containsText" priority="792" operator="containsText" id="{DDF82B12-89A9-4299-BD5B-044FCDFF3AFC}">
            <xm:f>NOT(ISERROR(SEARCH($I$69,X28)))</xm:f>
            <xm:f>$I$69</xm:f>
            <x14:dxf>
              <fill>
                <patternFill>
                  <fgColor rgb="FF92D050"/>
                  <bgColor rgb="FF92D050"/>
                </patternFill>
              </fill>
            </x14:dxf>
          </x14:cfRule>
          <x14:cfRule type="containsText" priority="793" operator="containsText" id="{9AF5E1E8-F0EB-4C30-AD26-2CB4C73EE8E0}">
            <xm:f>NOT(ISERROR(SEARCH($I$70,X28)))</xm:f>
            <xm:f>$I$70</xm:f>
            <x14:dxf>
              <fill>
                <patternFill>
                  <bgColor rgb="FF00B050"/>
                </patternFill>
              </fill>
            </x14:dxf>
          </x14:cfRule>
          <x14:cfRule type="containsText" priority="794" operator="containsText" id="{74FC70E3-FCDA-460A-B89F-50569948171B}">
            <xm:f>NOT(ISERROR(SEARCH($I$73,X28)))</xm:f>
            <xm:f>$I$73</xm:f>
            <x14:dxf>
              <fill>
                <patternFill>
                  <bgColor rgb="FFFF0000"/>
                </patternFill>
              </fill>
            </x14:dxf>
          </x14:cfRule>
          <x14:cfRule type="containsText" priority="795" operator="containsText" id="{A92B017E-5A59-435D-AAE3-6FDF235F542D}">
            <xm:f>NOT(ISERROR(SEARCH($I$72,X28)))</xm:f>
            <xm:f>$I$72</xm:f>
            <x14:dxf>
              <fill>
                <patternFill>
                  <fgColor rgb="FFFFC000"/>
                  <bgColor rgb="FFFFC000"/>
                </patternFill>
              </fill>
            </x14:dxf>
          </x14:cfRule>
          <x14:cfRule type="containsText" priority="796" operator="containsText" id="{616B53F7-76B1-4D04-B364-7C83E5E6ECF2}">
            <xm:f>NOT(ISERROR(SEARCH($I$71,X28)))</xm:f>
            <xm:f>$I$71</xm:f>
            <x14:dxf>
              <fill>
                <patternFill>
                  <fgColor rgb="FFFFFF00"/>
                  <bgColor rgb="FFFFFF00"/>
                </patternFill>
              </fill>
            </x14:dxf>
          </x14:cfRule>
          <x14:cfRule type="containsText" priority="797" operator="containsText" id="{7803446D-5512-401E-B65F-C5FE2AF76761}">
            <xm:f>NOT(ISERROR(SEARCH($I$70,X28)))</xm:f>
            <xm:f>$I$70</xm:f>
            <x14:dxf>
              <fill>
                <patternFill>
                  <bgColor theme="0" tint="-0.14996795556505021"/>
                </patternFill>
              </fill>
            </x14:dxf>
          </x14:cfRule>
          <x14:cfRule type="cellIs" priority="798" operator="equal" id="{48C47288-A734-48C5-A3A3-463B47DD8997}">
            <xm:f>'https://solidarias-my.sharepoint.com/personal/marisol_viveros_uaeos_gov_co/Documents/Varios/Planes integrados 2022/[MAPA_RIESGOS_UAEOS_2022.xlsx]Tabla probabiidad'!#REF!</xm:f>
            <x14:dxf>
              <fill>
                <patternFill>
                  <fgColor theme="6"/>
                </patternFill>
              </fill>
            </x14:dxf>
          </x14:cfRule>
          <x14:cfRule type="cellIs" priority="799" operator="equal" id="{97108E16-AC64-4220-901C-D22A8906C2A4}">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X28</xm:sqref>
        </x14:conditionalFormatting>
        <x14:conditionalFormatting xmlns:xm="http://schemas.microsoft.com/office/excel/2006/main">
          <x14:cfRule type="containsText" priority="784" operator="containsText" id="{309A2A60-B725-423C-8C98-E8E059C3DCC9}">
            <xm:f>NOT(ISERROR(SEARCH($I$69,X29)))</xm:f>
            <xm:f>$I$69</xm:f>
            <x14:dxf>
              <fill>
                <patternFill>
                  <fgColor rgb="FF92D050"/>
                  <bgColor rgb="FF92D050"/>
                </patternFill>
              </fill>
            </x14:dxf>
          </x14:cfRule>
          <x14:cfRule type="containsText" priority="785" operator="containsText" id="{D05533F0-1555-4625-9A51-94FAC9CCE21E}">
            <xm:f>NOT(ISERROR(SEARCH($I$70,X29)))</xm:f>
            <xm:f>$I$70</xm:f>
            <x14:dxf>
              <fill>
                <patternFill>
                  <bgColor rgb="FF00B050"/>
                </patternFill>
              </fill>
            </x14:dxf>
          </x14:cfRule>
          <x14:cfRule type="containsText" priority="786" operator="containsText" id="{40DE037B-A6EB-4F60-87FC-9000CBF59D8B}">
            <xm:f>NOT(ISERROR(SEARCH($I$73,X29)))</xm:f>
            <xm:f>$I$73</xm:f>
            <x14:dxf>
              <fill>
                <patternFill>
                  <bgColor rgb="FFFF0000"/>
                </patternFill>
              </fill>
            </x14:dxf>
          </x14:cfRule>
          <x14:cfRule type="containsText" priority="787" operator="containsText" id="{3151160B-BDAC-48E5-A0D5-B704B9737A6C}">
            <xm:f>NOT(ISERROR(SEARCH($I$72,X29)))</xm:f>
            <xm:f>$I$72</xm:f>
            <x14:dxf>
              <fill>
                <patternFill>
                  <fgColor rgb="FFFFC000"/>
                  <bgColor rgb="FFFFC000"/>
                </patternFill>
              </fill>
            </x14:dxf>
          </x14:cfRule>
          <x14:cfRule type="containsText" priority="788" operator="containsText" id="{50FB4E93-5608-473D-9552-4C6FE1322668}">
            <xm:f>NOT(ISERROR(SEARCH($I$71,X29)))</xm:f>
            <xm:f>$I$71</xm:f>
            <x14:dxf>
              <fill>
                <patternFill>
                  <fgColor rgb="FFFFFF00"/>
                  <bgColor rgb="FFFFFF00"/>
                </patternFill>
              </fill>
            </x14:dxf>
          </x14:cfRule>
          <x14:cfRule type="containsText" priority="789" operator="containsText" id="{AA8D3960-39AC-42B9-A272-B24BF4E20CA8}">
            <xm:f>NOT(ISERROR(SEARCH($I$70,X29)))</xm:f>
            <xm:f>$I$70</xm:f>
            <x14:dxf>
              <fill>
                <patternFill>
                  <bgColor theme="0" tint="-0.14996795556505021"/>
                </patternFill>
              </fill>
            </x14:dxf>
          </x14:cfRule>
          <x14:cfRule type="cellIs" priority="790" operator="equal" id="{DC174348-901B-4ECC-9B35-1351F582CAD8}">
            <xm:f>'https://solidarias-my.sharepoint.com/personal/marisol_viveros_uaeos_gov_co/Documents/Varios/Planes integrados 2022/[MAPA_RIESGOS_UAEOS_2022.xlsx]Tabla probabiidad'!#REF!</xm:f>
            <x14:dxf>
              <fill>
                <patternFill>
                  <fgColor theme="6"/>
                </patternFill>
              </fill>
            </x14:dxf>
          </x14:cfRule>
          <x14:cfRule type="cellIs" priority="791" operator="equal" id="{A6B6CC6F-FA64-4585-8853-24F98F75933E}">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X29</xm:sqref>
        </x14:conditionalFormatting>
        <x14:conditionalFormatting xmlns:xm="http://schemas.microsoft.com/office/excel/2006/main">
          <x14:cfRule type="containsText" priority="776" operator="containsText" id="{9A985358-202F-4FDB-A746-EA5A5C4F25DB}">
            <xm:f>NOT(ISERROR(SEARCH($I$69,X33)))</xm:f>
            <xm:f>$I$69</xm:f>
            <x14:dxf>
              <fill>
                <patternFill>
                  <fgColor rgb="FF92D050"/>
                  <bgColor rgb="FF92D050"/>
                </patternFill>
              </fill>
            </x14:dxf>
          </x14:cfRule>
          <x14:cfRule type="containsText" priority="777" operator="containsText" id="{ACCD3037-6319-42B6-9DCE-B68B6FBB84DA}">
            <xm:f>NOT(ISERROR(SEARCH($I$70,X33)))</xm:f>
            <xm:f>$I$70</xm:f>
            <x14:dxf>
              <fill>
                <patternFill>
                  <bgColor rgb="FF00B050"/>
                </patternFill>
              </fill>
            </x14:dxf>
          </x14:cfRule>
          <x14:cfRule type="containsText" priority="778" operator="containsText" id="{B705BC19-C7E4-44B3-97D2-3BF0185B978B}">
            <xm:f>NOT(ISERROR(SEARCH($I$73,X33)))</xm:f>
            <xm:f>$I$73</xm:f>
            <x14:dxf>
              <fill>
                <patternFill>
                  <bgColor rgb="FFFF0000"/>
                </patternFill>
              </fill>
            </x14:dxf>
          </x14:cfRule>
          <x14:cfRule type="containsText" priority="779" operator="containsText" id="{00E144E5-7995-42D5-B4A2-F97D9050AB2F}">
            <xm:f>NOT(ISERROR(SEARCH($I$72,X33)))</xm:f>
            <xm:f>$I$72</xm:f>
            <x14:dxf>
              <fill>
                <patternFill>
                  <fgColor rgb="FFFFC000"/>
                  <bgColor rgb="FFFFC000"/>
                </patternFill>
              </fill>
            </x14:dxf>
          </x14:cfRule>
          <x14:cfRule type="containsText" priority="780" operator="containsText" id="{9A4A72E2-7E01-4A9B-9B49-D9F8005512C8}">
            <xm:f>NOT(ISERROR(SEARCH($I$71,X33)))</xm:f>
            <xm:f>$I$71</xm:f>
            <x14:dxf>
              <fill>
                <patternFill>
                  <fgColor rgb="FFFFFF00"/>
                  <bgColor rgb="FFFFFF00"/>
                </patternFill>
              </fill>
            </x14:dxf>
          </x14:cfRule>
          <x14:cfRule type="containsText" priority="781" operator="containsText" id="{84551D29-D286-4C1F-8ED4-05FFFCD867D4}">
            <xm:f>NOT(ISERROR(SEARCH($I$70,X33)))</xm:f>
            <xm:f>$I$70</xm:f>
            <x14:dxf>
              <fill>
                <patternFill>
                  <bgColor theme="0" tint="-0.14996795556505021"/>
                </patternFill>
              </fill>
            </x14:dxf>
          </x14:cfRule>
          <x14:cfRule type="cellIs" priority="782" operator="equal" id="{28CB07E5-63AA-45FA-8DCB-CE7AEA0AA9F7}">
            <xm:f>'https://solidarias-my.sharepoint.com/personal/marisol_viveros_uaeos_gov_co/Documents/Varios/Planes integrados 2022/[MAPA_RIESGOS_UAEOS_2022.xlsx]Tabla probabiidad'!#REF!</xm:f>
            <x14:dxf>
              <fill>
                <patternFill>
                  <fgColor theme="6"/>
                </patternFill>
              </fill>
            </x14:dxf>
          </x14:cfRule>
          <x14:cfRule type="cellIs" priority="783" operator="equal" id="{BD7ECB70-CE40-431A-AECD-767A088162E2}">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X33:X38</xm:sqref>
        </x14:conditionalFormatting>
        <x14:conditionalFormatting xmlns:xm="http://schemas.microsoft.com/office/excel/2006/main">
          <x14:cfRule type="containsText" priority="768" operator="containsText" id="{D690E414-D274-49B8-B260-5D5AA33B2233}">
            <xm:f>NOT(ISERROR(SEARCH($I$69,X32)))</xm:f>
            <xm:f>$I$69</xm:f>
            <x14:dxf>
              <fill>
                <patternFill>
                  <fgColor rgb="FF92D050"/>
                  <bgColor rgb="FF92D050"/>
                </patternFill>
              </fill>
            </x14:dxf>
          </x14:cfRule>
          <x14:cfRule type="containsText" priority="769" operator="containsText" id="{C6EA4F9C-AC08-4ECC-9C15-1ECABF2EAEC2}">
            <xm:f>NOT(ISERROR(SEARCH($I$70,X32)))</xm:f>
            <xm:f>$I$70</xm:f>
            <x14:dxf>
              <fill>
                <patternFill>
                  <bgColor rgb="FF00B050"/>
                </patternFill>
              </fill>
            </x14:dxf>
          </x14:cfRule>
          <x14:cfRule type="containsText" priority="770" operator="containsText" id="{E35ADE12-D360-4496-B2F0-AB46AB00757A}">
            <xm:f>NOT(ISERROR(SEARCH($I$73,X32)))</xm:f>
            <xm:f>$I$73</xm:f>
            <x14:dxf>
              <fill>
                <patternFill>
                  <bgColor rgb="FFFF0000"/>
                </patternFill>
              </fill>
            </x14:dxf>
          </x14:cfRule>
          <x14:cfRule type="containsText" priority="771" operator="containsText" id="{E94192E1-997C-405B-83DE-626BFF93521C}">
            <xm:f>NOT(ISERROR(SEARCH($I$72,X32)))</xm:f>
            <xm:f>$I$72</xm:f>
            <x14:dxf>
              <fill>
                <patternFill>
                  <fgColor rgb="FFFFC000"/>
                  <bgColor rgb="FFFFC000"/>
                </patternFill>
              </fill>
            </x14:dxf>
          </x14:cfRule>
          <x14:cfRule type="containsText" priority="772" operator="containsText" id="{04D33D47-0E8D-4284-A5D0-BE5E84B7BA7A}">
            <xm:f>NOT(ISERROR(SEARCH($I$71,X32)))</xm:f>
            <xm:f>$I$71</xm:f>
            <x14:dxf>
              <fill>
                <patternFill>
                  <fgColor rgb="FFFFFF00"/>
                  <bgColor rgb="FFFFFF00"/>
                </patternFill>
              </fill>
            </x14:dxf>
          </x14:cfRule>
          <x14:cfRule type="containsText" priority="773" operator="containsText" id="{B399EA38-0E82-4C3F-9F44-249504AAAB43}">
            <xm:f>NOT(ISERROR(SEARCH($I$70,X32)))</xm:f>
            <xm:f>$I$70</xm:f>
            <x14:dxf>
              <fill>
                <patternFill>
                  <bgColor theme="0" tint="-0.14996795556505021"/>
                </patternFill>
              </fill>
            </x14:dxf>
          </x14:cfRule>
          <x14:cfRule type="cellIs" priority="774" operator="equal" id="{10ABAB52-8A30-417B-9D9F-E6C30437B9A6}">
            <xm:f>'https://solidarias-my.sharepoint.com/personal/marisol_viveros_uaeos_gov_co/Documents/Varios/Planes integrados 2022/[MAPA_RIESGOS_UAEOS_2022.xlsx]Tabla probabiidad'!#REF!</xm:f>
            <x14:dxf>
              <fill>
                <patternFill>
                  <fgColor theme="6"/>
                </patternFill>
              </fill>
            </x14:dxf>
          </x14:cfRule>
          <x14:cfRule type="cellIs" priority="775" operator="equal" id="{65F61F99-3F74-46AF-A85A-D8E92A3F5841}">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X32</xm:sqref>
        </x14:conditionalFormatting>
        <x14:conditionalFormatting xmlns:xm="http://schemas.microsoft.com/office/excel/2006/main">
          <x14:cfRule type="containsText" priority="760" operator="containsText" id="{9CEB8EE9-FAFE-4E22-9156-41C8A4003B3A}">
            <xm:f>NOT(ISERROR(SEARCH($I$69,X31)))</xm:f>
            <xm:f>$I$69</xm:f>
            <x14:dxf>
              <fill>
                <patternFill>
                  <fgColor rgb="FF92D050"/>
                  <bgColor rgb="FF92D050"/>
                </patternFill>
              </fill>
            </x14:dxf>
          </x14:cfRule>
          <x14:cfRule type="containsText" priority="761" operator="containsText" id="{D05FBF0F-B1A9-4668-8E7B-C747EA5554CB}">
            <xm:f>NOT(ISERROR(SEARCH($I$70,X31)))</xm:f>
            <xm:f>$I$70</xm:f>
            <x14:dxf>
              <fill>
                <patternFill>
                  <bgColor rgb="FF00B050"/>
                </patternFill>
              </fill>
            </x14:dxf>
          </x14:cfRule>
          <x14:cfRule type="containsText" priority="762" operator="containsText" id="{C9E2748F-15B6-415F-B565-50B4EDD6C127}">
            <xm:f>NOT(ISERROR(SEARCH($I$73,X31)))</xm:f>
            <xm:f>$I$73</xm:f>
            <x14:dxf>
              <fill>
                <patternFill>
                  <bgColor rgb="FFFF0000"/>
                </patternFill>
              </fill>
            </x14:dxf>
          </x14:cfRule>
          <x14:cfRule type="containsText" priority="763" operator="containsText" id="{2BCCE894-4F62-44B9-91D9-453139FC4E0E}">
            <xm:f>NOT(ISERROR(SEARCH($I$72,X31)))</xm:f>
            <xm:f>$I$72</xm:f>
            <x14:dxf>
              <fill>
                <patternFill>
                  <fgColor rgb="FFFFC000"/>
                  <bgColor rgb="FFFFC000"/>
                </patternFill>
              </fill>
            </x14:dxf>
          </x14:cfRule>
          <x14:cfRule type="containsText" priority="764" operator="containsText" id="{54474BBC-7D31-4E7E-98DF-0F8FF67485FF}">
            <xm:f>NOT(ISERROR(SEARCH($I$71,X31)))</xm:f>
            <xm:f>$I$71</xm:f>
            <x14:dxf>
              <fill>
                <patternFill>
                  <fgColor rgb="FFFFFF00"/>
                  <bgColor rgb="FFFFFF00"/>
                </patternFill>
              </fill>
            </x14:dxf>
          </x14:cfRule>
          <x14:cfRule type="containsText" priority="765" operator="containsText" id="{50260674-7CB2-475B-A74E-09F0699E9A87}">
            <xm:f>NOT(ISERROR(SEARCH($I$70,X31)))</xm:f>
            <xm:f>$I$70</xm:f>
            <x14:dxf>
              <fill>
                <patternFill>
                  <bgColor theme="0" tint="-0.14996795556505021"/>
                </patternFill>
              </fill>
            </x14:dxf>
          </x14:cfRule>
          <x14:cfRule type="cellIs" priority="766" operator="equal" id="{AAA2055D-8290-4F8D-8E68-158A23720B57}">
            <xm:f>'https://solidarias-my.sharepoint.com/personal/marisol_viveros_uaeos_gov_co/Documents/Varios/Planes integrados 2022/[MAPA_RIESGOS_UAEOS_2022.xlsx]Tabla probabiidad'!#REF!</xm:f>
            <x14:dxf>
              <fill>
                <patternFill>
                  <fgColor theme="6"/>
                </patternFill>
              </fill>
            </x14:dxf>
          </x14:cfRule>
          <x14:cfRule type="cellIs" priority="767" operator="equal" id="{18265956-FD53-43F7-9A11-F91D0DF74B10}">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X31</xm:sqref>
        </x14:conditionalFormatting>
        <x14:conditionalFormatting xmlns:xm="http://schemas.microsoft.com/office/excel/2006/main">
          <x14:cfRule type="containsText" priority="755" operator="containsText" id="{4E9DA9F6-68A4-41C7-BFCA-92F5D45B15AF}">
            <xm:f>NOT(ISERROR(SEARCH($K$73,Z12)))</xm:f>
            <xm:f>$K$73</xm:f>
            <x14:dxf>
              <fill>
                <patternFill>
                  <bgColor rgb="FFFF0000"/>
                </patternFill>
              </fill>
            </x14:dxf>
          </x14:cfRule>
          <x14:cfRule type="containsText" priority="756" operator="containsText" id="{24EB310E-7FFF-4E9B-B39A-AAAA03D0C9DC}">
            <xm:f>NOT(ISERROR(SEARCH($K$72,Z12)))</xm:f>
            <xm:f>$K$72</xm:f>
            <x14:dxf>
              <fill>
                <patternFill>
                  <bgColor rgb="FFFFC000"/>
                </patternFill>
              </fill>
            </x14:dxf>
          </x14:cfRule>
          <x14:cfRule type="containsText" priority="757" operator="containsText" id="{8BDFC90F-12C8-4956-819B-CFBB5AF39BAF}">
            <xm:f>NOT(ISERROR(SEARCH($K$71,Z12)))</xm:f>
            <xm:f>$K$71</xm:f>
            <x14:dxf>
              <fill>
                <patternFill>
                  <bgColor rgb="FFFFFF00"/>
                </patternFill>
              </fill>
            </x14:dxf>
          </x14:cfRule>
          <x14:cfRule type="containsText" priority="758" operator="containsText" id="{27E990C5-D008-4AAE-AE46-B31BF8FD3113}">
            <xm:f>NOT(ISERROR(SEARCH($K$70,Z12)))</xm:f>
            <xm:f>$K$70</xm:f>
            <x14:dxf>
              <fill>
                <patternFill>
                  <bgColor rgb="FF00B050"/>
                </patternFill>
              </fill>
            </x14:dxf>
          </x14:cfRule>
          <x14:cfRule type="containsText" priority="759" operator="containsText" id="{310CD64E-B06C-4E81-8F5C-6E54097F4D9F}">
            <xm:f>NOT(ISERROR(SEARCH($K$69,Z12)))</xm:f>
            <xm:f>$K$69</xm:f>
            <x14:dxf>
              <fill>
                <patternFill>
                  <bgColor rgb="FF92D050"/>
                </patternFill>
              </fill>
            </x14:dxf>
          </x14:cfRule>
          <xm:sqref>Z12:Z13</xm:sqref>
        </x14:conditionalFormatting>
        <x14:conditionalFormatting xmlns:xm="http://schemas.microsoft.com/office/excel/2006/main">
          <x14:cfRule type="containsText" priority="750" operator="containsText" id="{8FAB798F-1D49-4A43-AD31-292E4C0C004C}">
            <xm:f>NOT(ISERROR(SEARCH($K$73,Z14)))</xm:f>
            <xm:f>$K$73</xm:f>
            <x14:dxf>
              <fill>
                <patternFill>
                  <bgColor rgb="FFFF0000"/>
                </patternFill>
              </fill>
            </x14:dxf>
          </x14:cfRule>
          <x14:cfRule type="containsText" priority="751" operator="containsText" id="{4F6CE582-7916-4C6C-9DC5-823AD8C4F872}">
            <xm:f>NOT(ISERROR(SEARCH($K$72,Z14)))</xm:f>
            <xm:f>$K$72</xm:f>
            <x14:dxf>
              <fill>
                <patternFill>
                  <bgColor rgb="FFFFC000"/>
                </patternFill>
              </fill>
            </x14:dxf>
          </x14:cfRule>
          <x14:cfRule type="containsText" priority="752" operator="containsText" id="{72F20A14-29D3-4C6E-9432-D27005EBE1AC}">
            <xm:f>NOT(ISERROR(SEARCH($K$71,Z14)))</xm:f>
            <xm:f>$K$71</xm:f>
            <x14:dxf>
              <fill>
                <patternFill>
                  <bgColor rgb="FFFFFF00"/>
                </patternFill>
              </fill>
            </x14:dxf>
          </x14:cfRule>
          <x14:cfRule type="containsText" priority="753" operator="containsText" id="{03A5C097-517F-4990-BC6D-1AE145B530AB}">
            <xm:f>NOT(ISERROR(SEARCH($K$70,Z14)))</xm:f>
            <xm:f>$K$70</xm:f>
            <x14:dxf>
              <fill>
                <patternFill>
                  <bgColor rgb="FF00B050"/>
                </patternFill>
              </fill>
            </x14:dxf>
          </x14:cfRule>
          <x14:cfRule type="containsText" priority="754" operator="containsText" id="{24C8F269-0705-4823-A0CD-90640DFE295A}">
            <xm:f>NOT(ISERROR(SEARCH($K$69,Z14)))</xm:f>
            <xm:f>$K$69</xm:f>
            <x14:dxf>
              <fill>
                <patternFill>
                  <bgColor rgb="FF92D050"/>
                </patternFill>
              </fill>
            </x14:dxf>
          </x14:cfRule>
          <xm:sqref>Z14</xm:sqref>
        </x14:conditionalFormatting>
        <x14:conditionalFormatting xmlns:xm="http://schemas.microsoft.com/office/excel/2006/main">
          <x14:cfRule type="containsText" priority="745" operator="containsText" id="{587941E6-397C-4D39-BDB0-72D428954CCC}">
            <xm:f>NOT(ISERROR(SEARCH($K$73,K15)))</xm:f>
            <xm:f>$K$73</xm:f>
            <x14:dxf>
              <fill>
                <patternFill>
                  <bgColor rgb="FFFF0000"/>
                </patternFill>
              </fill>
            </x14:dxf>
          </x14:cfRule>
          <x14:cfRule type="containsText" priority="746" operator="containsText" id="{BDF0D32D-38F3-4190-B8C0-9CA5B509EFB9}">
            <xm:f>NOT(ISERROR(SEARCH($K$72,K15)))</xm:f>
            <xm:f>$K$72</xm:f>
            <x14:dxf>
              <fill>
                <patternFill>
                  <bgColor rgb="FFFFC000"/>
                </patternFill>
              </fill>
            </x14:dxf>
          </x14:cfRule>
          <x14:cfRule type="containsText" priority="747" operator="containsText" id="{7011A7EC-260F-46ED-A153-EC30E245D0FC}">
            <xm:f>NOT(ISERROR(SEARCH($K$71,K15)))</xm:f>
            <xm:f>$K$71</xm:f>
            <x14:dxf>
              <fill>
                <patternFill>
                  <bgColor rgb="FFFFFF00"/>
                </patternFill>
              </fill>
            </x14:dxf>
          </x14:cfRule>
          <x14:cfRule type="containsText" priority="748" operator="containsText" id="{71FCA5D8-4F17-4DEC-B67D-07A762019843}">
            <xm:f>NOT(ISERROR(SEARCH($K$70,K15)))</xm:f>
            <xm:f>$K$70</xm:f>
            <x14:dxf>
              <fill>
                <patternFill>
                  <bgColor rgb="FF00B050"/>
                </patternFill>
              </fill>
            </x14:dxf>
          </x14:cfRule>
          <x14:cfRule type="containsText" priority="749" operator="containsText" id="{82090F6E-D6E3-476F-9100-F27AE7BCDB94}">
            <xm:f>NOT(ISERROR(SEARCH($K$69,K15)))</xm:f>
            <xm:f>$K$69</xm:f>
            <x14:dxf>
              <fill>
                <patternFill>
                  <bgColor rgb="FF92D050"/>
                </patternFill>
              </fill>
            </x14:dxf>
          </x14:cfRule>
          <xm:sqref>K15</xm:sqref>
        </x14:conditionalFormatting>
        <x14:conditionalFormatting xmlns:xm="http://schemas.microsoft.com/office/excel/2006/main">
          <x14:cfRule type="containsText" priority="740" operator="containsText" id="{F8B1B1AF-A294-4BC3-9CED-B83E27BA45FD}">
            <xm:f>NOT(ISERROR(SEARCH($K$73,K17)))</xm:f>
            <xm:f>$K$73</xm:f>
            <x14:dxf>
              <fill>
                <patternFill>
                  <bgColor rgb="FFFF0000"/>
                </patternFill>
              </fill>
            </x14:dxf>
          </x14:cfRule>
          <x14:cfRule type="containsText" priority="741" operator="containsText" id="{49AE8D3C-C0CE-487D-A007-2A788C0AA4B6}">
            <xm:f>NOT(ISERROR(SEARCH($K$72,K17)))</xm:f>
            <xm:f>$K$72</xm:f>
            <x14:dxf>
              <fill>
                <patternFill>
                  <bgColor rgb="FFFFC000"/>
                </patternFill>
              </fill>
            </x14:dxf>
          </x14:cfRule>
          <x14:cfRule type="containsText" priority="742" operator="containsText" id="{F4D36DB0-FC06-4368-B498-3A8413905110}">
            <xm:f>NOT(ISERROR(SEARCH($K$71,K17)))</xm:f>
            <xm:f>$K$71</xm:f>
            <x14:dxf>
              <fill>
                <patternFill>
                  <bgColor rgb="FFFFFF00"/>
                </patternFill>
              </fill>
            </x14:dxf>
          </x14:cfRule>
          <x14:cfRule type="containsText" priority="743" operator="containsText" id="{815758AF-1E88-4D3C-BD1A-DE48A644888F}">
            <xm:f>NOT(ISERROR(SEARCH($K$70,K17)))</xm:f>
            <xm:f>$K$70</xm:f>
            <x14:dxf>
              <fill>
                <patternFill>
                  <bgColor rgb="FF00B050"/>
                </patternFill>
              </fill>
            </x14:dxf>
          </x14:cfRule>
          <x14:cfRule type="containsText" priority="744" operator="containsText" id="{9DA1F05E-DC63-4060-BBF6-CA3FDC79B996}">
            <xm:f>NOT(ISERROR(SEARCH($K$69,K17)))</xm:f>
            <xm:f>$K$69</xm:f>
            <x14:dxf>
              <fill>
                <patternFill>
                  <bgColor rgb="FF92D050"/>
                </patternFill>
              </fill>
            </x14:dxf>
          </x14:cfRule>
          <xm:sqref>K17</xm:sqref>
        </x14:conditionalFormatting>
        <x14:conditionalFormatting xmlns:xm="http://schemas.microsoft.com/office/excel/2006/main">
          <x14:cfRule type="containsText" priority="735" operator="containsText" id="{6D4BBC73-E763-4AF0-B4F1-97C263D86B38}">
            <xm:f>NOT(ISERROR(SEARCH($K$73,K18)))</xm:f>
            <xm:f>$K$73</xm:f>
            <x14:dxf>
              <fill>
                <patternFill>
                  <bgColor rgb="FFFF0000"/>
                </patternFill>
              </fill>
            </x14:dxf>
          </x14:cfRule>
          <x14:cfRule type="containsText" priority="736" operator="containsText" id="{237DAA87-304C-481D-AAA6-F5B93A7FFFA9}">
            <xm:f>NOT(ISERROR(SEARCH($K$72,K18)))</xm:f>
            <xm:f>$K$72</xm:f>
            <x14:dxf>
              <fill>
                <patternFill>
                  <bgColor rgb="FFFFC000"/>
                </patternFill>
              </fill>
            </x14:dxf>
          </x14:cfRule>
          <x14:cfRule type="containsText" priority="737" operator="containsText" id="{254470C2-C857-4D53-AEF5-F385F6E89DB4}">
            <xm:f>NOT(ISERROR(SEARCH($K$71,K18)))</xm:f>
            <xm:f>$K$71</xm:f>
            <x14:dxf>
              <fill>
                <patternFill>
                  <bgColor rgb="FFFFFF00"/>
                </patternFill>
              </fill>
            </x14:dxf>
          </x14:cfRule>
          <x14:cfRule type="containsText" priority="738" operator="containsText" id="{810631A1-C893-4EB4-B919-A028CF7DFB66}">
            <xm:f>NOT(ISERROR(SEARCH($K$70,K18)))</xm:f>
            <xm:f>$K$70</xm:f>
            <x14:dxf>
              <fill>
                <patternFill>
                  <bgColor rgb="FF00B050"/>
                </patternFill>
              </fill>
            </x14:dxf>
          </x14:cfRule>
          <x14:cfRule type="containsText" priority="739" operator="containsText" id="{CE3701F0-685B-4F53-BE07-28B52F8806BA}">
            <xm:f>NOT(ISERROR(SEARCH($K$69,K18)))</xm:f>
            <xm:f>$K$69</xm:f>
            <x14:dxf>
              <fill>
                <patternFill>
                  <bgColor rgb="FF92D050"/>
                </patternFill>
              </fill>
            </x14:dxf>
          </x14:cfRule>
          <xm:sqref>K18</xm:sqref>
        </x14:conditionalFormatting>
        <x14:conditionalFormatting xmlns:xm="http://schemas.microsoft.com/office/excel/2006/main">
          <x14:cfRule type="containsText" priority="730" operator="containsText" id="{829F6E81-E6CD-4099-84BB-9E5379248805}">
            <xm:f>NOT(ISERROR(SEARCH($K$73,K22)))</xm:f>
            <xm:f>$K$73</xm:f>
            <x14:dxf>
              <fill>
                <patternFill>
                  <bgColor rgb="FFFF0000"/>
                </patternFill>
              </fill>
            </x14:dxf>
          </x14:cfRule>
          <x14:cfRule type="containsText" priority="731" operator="containsText" id="{A377F555-1A59-4D57-BE2E-45F1DA361E33}">
            <xm:f>NOT(ISERROR(SEARCH($K$72,K22)))</xm:f>
            <xm:f>$K$72</xm:f>
            <x14:dxf>
              <fill>
                <patternFill>
                  <bgColor rgb="FFFFC000"/>
                </patternFill>
              </fill>
            </x14:dxf>
          </x14:cfRule>
          <x14:cfRule type="containsText" priority="732" operator="containsText" id="{949AB609-4DF3-4D3B-B631-24F23E387FEC}">
            <xm:f>NOT(ISERROR(SEARCH($K$71,K22)))</xm:f>
            <xm:f>$K$71</xm:f>
            <x14:dxf>
              <fill>
                <patternFill>
                  <bgColor rgb="FFFFFF00"/>
                </patternFill>
              </fill>
            </x14:dxf>
          </x14:cfRule>
          <x14:cfRule type="containsText" priority="733" operator="containsText" id="{E32AAC7D-F740-4456-B03C-91682792CE85}">
            <xm:f>NOT(ISERROR(SEARCH($K$70,K22)))</xm:f>
            <xm:f>$K$70</xm:f>
            <x14:dxf>
              <fill>
                <patternFill>
                  <bgColor rgb="FF00B050"/>
                </patternFill>
              </fill>
            </x14:dxf>
          </x14:cfRule>
          <x14:cfRule type="containsText" priority="734" operator="containsText" id="{4BA4DAE1-83E6-4805-A3D6-CD25D7B04C2B}">
            <xm:f>NOT(ISERROR(SEARCH($K$69,K22)))</xm:f>
            <xm:f>$K$69</xm:f>
            <x14:dxf>
              <fill>
                <patternFill>
                  <bgColor rgb="FF92D050"/>
                </patternFill>
              </fill>
            </x14:dxf>
          </x14:cfRule>
          <xm:sqref>K22:K25</xm:sqref>
        </x14:conditionalFormatting>
        <x14:conditionalFormatting xmlns:xm="http://schemas.microsoft.com/office/excel/2006/main">
          <x14:cfRule type="containsText" priority="725" operator="containsText" id="{7D04631E-E7E3-4340-831B-32644F692D62}">
            <xm:f>NOT(ISERROR(SEARCH($K$73,K26)))</xm:f>
            <xm:f>$K$73</xm:f>
            <x14:dxf>
              <fill>
                <patternFill>
                  <bgColor rgb="FFFF0000"/>
                </patternFill>
              </fill>
            </x14:dxf>
          </x14:cfRule>
          <x14:cfRule type="containsText" priority="726" operator="containsText" id="{C4BB19F3-16D4-4847-9143-DD2AC243CEB5}">
            <xm:f>NOT(ISERROR(SEARCH($K$72,K26)))</xm:f>
            <xm:f>$K$72</xm:f>
            <x14:dxf>
              <fill>
                <patternFill>
                  <bgColor rgb="FFFFC000"/>
                </patternFill>
              </fill>
            </x14:dxf>
          </x14:cfRule>
          <x14:cfRule type="containsText" priority="727" operator="containsText" id="{B28AA8DD-9BD8-4EAE-8170-6E40549E2623}">
            <xm:f>NOT(ISERROR(SEARCH($K$71,K26)))</xm:f>
            <xm:f>$K$71</xm:f>
            <x14:dxf>
              <fill>
                <patternFill>
                  <bgColor rgb="FFFFFF00"/>
                </patternFill>
              </fill>
            </x14:dxf>
          </x14:cfRule>
          <x14:cfRule type="containsText" priority="728" operator="containsText" id="{87E3184B-E3EB-476E-83ED-9632B5AD03D8}">
            <xm:f>NOT(ISERROR(SEARCH($K$70,K26)))</xm:f>
            <xm:f>$K$70</xm:f>
            <x14:dxf>
              <fill>
                <patternFill>
                  <bgColor rgb="FF00B050"/>
                </patternFill>
              </fill>
            </x14:dxf>
          </x14:cfRule>
          <x14:cfRule type="containsText" priority="729" operator="containsText" id="{9619D23F-B7B5-45E6-8901-A9FDB5FA470D}">
            <xm:f>NOT(ISERROR(SEARCH($K$69,K26)))</xm:f>
            <xm:f>$K$69</xm:f>
            <x14:dxf>
              <fill>
                <patternFill>
                  <bgColor rgb="FF92D050"/>
                </patternFill>
              </fill>
            </x14:dxf>
          </x14:cfRule>
          <xm:sqref>K26</xm:sqref>
        </x14:conditionalFormatting>
        <x14:conditionalFormatting xmlns:xm="http://schemas.microsoft.com/office/excel/2006/main">
          <x14:cfRule type="containsText" priority="720" operator="containsText" id="{13A81343-3ECC-4D95-91A3-84259024F8F2}">
            <xm:f>NOT(ISERROR(SEARCH($K$73,K27)))</xm:f>
            <xm:f>$K$73</xm:f>
            <x14:dxf>
              <fill>
                <patternFill>
                  <bgColor rgb="FFFF0000"/>
                </patternFill>
              </fill>
            </x14:dxf>
          </x14:cfRule>
          <x14:cfRule type="containsText" priority="721" operator="containsText" id="{F16C0FA9-86B5-4EDC-86A3-5CF3DCEAAEF6}">
            <xm:f>NOT(ISERROR(SEARCH($K$72,K27)))</xm:f>
            <xm:f>$K$72</xm:f>
            <x14:dxf>
              <fill>
                <patternFill>
                  <bgColor rgb="FFFFC000"/>
                </patternFill>
              </fill>
            </x14:dxf>
          </x14:cfRule>
          <x14:cfRule type="containsText" priority="722" operator="containsText" id="{F4299AB0-1A80-4113-B535-C1272D4597C3}">
            <xm:f>NOT(ISERROR(SEARCH($K$71,K27)))</xm:f>
            <xm:f>$K$71</xm:f>
            <x14:dxf>
              <fill>
                <patternFill>
                  <bgColor rgb="FFFFFF00"/>
                </patternFill>
              </fill>
            </x14:dxf>
          </x14:cfRule>
          <x14:cfRule type="containsText" priority="723" operator="containsText" id="{ED2D4FC1-BE73-443C-89FB-4C0703C12AF7}">
            <xm:f>NOT(ISERROR(SEARCH($K$70,K27)))</xm:f>
            <xm:f>$K$70</xm:f>
            <x14:dxf>
              <fill>
                <patternFill>
                  <bgColor rgb="FF00B050"/>
                </patternFill>
              </fill>
            </x14:dxf>
          </x14:cfRule>
          <x14:cfRule type="containsText" priority="724" operator="containsText" id="{59862186-3729-413B-894D-321F2AE6207D}">
            <xm:f>NOT(ISERROR(SEARCH($K$69,K27)))</xm:f>
            <xm:f>$K$69</xm:f>
            <x14:dxf>
              <fill>
                <patternFill>
                  <bgColor rgb="FF92D050"/>
                </patternFill>
              </fill>
            </x14:dxf>
          </x14:cfRule>
          <xm:sqref>K27</xm:sqref>
        </x14:conditionalFormatting>
        <x14:conditionalFormatting xmlns:xm="http://schemas.microsoft.com/office/excel/2006/main">
          <x14:cfRule type="containsText" priority="715" operator="containsText" id="{02298C6D-64FD-48F2-8DC5-9064722C83D8}">
            <xm:f>NOT(ISERROR(SEARCH($K$73,K28)))</xm:f>
            <xm:f>$K$73</xm:f>
            <x14:dxf>
              <fill>
                <patternFill>
                  <bgColor rgb="FFFF0000"/>
                </patternFill>
              </fill>
            </x14:dxf>
          </x14:cfRule>
          <x14:cfRule type="containsText" priority="716" operator="containsText" id="{2AD35223-2EAB-482B-9446-10BB07653729}">
            <xm:f>NOT(ISERROR(SEARCH($K$72,K28)))</xm:f>
            <xm:f>$K$72</xm:f>
            <x14:dxf>
              <fill>
                <patternFill>
                  <bgColor rgb="FFFFC000"/>
                </patternFill>
              </fill>
            </x14:dxf>
          </x14:cfRule>
          <x14:cfRule type="containsText" priority="717" operator="containsText" id="{2A07D8FA-60DC-4E4D-AB30-5EC3AF176D58}">
            <xm:f>NOT(ISERROR(SEARCH($K$71,K28)))</xm:f>
            <xm:f>$K$71</xm:f>
            <x14:dxf>
              <fill>
                <patternFill>
                  <bgColor rgb="FFFFFF00"/>
                </patternFill>
              </fill>
            </x14:dxf>
          </x14:cfRule>
          <x14:cfRule type="containsText" priority="718" operator="containsText" id="{24419E3F-A113-4862-9585-0F046DF450CA}">
            <xm:f>NOT(ISERROR(SEARCH($K$70,K28)))</xm:f>
            <xm:f>$K$70</xm:f>
            <x14:dxf>
              <fill>
                <patternFill>
                  <bgColor rgb="FF00B050"/>
                </patternFill>
              </fill>
            </x14:dxf>
          </x14:cfRule>
          <x14:cfRule type="containsText" priority="719" operator="containsText" id="{806DB1A0-A6CD-473A-87EB-F3D428462DFF}">
            <xm:f>NOT(ISERROR(SEARCH($K$69,K28)))</xm:f>
            <xm:f>$K$69</xm:f>
            <x14:dxf>
              <fill>
                <patternFill>
                  <bgColor rgb="FF92D050"/>
                </patternFill>
              </fill>
            </x14:dxf>
          </x14:cfRule>
          <xm:sqref>K28</xm:sqref>
        </x14:conditionalFormatting>
        <x14:conditionalFormatting xmlns:xm="http://schemas.microsoft.com/office/excel/2006/main">
          <x14:cfRule type="containsText" priority="710" operator="containsText" id="{E7D38932-C932-4C19-BBFD-D95FF440D38D}">
            <xm:f>NOT(ISERROR(SEARCH($K$73,K29)))</xm:f>
            <xm:f>$K$73</xm:f>
            <x14:dxf>
              <fill>
                <patternFill>
                  <bgColor rgb="FFFF0000"/>
                </patternFill>
              </fill>
            </x14:dxf>
          </x14:cfRule>
          <x14:cfRule type="containsText" priority="711" operator="containsText" id="{23493C70-82FF-44BF-BBC9-7EFB90A53723}">
            <xm:f>NOT(ISERROR(SEARCH($K$72,K29)))</xm:f>
            <xm:f>$K$72</xm:f>
            <x14:dxf>
              <fill>
                <patternFill>
                  <bgColor rgb="FFFFC000"/>
                </patternFill>
              </fill>
            </x14:dxf>
          </x14:cfRule>
          <x14:cfRule type="containsText" priority="712" operator="containsText" id="{3573EADE-58A6-451B-B44E-4DC45E42BB84}">
            <xm:f>NOT(ISERROR(SEARCH($K$71,K29)))</xm:f>
            <xm:f>$K$71</xm:f>
            <x14:dxf>
              <fill>
                <patternFill>
                  <bgColor rgb="FFFFFF00"/>
                </patternFill>
              </fill>
            </x14:dxf>
          </x14:cfRule>
          <x14:cfRule type="containsText" priority="713" operator="containsText" id="{D6CED5B9-CB9D-45ED-8DF7-DBEB2800AC7B}">
            <xm:f>NOT(ISERROR(SEARCH($K$70,K29)))</xm:f>
            <xm:f>$K$70</xm:f>
            <x14:dxf>
              <fill>
                <patternFill>
                  <bgColor rgb="FF00B050"/>
                </patternFill>
              </fill>
            </x14:dxf>
          </x14:cfRule>
          <x14:cfRule type="containsText" priority="714" operator="containsText" id="{A06F0C3A-FD50-4BD6-9604-24EAD90EF742}">
            <xm:f>NOT(ISERROR(SEARCH($K$69,K29)))</xm:f>
            <xm:f>$K$69</xm:f>
            <x14:dxf>
              <fill>
                <patternFill>
                  <bgColor rgb="FF92D050"/>
                </patternFill>
              </fill>
            </x14:dxf>
          </x14:cfRule>
          <xm:sqref>K29</xm:sqref>
        </x14:conditionalFormatting>
        <x14:conditionalFormatting xmlns:xm="http://schemas.microsoft.com/office/excel/2006/main">
          <x14:cfRule type="containsText" priority="705" operator="containsText" id="{0D895413-A089-401D-BE09-DBCDD9544E08}">
            <xm:f>NOT(ISERROR(SEARCH($K$73,K30)))</xm:f>
            <xm:f>$K$73</xm:f>
            <x14:dxf>
              <fill>
                <patternFill>
                  <bgColor rgb="FFFF0000"/>
                </patternFill>
              </fill>
            </x14:dxf>
          </x14:cfRule>
          <x14:cfRule type="containsText" priority="706" operator="containsText" id="{4C51F8DC-77EA-46C4-B89D-F6848B659195}">
            <xm:f>NOT(ISERROR(SEARCH($K$72,K30)))</xm:f>
            <xm:f>$K$72</xm:f>
            <x14:dxf>
              <fill>
                <patternFill>
                  <bgColor rgb="FFFFC000"/>
                </patternFill>
              </fill>
            </x14:dxf>
          </x14:cfRule>
          <x14:cfRule type="containsText" priority="707" operator="containsText" id="{E167527B-A638-4932-A090-FC3F49A0C28D}">
            <xm:f>NOT(ISERROR(SEARCH($K$71,K30)))</xm:f>
            <xm:f>$K$71</xm:f>
            <x14:dxf>
              <fill>
                <patternFill>
                  <bgColor rgb="FFFFFF00"/>
                </patternFill>
              </fill>
            </x14:dxf>
          </x14:cfRule>
          <x14:cfRule type="containsText" priority="708" operator="containsText" id="{51C828BF-9482-45AA-852A-D9050EF29A0E}">
            <xm:f>NOT(ISERROR(SEARCH($K$70,K30)))</xm:f>
            <xm:f>$K$70</xm:f>
            <x14:dxf>
              <fill>
                <patternFill>
                  <bgColor rgb="FF00B050"/>
                </patternFill>
              </fill>
            </x14:dxf>
          </x14:cfRule>
          <x14:cfRule type="containsText" priority="709" operator="containsText" id="{5A459D03-3F76-444C-B8F7-15A0CA7AEEBE}">
            <xm:f>NOT(ISERROR(SEARCH($K$69,K30)))</xm:f>
            <xm:f>$K$69</xm:f>
            <x14:dxf>
              <fill>
                <patternFill>
                  <bgColor rgb="FF92D050"/>
                </patternFill>
              </fill>
            </x14:dxf>
          </x14:cfRule>
          <xm:sqref>K30</xm:sqref>
        </x14:conditionalFormatting>
        <x14:conditionalFormatting xmlns:xm="http://schemas.microsoft.com/office/excel/2006/main">
          <x14:cfRule type="containsText" priority="700" operator="containsText" id="{562ACF46-EA8F-4944-902F-3F48A3576FF1}">
            <xm:f>NOT(ISERROR(SEARCH($K$73,K31)))</xm:f>
            <xm:f>$K$73</xm:f>
            <x14:dxf>
              <fill>
                <patternFill>
                  <bgColor rgb="FFFF0000"/>
                </patternFill>
              </fill>
            </x14:dxf>
          </x14:cfRule>
          <x14:cfRule type="containsText" priority="701" operator="containsText" id="{D9800F2D-0C40-4E19-BB12-7B13C6413C51}">
            <xm:f>NOT(ISERROR(SEARCH($K$72,K31)))</xm:f>
            <xm:f>$K$72</xm:f>
            <x14:dxf>
              <fill>
                <patternFill>
                  <bgColor rgb="FFFFC000"/>
                </patternFill>
              </fill>
            </x14:dxf>
          </x14:cfRule>
          <x14:cfRule type="containsText" priority="702" operator="containsText" id="{95C0F115-12A8-4F9A-91AE-3C565B2C2874}">
            <xm:f>NOT(ISERROR(SEARCH($K$71,K31)))</xm:f>
            <xm:f>$K$71</xm:f>
            <x14:dxf>
              <fill>
                <patternFill>
                  <bgColor rgb="FFFFFF00"/>
                </patternFill>
              </fill>
            </x14:dxf>
          </x14:cfRule>
          <x14:cfRule type="containsText" priority="703" operator="containsText" id="{529A630A-DB7E-421A-A70F-CD4371C5CBC9}">
            <xm:f>NOT(ISERROR(SEARCH($K$70,K31)))</xm:f>
            <xm:f>$K$70</xm:f>
            <x14:dxf>
              <fill>
                <patternFill>
                  <bgColor rgb="FF00B050"/>
                </patternFill>
              </fill>
            </x14:dxf>
          </x14:cfRule>
          <x14:cfRule type="containsText" priority="704" operator="containsText" id="{B9C0AB01-6B05-410C-A700-30B00DF05E24}">
            <xm:f>NOT(ISERROR(SEARCH($K$69,K31)))</xm:f>
            <xm:f>$K$69</xm:f>
            <x14:dxf>
              <fill>
                <patternFill>
                  <bgColor rgb="FF92D050"/>
                </patternFill>
              </fill>
            </x14:dxf>
          </x14:cfRule>
          <xm:sqref>K31:K33</xm:sqref>
        </x14:conditionalFormatting>
        <x14:conditionalFormatting xmlns:xm="http://schemas.microsoft.com/office/excel/2006/main">
          <x14:cfRule type="containsText" priority="695" operator="containsText" id="{F7D52229-A515-484A-9A2C-BA079F611FB7}">
            <xm:f>NOT(ISERROR(SEARCH($K$73,K34)))</xm:f>
            <xm:f>$K$73</xm:f>
            <x14:dxf>
              <fill>
                <patternFill>
                  <bgColor rgb="FFFF0000"/>
                </patternFill>
              </fill>
            </x14:dxf>
          </x14:cfRule>
          <x14:cfRule type="containsText" priority="696" operator="containsText" id="{32E7E543-5414-4608-9AF9-9F38611D6FBE}">
            <xm:f>NOT(ISERROR(SEARCH($K$72,K34)))</xm:f>
            <xm:f>$K$72</xm:f>
            <x14:dxf>
              <fill>
                <patternFill>
                  <bgColor rgb="FFFFC000"/>
                </patternFill>
              </fill>
            </x14:dxf>
          </x14:cfRule>
          <x14:cfRule type="containsText" priority="697" operator="containsText" id="{418A9B9D-B4BB-4A09-BFC9-435CD52847DD}">
            <xm:f>NOT(ISERROR(SEARCH($K$71,K34)))</xm:f>
            <xm:f>$K$71</xm:f>
            <x14:dxf>
              <fill>
                <patternFill>
                  <bgColor rgb="FFFFFF00"/>
                </patternFill>
              </fill>
            </x14:dxf>
          </x14:cfRule>
          <x14:cfRule type="containsText" priority="698" operator="containsText" id="{96FA61A2-B8C8-4D92-A80D-EAB46D6E29A3}">
            <xm:f>NOT(ISERROR(SEARCH($K$70,K34)))</xm:f>
            <xm:f>$K$70</xm:f>
            <x14:dxf>
              <fill>
                <patternFill>
                  <bgColor rgb="FF00B050"/>
                </patternFill>
              </fill>
            </x14:dxf>
          </x14:cfRule>
          <x14:cfRule type="containsText" priority="699" operator="containsText" id="{8FFDF28E-02D4-4BCB-A530-90BB970BB297}">
            <xm:f>NOT(ISERROR(SEARCH($K$69,K34)))</xm:f>
            <xm:f>$K$69</xm:f>
            <x14:dxf>
              <fill>
                <patternFill>
                  <bgColor rgb="FF92D050"/>
                </patternFill>
              </fill>
            </x14:dxf>
          </x14:cfRule>
          <xm:sqref>K34</xm:sqref>
        </x14:conditionalFormatting>
        <x14:conditionalFormatting xmlns:xm="http://schemas.microsoft.com/office/excel/2006/main">
          <x14:cfRule type="containsText" priority="690" operator="containsText" id="{924FA700-B9BD-4D10-9B94-7F92CB83D198}">
            <xm:f>NOT(ISERROR(SEARCH($K$73,K35)))</xm:f>
            <xm:f>$K$73</xm:f>
            <x14:dxf>
              <fill>
                <patternFill>
                  <bgColor rgb="FFFF0000"/>
                </patternFill>
              </fill>
            </x14:dxf>
          </x14:cfRule>
          <x14:cfRule type="containsText" priority="691" operator="containsText" id="{D51F281D-ABD0-4C5D-9EB8-E71AE6245706}">
            <xm:f>NOT(ISERROR(SEARCH($K$72,K35)))</xm:f>
            <xm:f>$K$72</xm:f>
            <x14:dxf>
              <fill>
                <patternFill>
                  <bgColor rgb="FFFFC000"/>
                </patternFill>
              </fill>
            </x14:dxf>
          </x14:cfRule>
          <x14:cfRule type="containsText" priority="692" operator="containsText" id="{22BF2E88-5D31-469F-BA77-1C4EDD7882D7}">
            <xm:f>NOT(ISERROR(SEARCH($K$71,K35)))</xm:f>
            <xm:f>$K$71</xm:f>
            <x14:dxf>
              <fill>
                <patternFill>
                  <bgColor rgb="FFFFFF00"/>
                </patternFill>
              </fill>
            </x14:dxf>
          </x14:cfRule>
          <x14:cfRule type="containsText" priority="693" operator="containsText" id="{4C525C65-126A-4651-8148-E4391BD51342}">
            <xm:f>NOT(ISERROR(SEARCH($K$70,K35)))</xm:f>
            <xm:f>$K$70</xm:f>
            <x14:dxf>
              <fill>
                <patternFill>
                  <bgColor rgb="FF00B050"/>
                </patternFill>
              </fill>
            </x14:dxf>
          </x14:cfRule>
          <x14:cfRule type="containsText" priority="694" operator="containsText" id="{F7216848-117F-4620-8E5F-E485CFCCF086}">
            <xm:f>NOT(ISERROR(SEARCH($K$69,K35)))</xm:f>
            <xm:f>$K$69</xm:f>
            <x14:dxf>
              <fill>
                <patternFill>
                  <bgColor rgb="FF92D050"/>
                </patternFill>
              </fill>
            </x14:dxf>
          </x14:cfRule>
          <xm:sqref>K35:K36</xm:sqref>
        </x14:conditionalFormatting>
        <x14:conditionalFormatting xmlns:xm="http://schemas.microsoft.com/office/excel/2006/main">
          <x14:cfRule type="containsText" priority="685" operator="containsText" id="{CCB3390C-5A22-465F-A397-CC6C4D1C67CD}">
            <xm:f>NOT(ISERROR(SEARCH($K$73,K37)))</xm:f>
            <xm:f>$K$73</xm:f>
            <x14:dxf>
              <fill>
                <patternFill>
                  <bgColor rgb="FFFF0000"/>
                </patternFill>
              </fill>
            </x14:dxf>
          </x14:cfRule>
          <x14:cfRule type="containsText" priority="686" operator="containsText" id="{B436013B-32D8-4830-A425-B033A1635C91}">
            <xm:f>NOT(ISERROR(SEARCH($K$72,K37)))</xm:f>
            <xm:f>$K$72</xm:f>
            <x14:dxf>
              <fill>
                <patternFill>
                  <bgColor rgb="FFFFC000"/>
                </patternFill>
              </fill>
            </x14:dxf>
          </x14:cfRule>
          <x14:cfRule type="containsText" priority="687" operator="containsText" id="{98181A67-6E40-482D-A38D-6700EE647310}">
            <xm:f>NOT(ISERROR(SEARCH($K$71,K37)))</xm:f>
            <xm:f>$K$71</xm:f>
            <x14:dxf>
              <fill>
                <patternFill>
                  <bgColor rgb="FFFFFF00"/>
                </patternFill>
              </fill>
            </x14:dxf>
          </x14:cfRule>
          <x14:cfRule type="containsText" priority="688" operator="containsText" id="{BF8568AC-6159-476C-A2B1-92F40E66EEF2}">
            <xm:f>NOT(ISERROR(SEARCH($K$70,K37)))</xm:f>
            <xm:f>$K$70</xm:f>
            <x14:dxf>
              <fill>
                <patternFill>
                  <bgColor rgb="FF00B050"/>
                </patternFill>
              </fill>
            </x14:dxf>
          </x14:cfRule>
          <x14:cfRule type="containsText" priority="689" operator="containsText" id="{B70B79BC-8378-476B-99E6-73103C90E0CD}">
            <xm:f>NOT(ISERROR(SEARCH($K$69,K37)))</xm:f>
            <xm:f>$K$69</xm:f>
            <x14:dxf>
              <fill>
                <patternFill>
                  <bgColor rgb="FF92D050"/>
                </patternFill>
              </fill>
            </x14:dxf>
          </x14:cfRule>
          <xm:sqref>K37</xm:sqref>
        </x14:conditionalFormatting>
        <x14:conditionalFormatting xmlns:xm="http://schemas.microsoft.com/office/excel/2006/main">
          <x14:cfRule type="containsText" priority="680" operator="containsText" id="{0D4370F4-1B66-4372-81B5-5E6DED2BE193}">
            <xm:f>NOT(ISERROR(SEARCH($K$73,K38)))</xm:f>
            <xm:f>$K$73</xm:f>
            <x14:dxf>
              <fill>
                <patternFill>
                  <bgColor rgb="FFFF0000"/>
                </patternFill>
              </fill>
            </x14:dxf>
          </x14:cfRule>
          <x14:cfRule type="containsText" priority="681" operator="containsText" id="{746A16A2-403F-417E-84C6-678804B7DFE9}">
            <xm:f>NOT(ISERROR(SEARCH($K$72,K38)))</xm:f>
            <xm:f>$K$72</xm:f>
            <x14:dxf>
              <fill>
                <patternFill>
                  <bgColor rgb="FFFFC000"/>
                </patternFill>
              </fill>
            </x14:dxf>
          </x14:cfRule>
          <x14:cfRule type="containsText" priority="682" operator="containsText" id="{52C02739-06FB-4449-975B-63C321998232}">
            <xm:f>NOT(ISERROR(SEARCH($K$71,K38)))</xm:f>
            <xm:f>$K$71</xm:f>
            <x14:dxf>
              <fill>
                <patternFill>
                  <bgColor rgb="FFFFFF00"/>
                </patternFill>
              </fill>
            </x14:dxf>
          </x14:cfRule>
          <x14:cfRule type="containsText" priority="683" operator="containsText" id="{7021DBCC-FFB1-413E-96DC-85953B266B36}">
            <xm:f>NOT(ISERROR(SEARCH($K$70,K38)))</xm:f>
            <xm:f>$K$70</xm:f>
            <x14:dxf>
              <fill>
                <patternFill>
                  <bgColor rgb="FF00B050"/>
                </patternFill>
              </fill>
            </x14:dxf>
          </x14:cfRule>
          <x14:cfRule type="containsText" priority="684" operator="containsText" id="{28A37EC1-37AF-46FA-8B2A-ED45F33952FF}">
            <xm:f>NOT(ISERROR(SEARCH($K$69,K38)))</xm:f>
            <xm:f>$K$69</xm:f>
            <x14:dxf>
              <fill>
                <patternFill>
                  <bgColor rgb="FF92D050"/>
                </patternFill>
              </fill>
            </x14:dxf>
          </x14:cfRule>
          <xm:sqref>K38</xm:sqref>
        </x14:conditionalFormatting>
        <x14:conditionalFormatting xmlns:xm="http://schemas.microsoft.com/office/excel/2006/main">
          <x14:cfRule type="containsText" priority="676" operator="containsText" id="{63137455-44C5-44BF-8967-FF28B3D904D3}">
            <xm:f>NOT(ISERROR(SEARCH($M$72,M38)))</xm:f>
            <xm:f>$M$72</xm:f>
            <x14:dxf>
              <fill>
                <patternFill>
                  <bgColor rgb="FFFF0000"/>
                </patternFill>
              </fill>
            </x14:dxf>
          </x14:cfRule>
          <x14:cfRule type="containsText" priority="677" operator="containsText" id="{A1E4F136-DAC5-4170-94EC-FB29C5316A90}">
            <xm:f>NOT(ISERROR(SEARCH($M$71,M38)))</xm:f>
            <xm:f>$M$71</xm:f>
            <x14:dxf>
              <fill>
                <patternFill>
                  <bgColor rgb="FFFFC000"/>
                </patternFill>
              </fill>
            </x14:dxf>
          </x14:cfRule>
          <x14:cfRule type="containsText" priority="678" operator="containsText" id="{24DEF293-634A-485D-975B-10307E3B8FC0}">
            <xm:f>NOT(ISERROR(SEARCH($M$70,M38)))</xm:f>
            <xm:f>$M$70</xm:f>
            <x14:dxf>
              <fill>
                <patternFill>
                  <bgColor rgb="FFFFFF00"/>
                </patternFill>
              </fill>
            </x14:dxf>
          </x14:cfRule>
          <x14:cfRule type="containsText" priority="679" operator="containsText" id="{04EEDA12-B25B-4F73-A498-8DFE01ED4EC2}">
            <xm:f>NOT(ISERROR(SEARCH($M$69,M38)))</xm:f>
            <xm:f>$M$69</xm:f>
            <x14:dxf>
              <fill>
                <patternFill>
                  <bgColor rgb="FF92D050"/>
                </patternFill>
              </fill>
            </x14:dxf>
          </x14:cfRule>
          <xm:sqref>M38</xm:sqref>
        </x14:conditionalFormatting>
        <x14:conditionalFormatting xmlns:xm="http://schemas.microsoft.com/office/excel/2006/main">
          <x14:cfRule type="containsText" priority="672" operator="containsText" id="{3785794B-8BF6-4B07-9C6D-C2A4F7C18790}">
            <xm:f>NOT(ISERROR(SEARCH($M$72,M37)))</xm:f>
            <xm:f>$M$72</xm:f>
            <x14:dxf>
              <fill>
                <patternFill>
                  <bgColor rgb="FFFF0000"/>
                </patternFill>
              </fill>
            </x14:dxf>
          </x14:cfRule>
          <x14:cfRule type="containsText" priority="673" operator="containsText" id="{3A819D2A-1063-41EF-9872-A6FBE43BA50A}">
            <xm:f>NOT(ISERROR(SEARCH($M$71,M37)))</xm:f>
            <xm:f>$M$71</xm:f>
            <x14:dxf>
              <fill>
                <patternFill>
                  <bgColor rgb="FFFFC000"/>
                </patternFill>
              </fill>
            </x14:dxf>
          </x14:cfRule>
          <x14:cfRule type="containsText" priority="674" operator="containsText" id="{B79EE000-D94A-4562-852F-5688AF1950B2}">
            <xm:f>NOT(ISERROR(SEARCH($M$70,M37)))</xm:f>
            <xm:f>$M$70</xm:f>
            <x14:dxf>
              <fill>
                <patternFill>
                  <bgColor rgb="FFFFFF00"/>
                </patternFill>
              </fill>
            </x14:dxf>
          </x14:cfRule>
          <x14:cfRule type="containsText" priority="675" operator="containsText" id="{C2FA10C2-292A-47B7-8AA6-B0315618457C}">
            <xm:f>NOT(ISERROR(SEARCH($M$69,M37)))</xm:f>
            <xm:f>$M$69</xm:f>
            <x14:dxf>
              <fill>
                <patternFill>
                  <bgColor rgb="FF92D050"/>
                </patternFill>
              </fill>
            </x14:dxf>
          </x14:cfRule>
          <xm:sqref>M37</xm:sqref>
        </x14:conditionalFormatting>
        <x14:conditionalFormatting xmlns:xm="http://schemas.microsoft.com/office/excel/2006/main">
          <x14:cfRule type="containsText" priority="664" operator="containsText" id="{CB250E39-3331-4EE9-B564-6ACFB79E3743}">
            <xm:f>NOT(ISERROR(SEARCH($I$69,X39)))</xm:f>
            <xm:f>$I$69</xm:f>
            <x14:dxf>
              <fill>
                <patternFill>
                  <fgColor rgb="FF92D050"/>
                  <bgColor rgb="FF92D050"/>
                </patternFill>
              </fill>
            </x14:dxf>
          </x14:cfRule>
          <x14:cfRule type="containsText" priority="665" operator="containsText" id="{13480020-F6FC-4F91-8F20-CF2D3C90532E}">
            <xm:f>NOT(ISERROR(SEARCH($I$70,X39)))</xm:f>
            <xm:f>$I$70</xm:f>
            <x14:dxf>
              <fill>
                <patternFill>
                  <bgColor rgb="FF00B050"/>
                </patternFill>
              </fill>
            </x14:dxf>
          </x14:cfRule>
          <x14:cfRule type="containsText" priority="666" operator="containsText" id="{BBB026F3-79DD-418F-8E6D-6A05101604A0}">
            <xm:f>NOT(ISERROR(SEARCH($I$73,X39)))</xm:f>
            <xm:f>$I$73</xm:f>
            <x14:dxf>
              <fill>
                <patternFill>
                  <bgColor rgb="FFFF0000"/>
                </patternFill>
              </fill>
            </x14:dxf>
          </x14:cfRule>
          <x14:cfRule type="containsText" priority="667" operator="containsText" id="{9DBEAAC4-5DCC-4E8B-81F6-D62CC1C8AA75}">
            <xm:f>NOT(ISERROR(SEARCH($I$72,X39)))</xm:f>
            <xm:f>$I$72</xm:f>
            <x14:dxf>
              <fill>
                <patternFill>
                  <fgColor rgb="FFFFC000"/>
                  <bgColor rgb="FFFFC000"/>
                </patternFill>
              </fill>
            </x14:dxf>
          </x14:cfRule>
          <x14:cfRule type="containsText" priority="668" operator="containsText" id="{E0FD060C-917B-4D3F-ADF6-A1358CA3C86A}">
            <xm:f>NOT(ISERROR(SEARCH($I$71,X39)))</xm:f>
            <xm:f>$I$71</xm:f>
            <x14:dxf>
              <fill>
                <patternFill>
                  <fgColor rgb="FFFFFF00"/>
                  <bgColor rgb="FFFFFF00"/>
                </patternFill>
              </fill>
            </x14:dxf>
          </x14:cfRule>
          <x14:cfRule type="containsText" priority="669" operator="containsText" id="{3B4355EE-FA78-4080-87E9-898B0FA80873}">
            <xm:f>NOT(ISERROR(SEARCH($I$70,X39)))</xm:f>
            <xm:f>$I$70</xm:f>
            <x14:dxf>
              <fill>
                <patternFill>
                  <bgColor theme="0" tint="-0.14996795556505021"/>
                </patternFill>
              </fill>
            </x14:dxf>
          </x14:cfRule>
          <x14:cfRule type="cellIs" priority="670" operator="equal" id="{8D96E9CC-1604-4707-B1FB-14904846B2F7}">
            <xm:f>'https://solidarias-my.sharepoint.com/personal/marisol_viveros_uaeos_gov_co/Documents/Varios/Planes integrados 2022/[MAPA_RIESGOS_UAEOS_2022.xlsx]Tabla probabiidad'!#REF!</xm:f>
            <x14:dxf>
              <fill>
                <patternFill>
                  <fgColor theme="6"/>
                </patternFill>
              </fill>
            </x14:dxf>
          </x14:cfRule>
          <x14:cfRule type="cellIs" priority="671" operator="equal" id="{125BA376-7B8E-4816-92EA-BD322872219A}">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X39</xm:sqref>
        </x14:conditionalFormatting>
        <x14:conditionalFormatting xmlns:xm="http://schemas.microsoft.com/office/excel/2006/main">
          <x14:cfRule type="containsText" priority="656" operator="containsText" id="{31BF86FF-C0B4-4F34-A2F8-A4496098216D}">
            <xm:f>NOT(ISERROR(SEARCH($I$69,I37)))</xm:f>
            <xm:f>$I$69</xm:f>
            <x14:dxf>
              <fill>
                <patternFill>
                  <fgColor rgb="FF92D050"/>
                  <bgColor rgb="FF92D050"/>
                </patternFill>
              </fill>
            </x14:dxf>
          </x14:cfRule>
          <x14:cfRule type="containsText" priority="657" operator="containsText" id="{226FA261-9D5C-4B0E-901A-764CA256AB0D}">
            <xm:f>NOT(ISERROR(SEARCH($I$70,I37)))</xm:f>
            <xm:f>$I$70</xm:f>
            <x14:dxf>
              <fill>
                <patternFill>
                  <bgColor rgb="FF00B050"/>
                </patternFill>
              </fill>
            </x14:dxf>
          </x14:cfRule>
          <x14:cfRule type="containsText" priority="658" operator="containsText" id="{6B1B5952-11A9-4C35-A924-A4406F432083}">
            <xm:f>NOT(ISERROR(SEARCH($I$73,I37)))</xm:f>
            <xm:f>$I$73</xm:f>
            <x14:dxf>
              <fill>
                <patternFill>
                  <bgColor rgb="FFFF0000"/>
                </patternFill>
              </fill>
            </x14:dxf>
          </x14:cfRule>
          <x14:cfRule type="containsText" priority="659" operator="containsText" id="{B2E2ADFE-6C91-4212-B4D8-74D11975A271}">
            <xm:f>NOT(ISERROR(SEARCH($I$72,I37)))</xm:f>
            <xm:f>$I$72</xm:f>
            <x14:dxf>
              <fill>
                <patternFill>
                  <fgColor rgb="FFFFC000"/>
                  <bgColor rgb="FFFFC000"/>
                </patternFill>
              </fill>
            </x14:dxf>
          </x14:cfRule>
          <x14:cfRule type="containsText" priority="660" operator="containsText" id="{27AEB3D7-AF23-4965-B990-F4D614303944}">
            <xm:f>NOT(ISERROR(SEARCH($I$71,I37)))</xm:f>
            <xm:f>$I$71</xm:f>
            <x14:dxf>
              <fill>
                <patternFill>
                  <fgColor rgb="FFFFFF00"/>
                  <bgColor rgb="FFFFFF00"/>
                </patternFill>
              </fill>
            </x14:dxf>
          </x14:cfRule>
          <x14:cfRule type="containsText" priority="661" operator="containsText" id="{CBCA7AA2-C1A0-4651-85BE-FB4B5429BCB9}">
            <xm:f>NOT(ISERROR(SEARCH($I$70,I37)))</xm:f>
            <xm:f>$I$70</xm:f>
            <x14:dxf>
              <fill>
                <patternFill>
                  <bgColor theme="0" tint="-0.14996795556505021"/>
                </patternFill>
              </fill>
            </x14:dxf>
          </x14:cfRule>
          <x14:cfRule type="cellIs" priority="662" operator="equal" id="{46D4076E-AB54-46F5-9FB8-7538EDF0001D}">
            <xm:f>'https://solidarias-my.sharepoint.com/personal/marisol_viveros_uaeos_gov_co/Documents/Varios/Planes integrados 2022/[MAPA_RIESGOS_UAEOS_2022.xlsx]Tabla probabiidad'!#REF!</xm:f>
            <x14:dxf>
              <fill>
                <patternFill>
                  <fgColor theme="6"/>
                </patternFill>
              </fill>
            </x14:dxf>
          </x14:cfRule>
          <x14:cfRule type="cellIs" priority="663" operator="equal" id="{6DE70B97-ED08-40D7-A8C7-D9AB7DEDFC85}">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I37</xm:sqref>
        </x14:conditionalFormatting>
        <x14:conditionalFormatting xmlns:xm="http://schemas.microsoft.com/office/excel/2006/main">
          <x14:cfRule type="containsText" priority="648" operator="containsText" id="{CB1DAA41-E159-4BB2-9AA7-FF7DB4096FA8}">
            <xm:f>NOT(ISERROR(SEARCH($I$69,I38)))</xm:f>
            <xm:f>$I$69</xm:f>
            <x14:dxf>
              <fill>
                <patternFill>
                  <fgColor rgb="FF92D050"/>
                  <bgColor rgb="FF92D050"/>
                </patternFill>
              </fill>
            </x14:dxf>
          </x14:cfRule>
          <x14:cfRule type="containsText" priority="649" operator="containsText" id="{517EC410-DEAA-43DC-94A3-DB09EBAF6CD5}">
            <xm:f>NOT(ISERROR(SEARCH($I$70,I38)))</xm:f>
            <xm:f>$I$70</xm:f>
            <x14:dxf>
              <fill>
                <patternFill>
                  <bgColor rgb="FF00B050"/>
                </patternFill>
              </fill>
            </x14:dxf>
          </x14:cfRule>
          <x14:cfRule type="containsText" priority="650" operator="containsText" id="{0059D20B-3FF5-47BB-8320-824210CDB863}">
            <xm:f>NOT(ISERROR(SEARCH($I$73,I38)))</xm:f>
            <xm:f>$I$73</xm:f>
            <x14:dxf>
              <fill>
                <patternFill>
                  <bgColor rgb="FFFF0000"/>
                </patternFill>
              </fill>
            </x14:dxf>
          </x14:cfRule>
          <x14:cfRule type="containsText" priority="651" operator="containsText" id="{A92CD486-0A2A-49A9-8588-4E97303576B2}">
            <xm:f>NOT(ISERROR(SEARCH($I$72,I38)))</xm:f>
            <xm:f>$I$72</xm:f>
            <x14:dxf>
              <fill>
                <patternFill>
                  <fgColor rgb="FFFFC000"/>
                  <bgColor rgb="FFFFC000"/>
                </patternFill>
              </fill>
            </x14:dxf>
          </x14:cfRule>
          <x14:cfRule type="containsText" priority="652" operator="containsText" id="{1F15B09F-B9A4-4FC8-A094-98FE1FBB38BC}">
            <xm:f>NOT(ISERROR(SEARCH($I$71,I38)))</xm:f>
            <xm:f>$I$71</xm:f>
            <x14:dxf>
              <fill>
                <patternFill>
                  <fgColor rgb="FFFFFF00"/>
                  <bgColor rgb="FFFFFF00"/>
                </patternFill>
              </fill>
            </x14:dxf>
          </x14:cfRule>
          <x14:cfRule type="containsText" priority="653" operator="containsText" id="{7556481B-71B6-4705-A9F3-99F83C5C9438}">
            <xm:f>NOT(ISERROR(SEARCH($I$70,I38)))</xm:f>
            <xm:f>$I$70</xm:f>
            <x14:dxf>
              <fill>
                <patternFill>
                  <bgColor theme="0" tint="-0.14996795556505021"/>
                </patternFill>
              </fill>
            </x14:dxf>
          </x14:cfRule>
          <x14:cfRule type="cellIs" priority="654" operator="equal" id="{E5D48249-8E26-4FD6-8147-A5600B420216}">
            <xm:f>'https://solidarias-my.sharepoint.com/personal/marisol_viveros_uaeos_gov_co/Documents/Varios/Planes integrados 2022/[MAPA_RIESGOS_UAEOS_2022.xlsx]Tabla probabiidad'!#REF!</xm:f>
            <x14:dxf>
              <fill>
                <patternFill>
                  <fgColor theme="6"/>
                </patternFill>
              </fill>
            </x14:dxf>
          </x14:cfRule>
          <x14:cfRule type="cellIs" priority="655" operator="equal" id="{EC741B7E-5F96-4898-8634-8A2E5D051E5A}">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I38</xm:sqref>
        </x14:conditionalFormatting>
        <x14:conditionalFormatting xmlns:xm="http://schemas.microsoft.com/office/excel/2006/main">
          <x14:cfRule type="containsText" priority="640" operator="containsText" id="{45D92EEF-90A5-4CB7-B0BF-82DF4C470CF7}">
            <xm:f>NOT(ISERROR(SEARCH($I$69,I39)))</xm:f>
            <xm:f>$I$69</xm:f>
            <x14:dxf>
              <fill>
                <patternFill>
                  <fgColor rgb="FF92D050"/>
                  <bgColor rgb="FF92D050"/>
                </patternFill>
              </fill>
            </x14:dxf>
          </x14:cfRule>
          <x14:cfRule type="containsText" priority="641" operator="containsText" id="{1033062C-E2C6-4E41-AF54-4900DFA0A7E5}">
            <xm:f>NOT(ISERROR(SEARCH($I$70,I39)))</xm:f>
            <xm:f>$I$70</xm:f>
            <x14:dxf>
              <fill>
                <patternFill>
                  <bgColor rgb="FF00B050"/>
                </patternFill>
              </fill>
            </x14:dxf>
          </x14:cfRule>
          <x14:cfRule type="containsText" priority="642" operator="containsText" id="{3690E766-308C-459C-A269-8FFF8B940061}">
            <xm:f>NOT(ISERROR(SEARCH($I$73,I39)))</xm:f>
            <xm:f>$I$73</xm:f>
            <x14:dxf>
              <fill>
                <patternFill>
                  <bgColor rgb="FFFF0000"/>
                </patternFill>
              </fill>
            </x14:dxf>
          </x14:cfRule>
          <x14:cfRule type="containsText" priority="643" operator="containsText" id="{E817D302-A1A0-44CD-8CFB-08BFF5D9059B}">
            <xm:f>NOT(ISERROR(SEARCH($I$72,I39)))</xm:f>
            <xm:f>$I$72</xm:f>
            <x14:dxf>
              <fill>
                <patternFill>
                  <fgColor rgb="FFFFC000"/>
                  <bgColor rgb="FFFFC000"/>
                </patternFill>
              </fill>
            </x14:dxf>
          </x14:cfRule>
          <x14:cfRule type="containsText" priority="644" operator="containsText" id="{DBC7803B-BDAD-4DB7-8F77-1D46B2F56D5B}">
            <xm:f>NOT(ISERROR(SEARCH($I$71,I39)))</xm:f>
            <xm:f>$I$71</xm:f>
            <x14:dxf>
              <fill>
                <patternFill>
                  <fgColor rgb="FFFFFF00"/>
                  <bgColor rgb="FFFFFF00"/>
                </patternFill>
              </fill>
            </x14:dxf>
          </x14:cfRule>
          <x14:cfRule type="containsText" priority="645" operator="containsText" id="{9B52C817-4F82-454A-8EA8-967A9FDE6CB3}">
            <xm:f>NOT(ISERROR(SEARCH($I$70,I39)))</xm:f>
            <xm:f>$I$70</xm:f>
            <x14:dxf>
              <fill>
                <patternFill>
                  <bgColor theme="0" tint="-0.14996795556505021"/>
                </patternFill>
              </fill>
            </x14:dxf>
          </x14:cfRule>
          <x14:cfRule type="cellIs" priority="646" operator="equal" id="{5A27F1D3-8551-41E2-B70E-4A38EF132C29}">
            <xm:f>'https://solidarias-my.sharepoint.com/personal/marisol_viveros_uaeos_gov_co/Documents/Varios/Planes integrados 2022/[MAPA_RIESGOS_UAEOS_2022.xlsx]Tabla probabiidad'!#REF!</xm:f>
            <x14:dxf>
              <fill>
                <patternFill>
                  <fgColor theme="6"/>
                </patternFill>
              </fill>
            </x14:dxf>
          </x14:cfRule>
          <x14:cfRule type="cellIs" priority="647" operator="equal" id="{34FA912F-8B76-40B7-920A-00AC1BE88104}">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I39</xm:sqref>
        </x14:conditionalFormatting>
        <x14:conditionalFormatting xmlns:xm="http://schemas.microsoft.com/office/excel/2006/main">
          <x14:cfRule type="containsText" priority="635" operator="containsText" id="{0CD43FAC-D45D-4E5D-85B0-9A71C9816DBA}">
            <xm:f>NOT(ISERROR(SEARCH($K$73,K39)))</xm:f>
            <xm:f>$K$73</xm:f>
            <x14:dxf>
              <fill>
                <patternFill>
                  <bgColor rgb="FFFF0000"/>
                </patternFill>
              </fill>
            </x14:dxf>
          </x14:cfRule>
          <x14:cfRule type="containsText" priority="636" operator="containsText" id="{2A3AC50B-5745-48BB-AE8A-816D14703456}">
            <xm:f>NOT(ISERROR(SEARCH($K$72,K39)))</xm:f>
            <xm:f>$K$72</xm:f>
            <x14:dxf>
              <fill>
                <patternFill>
                  <bgColor rgb="FFFFC000"/>
                </patternFill>
              </fill>
            </x14:dxf>
          </x14:cfRule>
          <x14:cfRule type="containsText" priority="637" operator="containsText" id="{2F4A5174-92A9-41FA-8E8D-27BC80973213}">
            <xm:f>NOT(ISERROR(SEARCH($K$71,K39)))</xm:f>
            <xm:f>$K$71</xm:f>
            <x14:dxf>
              <fill>
                <patternFill>
                  <bgColor rgb="FFFFFF00"/>
                </patternFill>
              </fill>
            </x14:dxf>
          </x14:cfRule>
          <x14:cfRule type="containsText" priority="638" operator="containsText" id="{60DF7F0F-8787-48F1-8241-068278D4B7F7}">
            <xm:f>NOT(ISERROR(SEARCH($K$70,K39)))</xm:f>
            <xm:f>$K$70</xm:f>
            <x14:dxf>
              <fill>
                <patternFill>
                  <bgColor rgb="FF00B050"/>
                </patternFill>
              </fill>
            </x14:dxf>
          </x14:cfRule>
          <x14:cfRule type="containsText" priority="639" operator="containsText" id="{8F27F94F-A211-4EAC-BF2D-7C29E9180D27}">
            <xm:f>NOT(ISERROR(SEARCH($K$69,K39)))</xm:f>
            <xm:f>$K$69</xm:f>
            <x14:dxf>
              <fill>
                <patternFill>
                  <bgColor rgb="FF92D050"/>
                </patternFill>
              </fill>
            </x14:dxf>
          </x14:cfRule>
          <xm:sqref>K39</xm:sqref>
        </x14:conditionalFormatting>
        <x14:conditionalFormatting xmlns:xm="http://schemas.microsoft.com/office/excel/2006/main">
          <x14:cfRule type="containsText" priority="631" operator="containsText" id="{135C30F5-DA14-4421-9A9D-9F5D6AEB1EA7}">
            <xm:f>NOT(ISERROR(SEARCH($M$72,M39)))</xm:f>
            <xm:f>$M$72</xm:f>
            <x14:dxf>
              <fill>
                <patternFill>
                  <bgColor rgb="FFFF0000"/>
                </patternFill>
              </fill>
            </x14:dxf>
          </x14:cfRule>
          <x14:cfRule type="containsText" priority="632" operator="containsText" id="{CC461902-090D-4B5A-A8AF-21A2E9887B8A}">
            <xm:f>NOT(ISERROR(SEARCH($M$71,M39)))</xm:f>
            <xm:f>$M$71</xm:f>
            <x14:dxf>
              <fill>
                <patternFill>
                  <bgColor rgb="FFFFC000"/>
                </patternFill>
              </fill>
            </x14:dxf>
          </x14:cfRule>
          <x14:cfRule type="containsText" priority="633" operator="containsText" id="{35130FFE-3644-4E86-8F82-07A24A2BCFE9}">
            <xm:f>NOT(ISERROR(SEARCH($M$70,M39)))</xm:f>
            <xm:f>$M$70</xm:f>
            <x14:dxf>
              <fill>
                <patternFill>
                  <bgColor rgb="FFFFFF00"/>
                </patternFill>
              </fill>
            </x14:dxf>
          </x14:cfRule>
          <x14:cfRule type="containsText" priority="634" operator="containsText" id="{517E8EFD-C6FF-41ED-9549-D191832CA3BF}">
            <xm:f>NOT(ISERROR(SEARCH($M$69,M39)))</xm:f>
            <xm:f>$M$69</xm:f>
            <x14:dxf>
              <fill>
                <patternFill>
                  <bgColor rgb="FF92D050"/>
                </patternFill>
              </fill>
            </x14:dxf>
          </x14:cfRule>
          <xm:sqref>M39</xm:sqref>
        </x14:conditionalFormatting>
        <x14:conditionalFormatting xmlns:xm="http://schemas.microsoft.com/office/excel/2006/main">
          <x14:cfRule type="containsText" priority="626" operator="containsText" id="{905D73A9-0C14-489F-9EE4-F4F6E2E57683}">
            <xm:f>NOT(ISERROR(SEARCH($K$73,Z15)))</xm:f>
            <xm:f>$K$73</xm:f>
            <x14:dxf>
              <fill>
                <patternFill>
                  <bgColor rgb="FFFF0000"/>
                </patternFill>
              </fill>
            </x14:dxf>
          </x14:cfRule>
          <x14:cfRule type="containsText" priority="627" operator="containsText" id="{7AD72645-5DA7-47EB-8392-82FF76D3D140}">
            <xm:f>NOT(ISERROR(SEARCH($K$72,Z15)))</xm:f>
            <xm:f>$K$72</xm:f>
            <x14:dxf>
              <fill>
                <patternFill>
                  <bgColor rgb="FFFFC000"/>
                </patternFill>
              </fill>
            </x14:dxf>
          </x14:cfRule>
          <x14:cfRule type="containsText" priority="628" operator="containsText" id="{BC18D6AA-1075-497B-B586-EF1DDD3DCFE0}">
            <xm:f>NOT(ISERROR(SEARCH($K$71,Z15)))</xm:f>
            <xm:f>$K$71</xm:f>
            <x14:dxf>
              <fill>
                <patternFill>
                  <bgColor rgb="FFFFFF00"/>
                </patternFill>
              </fill>
            </x14:dxf>
          </x14:cfRule>
          <x14:cfRule type="containsText" priority="629" operator="containsText" id="{D2F0C695-F162-4528-9246-66C64C3E4B4E}">
            <xm:f>NOT(ISERROR(SEARCH($K$70,Z15)))</xm:f>
            <xm:f>$K$70</xm:f>
            <x14:dxf>
              <fill>
                <patternFill>
                  <bgColor rgb="FF00B050"/>
                </patternFill>
              </fill>
            </x14:dxf>
          </x14:cfRule>
          <x14:cfRule type="containsText" priority="630" operator="containsText" id="{A3A2F849-B76F-4096-A5DB-AF9AD51506BA}">
            <xm:f>NOT(ISERROR(SEARCH($K$69,Z15)))</xm:f>
            <xm:f>$K$69</xm:f>
            <x14:dxf>
              <fill>
                <patternFill>
                  <bgColor rgb="FF92D050"/>
                </patternFill>
              </fill>
            </x14:dxf>
          </x14:cfRule>
          <xm:sqref>Z15</xm:sqref>
        </x14:conditionalFormatting>
        <x14:conditionalFormatting xmlns:xm="http://schemas.microsoft.com/office/excel/2006/main">
          <x14:cfRule type="containsText" priority="621" operator="containsText" id="{A6B2804C-01D6-46C5-B7F6-49EF6192C588}">
            <xm:f>NOT(ISERROR(SEARCH($K$73,Z16)))</xm:f>
            <xm:f>$K$73</xm:f>
            <x14:dxf>
              <fill>
                <patternFill>
                  <bgColor rgb="FFFF0000"/>
                </patternFill>
              </fill>
            </x14:dxf>
          </x14:cfRule>
          <x14:cfRule type="containsText" priority="622" operator="containsText" id="{ADFEBB3F-1309-4502-91F5-DDF1F2AF805C}">
            <xm:f>NOT(ISERROR(SEARCH($K$72,Z16)))</xm:f>
            <xm:f>$K$72</xm:f>
            <x14:dxf>
              <fill>
                <patternFill>
                  <bgColor rgb="FFFFC000"/>
                </patternFill>
              </fill>
            </x14:dxf>
          </x14:cfRule>
          <x14:cfRule type="containsText" priority="623" operator="containsText" id="{3294CCE6-AECD-4009-AC61-1ACE40ECDCC5}">
            <xm:f>NOT(ISERROR(SEARCH($K$71,Z16)))</xm:f>
            <xm:f>$K$71</xm:f>
            <x14:dxf>
              <fill>
                <patternFill>
                  <bgColor rgb="FFFFFF00"/>
                </patternFill>
              </fill>
            </x14:dxf>
          </x14:cfRule>
          <x14:cfRule type="containsText" priority="624" operator="containsText" id="{68928997-242E-4E8D-AC28-18FA6D4BF57E}">
            <xm:f>NOT(ISERROR(SEARCH($K$70,Z16)))</xm:f>
            <xm:f>$K$70</xm:f>
            <x14:dxf>
              <fill>
                <patternFill>
                  <bgColor rgb="FF00B050"/>
                </patternFill>
              </fill>
            </x14:dxf>
          </x14:cfRule>
          <x14:cfRule type="containsText" priority="625" operator="containsText" id="{AF020FC8-7D7F-4C5C-A8F6-9167B610E963}">
            <xm:f>NOT(ISERROR(SEARCH($K$69,Z16)))</xm:f>
            <xm:f>$K$69</xm:f>
            <x14:dxf>
              <fill>
                <patternFill>
                  <bgColor rgb="FF92D050"/>
                </patternFill>
              </fill>
            </x14:dxf>
          </x14:cfRule>
          <xm:sqref>Z16:Z17</xm:sqref>
        </x14:conditionalFormatting>
        <x14:conditionalFormatting xmlns:xm="http://schemas.microsoft.com/office/excel/2006/main">
          <x14:cfRule type="containsText" priority="616" operator="containsText" id="{247C4751-C0C9-44A0-BBC8-1B4FA67A0FB1}">
            <xm:f>NOT(ISERROR(SEARCH($K$73,Z18)))</xm:f>
            <xm:f>$K$73</xm:f>
            <x14:dxf>
              <fill>
                <patternFill>
                  <bgColor rgb="FFFF0000"/>
                </patternFill>
              </fill>
            </x14:dxf>
          </x14:cfRule>
          <x14:cfRule type="containsText" priority="617" operator="containsText" id="{79E83C60-0D10-4478-B413-BC95462C009F}">
            <xm:f>NOT(ISERROR(SEARCH($K$72,Z18)))</xm:f>
            <xm:f>$K$72</xm:f>
            <x14:dxf>
              <fill>
                <patternFill>
                  <bgColor rgb="FFFFC000"/>
                </patternFill>
              </fill>
            </x14:dxf>
          </x14:cfRule>
          <x14:cfRule type="containsText" priority="618" operator="containsText" id="{61F1AEBE-C941-4433-BA1F-B303CBA1DCCB}">
            <xm:f>NOT(ISERROR(SEARCH($K$71,Z18)))</xm:f>
            <xm:f>$K$71</xm:f>
            <x14:dxf>
              <fill>
                <patternFill>
                  <bgColor rgb="FFFFFF00"/>
                </patternFill>
              </fill>
            </x14:dxf>
          </x14:cfRule>
          <x14:cfRule type="containsText" priority="619" operator="containsText" id="{C9C9A00A-BB78-480A-9639-ACF638ED7F37}">
            <xm:f>NOT(ISERROR(SEARCH($K$70,Z18)))</xm:f>
            <xm:f>$K$70</xm:f>
            <x14:dxf>
              <fill>
                <patternFill>
                  <bgColor rgb="FF00B050"/>
                </patternFill>
              </fill>
            </x14:dxf>
          </x14:cfRule>
          <x14:cfRule type="containsText" priority="620" operator="containsText" id="{D5D43748-D195-402E-8290-B43A4DE80041}">
            <xm:f>NOT(ISERROR(SEARCH($K$69,Z18)))</xm:f>
            <xm:f>$K$69</xm:f>
            <x14:dxf>
              <fill>
                <patternFill>
                  <bgColor rgb="FF92D050"/>
                </patternFill>
              </fill>
            </x14:dxf>
          </x14:cfRule>
          <xm:sqref>Z18</xm:sqref>
        </x14:conditionalFormatting>
        <x14:conditionalFormatting xmlns:xm="http://schemas.microsoft.com/office/excel/2006/main">
          <x14:cfRule type="containsText" priority="611" operator="containsText" id="{28289077-A1FF-4309-89F6-7A6A6CD2AE12}">
            <xm:f>NOT(ISERROR(SEARCH($K$73,Z19)))</xm:f>
            <xm:f>$K$73</xm:f>
            <x14:dxf>
              <fill>
                <patternFill>
                  <bgColor rgb="FFFF0000"/>
                </patternFill>
              </fill>
            </x14:dxf>
          </x14:cfRule>
          <x14:cfRule type="containsText" priority="612" operator="containsText" id="{C824B54F-12E3-4FCE-B06B-C030FBC6515E}">
            <xm:f>NOT(ISERROR(SEARCH($K$72,Z19)))</xm:f>
            <xm:f>$K$72</xm:f>
            <x14:dxf>
              <fill>
                <patternFill>
                  <bgColor rgb="FFFFC000"/>
                </patternFill>
              </fill>
            </x14:dxf>
          </x14:cfRule>
          <x14:cfRule type="containsText" priority="613" operator="containsText" id="{CB97C470-BF61-4C3E-80F0-B114F6D6A610}">
            <xm:f>NOT(ISERROR(SEARCH($K$71,Z19)))</xm:f>
            <xm:f>$K$71</xm:f>
            <x14:dxf>
              <fill>
                <patternFill>
                  <bgColor rgb="FFFFFF00"/>
                </patternFill>
              </fill>
            </x14:dxf>
          </x14:cfRule>
          <x14:cfRule type="containsText" priority="614" operator="containsText" id="{77CA36F9-FEB8-4B0C-A37D-94011A7635CC}">
            <xm:f>NOT(ISERROR(SEARCH($K$70,Z19)))</xm:f>
            <xm:f>$K$70</xm:f>
            <x14:dxf>
              <fill>
                <patternFill>
                  <bgColor rgb="FF00B050"/>
                </patternFill>
              </fill>
            </x14:dxf>
          </x14:cfRule>
          <x14:cfRule type="containsText" priority="615" operator="containsText" id="{0EC99072-68E5-4981-8423-3B837D366FC8}">
            <xm:f>NOT(ISERROR(SEARCH($K$69,Z19)))</xm:f>
            <xm:f>$K$69</xm:f>
            <x14:dxf>
              <fill>
                <patternFill>
                  <bgColor rgb="FF92D050"/>
                </patternFill>
              </fill>
            </x14:dxf>
          </x14:cfRule>
          <xm:sqref>Z19</xm:sqref>
        </x14:conditionalFormatting>
        <x14:conditionalFormatting xmlns:xm="http://schemas.microsoft.com/office/excel/2006/main">
          <x14:cfRule type="containsText" priority="606" operator="containsText" id="{FA98C603-DF1C-4739-BF27-F82BC4192215}">
            <xm:f>NOT(ISERROR(SEARCH($K$73,Z20)))</xm:f>
            <xm:f>$K$73</xm:f>
            <x14:dxf>
              <fill>
                <patternFill>
                  <bgColor rgb="FFFF0000"/>
                </patternFill>
              </fill>
            </x14:dxf>
          </x14:cfRule>
          <x14:cfRule type="containsText" priority="607" operator="containsText" id="{FD153886-754F-4DF9-80E2-9EFB18FBDAC3}">
            <xm:f>NOT(ISERROR(SEARCH($K$72,Z20)))</xm:f>
            <xm:f>$K$72</xm:f>
            <x14:dxf>
              <fill>
                <patternFill>
                  <bgColor rgb="FFFFC000"/>
                </patternFill>
              </fill>
            </x14:dxf>
          </x14:cfRule>
          <x14:cfRule type="containsText" priority="608" operator="containsText" id="{4ADFB64D-9A0F-4105-9F17-8F5992491DD7}">
            <xm:f>NOT(ISERROR(SEARCH($K$71,Z20)))</xm:f>
            <xm:f>$K$71</xm:f>
            <x14:dxf>
              <fill>
                <patternFill>
                  <bgColor rgb="FFFFFF00"/>
                </patternFill>
              </fill>
            </x14:dxf>
          </x14:cfRule>
          <x14:cfRule type="containsText" priority="609" operator="containsText" id="{9DC99EAD-1FAB-431E-9568-98A18AF1A3C8}">
            <xm:f>NOT(ISERROR(SEARCH($K$70,Z20)))</xm:f>
            <xm:f>$K$70</xm:f>
            <x14:dxf>
              <fill>
                <patternFill>
                  <bgColor rgb="FF00B050"/>
                </patternFill>
              </fill>
            </x14:dxf>
          </x14:cfRule>
          <x14:cfRule type="containsText" priority="610" operator="containsText" id="{476069E3-403C-4FA8-93A3-4F9A2BCC4DBB}">
            <xm:f>NOT(ISERROR(SEARCH($K$69,Z20)))</xm:f>
            <xm:f>$K$69</xm:f>
            <x14:dxf>
              <fill>
                <patternFill>
                  <bgColor rgb="FF92D050"/>
                </patternFill>
              </fill>
            </x14:dxf>
          </x14:cfRule>
          <xm:sqref>Z20</xm:sqref>
        </x14:conditionalFormatting>
        <x14:conditionalFormatting xmlns:xm="http://schemas.microsoft.com/office/excel/2006/main">
          <x14:cfRule type="containsText" priority="601" operator="containsText" id="{AF7A5205-EDCC-4B8A-8178-387FC507EC41}">
            <xm:f>NOT(ISERROR(SEARCH($K$73,Z21)))</xm:f>
            <xm:f>$K$73</xm:f>
            <x14:dxf>
              <fill>
                <patternFill>
                  <bgColor rgb="FFFF0000"/>
                </patternFill>
              </fill>
            </x14:dxf>
          </x14:cfRule>
          <x14:cfRule type="containsText" priority="602" operator="containsText" id="{B372209F-69BB-477A-AA95-3633B9338F98}">
            <xm:f>NOT(ISERROR(SEARCH($K$72,Z21)))</xm:f>
            <xm:f>$K$72</xm:f>
            <x14:dxf>
              <fill>
                <patternFill>
                  <bgColor rgb="FFFFC000"/>
                </patternFill>
              </fill>
            </x14:dxf>
          </x14:cfRule>
          <x14:cfRule type="containsText" priority="603" operator="containsText" id="{5CF98952-5399-43D2-BC35-E962C2B26A01}">
            <xm:f>NOT(ISERROR(SEARCH($K$71,Z21)))</xm:f>
            <xm:f>$K$71</xm:f>
            <x14:dxf>
              <fill>
                <patternFill>
                  <bgColor rgb="FFFFFF00"/>
                </patternFill>
              </fill>
            </x14:dxf>
          </x14:cfRule>
          <x14:cfRule type="containsText" priority="604" operator="containsText" id="{2176E88B-301C-4170-8F01-82BACC3CBF8C}">
            <xm:f>NOT(ISERROR(SEARCH($K$70,Z21)))</xm:f>
            <xm:f>$K$70</xm:f>
            <x14:dxf>
              <fill>
                <patternFill>
                  <bgColor rgb="FF00B050"/>
                </patternFill>
              </fill>
            </x14:dxf>
          </x14:cfRule>
          <x14:cfRule type="containsText" priority="605" operator="containsText" id="{89B81B33-FD3D-4A48-B1E0-B84B3A8B7B2D}">
            <xm:f>NOT(ISERROR(SEARCH($K$69,Z21)))</xm:f>
            <xm:f>$K$69</xm:f>
            <x14:dxf>
              <fill>
                <patternFill>
                  <bgColor rgb="FF92D050"/>
                </patternFill>
              </fill>
            </x14:dxf>
          </x14:cfRule>
          <xm:sqref>Z21</xm:sqref>
        </x14:conditionalFormatting>
        <x14:conditionalFormatting xmlns:xm="http://schemas.microsoft.com/office/excel/2006/main">
          <x14:cfRule type="containsText" priority="596" operator="containsText" id="{5F069C84-8084-4F7B-A90E-C3B753D7A920}">
            <xm:f>NOT(ISERROR(SEARCH($K$73,Z22)))</xm:f>
            <xm:f>$K$73</xm:f>
            <x14:dxf>
              <fill>
                <patternFill>
                  <bgColor rgb="FFFF0000"/>
                </patternFill>
              </fill>
            </x14:dxf>
          </x14:cfRule>
          <x14:cfRule type="containsText" priority="597" operator="containsText" id="{7B0C02C3-815A-43D7-B78A-EA9DAF4ABF91}">
            <xm:f>NOT(ISERROR(SEARCH($K$72,Z22)))</xm:f>
            <xm:f>$K$72</xm:f>
            <x14:dxf>
              <fill>
                <patternFill>
                  <bgColor rgb="FFFFC000"/>
                </patternFill>
              </fill>
            </x14:dxf>
          </x14:cfRule>
          <x14:cfRule type="containsText" priority="598" operator="containsText" id="{0634ACD2-6ACF-45CF-B9E4-3A42711F87BD}">
            <xm:f>NOT(ISERROR(SEARCH($K$71,Z22)))</xm:f>
            <xm:f>$K$71</xm:f>
            <x14:dxf>
              <fill>
                <patternFill>
                  <bgColor rgb="FFFFFF00"/>
                </patternFill>
              </fill>
            </x14:dxf>
          </x14:cfRule>
          <x14:cfRule type="containsText" priority="599" operator="containsText" id="{8181F749-B7FE-4BEE-9030-92CBDAA3CCF1}">
            <xm:f>NOT(ISERROR(SEARCH($K$70,Z22)))</xm:f>
            <xm:f>$K$70</xm:f>
            <x14:dxf>
              <fill>
                <patternFill>
                  <bgColor rgb="FF00B050"/>
                </patternFill>
              </fill>
            </x14:dxf>
          </x14:cfRule>
          <x14:cfRule type="containsText" priority="600" operator="containsText" id="{0488E2D3-8A7E-489C-872A-EF2BDF3A9276}">
            <xm:f>NOT(ISERROR(SEARCH($K$69,Z22)))</xm:f>
            <xm:f>$K$69</xm:f>
            <x14:dxf>
              <fill>
                <patternFill>
                  <bgColor rgb="FF92D050"/>
                </patternFill>
              </fill>
            </x14:dxf>
          </x14:cfRule>
          <xm:sqref>Z22:Z23</xm:sqref>
        </x14:conditionalFormatting>
        <x14:conditionalFormatting xmlns:xm="http://schemas.microsoft.com/office/excel/2006/main">
          <x14:cfRule type="containsText" priority="591" operator="containsText" id="{4A102860-83AB-4A8D-BCFA-392ABA764F3A}">
            <xm:f>NOT(ISERROR(SEARCH($K$73,Z25)))</xm:f>
            <xm:f>$K$73</xm:f>
            <x14:dxf>
              <fill>
                <patternFill>
                  <bgColor rgb="FFFF0000"/>
                </patternFill>
              </fill>
            </x14:dxf>
          </x14:cfRule>
          <x14:cfRule type="containsText" priority="592" operator="containsText" id="{D8394B2B-9F0F-44ED-B26C-0DA304794BAB}">
            <xm:f>NOT(ISERROR(SEARCH($K$72,Z25)))</xm:f>
            <xm:f>$K$72</xm:f>
            <x14:dxf>
              <fill>
                <patternFill>
                  <bgColor rgb="FFFFC000"/>
                </patternFill>
              </fill>
            </x14:dxf>
          </x14:cfRule>
          <x14:cfRule type="containsText" priority="593" operator="containsText" id="{BFBC9E8A-9FF3-4F20-9A93-8DAA8506DAAA}">
            <xm:f>NOT(ISERROR(SEARCH($K$71,Z25)))</xm:f>
            <xm:f>$K$71</xm:f>
            <x14:dxf>
              <fill>
                <patternFill>
                  <bgColor rgb="FFFFFF00"/>
                </patternFill>
              </fill>
            </x14:dxf>
          </x14:cfRule>
          <x14:cfRule type="containsText" priority="594" operator="containsText" id="{C821EB43-5FFD-4DE6-A16A-786486697FE6}">
            <xm:f>NOT(ISERROR(SEARCH($K$70,Z25)))</xm:f>
            <xm:f>$K$70</xm:f>
            <x14:dxf>
              <fill>
                <patternFill>
                  <bgColor rgb="FF00B050"/>
                </patternFill>
              </fill>
            </x14:dxf>
          </x14:cfRule>
          <x14:cfRule type="containsText" priority="595" operator="containsText" id="{AB2C30FD-70B5-469A-9698-FFA6992C55BA}">
            <xm:f>NOT(ISERROR(SEARCH($K$69,Z25)))</xm:f>
            <xm:f>$K$69</xm:f>
            <x14:dxf>
              <fill>
                <patternFill>
                  <bgColor rgb="FF92D050"/>
                </patternFill>
              </fill>
            </x14:dxf>
          </x14:cfRule>
          <xm:sqref>Z25</xm:sqref>
        </x14:conditionalFormatting>
        <x14:conditionalFormatting xmlns:xm="http://schemas.microsoft.com/office/excel/2006/main">
          <x14:cfRule type="containsText" priority="586" operator="containsText" id="{4689EDD4-440A-460A-B1C3-299EB98628B2}">
            <xm:f>NOT(ISERROR(SEARCH($K$73,Z24)))</xm:f>
            <xm:f>$K$73</xm:f>
            <x14:dxf>
              <fill>
                <patternFill>
                  <bgColor rgb="FFFF0000"/>
                </patternFill>
              </fill>
            </x14:dxf>
          </x14:cfRule>
          <x14:cfRule type="containsText" priority="587" operator="containsText" id="{A76E3051-977D-4CE8-99E1-6D3A79B83C92}">
            <xm:f>NOT(ISERROR(SEARCH($K$72,Z24)))</xm:f>
            <xm:f>$K$72</xm:f>
            <x14:dxf>
              <fill>
                <patternFill>
                  <bgColor rgb="FFFFC000"/>
                </patternFill>
              </fill>
            </x14:dxf>
          </x14:cfRule>
          <x14:cfRule type="containsText" priority="588" operator="containsText" id="{3EEE07B5-AC26-4B17-9FB1-C9060780F29C}">
            <xm:f>NOT(ISERROR(SEARCH($K$71,Z24)))</xm:f>
            <xm:f>$K$71</xm:f>
            <x14:dxf>
              <fill>
                <patternFill>
                  <bgColor rgb="FFFFFF00"/>
                </patternFill>
              </fill>
            </x14:dxf>
          </x14:cfRule>
          <x14:cfRule type="containsText" priority="589" operator="containsText" id="{AE592515-C6B5-4C90-BDF3-E7F04DBE798F}">
            <xm:f>NOT(ISERROR(SEARCH($K$70,Z24)))</xm:f>
            <xm:f>$K$70</xm:f>
            <x14:dxf>
              <fill>
                <patternFill>
                  <bgColor rgb="FF00B050"/>
                </patternFill>
              </fill>
            </x14:dxf>
          </x14:cfRule>
          <x14:cfRule type="containsText" priority="590" operator="containsText" id="{B449BCC6-5E71-4CB3-8287-FE893799FB80}">
            <xm:f>NOT(ISERROR(SEARCH($K$69,Z24)))</xm:f>
            <xm:f>$K$69</xm:f>
            <x14:dxf>
              <fill>
                <patternFill>
                  <bgColor rgb="FF92D050"/>
                </patternFill>
              </fill>
            </x14:dxf>
          </x14:cfRule>
          <xm:sqref>Z24</xm:sqref>
        </x14:conditionalFormatting>
        <x14:conditionalFormatting xmlns:xm="http://schemas.microsoft.com/office/excel/2006/main">
          <x14:cfRule type="containsText" priority="581" operator="containsText" id="{264B851B-E9ED-47C1-97D6-EA9ED7BB9CD4}">
            <xm:f>NOT(ISERROR(SEARCH($K$73,Z26)))</xm:f>
            <xm:f>$K$73</xm:f>
            <x14:dxf>
              <fill>
                <patternFill>
                  <bgColor rgb="FFFF0000"/>
                </patternFill>
              </fill>
            </x14:dxf>
          </x14:cfRule>
          <x14:cfRule type="containsText" priority="582" operator="containsText" id="{CF31D8A1-E85E-4A00-A4A5-52DDD4EF7683}">
            <xm:f>NOT(ISERROR(SEARCH($K$72,Z26)))</xm:f>
            <xm:f>$K$72</xm:f>
            <x14:dxf>
              <fill>
                <patternFill>
                  <bgColor rgb="FFFFC000"/>
                </patternFill>
              </fill>
            </x14:dxf>
          </x14:cfRule>
          <x14:cfRule type="containsText" priority="583" operator="containsText" id="{BFCC77AA-6A72-4634-936C-9EC421301069}">
            <xm:f>NOT(ISERROR(SEARCH($K$71,Z26)))</xm:f>
            <xm:f>$K$71</xm:f>
            <x14:dxf>
              <fill>
                <patternFill>
                  <bgColor rgb="FFFFFF00"/>
                </patternFill>
              </fill>
            </x14:dxf>
          </x14:cfRule>
          <x14:cfRule type="containsText" priority="584" operator="containsText" id="{8F20D6D3-1DEF-4332-B408-79BFAF0BC0A7}">
            <xm:f>NOT(ISERROR(SEARCH($K$70,Z26)))</xm:f>
            <xm:f>$K$70</xm:f>
            <x14:dxf>
              <fill>
                <patternFill>
                  <bgColor rgb="FF00B050"/>
                </patternFill>
              </fill>
            </x14:dxf>
          </x14:cfRule>
          <x14:cfRule type="containsText" priority="585" operator="containsText" id="{A7053DD4-32EA-47F1-92E5-3E29BED7A5D4}">
            <xm:f>NOT(ISERROR(SEARCH($K$69,Z26)))</xm:f>
            <xm:f>$K$69</xm:f>
            <x14:dxf>
              <fill>
                <patternFill>
                  <bgColor rgb="FF92D050"/>
                </patternFill>
              </fill>
            </x14:dxf>
          </x14:cfRule>
          <xm:sqref>Z26</xm:sqref>
        </x14:conditionalFormatting>
        <x14:conditionalFormatting xmlns:xm="http://schemas.microsoft.com/office/excel/2006/main">
          <x14:cfRule type="containsText" priority="576" operator="containsText" id="{078A3A99-A820-494D-A202-5DE96541B733}">
            <xm:f>NOT(ISERROR(SEARCH($K$73,Z27)))</xm:f>
            <xm:f>$K$73</xm:f>
            <x14:dxf>
              <fill>
                <patternFill>
                  <bgColor rgb="FFFF0000"/>
                </patternFill>
              </fill>
            </x14:dxf>
          </x14:cfRule>
          <x14:cfRule type="containsText" priority="577" operator="containsText" id="{B71088F4-9C65-406A-A540-6F78FA5A9D0A}">
            <xm:f>NOT(ISERROR(SEARCH($K$72,Z27)))</xm:f>
            <xm:f>$K$72</xm:f>
            <x14:dxf>
              <fill>
                <patternFill>
                  <bgColor rgb="FFFFC000"/>
                </patternFill>
              </fill>
            </x14:dxf>
          </x14:cfRule>
          <x14:cfRule type="containsText" priority="578" operator="containsText" id="{7598A0A5-CF19-4CEC-A511-FFB54DA78B31}">
            <xm:f>NOT(ISERROR(SEARCH($K$71,Z27)))</xm:f>
            <xm:f>$K$71</xm:f>
            <x14:dxf>
              <fill>
                <patternFill>
                  <bgColor rgb="FFFFFF00"/>
                </patternFill>
              </fill>
            </x14:dxf>
          </x14:cfRule>
          <x14:cfRule type="containsText" priority="579" operator="containsText" id="{E9D86C13-0B4C-46E8-8E62-EE2389FA594F}">
            <xm:f>NOT(ISERROR(SEARCH($K$70,Z27)))</xm:f>
            <xm:f>$K$70</xm:f>
            <x14:dxf>
              <fill>
                <patternFill>
                  <bgColor rgb="FF00B050"/>
                </patternFill>
              </fill>
            </x14:dxf>
          </x14:cfRule>
          <x14:cfRule type="containsText" priority="580" operator="containsText" id="{2A6A1CAC-45F9-4C49-B308-070851ED8152}">
            <xm:f>NOT(ISERROR(SEARCH($K$69,Z27)))</xm:f>
            <xm:f>$K$69</xm:f>
            <x14:dxf>
              <fill>
                <patternFill>
                  <bgColor rgb="FF92D050"/>
                </patternFill>
              </fill>
            </x14:dxf>
          </x14:cfRule>
          <xm:sqref>Z27</xm:sqref>
        </x14:conditionalFormatting>
        <x14:conditionalFormatting xmlns:xm="http://schemas.microsoft.com/office/excel/2006/main">
          <x14:cfRule type="containsText" priority="571" operator="containsText" id="{98B7FC0D-776E-4F56-87C2-CBCF2FDD5ECD}">
            <xm:f>NOT(ISERROR(SEARCH($K$73,Z28)))</xm:f>
            <xm:f>$K$73</xm:f>
            <x14:dxf>
              <fill>
                <patternFill>
                  <bgColor rgb="FFFF0000"/>
                </patternFill>
              </fill>
            </x14:dxf>
          </x14:cfRule>
          <x14:cfRule type="containsText" priority="572" operator="containsText" id="{B7046F31-C857-4660-9487-596E4E590E9F}">
            <xm:f>NOT(ISERROR(SEARCH($K$72,Z28)))</xm:f>
            <xm:f>$K$72</xm:f>
            <x14:dxf>
              <fill>
                <patternFill>
                  <bgColor rgb="FFFFC000"/>
                </patternFill>
              </fill>
            </x14:dxf>
          </x14:cfRule>
          <x14:cfRule type="containsText" priority="573" operator="containsText" id="{41FC4DDF-B546-444B-8428-C84C815F64F7}">
            <xm:f>NOT(ISERROR(SEARCH($K$71,Z28)))</xm:f>
            <xm:f>$K$71</xm:f>
            <x14:dxf>
              <fill>
                <patternFill>
                  <bgColor rgb="FFFFFF00"/>
                </patternFill>
              </fill>
            </x14:dxf>
          </x14:cfRule>
          <x14:cfRule type="containsText" priority="574" operator="containsText" id="{A27C234E-D0CA-4CAC-8025-828B89498631}">
            <xm:f>NOT(ISERROR(SEARCH($K$70,Z28)))</xm:f>
            <xm:f>$K$70</xm:f>
            <x14:dxf>
              <fill>
                <patternFill>
                  <bgColor rgb="FF00B050"/>
                </patternFill>
              </fill>
            </x14:dxf>
          </x14:cfRule>
          <x14:cfRule type="containsText" priority="575" operator="containsText" id="{D54D0058-02D6-42C3-A231-E3D47D455522}">
            <xm:f>NOT(ISERROR(SEARCH($K$69,Z28)))</xm:f>
            <xm:f>$K$69</xm:f>
            <x14:dxf>
              <fill>
                <patternFill>
                  <bgColor rgb="FF92D050"/>
                </patternFill>
              </fill>
            </x14:dxf>
          </x14:cfRule>
          <xm:sqref>Z28</xm:sqref>
        </x14:conditionalFormatting>
        <x14:conditionalFormatting xmlns:xm="http://schemas.microsoft.com/office/excel/2006/main">
          <x14:cfRule type="containsText" priority="566" operator="containsText" id="{49FB1FBF-3A0A-469F-9384-964F5953C07F}">
            <xm:f>NOT(ISERROR(SEARCH($K$73,Z29)))</xm:f>
            <xm:f>$K$73</xm:f>
            <x14:dxf>
              <fill>
                <patternFill>
                  <bgColor rgb="FFFF0000"/>
                </patternFill>
              </fill>
            </x14:dxf>
          </x14:cfRule>
          <x14:cfRule type="containsText" priority="567" operator="containsText" id="{319EC843-1FE4-474B-BC51-9ADF9CA4C564}">
            <xm:f>NOT(ISERROR(SEARCH($K$72,Z29)))</xm:f>
            <xm:f>$K$72</xm:f>
            <x14:dxf>
              <fill>
                <patternFill>
                  <bgColor rgb="FFFFC000"/>
                </patternFill>
              </fill>
            </x14:dxf>
          </x14:cfRule>
          <x14:cfRule type="containsText" priority="568" operator="containsText" id="{316AF089-81B0-4909-8284-DEFB400A0EFE}">
            <xm:f>NOT(ISERROR(SEARCH($K$71,Z29)))</xm:f>
            <xm:f>$K$71</xm:f>
            <x14:dxf>
              <fill>
                <patternFill>
                  <bgColor rgb="FFFFFF00"/>
                </patternFill>
              </fill>
            </x14:dxf>
          </x14:cfRule>
          <x14:cfRule type="containsText" priority="569" operator="containsText" id="{262D0B83-D5B2-44E5-9870-9D27B067C78A}">
            <xm:f>NOT(ISERROR(SEARCH($K$70,Z29)))</xm:f>
            <xm:f>$K$70</xm:f>
            <x14:dxf>
              <fill>
                <patternFill>
                  <bgColor rgb="FF00B050"/>
                </patternFill>
              </fill>
            </x14:dxf>
          </x14:cfRule>
          <x14:cfRule type="containsText" priority="570" operator="containsText" id="{CAFA9E58-750E-4244-B85D-7A7663A763B0}">
            <xm:f>NOT(ISERROR(SEARCH($K$69,Z29)))</xm:f>
            <xm:f>$K$69</xm:f>
            <x14:dxf>
              <fill>
                <patternFill>
                  <bgColor rgb="FF92D050"/>
                </patternFill>
              </fill>
            </x14:dxf>
          </x14:cfRule>
          <xm:sqref>Z29</xm:sqref>
        </x14:conditionalFormatting>
        <x14:conditionalFormatting xmlns:xm="http://schemas.microsoft.com/office/excel/2006/main">
          <x14:cfRule type="containsText" priority="562" operator="containsText" id="{D8EB9E88-FE1A-4589-B171-687C3A2A4E79}">
            <xm:f>NOT(ISERROR(SEARCH($M$72,AB25)))</xm:f>
            <xm:f>$M$72</xm:f>
            <x14:dxf>
              <fill>
                <patternFill>
                  <bgColor rgb="FFFF0000"/>
                </patternFill>
              </fill>
            </x14:dxf>
          </x14:cfRule>
          <x14:cfRule type="containsText" priority="563" operator="containsText" id="{F1058012-5D74-4853-AEC6-861DAB73A0EE}">
            <xm:f>NOT(ISERROR(SEARCH($M$71,AB25)))</xm:f>
            <xm:f>$M$71</xm:f>
            <x14:dxf>
              <fill>
                <patternFill>
                  <bgColor rgb="FFFFC000"/>
                </patternFill>
              </fill>
            </x14:dxf>
          </x14:cfRule>
          <x14:cfRule type="containsText" priority="564" operator="containsText" id="{C906188E-E0EF-4C5E-A1EE-072D84D0C5B6}">
            <xm:f>NOT(ISERROR(SEARCH($M$70,AB25)))</xm:f>
            <xm:f>$M$70</xm:f>
            <x14:dxf>
              <fill>
                <patternFill>
                  <bgColor rgb="FFFFFF00"/>
                </patternFill>
              </fill>
            </x14:dxf>
          </x14:cfRule>
          <x14:cfRule type="containsText" priority="565" operator="containsText" id="{70024A6D-C759-4E22-910D-E64CDA581321}">
            <xm:f>NOT(ISERROR(SEARCH($M$69,AB25)))</xm:f>
            <xm:f>$M$69</xm:f>
            <x14:dxf>
              <fill>
                <patternFill>
                  <bgColor rgb="FF92D050"/>
                </patternFill>
              </fill>
            </x14:dxf>
          </x14:cfRule>
          <xm:sqref>AB25</xm:sqref>
        </x14:conditionalFormatting>
        <x14:conditionalFormatting xmlns:xm="http://schemas.microsoft.com/office/excel/2006/main">
          <x14:cfRule type="containsText" priority="558" operator="containsText" id="{7CCD351D-4C96-45F1-A833-D28DFA28184F}">
            <xm:f>NOT(ISERROR(SEARCH($M$72,AB26)))</xm:f>
            <xm:f>$M$72</xm:f>
            <x14:dxf>
              <fill>
                <patternFill>
                  <bgColor rgb="FFFF0000"/>
                </patternFill>
              </fill>
            </x14:dxf>
          </x14:cfRule>
          <x14:cfRule type="containsText" priority="559" operator="containsText" id="{2A745EE7-999C-4423-AA45-1CD1D39C15FE}">
            <xm:f>NOT(ISERROR(SEARCH($M$71,AB26)))</xm:f>
            <xm:f>$M$71</xm:f>
            <x14:dxf>
              <fill>
                <patternFill>
                  <bgColor rgb="FFFFC000"/>
                </patternFill>
              </fill>
            </x14:dxf>
          </x14:cfRule>
          <x14:cfRule type="containsText" priority="560" operator="containsText" id="{393BCADC-FFF1-4634-87A0-394C85478611}">
            <xm:f>NOT(ISERROR(SEARCH($M$70,AB26)))</xm:f>
            <xm:f>$M$70</xm:f>
            <x14:dxf>
              <fill>
                <patternFill>
                  <bgColor rgb="FFFFFF00"/>
                </patternFill>
              </fill>
            </x14:dxf>
          </x14:cfRule>
          <x14:cfRule type="containsText" priority="561" operator="containsText" id="{5A353D9F-CD13-435E-A2D5-955D1B2B89E7}">
            <xm:f>NOT(ISERROR(SEARCH($M$69,AB26)))</xm:f>
            <xm:f>$M$69</xm:f>
            <x14:dxf>
              <fill>
                <patternFill>
                  <bgColor rgb="FF92D050"/>
                </patternFill>
              </fill>
            </x14:dxf>
          </x14:cfRule>
          <xm:sqref>AB26</xm:sqref>
        </x14:conditionalFormatting>
        <x14:conditionalFormatting xmlns:xm="http://schemas.microsoft.com/office/excel/2006/main">
          <x14:cfRule type="containsText" priority="554" operator="containsText" id="{07DD1176-EDB6-4DB4-A159-D72325866E36}">
            <xm:f>NOT(ISERROR(SEARCH($M$72,AB27)))</xm:f>
            <xm:f>$M$72</xm:f>
            <x14:dxf>
              <fill>
                <patternFill>
                  <bgColor rgb="FFFF0000"/>
                </patternFill>
              </fill>
            </x14:dxf>
          </x14:cfRule>
          <x14:cfRule type="containsText" priority="555" operator="containsText" id="{72A9DE14-8E6D-41C7-BFB9-470F4178393C}">
            <xm:f>NOT(ISERROR(SEARCH($M$71,AB27)))</xm:f>
            <xm:f>$M$71</xm:f>
            <x14:dxf>
              <fill>
                <patternFill>
                  <bgColor rgb="FFFFC000"/>
                </patternFill>
              </fill>
            </x14:dxf>
          </x14:cfRule>
          <x14:cfRule type="containsText" priority="556" operator="containsText" id="{83736D90-3F43-467F-800C-CB24D8FFF666}">
            <xm:f>NOT(ISERROR(SEARCH($M$70,AB27)))</xm:f>
            <xm:f>$M$70</xm:f>
            <x14:dxf>
              <fill>
                <patternFill>
                  <bgColor rgb="FFFFFF00"/>
                </patternFill>
              </fill>
            </x14:dxf>
          </x14:cfRule>
          <x14:cfRule type="containsText" priority="557" operator="containsText" id="{6C1E10DC-A049-4143-9B68-2DCC5FE45CFF}">
            <xm:f>NOT(ISERROR(SEARCH($M$69,AB27)))</xm:f>
            <xm:f>$M$69</xm:f>
            <x14:dxf>
              <fill>
                <patternFill>
                  <bgColor rgb="FF92D050"/>
                </patternFill>
              </fill>
            </x14:dxf>
          </x14:cfRule>
          <xm:sqref>AB27</xm:sqref>
        </x14:conditionalFormatting>
        <x14:conditionalFormatting xmlns:xm="http://schemas.microsoft.com/office/excel/2006/main">
          <x14:cfRule type="containsText" priority="550" operator="containsText" id="{725721C4-98DE-4321-BCB0-81D2E402E674}">
            <xm:f>NOT(ISERROR(SEARCH($M$72,AB28)))</xm:f>
            <xm:f>$M$72</xm:f>
            <x14:dxf>
              <fill>
                <patternFill>
                  <bgColor rgb="FFFF0000"/>
                </patternFill>
              </fill>
            </x14:dxf>
          </x14:cfRule>
          <x14:cfRule type="containsText" priority="551" operator="containsText" id="{BF6B3FE5-589A-4A30-8078-F4CF1E17C073}">
            <xm:f>NOT(ISERROR(SEARCH($M$71,AB28)))</xm:f>
            <xm:f>$M$71</xm:f>
            <x14:dxf>
              <fill>
                <patternFill>
                  <bgColor rgb="FFFFC000"/>
                </patternFill>
              </fill>
            </x14:dxf>
          </x14:cfRule>
          <x14:cfRule type="containsText" priority="552" operator="containsText" id="{1B743882-52C5-47D8-96B8-71204E81BA96}">
            <xm:f>NOT(ISERROR(SEARCH($M$70,AB28)))</xm:f>
            <xm:f>$M$70</xm:f>
            <x14:dxf>
              <fill>
                <patternFill>
                  <bgColor rgb="FFFFFF00"/>
                </patternFill>
              </fill>
            </x14:dxf>
          </x14:cfRule>
          <x14:cfRule type="containsText" priority="553" operator="containsText" id="{CB9FA6E3-ADDF-43A2-9223-B31AA2A8A35C}">
            <xm:f>NOT(ISERROR(SEARCH($M$69,AB28)))</xm:f>
            <xm:f>$M$69</xm:f>
            <x14:dxf>
              <fill>
                <patternFill>
                  <bgColor rgb="FF92D050"/>
                </patternFill>
              </fill>
            </x14:dxf>
          </x14:cfRule>
          <xm:sqref>AB28</xm:sqref>
        </x14:conditionalFormatting>
        <x14:conditionalFormatting xmlns:xm="http://schemas.microsoft.com/office/excel/2006/main">
          <x14:cfRule type="containsText" priority="546" operator="containsText" id="{1F305A71-9890-474C-A547-9DBC948DDF04}">
            <xm:f>NOT(ISERROR(SEARCH($M$72,AB29)))</xm:f>
            <xm:f>$M$72</xm:f>
            <x14:dxf>
              <fill>
                <patternFill>
                  <bgColor rgb="FFFF0000"/>
                </patternFill>
              </fill>
            </x14:dxf>
          </x14:cfRule>
          <x14:cfRule type="containsText" priority="547" operator="containsText" id="{9677A8E3-6517-48CC-9914-C889A25B7883}">
            <xm:f>NOT(ISERROR(SEARCH($M$71,AB29)))</xm:f>
            <xm:f>$M$71</xm:f>
            <x14:dxf>
              <fill>
                <patternFill>
                  <bgColor rgb="FFFFC000"/>
                </patternFill>
              </fill>
            </x14:dxf>
          </x14:cfRule>
          <x14:cfRule type="containsText" priority="548" operator="containsText" id="{12232EF9-EE8C-4B6C-A583-60412808BE55}">
            <xm:f>NOT(ISERROR(SEARCH($M$70,AB29)))</xm:f>
            <xm:f>$M$70</xm:f>
            <x14:dxf>
              <fill>
                <patternFill>
                  <bgColor rgb="FFFFFF00"/>
                </patternFill>
              </fill>
            </x14:dxf>
          </x14:cfRule>
          <x14:cfRule type="containsText" priority="549" operator="containsText" id="{99ED33ED-CC97-4D54-B5C1-256DF868B65B}">
            <xm:f>NOT(ISERROR(SEARCH($M$69,AB29)))</xm:f>
            <xm:f>$M$69</xm:f>
            <x14:dxf>
              <fill>
                <patternFill>
                  <bgColor rgb="FF92D050"/>
                </patternFill>
              </fill>
            </x14:dxf>
          </x14:cfRule>
          <xm:sqref>AB29</xm:sqref>
        </x14:conditionalFormatting>
        <x14:conditionalFormatting xmlns:xm="http://schemas.microsoft.com/office/excel/2006/main">
          <x14:cfRule type="containsText" priority="538" operator="containsText" id="{C1A46977-FC83-4294-8ECA-816C4B0E3ECA}">
            <xm:f>NOT(ISERROR(SEARCH($I$69,X30)))</xm:f>
            <xm:f>$I$69</xm:f>
            <x14:dxf>
              <fill>
                <patternFill>
                  <fgColor rgb="FF92D050"/>
                  <bgColor rgb="FF92D050"/>
                </patternFill>
              </fill>
            </x14:dxf>
          </x14:cfRule>
          <x14:cfRule type="containsText" priority="539" operator="containsText" id="{35E1ECBD-0150-4D68-B816-FD30EEA363BF}">
            <xm:f>NOT(ISERROR(SEARCH($I$70,X30)))</xm:f>
            <xm:f>$I$70</xm:f>
            <x14:dxf>
              <fill>
                <patternFill>
                  <bgColor rgb="FF00B050"/>
                </patternFill>
              </fill>
            </x14:dxf>
          </x14:cfRule>
          <x14:cfRule type="containsText" priority="540" operator="containsText" id="{C5E671F6-CDFE-49A1-9518-B452AE7D2CF7}">
            <xm:f>NOT(ISERROR(SEARCH($I$73,X30)))</xm:f>
            <xm:f>$I$73</xm:f>
            <x14:dxf>
              <fill>
                <patternFill>
                  <bgColor rgb="FFFF0000"/>
                </patternFill>
              </fill>
            </x14:dxf>
          </x14:cfRule>
          <x14:cfRule type="containsText" priority="541" operator="containsText" id="{39E4BAB4-138A-4EB7-9356-356A2A5D05C2}">
            <xm:f>NOT(ISERROR(SEARCH($I$72,X30)))</xm:f>
            <xm:f>$I$72</xm:f>
            <x14:dxf>
              <fill>
                <patternFill>
                  <fgColor rgb="FFFFC000"/>
                  <bgColor rgb="FFFFC000"/>
                </patternFill>
              </fill>
            </x14:dxf>
          </x14:cfRule>
          <x14:cfRule type="containsText" priority="542" operator="containsText" id="{02F17875-AF28-42B4-9284-95F617DA2EF1}">
            <xm:f>NOT(ISERROR(SEARCH($I$71,X30)))</xm:f>
            <xm:f>$I$71</xm:f>
            <x14:dxf>
              <fill>
                <patternFill>
                  <fgColor rgb="FFFFFF00"/>
                  <bgColor rgb="FFFFFF00"/>
                </patternFill>
              </fill>
            </x14:dxf>
          </x14:cfRule>
          <x14:cfRule type="containsText" priority="543" operator="containsText" id="{9A1D9E27-075E-4693-B314-D84BF9C56AB8}">
            <xm:f>NOT(ISERROR(SEARCH($I$70,X30)))</xm:f>
            <xm:f>$I$70</xm:f>
            <x14:dxf>
              <fill>
                <patternFill>
                  <bgColor theme="0" tint="-0.14996795556505021"/>
                </patternFill>
              </fill>
            </x14:dxf>
          </x14:cfRule>
          <x14:cfRule type="cellIs" priority="544" operator="equal" id="{77748DF6-6251-4007-9AF9-A98FF6934CE8}">
            <xm:f>'https://solidarias-my.sharepoint.com/personal/marisol_viveros_uaeos_gov_co/Documents/Varios/Planes integrados 2022/[MAPA_RIESGOS_UAEOS_2022.xlsx]Tabla probabiidad'!#REF!</xm:f>
            <x14:dxf>
              <fill>
                <patternFill>
                  <fgColor theme="6"/>
                </patternFill>
              </fill>
            </x14:dxf>
          </x14:cfRule>
          <x14:cfRule type="cellIs" priority="545" operator="equal" id="{FF7DE245-6369-4FC0-8E5D-1A8A254C2BAF}">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X30</xm:sqref>
        </x14:conditionalFormatting>
        <x14:conditionalFormatting xmlns:xm="http://schemas.microsoft.com/office/excel/2006/main">
          <x14:cfRule type="containsText" priority="533" operator="containsText" id="{F76A0180-2DC7-4A5F-A2D9-6B09E2C7C553}">
            <xm:f>NOT(ISERROR(SEARCH($K$73,Z30)))</xm:f>
            <xm:f>$K$73</xm:f>
            <x14:dxf>
              <fill>
                <patternFill>
                  <bgColor rgb="FFFF0000"/>
                </patternFill>
              </fill>
            </x14:dxf>
          </x14:cfRule>
          <x14:cfRule type="containsText" priority="534" operator="containsText" id="{C4BA7E46-7CBF-468D-BDC1-124FA595435E}">
            <xm:f>NOT(ISERROR(SEARCH($K$72,Z30)))</xm:f>
            <xm:f>$K$72</xm:f>
            <x14:dxf>
              <fill>
                <patternFill>
                  <bgColor rgb="FFFFC000"/>
                </patternFill>
              </fill>
            </x14:dxf>
          </x14:cfRule>
          <x14:cfRule type="containsText" priority="535" operator="containsText" id="{10A7C597-C9E3-4315-B1F8-B09397B107F9}">
            <xm:f>NOT(ISERROR(SEARCH($K$71,Z30)))</xm:f>
            <xm:f>$K$71</xm:f>
            <x14:dxf>
              <fill>
                <patternFill>
                  <bgColor rgb="FFFFFF00"/>
                </patternFill>
              </fill>
            </x14:dxf>
          </x14:cfRule>
          <x14:cfRule type="containsText" priority="536" operator="containsText" id="{49AB3F4B-A9D7-4C7F-88A1-049020D68F33}">
            <xm:f>NOT(ISERROR(SEARCH($K$70,Z30)))</xm:f>
            <xm:f>$K$70</xm:f>
            <x14:dxf>
              <fill>
                <patternFill>
                  <bgColor rgb="FF00B050"/>
                </patternFill>
              </fill>
            </x14:dxf>
          </x14:cfRule>
          <x14:cfRule type="containsText" priority="537" operator="containsText" id="{3996A6E6-541B-4A10-AF96-EAC68AE58C71}">
            <xm:f>NOT(ISERROR(SEARCH($K$69,Z30)))</xm:f>
            <xm:f>$K$69</xm:f>
            <x14:dxf>
              <fill>
                <patternFill>
                  <bgColor rgb="FF92D050"/>
                </patternFill>
              </fill>
            </x14:dxf>
          </x14:cfRule>
          <xm:sqref>Z30</xm:sqref>
        </x14:conditionalFormatting>
        <x14:conditionalFormatting xmlns:xm="http://schemas.microsoft.com/office/excel/2006/main">
          <x14:cfRule type="containsText" priority="529" operator="containsText" id="{00975DBE-A45B-41AA-8826-A91B638875C6}">
            <xm:f>NOT(ISERROR(SEARCH($M$72,AB30)))</xm:f>
            <xm:f>$M$72</xm:f>
            <x14:dxf>
              <fill>
                <patternFill>
                  <bgColor rgb="FFFF0000"/>
                </patternFill>
              </fill>
            </x14:dxf>
          </x14:cfRule>
          <x14:cfRule type="containsText" priority="530" operator="containsText" id="{38843BCE-986F-48FB-88E3-2CFD34CB1C8F}">
            <xm:f>NOT(ISERROR(SEARCH($M$71,AB30)))</xm:f>
            <xm:f>$M$71</xm:f>
            <x14:dxf>
              <fill>
                <patternFill>
                  <bgColor rgb="FFFFC000"/>
                </patternFill>
              </fill>
            </x14:dxf>
          </x14:cfRule>
          <x14:cfRule type="containsText" priority="531" operator="containsText" id="{A529AAFF-B7B0-45AB-8664-96D1FA455855}">
            <xm:f>NOT(ISERROR(SEARCH($M$70,AB30)))</xm:f>
            <xm:f>$M$70</xm:f>
            <x14:dxf>
              <fill>
                <patternFill>
                  <bgColor rgb="FFFFFF00"/>
                </patternFill>
              </fill>
            </x14:dxf>
          </x14:cfRule>
          <x14:cfRule type="containsText" priority="532" operator="containsText" id="{76B01E0A-E201-4709-9608-9BD81D95B12F}">
            <xm:f>NOT(ISERROR(SEARCH($M$69,AB30)))</xm:f>
            <xm:f>$M$69</xm:f>
            <x14:dxf>
              <fill>
                <patternFill>
                  <bgColor rgb="FF92D050"/>
                </patternFill>
              </fill>
            </x14:dxf>
          </x14:cfRule>
          <xm:sqref>AB30</xm:sqref>
        </x14:conditionalFormatting>
        <x14:conditionalFormatting xmlns:xm="http://schemas.microsoft.com/office/excel/2006/main">
          <x14:cfRule type="containsText" priority="524" operator="containsText" id="{6D648E87-53CD-4780-A3C2-15A4F4DBA50E}">
            <xm:f>NOT(ISERROR(SEARCH($K$73,Z31)))</xm:f>
            <xm:f>$K$73</xm:f>
            <x14:dxf>
              <fill>
                <patternFill>
                  <bgColor rgb="FFFF0000"/>
                </patternFill>
              </fill>
            </x14:dxf>
          </x14:cfRule>
          <x14:cfRule type="containsText" priority="525" operator="containsText" id="{A1924E4E-017F-4F64-9E76-893EFB50C79A}">
            <xm:f>NOT(ISERROR(SEARCH($K$72,Z31)))</xm:f>
            <xm:f>$K$72</xm:f>
            <x14:dxf>
              <fill>
                <patternFill>
                  <bgColor rgb="FFFFC000"/>
                </patternFill>
              </fill>
            </x14:dxf>
          </x14:cfRule>
          <x14:cfRule type="containsText" priority="526" operator="containsText" id="{03F6CCE7-ED56-4942-A2E1-E3D99A9469FF}">
            <xm:f>NOT(ISERROR(SEARCH($K$71,Z31)))</xm:f>
            <xm:f>$K$71</xm:f>
            <x14:dxf>
              <fill>
                <patternFill>
                  <bgColor rgb="FFFFFF00"/>
                </patternFill>
              </fill>
            </x14:dxf>
          </x14:cfRule>
          <x14:cfRule type="containsText" priority="527" operator="containsText" id="{F67353B6-3831-4DCD-8E49-69958528F603}">
            <xm:f>NOT(ISERROR(SEARCH($K$70,Z31)))</xm:f>
            <xm:f>$K$70</xm:f>
            <x14:dxf>
              <fill>
                <patternFill>
                  <bgColor rgb="FF00B050"/>
                </patternFill>
              </fill>
            </x14:dxf>
          </x14:cfRule>
          <x14:cfRule type="containsText" priority="528" operator="containsText" id="{12A83FE6-7644-432A-9C94-904DFA4257EB}">
            <xm:f>NOT(ISERROR(SEARCH($K$69,Z31)))</xm:f>
            <xm:f>$K$69</xm:f>
            <x14:dxf>
              <fill>
                <patternFill>
                  <bgColor rgb="FF92D050"/>
                </patternFill>
              </fill>
            </x14:dxf>
          </x14:cfRule>
          <xm:sqref>Z31:Z32</xm:sqref>
        </x14:conditionalFormatting>
        <x14:conditionalFormatting xmlns:xm="http://schemas.microsoft.com/office/excel/2006/main">
          <x14:cfRule type="containsText" priority="520" operator="containsText" id="{D8696B6C-7630-40E3-ACE1-F1DD7F854D0F}">
            <xm:f>NOT(ISERROR(SEARCH($M$72,AB31)))</xm:f>
            <xm:f>$M$72</xm:f>
            <x14:dxf>
              <fill>
                <patternFill>
                  <bgColor rgb="FFFF0000"/>
                </patternFill>
              </fill>
            </x14:dxf>
          </x14:cfRule>
          <x14:cfRule type="containsText" priority="521" operator="containsText" id="{ED6DBAA3-B19B-4F52-9C75-007602CCFF21}">
            <xm:f>NOT(ISERROR(SEARCH($M$71,AB31)))</xm:f>
            <xm:f>$M$71</xm:f>
            <x14:dxf>
              <fill>
                <patternFill>
                  <bgColor rgb="FFFFC000"/>
                </patternFill>
              </fill>
            </x14:dxf>
          </x14:cfRule>
          <x14:cfRule type="containsText" priority="522" operator="containsText" id="{1EE7798F-126A-439F-8B67-185594FA2291}">
            <xm:f>NOT(ISERROR(SEARCH($M$70,AB31)))</xm:f>
            <xm:f>$M$70</xm:f>
            <x14:dxf>
              <fill>
                <patternFill>
                  <bgColor rgb="FFFFFF00"/>
                </patternFill>
              </fill>
            </x14:dxf>
          </x14:cfRule>
          <x14:cfRule type="containsText" priority="523" operator="containsText" id="{286108ED-E5C0-4E8C-B698-FCD4E9141F87}">
            <xm:f>NOT(ISERROR(SEARCH($M$69,AB31)))</xm:f>
            <xm:f>$M$69</xm:f>
            <x14:dxf>
              <fill>
                <patternFill>
                  <bgColor rgb="FF92D050"/>
                </patternFill>
              </fill>
            </x14:dxf>
          </x14:cfRule>
          <xm:sqref>AB31:AB32</xm:sqref>
        </x14:conditionalFormatting>
        <x14:conditionalFormatting xmlns:xm="http://schemas.microsoft.com/office/excel/2006/main">
          <x14:cfRule type="containsText" priority="515" operator="containsText" id="{2FC0D3AA-C890-403E-B8C5-C35D2B8E2384}">
            <xm:f>NOT(ISERROR(SEARCH($K$73,Z33)))</xm:f>
            <xm:f>$K$73</xm:f>
            <x14:dxf>
              <fill>
                <patternFill>
                  <bgColor rgb="FFFF0000"/>
                </patternFill>
              </fill>
            </x14:dxf>
          </x14:cfRule>
          <x14:cfRule type="containsText" priority="516" operator="containsText" id="{49A777ED-B903-4FFB-AC3D-4EFEBA9BF30D}">
            <xm:f>NOT(ISERROR(SEARCH($K$72,Z33)))</xm:f>
            <xm:f>$K$72</xm:f>
            <x14:dxf>
              <fill>
                <patternFill>
                  <bgColor rgb="FFFFC000"/>
                </patternFill>
              </fill>
            </x14:dxf>
          </x14:cfRule>
          <x14:cfRule type="containsText" priority="517" operator="containsText" id="{01A0B141-3658-4ADF-B503-02E1F80CB202}">
            <xm:f>NOT(ISERROR(SEARCH($K$71,Z33)))</xm:f>
            <xm:f>$K$71</xm:f>
            <x14:dxf>
              <fill>
                <patternFill>
                  <bgColor rgb="FFFFFF00"/>
                </patternFill>
              </fill>
            </x14:dxf>
          </x14:cfRule>
          <x14:cfRule type="containsText" priority="518" operator="containsText" id="{E7A51912-CC92-42F4-84BF-E4851B672C15}">
            <xm:f>NOT(ISERROR(SEARCH($K$70,Z33)))</xm:f>
            <xm:f>$K$70</xm:f>
            <x14:dxf>
              <fill>
                <patternFill>
                  <bgColor rgb="FF00B050"/>
                </patternFill>
              </fill>
            </x14:dxf>
          </x14:cfRule>
          <x14:cfRule type="containsText" priority="519" operator="containsText" id="{CC0B244C-5035-4D72-8877-F5C2ED60DB5D}">
            <xm:f>NOT(ISERROR(SEARCH($K$69,Z33)))</xm:f>
            <xm:f>$K$69</xm:f>
            <x14:dxf>
              <fill>
                <patternFill>
                  <bgColor rgb="FF92D050"/>
                </patternFill>
              </fill>
            </x14:dxf>
          </x14:cfRule>
          <xm:sqref>Z33</xm:sqref>
        </x14:conditionalFormatting>
        <x14:conditionalFormatting xmlns:xm="http://schemas.microsoft.com/office/excel/2006/main">
          <x14:cfRule type="containsText" priority="510" operator="containsText" id="{D31C75D7-BE40-4849-AB43-5D9BCC360ABC}">
            <xm:f>NOT(ISERROR(SEARCH($K$73,Z34)))</xm:f>
            <xm:f>$K$73</xm:f>
            <x14:dxf>
              <fill>
                <patternFill>
                  <bgColor rgb="FFFF0000"/>
                </patternFill>
              </fill>
            </x14:dxf>
          </x14:cfRule>
          <x14:cfRule type="containsText" priority="511" operator="containsText" id="{32075EEF-70BD-47BD-95AC-00A9D172AA37}">
            <xm:f>NOT(ISERROR(SEARCH($K$72,Z34)))</xm:f>
            <xm:f>$K$72</xm:f>
            <x14:dxf>
              <fill>
                <patternFill>
                  <bgColor rgb="FFFFC000"/>
                </patternFill>
              </fill>
            </x14:dxf>
          </x14:cfRule>
          <x14:cfRule type="containsText" priority="512" operator="containsText" id="{724008B5-E7BD-499B-ABD2-A0D1AE7AC958}">
            <xm:f>NOT(ISERROR(SEARCH($K$71,Z34)))</xm:f>
            <xm:f>$K$71</xm:f>
            <x14:dxf>
              <fill>
                <patternFill>
                  <bgColor rgb="FFFFFF00"/>
                </patternFill>
              </fill>
            </x14:dxf>
          </x14:cfRule>
          <x14:cfRule type="containsText" priority="513" operator="containsText" id="{81863EAA-3748-4002-A526-DD49572588E6}">
            <xm:f>NOT(ISERROR(SEARCH($K$70,Z34)))</xm:f>
            <xm:f>$K$70</xm:f>
            <x14:dxf>
              <fill>
                <patternFill>
                  <bgColor rgb="FF00B050"/>
                </patternFill>
              </fill>
            </x14:dxf>
          </x14:cfRule>
          <x14:cfRule type="containsText" priority="514" operator="containsText" id="{6EFDF68D-5EC6-4422-B961-2D36253006CA}">
            <xm:f>NOT(ISERROR(SEARCH($K$69,Z34)))</xm:f>
            <xm:f>$K$69</xm:f>
            <x14:dxf>
              <fill>
                <patternFill>
                  <bgColor rgb="FF92D050"/>
                </patternFill>
              </fill>
            </x14:dxf>
          </x14:cfRule>
          <xm:sqref>Z34</xm:sqref>
        </x14:conditionalFormatting>
        <x14:conditionalFormatting xmlns:xm="http://schemas.microsoft.com/office/excel/2006/main">
          <x14:cfRule type="containsText" priority="505" operator="containsText" id="{EE76CBBB-B719-4B3A-AB83-237433568D4A}">
            <xm:f>NOT(ISERROR(SEARCH($K$73,Z35)))</xm:f>
            <xm:f>$K$73</xm:f>
            <x14:dxf>
              <fill>
                <patternFill>
                  <bgColor rgb="FFFF0000"/>
                </patternFill>
              </fill>
            </x14:dxf>
          </x14:cfRule>
          <x14:cfRule type="containsText" priority="506" operator="containsText" id="{5DEBDD99-0880-4552-877B-BF375E5A1F80}">
            <xm:f>NOT(ISERROR(SEARCH($K$72,Z35)))</xm:f>
            <xm:f>$K$72</xm:f>
            <x14:dxf>
              <fill>
                <patternFill>
                  <bgColor rgb="FFFFC000"/>
                </patternFill>
              </fill>
            </x14:dxf>
          </x14:cfRule>
          <x14:cfRule type="containsText" priority="507" operator="containsText" id="{A00843C9-F401-42AB-9EFB-A4E0DD8124C6}">
            <xm:f>NOT(ISERROR(SEARCH($K$71,Z35)))</xm:f>
            <xm:f>$K$71</xm:f>
            <x14:dxf>
              <fill>
                <patternFill>
                  <bgColor rgb="FFFFFF00"/>
                </patternFill>
              </fill>
            </x14:dxf>
          </x14:cfRule>
          <x14:cfRule type="containsText" priority="508" operator="containsText" id="{48D63A6B-6E3C-4082-8295-8CD2EA363F0A}">
            <xm:f>NOT(ISERROR(SEARCH($K$70,Z35)))</xm:f>
            <xm:f>$K$70</xm:f>
            <x14:dxf>
              <fill>
                <patternFill>
                  <bgColor rgb="FF00B050"/>
                </patternFill>
              </fill>
            </x14:dxf>
          </x14:cfRule>
          <x14:cfRule type="containsText" priority="509" operator="containsText" id="{E629B5A1-A9DE-4483-ABEE-D2F44F28499A}">
            <xm:f>NOT(ISERROR(SEARCH($K$69,Z35)))</xm:f>
            <xm:f>$K$69</xm:f>
            <x14:dxf>
              <fill>
                <patternFill>
                  <bgColor rgb="FF92D050"/>
                </patternFill>
              </fill>
            </x14:dxf>
          </x14:cfRule>
          <xm:sqref>Z35:Z36</xm:sqref>
        </x14:conditionalFormatting>
        <x14:conditionalFormatting xmlns:xm="http://schemas.microsoft.com/office/excel/2006/main">
          <x14:cfRule type="containsText" priority="501" operator="containsText" id="{D820EB5A-6D6A-4495-9C2A-925B8A30B973}">
            <xm:f>NOT(ISERROR(SEARCH($M$72,AB33)))</xm:f>
            <xm:f>$M$72</xm:f>
            <x14:dxf>
              <fill>
                <patternFill>
                  <bgColor rgb="FFFF0000"/>
                </patternFill>
              </fill>
            </x14:dxf>
          </x14:cfRule>
          <x14:cfRule type="containsText" priority="502" operator="containsText" id="{D35663DB-BFDC-403D-A103-FBF4856F2B69}">
            <xm:f>NOT(ISERROR(SEARCH($M$71,AB33)))</xm:f>
            <xm:f>$M$71</xm:f>
            <x14:dxf>
              <fill>
                <patternFill>
                  <bgColor rgb="FFFFC000"/>
                </patternFill>
              </fill>
            </x14:dxf>
          </x14:cfRule>
          <x14:cfRule type="containsText" priority="503" operator="containsText" id="{E2655FBE-5BE8-4410-B48E-5BAA6B05FBB5}">
            <xm:f>NOT(ISERROR(SEARCH($M$70,AB33)))</xm:f>
            <xm:f>$M$70</xm:f>
            <x14:dxf>
              <fill>
                <patternFill>
                  <bgColor rgb="FFFFFF00"/>
                </patternFill>
              </fill>
            </x14:dxf>
          </x14:cfRule>
          <x14:cfRule type="containsText" priority="504" operator="containsText" id="{2762E81D-9AEF-46DD-A7B3-5531C2509B31}">
            <xm:f>NOT(ISERROR(SEARCH($M$69,AB33)))</xm:f>
            <xm:f>$M$69</xm:f>
            <x14:dxf>
              <fill>
                <patternFill>
                  <bgColor rgb="FF92D050"/>
                </patternFill>
              </fill>
            </x14:dxf>
          </x14:cfRule>
          <xm:sqref>AB33</xm:sqref>
        </x14:conditionalFormatting>
        <x14:conditionalFormatting xmlns:xm="http://schemas.microsoft.com/office/excel/2006/main">
          <x14:cfRule type="containsText" priority="497" operator="containsText" id="{23D1096F-48D7-470C-83FA-5C9E54D95DFD}">
            <xm:f>NOT(ISERROR(SEARCH($M$72,AB35)))</xm:f>
            <xm:f>$M$72</xm:f>
            <x14:dxf>
              <fill>
                <patternFill>
                  <bgColor rgb="FFFF0000"/>
                </patternFill>
              </fill>
            </x14:dxf>
          </x14:cfRule>
          <x14:cfRule type="containsText" priority="498" operator="containsText" id="{3549C394-1D59-498D-B53C-990419B4F034}">
            <xm:f>NOT(ISERROR(SEARCH($M$71,AB35)))</xm:f>
            <xm:f>$M$71</xm:f>
            <x14:dxf>
              <fill>
                <patternFill>
                  <bgColor rgb="FFFFC000"/>
                </patternFill>
              </fill>
            </x14:dxf>
          </x14:cfRule>
          <x14:cfRule type="containsText" priority="499" operator="containsText" id="{3A0B8FC4-8C18-4248-9E05-DED3650550AF}">
            <xm:f>NOT(ISERROR(SEARCH($M$70,AB35)))</xm:f>
            <xm:f>$M$70</xm:f>
            <x14:dxf>
              <fill>
                <patternFill>
                  <bgColor rgb="FFFFFF00"/>
                </patternFill>
              </fill>
            </x14:dxf>
          </x14:cfRule>
          <x14:cfRule type="containsText" priority="500" operator="containsText" id="{5A1C35A1-CEB8-4A87-98BE-E2F5C59C530E}">
            <xm:f>NOT(ISERROR(SEARCH($M$69,AB35)))</xm:f>
            <xm:f>$M$69</xm:f>
            <x14:dxf>
              <fill>
                <patternFill>
                  <bgColor rgb="FF92D050"/>
                </patternFill>
              </fill>
            </x14:dxf>
          </x14:cfRule>
          <xm:sqref>AB35</xm:sqref>
        </x14:conditionalFormatting>
        <x14:conditionalFormatting xmlns:xm="http://schemas.microsoft.com/office/excel/2006/main">
          <x14:cfRule type="containsText" priority="493" operator="containsText" id="{30DFCA8D-FF5B-4B5A-9D33-98B2618B6574}">
            <xm:f>NOT(ISERROR(SEARCH($M$72,AB34)))</xm:f>
            <xm:f>$M$72</xm:f>
            <x14:dxf>
              <fill>
                <patternFill>
                  <bgColor rgb="FFFF0000"/>
                </patternFill>
              </fill>
            </x14:dxf>
          </x14:cfRule>
          <x14:cfRule type="containsText" priority="494" operator="containsText" id="{DF555DC2-370A-42D8-80CC-C6117313FB62}">
            <xm:f>NOT(ISERROR(SEARCH($M$71,AB34)))</xm:f>
            <xm:f>$M$71</xm:f>
            <x14:dxf>
              <fill>
                <patternFill>
                  <bgColor rgb="FFFFC000"/>
                </patternFill>
              </fill>
            </x14:dxf>
          </x14:cfRule>
          <x14:cfRule type="containsText" priority="495" operator="containsText" id="{FAA7035C-792B-43CC-BB0A-5D14F670415A}">
            <xm:f>NOT(ISERROR(SEARCH($M$70,AB34)))</xm:f>
            <xm:f>$M$70</xm:f>
            <x14:dxf>
              <fill>
                <patternFill>
                  <bgColor rgb="FFFFFF00"/>
                </patternFill>
              </fill>
            </x14:dxf>
          </x14:cfRule>
          <x14:cfRule type="containsText" priority="496" operator="containsText" id="{43CCC9E1-04C6-466F-87A3-DB3766BFDEE2}">
            <xm:f>NOT(ISERROR(SEARCH($M$69,AB34)))</xm:f>
            <xm:f>$M$69</xm:f>
            <x14:dxf>
              <fill>
                <patternFill>
                  <bgColor rgb="FF92D050"/>
                </patternFill>
              </fill>
            </x14:dxf>
          </x14:cfRule>
          <xm:sqref>AB34</xm:sqref>
        </x14:conditionalFormatting>
        <x14:conditionalFormatting xmlns:xm="http://schemas.microsoft.com/office/excel/2006/main">
          <x14:cfRule type="containsText" priority="489" operator="containsText" id="{E2BBD86B-BFBA-4300-B175-196FCA513658}">
            <xm:f>NOT(ISERROR(SEARCH($M$72,AB36)))</xm:f>
            <xm:f>$M$72</xm:f>
            <x14:dxf>
              <fill>
                <patternFill>
                  <bgColor rgb="FFFF0000"/>
                </patternFill>
              </fill>
            </x14:dxf>
          </x14:cfRule>
          <x14:cfRule type="containsText" priority="490" operator="containsText" id="{846F5E09-CA14-4DF8-B928-0CB71D36350F}">
            <xm:f>NOT(ISERROR(SEARCH($M$71,AB36)))</xm:f>
            <xm:f>$M$71</xm:f>
            <x14:dxf>
              <fill>
                <patternFill>
                  <bgColor rgb="FFFFC000"/>
                </patternFill>
              </fill>
            </x14:dxf>
          </x14:cfRule>
          <x14:cfRule type="containsText" priority="491" operator="containsText" id="{33EEF14E-F876-49A6-A5CA-CD970B021351}">
            <xm:f>NOT(ISERROR(SEARCH($M$70,AB36)))</xm:f>
            <xm:f>$M$70</xm:f>
            <x14:dxf>
              <fill>
                <patternFill>
                  <bgColor rgb="FFFFFF00"/>
                </patternFill>
              </fill>
            </x14:dxf>
          </x14:cfRule>
          <x14:cfRule type="containsText" priority="492" operator="containsText" id="{76468280-331A-42E2-979B-A1B7BC29BD0B}">
            <xm:f>NOT(ISERROR(SEARCH($M$69,AB36)))</xm:f>
            <xm:f>$M$69</xm:f>
            <x14:dxf>
              <fill>
                <patternFill>
                  <bgColor rgb="FF92D050"/>
                </patternFill>
              </fill>
            </x14:dxf>
          </x14:cfRule>
          <xm:sqref>AB36</xm:sqref>
        </x14:conditionalFormatting>
        <x14:conditionalFormatting xmlns:xm="http://schemas.microsoft.com/office/excel/2006/main">
          <x14:cfRule type="containsText" priority="484" operator="containsText" id="{F8D9F39E-28A4-4855-AAA2-5603CE417398}">
            <xm:f>NOT(ISERROR(SEARCH($K$73,Z37)))</xm:f>
            <xm:f>$K$73</xm:f>
            <x14:dxf>
              <fill>
                <patternFill>
                  <bgColor rgb="FFFF0000"/>
                </patternFill>
              </fill>
            </x14:dxf>
          </x14:cfRule>
          <x14:cfRule type="containsText" priority="485" operator="containsText" id="{9B98BB83-7496-4538-8325-A8900E1B801D}">
            <xm:f>NOT(ISERROR(SEARCH($K$72,Z37)))</xm:f>
            <xm:f>$K$72</xm:f>
            <x14:dxf>
              <fill>
                <patternFill>
                  <bgColor rgb="FFFFC000"/>
                </patternFill>
              </fill>
            </x14:dxf>
          </x14:cfRule>
          <x14:cfRule type="containsText" priority="486" operator="containsText" id="{7986A13C-FB4F-461B-854B-6C0451D57DB9}">
            <xm:f>NOT(ISERROR(SEARCH($K$71,Z37)))</xm:f>
            <xm:f>$K$71</xm:f>
            <x14:dxf>
              <fill>
                <patternFill>
                  <bgColor rgb="FFFFFF00"/>
                </patternFill>
              </fill>
            </x14:dxf>
          </x14:cfRule>
          <x14:cfRule type="containsText" priority="487" operator="containsText" id="{A951BDEC-A1C5-4163-8B37-82F3450F386D}">
            <xm:f>NOT(ISERROR(SEARCH($K$70,Z37)))</xm:f>
            <xm:f>$K$70</xm:f>
            <x14:dxf>
              <fill>
                <patternFill>
                  <bgColor rgb="FF00B050"/>
                </patternFill>
              </fill>
            </x14:dxf>
          </x14:cfRule>
          <x14:cfRule type="containsText" priority="488" operator="containsText" id="{A780C501-B51A-482A-A9CC-E273576DCD6B}">
            <xm:f>NOT(ISERROR(SEARCH($K$69,Z37)))</xm:f>
            <xm:f>$K$69</xm:f>
            <x14:dxf>
              <fill>
                <patternFill>
                  <bgColor rgb="FF92D050"/>
                </patternFill>
              </fill>
            </x14:dxf>
          </x14:cfRule>
          <xm:sqref>Z37</xm:sqref>
        </x14:conditionalFormatting>
        <x14:conditionalFormatting xmlns:xm="http://schemas.microsoft.com/office/excel/2006/main">
          <x14:cfRule type="containsText" priority="479" operator="containsText" id="{1EC7E2CB-BD19-4E50-968C-765E988AFC1F}">
            <xm:f>NOT(ISERROR(SEARCH($K$73,Z38)))</xm:f>
            <xm:f>$K$73</xm:f>
            <x14:dxf>
              <fill>
                <patternFill>
                  <bgColor rgb="FFFF0000"/>
                </patternFill>
              </fill>
            </x14:dxf>
          </x14:cfRule>
          <x14:cfRule type="containsText" priority="480" operator="containsText" id="{48923CE3-4336-425C-8A27-A647B43A13A5}">
            <xm:f>NOT(ISERROR(SEARCH($K$72,Z38)))</xm:f>
            <xm:f>$K$72</xm:f>
            <x14:dxf>
              <fill>
                <patternFill>
                  <bgColor rgb="FFFFC000"/>
                </patternFill>
              </fill>
            </x14:dxf>
          </x14:cfRule>
          <x14:cfRule type="containsText" priority="481" operator="containsText" id="{D59501AE-1916-4514-8511-BC97E3456F3A}">
            <xm:f>NOT(ISERROR(SEARCH($K$71,Z38)))</xm:f>
            <xm:f>$K$71</xm:f>
            <x14:dxf>
              <fill>
                <patternFill>
                  <bgColor rgb="FFFFFF00"/>
                </patternFill>
              </fill>
            </x14:dxf>
          </x14:cfRule>
          <x14:cfRule type="containsText" priority="482" operator="containsText" id="{0B2087AE-8253-4F1F-B83F-F0536CAF3A6D}">
            <xm:f>NOT(ISERROR(SEARCH($K$70,Z38)))</xm:f>
            <xm:f>$K$70</xm:f>
            <x14:dxf>
              <fill>
                <patternFill>
                  <bgColor rgb="FF00B050"/>
                </patternFill>
              </fill>
            </x14:dxf>
          </x14:cfRule>
          <x14:cfRule type="containsText" priority="483" operator="containsText" id="{8CEB88C9-2516-4587-9F20-506AB1E60971}">
            <xm:f>NOT(ISERROR(SEARCH($K$69,Z38)))</xm:f>
            <xm:f>$K$69</xm:f>
            <x14:dxf>
              <fill>
                <patternFill>
                  <bgColor rgb="FF92D050"/>
                </patternFill>
              </fill>
            </x14:dxf>
          </x14:cfRule>
          <xm:sqref>Z38</xm:sqref>
        </x14:conditionalFormatting>
        <x14:conditionalFormatting xmlns:xm="http://schemas.microsoft.com/office/excel/2006/main">
          <x14:cfRule type="containsText" priority="475" operator="containsText" id="{E2728A94-6CA9-41A1-9A4E-D9F74E9BDF93}">
            <xm:f>NOT(ISERROR(SEARCH($M$72,AB38)))</xm:f>
            <xm:f>$M$72</xm:f>
            <x14:dxf>
              <fill>
                <patternFill>
                  <bgColor rgb="FFFF0000"/>
                </patternFill>
              </fill>
            </x14:dxf>
          </x14:cfRule>
          <x14:cfRule type="containsText" priority="476" operator="containsText" id="{355AACDA-80A5-4F1F-9870-9AFB9A40CFF9}">
            <xm:f>NOT(ISERROR(SEARCH($M$71,AB38)))</xm:f>
            <xm:f>$M$71</xm:f>
            <x14:dxf>
              <fill>
                <patternFill>
                  <bgColor rgb="FFFFC000"/>
                </patternFill>
              </fill>
            </x14:dxf>
          </x14:cfRule>
          <x14:cfRule type="containsText" priority="477" operator="containsText" id="{6C9896D7-6585-43AF-80E7-727755C51122}">
            <xm:f>NOT(ISERROR(SEARCH($M$70,AB38)))</xm:f>
            <xm:f>$M$70</xm:f>
            <x14:dxf>
              <fill>
                <patternFill>
                  <bgColor rgb="FFFFFF00"/>
                </patternFill>
              </fill>
            </x14:dxf>
          </x14:cfRule>
          <x14:cfRule type="containsText" priority="478" operator="containsText" id="{7F206EE8-1AD2-4AA4-919C-E11ADAB71972}">
            <xm:f>NOT(ISERROR(SEARCH($M$69,AB38)))</xm:f>
            <xm:f>$M$69</xm:f>
            <x14:dxf>
              <fill>
                <patternFill>
                  <bgColor rgb="FF92D050"/>
                </patternFill>
              </fill>
            </x14:dxf>
          </x14:cfRule>
          <xm:sqref>AB38</xm:sqref>
        </x14:conditionalFormatting>
        <x14:conditionalFormatting xmlns:xm="http://schemas.microsoft.com/office/excel/2006/main">
          <x14:cfRule type="containsText" priority="471" operator="containsText" id="{4DB2A5C9-E82C-41F2-B056-CAFFD2BB258F}">
            <xm:f>NOT(ISERROR(SEARCH($M$72,AB37)))</xm:f>
            <xm:f>$M$72</xm:f>
            <x14:dxf>
              <fill>
                <patternFill>
                  <bgColor rgb="FFFF0000"/>
                </patternFill>
              </fill>
            </x14:dxf>
          </x14:cfRule>
          <x14:cfRule type="containsText" priority="472" operator="containsText" id="{E37455A6-9AF1-4559-9107-209849AF17DF}">
            <xm:f>NOT(ISERROR(SEARCH($M$71,AB37)))</xm:f>
            <xm:f>$M$71</xm:f>
            <x14:dxf>
              <fill>
                <patternFill>
                  <bgColor rgb="FFFFC000"/>
                </patternFill>
              </fill>
            </x14:dxf>
          </x14:cfRule>
          <x14:cfRule type="containsText" priority="473" operator="containsText" id="{1DA0FDD0-C49C-4C70-A357-D6029C5B7074}">
            <xm:f>NOT(ISERROR(SEARCH($M$70,AB37)))</xm:f>
            <xm:f>$M$70</xm:f>
            <x14:dxf>
              <fill>
                <patternFill>
                  <bgColor rgb="FFFFFF00"/>
                </patternFill>
              </fill>
            </x14:dxf>
          </x14:cfRule>
          <x14:cfRule type="containsText" priority="474" operator="containsText" id="{016AC4D8-043F-475B-8271-811F7202D186}">
            <xm:f>NOT(ISERROR(SEARCH($M$69,AB37)))</xm:f>
            <xm:f>$M$69</xm:f>
            <x14:dxf>
              <fill>
                <patternFill>
                  <bgColor rgb="FF92D050"/>
                </patternFill>
              </fill>
            </x14:dxf>
          </x14:cfRule>
          <xm:sqref>AB37</xm:sqref>
        </x14:conditionalFormatting>
        <x14:conditionalFormatting xmlns:xm="http://schemas.microsoft.com/office/excel/2006/main">
          <x14:cfRule type="containsText" priority="466" operator="containsText" id="{631D4200-E650-4BED-ABB7-A73AAAD7038C}">
            <xm:f>NOT(ISERROR(SEARCH($K$73,Z39)))</xm:f>
            <xm:f>$K$73</xm:f>
            <x14:dxf>
              <fill>
                <patternFill>
                  <bgColor rgb="FFFF0000"/>
                </patternFill>
              </fill>
            </x14:dxf>
          </x14:cfRule>
          <x14:cfRule type="containsText" priority="467" operator="containsText" id="{0991966A-E5AF-41FC-BFBA-633CB4F422A1}">
            <xm:f>NOT(ISERROR(SEARCH($K$72,Z39)))</xm:f>
            <xm:f>$K$72</xm:f>
            <x14:dxf>
              <fill>
                <patternFill>
                  <bgColor rgb="FFFFC000"/>
                </patternFill>
              </fill>
            </x14:dxf>
          </x14:cfRule>
          <x14:cfRule type="containsText" priority="468" operator="containsText" id="{0F9C011C-F5B6-4BFD-A3BA-1C77544AA609}">
            <xm:f>NOT(ISERROR(SEARCH($K$71,Z39)))</xm:f>
            <xm:f>$K$71</xm:f>
            <x14:dxf>
              <fill>
                <patternFill>
                  <bgColor rgb="FFFFFF00"/>
                </patternFill>
              </fill>
            </x14:dxf>
          </x14:cfRule>
          <x14:cfRule type="containsText" priority="469" operator="containsText" id="{846DF014-FABD-4380-B2BF-7686290C2CA0}">
            <xm:f>NOT(ISERROR(SEARCH($K$70,Z39)))</xm:f>
            <xm:f>$K$70</xm:f>
            <x14:dxf>
              <fill>
                <patternFill>
                  <bgColor rgb="FF00B050"/>
                </patternFill>
              </fill>
            </x14:dxf>
          </x14:cfRule>
          <x14:cfRule type="containsText" priority="470" operator="containsText" id="{17AA4D70-FF7F-400A-8392-7E1DF8DEBC88}">
            <xm:f>NOT(ISERROR(SEARCH($K$69,Z39)))</xm:f>
            <xm:f>$K$69</xm:f>
            <x14:dxf>
              <fill>
                <patternFill>
                  <bgColor rgb="FF92D050"/>
                </patternFill>
              </fill>
            </x14:dxf>
          </x14:cfRule>
          <xm:sqref>Z39</xm:sqref>
        </x14:conditionalFormatting>
        <x14:conditionalFormatting xmlns:xm="http://schemas.microsoft.com/office/excel/2006/main">
          <x14:cfRule type="containsText" priority="462" operator="containsText" id="{E78A96DE-0A2A-4715-8D84-E5B0E8D8EA8C}">
            <xm:f>NOT(ISERROR(SEARCH($M$72,AB39)))</xm:f>
            <xm:f>$M$72</xm:f>
            <x14:dxf>
              <fill>
                <patternFill>
                  <bgColor rgb="FFFF0000"/>
                </patternFill>
              </fill>
            </x14:dxf>
          </x14:cfRule>
          <x14:cfRule type="containsText" priority="463" operator="containsText" id="{79E4DA70-774F-4005-9E6C-BF302852F25B}">
            <xm:f>NOT(ISERROR(SEARCH($M$71,AB39)))</xm:f>
            <xm:f>$M$71</xm:f>
            <x14:dxf>
              <fill>
                <patternFill>
                  <bgColor rgb="FFFFC000"/>
                </patternFill>
              </fill>
            </x14:dxf>
          </x14:cfRule>
          <x14:cfRule type="containsText" priority="464" operator="containsText" id="{5C5A35BD-2F41-4579-87C6-16D9BFACCEA2}">
            <xm:f>NOT(ISERROR(SEARCH($M$70,AB39)))</xm:f>
            <xm:f>$M$70</xm:f>
            <x14:dxf>
              <fill>
                <patternFill>
                  <bgColor rgb="FFFFFF00"/>
                </patternFill>
              </fill>
            </x14:dxf>
          </x14:cfRule>
          <x14:cfRule type="containsText" priority="465" operator="containsText" id="{6D23B5B2-7D6E-4D8D-969D-76BD4F1E8AAC}">
            <xm:f>NOT(ISERROR(SEARCH($M$69,AB39)))</xm:f>
            <xm:f>$M$69</xm:f>
            <x14:dxf>
              <fill>
                <patternFill>
                  <bgColor rgb="FF92D050"/>
                </patternFill>
              </fill>
            </x14:dxf>
          </x14:cfRule>
          <xm:sqref>AB39</xm:sqref>
        </x14:conditionalFormatting>
        <x14:conditionalFormatting xmlns:xm="http://schemas.microsoft.com/office/excel/2006/main">
          <x14:cfRule type="containsText" priority="454" operator="containsText" id="{6C7E3022-496F-4491-828C-8CC5334062DF}">
            <xm:f>NOT(ISERROR(SEARCH($I$69,I44)))</xm:f>
            <xm:f>$I$69</xm:f>
            <x14:dxf>
              <fill>
                <patternFill>
                  <fgColor rgb="FF92D050"/>
                  <bgColor rgb="FF92D050"/>
                </patternFill>
              </fill>
            </x14:dxf>
          </x14:cfRule>
          <x14:cfRule type="containsText" priority="455" operator="containsText" id="{D907BB52-511E-4D6F-80DC-53C853B21D69}">
            <xm:f>NOT(ISERROR(SEARCH($I$70,I44)))</xm:f>
            <xm:f>$I$70</xm:f>
            <x14:dxf>
              <fill>
                <patternFill>
                  <bgColor rgb="FF00B050"/>
                </patternFill>
              </fill>
            </x14:dxf>
          </x14:cfRule>
          <x14:cfRule type="containsText" priority="456" operator="containsText" id="{0D43CAE8-7E1A-40EA-8D9E-721BA8DB5992}">
            <xm:f>NOT(ISERROR(SEARCH($I$73,I44)))</xm:f>
            <xm:f>$I$73</xm:f>
            <x14:dxf>
              <fill>
                <patternFill>
                  <bgColor rgb="FFFF0000"/>
                </patternFill>
              </fill>
            </x14:dxf>
          </x14:cfRule>
          <x14:cfRule type="containsText" priority="457" operator="containsText" id="{943A3326-CFE9-47AA-894A-F63ABCFC241F}">
            <xm:f>NOT(ISERROR(SEARCH($I$72,I44)))</xm:f>
            <xm:f>$I$72</xm:f>
            <x14:dxf>
              <fill>
                <patternFill>
                  <fgColor rgb="FFFFC000"/>
                  <bgColor rgb="FFFFC000"/>
                </patternFill>
              </fill>
            </x14:dxf>
          </x14:cfRule>
          <x14:cfRule type="containsText" priority="458" operator="containsText" id="{DD323708-1CCE-4CAA-BC2F-20942C715F75}">
            <xm:f>NOT(ISERROR(SEARCH($I$71,I44)))</xm:f>
            <xm:f>$I$71</xm:f>
            <x14:dxf>
              <fill>
                <patternFill>
                  <fgColor rgb="FFFFFF00"/>
                  <bgColor rgb="FFFFFF00"/>
                </patternFill>
              </fill>
            </x14:dxf>
          </x14:cfRule>
          <x14:cfRule type="containsText" priority="459" operator="containsText" id="{E74092A8-5FCE-42F4-8FEB-EA46A8029851}">
            <xm:f>NOT(ISERROR(SEARCH($I$70,I44)))</xm:f>
            <xm:f>$I$70</xm:f>
            <x14:dxf>
              <fill>
                <patternFill>
                  <bgColor theme="0" tint="-0.14996795556505021"/>
                </patternFill>
              </fill>
            </x14:dxf>
          </x14:cfRule>
          <x14:cfRule type="cellIs" priority="460" operator="equal" id="{D8DE52D3-D9A8-4F6D-B92C-552DB86E37CD}">
            <xm:f>'https://solidarias-my.sharepoint.com/personal/marisol_viveros_uaeos_gov_co/Documents/Varios/Planes integrados 2022/[MAPA_RIESGOS_UAEOS_2022.xlsx]Tabla probabiidad'!#REF!</xm:f>
            <x14:dxf>
              <fill>
                <patternFill>
                  <fgColor theme="6"/>
                </patternFill>
              </fill>
            </x14:dxf>
          </x14:cfRule>
          <x14:cfRule type="cellIs" priority="461" operator="equal" id="{9C94F547-4E61-4BAC-853D-F7B6A50551C7}">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I44</xm:sqref>
        </x14:conditionalFormatting>
        <x14:conditionalFormatting xmlns:xm="http://schemas.microsoft.com/office/excel/2006/main">
          <x14:cfRule type="containsText" priority="446" operator="containsText" id="{9118513D-ECB5-424F-AA7C-5C4B9F827BBB}">
            <xm:f>NOT(ISERROR(SEARCH($I$69,I45)))</xm:f>
            <xm:f>$I$69</xm:f>
            <x14:dxf>
              <fill>
                <patternFill>
                  <fgColor rgb="FF92D050"/>
                  <bgColor rgb="FF92D050"/>
                </patternFill>
              </fill>
            </x14:dxf>
          </x14:cfRule>
          <x14:cfRule type="containsText" priority="447" operator="containsText" id="{B9134084-A90C-47A0-BBB8-7ED18ACB9018}">
            <xm:f>NOT(ISERROR(SEARCH($I$70,I45)))</xm:f>
            <xm:f>$I$70</xm:f>
            <x14:dxf>
              <fill>
                <patternFill>
                  <bgColor rgb="FF00B050"/>
                </patternFill>
              </fill>
            </x14:dxf>
          </x14:cfRule>
          <x14:cfRule type="containsText" priority="448" operator="containsText" id="{FB5F76A5-9D23-4C65-84C4-DA54EB9F2D5A}">
            <xm:f>NOT(ISERROR(SEARCH($I$73,I45)))</xm:f>
            <xm:f>$I$73</xm:f>
            <x14:dxf>
              <fill>
                <patternFill>
                  <bgColor rgb="FFFF0000"/>
                </patternFill>
              </fill>
            </x14:dxf>
          </x14:cfRule>
          <x14:cfRule type="containsText" priority="449" operator="containsText" id="{168B551F-6636-47AB-A5BA-74E9159783F6}">
            <xm:f>NOT(ISERROR(SEARCH($I$72,I45)))</xm:f>
            <xm:f>$I$72</xm:f>
            <x14:dxf>
              <fill>
                <patternFill>
                  <fgColor rgb="FFFFC000"/>
                  <bgColor rgb="FFFFC000"/>
                </patternFill>
              </fill>
            </x14:dxf>
          </x14:cfRule>
          <x14:cfRule type="containsText" priority="450" operator="containsText" id="{29BEDDCD-1DA2-43BF-83D1-8D9070573DD3}">
            <xm:f>NOT(ISERROR(SEARCH($I$71,I45)))</xm:f>
            <xm:f>$I$71</xm:f>
            <x14:dxf>
              <fill>
                <patternFill>
                  <fgColor rgb="FFFFFF00"/>
                  <bgColor rgb="FFFFFF00"/>
                </patternFill>
              </fill>
            </x14:dxf>
          </x14:cfRule>
          <x14:cfRule type="containsText" priority="451" operator="containsText" id="{C5E229A8-BE0C-4FC7-A997-39DABB821D12}">
            <xm:f>NOT(ISERROR(SEARCH($I$70,I45)))</xm:f>
            <xm:f>$I$70</xm:f>
            <x14:dxf>
              <fill>
                <patternFill>
                  <bgColor theme="0" tint="-0.14996795556505021"/>
                </patternFill>
              </fill>
            </x14:dxf>
          </x14:cfRule>
          <x14:cfRule type="cellIs" priority="452" operator="equal" id="{EF87539D-4172-4809-AA79-6582AA79DE4E}">
            <xm:f>'https://solidarias-my.sharepoint.com/personal/marisol_viveros_uaeos_gov_co/Documents/Varios/Planes integrados 2022/[MAPA_RIESGOS_UAEOS_2022.xlsx]Tabla probabiidad'!#REF!</xm:f>
            <x14:dxf>
              <fill>
                <patternFill>
                  <fgColor theme="6"/>
                </patternFill>
              </fill>
            </x14:dxf>
          </x14:cfRule>
          <x14:cfRule type="cellIs" priority="453" operator="equal" id="{D2656D53-AD53-4C2B-BEEA-489B5914A895}">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I45:I46</xm:sqref>
        </x14:conditionalFormatting>
        <x14:conditionalFormatting xmlns:xm="http://schemas.microsoft.com/office/excel/2006/main">
          <x14:cfRule type="containsText" priority="438" operator="containsText" id="{1FA4C9D4-0463-4C4E-8602-26D6EB19215A}">
            <xm:f>NOT(ISERROR(SEARCH($I$69,I47)))</xm:f>
            <xm:f>$I$69</xm:f>
            <x14:dxf>
              <fill>
                <patternFill>
                  <fgColor rgb="FF92D050"/>
                  <bgColor rgb="FF92D050"/>
                </patternFill>
              </fill>
            </x14:dxf>
          </x14:cfRule>
          <x14:cfRule type="containsText" priority="439" operator="containsText" id="{2B0B421E-AF2A-47F9-BD86-AA052D308BAD}">
            <xm:f>NOT(ISERROR(SEARCH($I$70,I47)))</xm:f>
            <xm:f>$I$70</xm:f>
            <x14:dxf>
              <fill>
                <patternFill>
                  <bgColor rgb="FF00B050"/>
                </patternFill>
              </fill>
            </x14:dxf>
          </x14:cfRule>
          <x14:cfRule type="containsText" priority="440" operator="containsText" id="{B9C4DE0E-1DED-4FB3-83C1-B99385B037A3}">
            <xm:f>NOT(ISERROR(SEARCH($I$73,I47)))</xm:f>
            <xm:f>$I$73</xm:f>
            <x14:dxf>
              <fill>
                <patternFill>
                  <bgColor rgb="FFFF0000"/>
                </patternFill>
              </fill>
            </x14:dxf>
          </x14:cfRule>
          <x14:cfRule type="containsText" priority="441" operator="containsText" id="{FFF69EB2-B081-486A-A031-89F1A2763076}">
            <xm:f>NOT(ISERROR(SEARCH($I$72,I47)))</xm:f>
            <xm:f>$I$72</xm:f>
            <x14:dxf>
              <fill>
                <patternFill>
                  <fgColor rgb="FFFFC000"/>
                  <bgColor rgb="FFFFC000"/>
                </patternFill>
              </fill>
            </x14:dxf>
          </x14:cfRule>
          <x14:cfRule type="containsText" priority="442" operator="containsText" id="{6A25D652-69DB-4AB2-9836-EE5D9A4AC783}">
            <xm:f>NOT(ISERROR(SEARCH($I$71,I47)))</xm:f>
            <xm:f>$I$71</xm:f>
            <x14:dxf>
              <fill>
                <patternFill>
                  <fgColor rgb="FFFFFF00"/>
                  <bgColor rgb="FFFFFF00"/>
                </patternFill>
              </fill>
            </x14:dxf>
          </x14:cfRule>
          <x14:cfRule type="containsText" priority="443" operator="containsText" id="{7BBB6FA6-CF8E-4636-B707-39F47FA82D19}">
            <xm:f>NOT(ISERROR(SEARCH($I$70,I47)))</xm:f>
            <xm:f>$I$70</xm:f>
            <x14:dxf>
              <fill>
                <patternFill>
                  <bgColor theme="0" tint="-0.14996795556505021"/>
                </patternFill>
              </fill>
            </x14:dxf>
          </x14:cfRule>
          <x14:cfRule type="cellIs" priority="444" operator="equal" id="{7124D9F3-E7A1-46E2-A312-3933707D9C85}">
            <xm:f>'https://solidarias-my.sharepoint.com/personal/marisol_viveros_uaeos_gov_co/Documents/Varios/Planes integrados 2022/[MAPA_RIESGOS_UAEOS_2022.xlsx]Tabla probabiidad'!#REF!</xm:f>
            <x14:dxf>
              <fill>
                <patternFill>
                  <fgColor theme="6"/>
                </patternFill>
              </fill>
            </x14:dxf>
          </x14:cfRule>
          <x14:cfRule type="cellIs" priority="445" operator="equal" id="{4CDDDF4D-D67D-4213-9868-47878EFF559C}">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I47</xm:sqref>
        </x14:conditionalFormatting>
        <x14:conditionalFormatting xmlns:xm="http://schemas.microsoft.com/office/excel/2006/main">
          <x14:cfRule type="containsText" priority="433" operator="containsText" id="{AE5734F4-55BB-4352-B497-D472CBB74F6D}">
            <xm:f>NOT(ISERROR(SEARCH($K$73,K44)))</xm:f>
            <xm:f>$K$73</xm:f>
            <x14:dxf>
              <fill>
                <patternFill>
                  <bgColor rgb="FFFF0000"/>
                </patternFill>
              </fill>
            </x14:dxf>
          </x14:cfRule>
          <x14:cfRule type="containsText" priority="434" operator="containsText" id="{C9097FFF-08C6-4A1C-BF3A-050383C7AA54}">
            <xm:f>NOT(ISERROR(SEARCH($K$72,K44)))</xm:f>
            <xm:f>$K$72</xm:f>
            <x14:dxf>
              <fill>
                <patternFill>
                  <bgColor rgb="FFFFC000"/>
                </patternFill>
              </fill>
            </x14:dxf>
          </x14:cfRule>
          <x14:cfRule type="containsText" priority="435" operator="containsText" id="{6D9DCB28-658B-4F98-8F57-870EA222FC9B}">
            <xm:f>NOT(ISERROR(SEARCH($K$71,K44)))</xm:f>
            <xm:f>$K$71</xm:f>
            <x14:dxf>
              <fill>
                <patternFill>
                  <bgColor rgb="FFFFFF00"/>
                </patternFill>
              </fill>
            </x14:dxf>
          </x14:cfRule>
          <x14:cfRule type="containsText" priority="436" operator="containsText" id="{1DB94233-B067-434B-8039-139332860D90}">
            <xm:f>NOT(ISERROR(SEARCH($K$70,K44)))</xm:f>
            <xm:f>$K$70</xm:f>
            <x14:dxf>
              <fill>
                <patternFill>
                  <bgColor rgb="FF00B050"/>
                </patternFill>
              </fill>
            </x14:dxf>
          </x14:cfRule>
          <x14:cfRule type="containsText" priority="437" operator="containsText" id="{3811256F-EDBC-4ED7-8ED6-30A83EE2984E}">
            <xm:f>NOT(ISERROR(SEARCH($K$69,K44)))</xm:f>
            <xm:f>$K$69</xm:f>
            <x14:dxf>
              <fill>
                <patternFill>
                  <bgColor rgb="FF92D050"/>
                </patternFill>
              </fill>
            </x14:dxf>
          </x14:cfRule>
          <xm:sqref>K44</xm:sqref>
        </x14:conditionalFormatting>
        <x14:conditionalFormatting xmlns:xm="http://schemas.microsoft.com/office/excel/2006/main">
          <x14:cfRule type="containsText" priority="428" operator="containsText" id="{F51309BC-F4B1-4089-B2D7-2230CC6F9E79}">
            <xm:f>NOT(ISERROR(SEARCH($K$73,K46)))</xm:f>
            <xm:f>$K$73</xm:f>
            <x14:dxf>
              <fill>
                <patternFill>
                  <bgColor rgb="FFFF0000"/>
                </patternFill>
              </fill>
            </x14:dxf>
          </x14:cfRule>
          <x14:cfRule type="containsText" priority="429" operator="containsText" id="{7EB42CC8-A5FC-445F-A96E-9DFC024DF3FC}">
            <xm:f>NOT(ISERROR(SEARCH($K$72,K46)))</xm:f>
            <xm:f>$K$72</xm:f>
            <x14:dxf>
              <fill>
                <patternFill>
                  <bgColor rgb="FFFFC000"/>
                </patternFill>
              </fill>
            </x14:dxf>
          </x14:cfRule>
          <x14:cfRule type="containsText" priority="430" operator="containsText" id="{03BB787A-D4B8-4AFC-9808-95F6A9AE2131}">
            <xm:f>NOT(ISERROR(SEARCH($K$71,K46)))</xm:f>
            <xm:f>$K$71</xm:f>
            <x14:dxf>
              <fill>
                <patternFill>
                  <bgColor rgb="FFFFFF00"/>
                </patternFill>
              </fill>
            </x14:dxf>
          </x14:cfRule>
          <x14:cfRule type="containsText" priority="431" operator="containsText" id="{2B12BCF7-6E28-404F-A528-D1D10E3603A5}">
            <xm:f>NOT(ISERROR(SEARCH($K$70,K46)))</xm:f>
            <xm:f>$K$70</xm:f>
            <x14:dxf>
              <fill>
                <patternFill>
                  <bgColor rgb="FF00B050"/>
                </patternFill>
              </fill>
            </x14:dxf>
          </x14:cfRule>
          <x14:cfRule type="containsText" priority="432" operator="containsText" id="{8B8DA458-9930-448F-8C18-67D0C4A6C4A4}">
            <xm:f>NOT(ISERROR(SEARCH($K$69,K46)))</xm:f>
            <xm:f>$K$69</xm:f>
            <x14:dxf>
              <fill>
                <patternFill>
                  <bgColor rgb="FF92D050"/>
                </patternFill>
              </fill>
            </x14:dxf>
          </x14:cfRule>
          <xm:sqref>K46:K47</xm:sqref>
        </x14:conditionalFormatting>
        <x14:conditionalFormatting xmlns:xm="http://schemas.microsoft.com/office/excel/2006/main">
          <x14:cfRule type="containsText" priority="423" operator="containsText" id="{76B4E05B-3594-4B41-9A89-8A6C164DC1A7}">
            <xm:f>NOT(ISERROR(SEARCH($K$73,K45)))</xm:f>
            <xm:f>$K$73</xm:f>
            <x14:dxf>
              <fill>
                <patternFill>
                  <bgColor rgb="FFFF0000"/>
                </patternFill>
              </fill>
            </x14:dxf>
          </x14:cfRule>
          <x14:cfRule type="containsText" priority="424" operator="containsText" id="{63E27954-70D8-4EB5-A09A-A0F536326454}">
            <xm:f>NOT(ISERROR(SEARCH($K$72,K45)))</xm:f>
            <xm:f>$K$72</xm:f>
            <x14:dxf>
              <fill>
                <patternFill>
                  <bgColor rgb="FFFFC000"/>
                </patternFill>
              </fill>
            </x14:dxf>
          </x14:cfRule>
          <x14:cfRule type="containsText" priority="425" operator="containsText" id="{A03983B1-42BB-4C02-A88F-0942767A92C9}">
            <xm:f>NOT(ISERROR(SEARCH($K$71,K45)))</xm:f>
            <xm:f>$K$71</xm:f>
            <x14:dxf>
              <fill>
                <patternFill>
                  <bgColor rgb="FFFFFF00"/>
                </patternFill>
              </fill>
            </x14:dxf>
          </x14:cfRule>
          <x14:cfRule type="containsText" priority="426" operator="containsText" id="{9F399CDC-56A1-4DCA-B2A3-A13A5EFC32DD}">
            <xm:f>NOT(ISERROR(SEARCH($K$70,K45)))</xm:f>
            <xm:f>$K$70</xm:f>
            <x14:dxf>
              <fill>
                <patternFill>
                  <bgColor rgb="FF00B050"/>
                </patternFill>
              </fill>
            </x14:dxf>
          </x14:cfRule>
          <x14:cfRule type="containsText" priority="427" operator="containsText" id="{6C19B945-85AB-4EED-BF82-ADB7B306525B}">
            <xm:f>NOT(ISERROR(SEARCH($K$69,K45)))</xm:f>
            <xm:f>$K$69</xm:f>
            <x14:dxf>
              <fill>
                <patternFill>
                  <bgColor rgb="FF92D050"/>
                </patternFill>
              </fill>
            </x14:dxf>
          </x14:cfRule>
          <xm:sqref>K45</xm:sqref>
        </x14:conditionalFormatting>
        <x14:conditionalFormatting xmlns:xm="http://schemas.microsoft.com/office/excel/2006/main">
          <x14:cfRule type="containsText" priority="419" operator="containsText" id="{4E03FF0D-BFFB-4B4C-AF51-8D0697BEE3D5}">
            <xm:f>NOT(ISERROR(SEARCH($M$72,M44)))</xm:f>
            <xm:f>$M$72</xm:f>
            <x14:dxf>
              <fill>
                <patternFill>
                  <bgColor rgb="FFFF0000"/>
                </patternFill>
              </fill>
            </x14:dxf>
          </x14:cfRule>
          <x14:cfRule type="containsText" priority="420" operator="containsText" id="{0CE9C113-EE1B-472E-95A1-7264F932CD75}">
            <xm:f>NOT(ISERROR(SEARCH($M$71,M44)))</xm:f>
            <xm:f>$M$71</xm:f>
            <x14:dxf>
              <fill>
                <patternFill>
                  <bgColor rgb="FFFFC000"/>
                </patternFill>
              </fill>
            </x14:dxf>
          </x14:cfRule>
          <x14:cfRule type="containsText" priority="421" operator="containsText" id="{5FA494B0-7D04-4959-AF35-7F10C1B99E1B}">
            <xm:f>NOT(ISERROR(SEARCH($M$70,M44)))</xm:f>
            <xm:f>$M$70</xm:f>
            <x14:dxf>
              <fill>
                <patternFill>
                  <bgColor rgb="FFFFFF00"/>
                </patternFill>
              </fill>
            </x14:dxf>
          </x14:cfRule>
          <x14:cfRule type="containsText" priority="422" operator="containsText" id="{5E30BCBA-CEA1-4AB7-AEDD-0BD28E35A75B}">
            <xm:f>NOT(ISERROR(SEARCH($M$69,M44)))</xm:f>
            <xm:f>$M$69</xm:f>
            <x14:dxf>
              <fill>
                <patternFill>
                  <bgColor rgb="FF92D050"/>
                </patternFill>
              </fill>
            </x14:dxf>
          </x14:cfRule>
          <xm:sqref>M44</xm:sqref>
        </x14:conditionalFormatting>
        <x14:conditionalFormatting xmlns:xm="http://schemas.microsoft.com/office/excel/2006/main">
          <x14:cfRule type="containsText" priority="415" operator="containsText" id="{1BC1A69F-A66B-4FD8-B834-8CC622D79C76}">
            <xm:f>NOT(ISERROR(SEARCH($M$72,M46)))</xm:f>
            <xm:f>$M$72</xm:f>
            <x14:dxf>
              <fill>
                <patternFill>
                  <bgColor rgb="FFFF0000"/>
                </patternFill>
              </fill>
            </x14:dxf>
          </x14:cfRule>
          <x14:cfRule type="containsText" priority="416" operator="containsText" id="{BBB02927-B80B-4082-B204-B1CDB6EBA356}">
            <xm:f>NOT(ISERROR(SEARCH($M$71,M46)))</xm:f>
            <xm:f>$M$71</xm:f>
            <x14:dxf>
              <fill>
                <patternFill>
                  <bgColor rgb="FFFFC000"/>
                </patternFill>
              </fill>
            </x14:dxf>
          </x14:cfRule>
          <x14:cfRule type="containsText" priority="417" operator="containsText" id="{F114EED1-F1BC-4224-95F2-165FA7F87205}">
            <xm:f>NOT(ISERROR(SEARCH($M$70,M46)))</xm:f>
            <xm:f>$M$70</xm:f>
            <x14:dxf>
              <fill>
                <patternFill>
                  <bgColor rgb="FFFFFF00"/>
                </patternFill>
              </fill>
            </x14:dxf>
          </x14:cfRule>
          <x14:cfRule type="containsText" priority="418" operator="containsText" id="{06318687-86D4-440E-89DC-B61B96A53C5E}">
            <xm:f>NOT(ISERROR(SEARCH($M$69,M46)))</xm:f>
            <xm:f>$M$69</xm:f>
            <x14:dxf>
              <fill>
                <patternFill>
                  <bgColor rgb="FF92D050"/>
                </patternFill>
              </fill>
            </x14:dxf>
          </x14:cfRule>
          <xm:sqref>M46:M47</xm:sqref>
        </x14:conditionalFormatting>
        <x14:conditionalFormatting xmlns:xm="http://schemas.microsoft.com/office/excel/2006/main">
          <x14:cfRule type="containsText" priority="411" operator="containsText" id="{86EC1A59-355D-48FB-8465-1B44E857EEA8}">
            <xm:f>NOT(ISERROR(SEARCH($M$72,M45)))</xm:f>
            <xm:f>$M$72</xm:f>
            <x14:dxf>
              <fill>
                <patternFill>
                  <bgColor rgb="FFFF0000"/>
                </patternFill>
              </fill>
            </x14:dxf>
          </x14:cfRule>
          <x14:cfRule type="containsText" priority="412" operator="containsText" id="{9D4CDD09-92E3-4716-B7EC-9C41BBA021B4}">
            <xm:f>NOT(ISERROR(SEARCH($M$71,M45)))</xm:f>
            <xm:f>$M$71</xm:f>
            <x14:dxf>
              <fill>
                <patternFill>
                  <bgColor rgb="FFFFC000"/>
                </patternFill>
              </fill>
            </x14:dxf>
          </x14:cfRule>
          <x14:cfRule type="containsText" priority="413" operator="containsText" id="{BEC58F5C-C5FE-41B7-8627-1B3B2FB15FDC}">
            <xm:f>NOT(ISERROR(SEARCH($M$70,M45)))</xm:f>
            <xm:f>$M$70</xm:f>
            <x14:dxf>
              <fill>
                <patternFill>
                  <bgColor rgb="FFFFFF00"/>
                </patternFill>
              </fill>
            </x14:dxf>
          </x14:cfRule>
          <x14:cfRule type="containsText" priority="414" operator="containsText" id="{69551A07-0390-4361-BC36-594452FC4EB2}">
            <xm:f>NOT(ISERROR(SEARCH($M$69,M45)))</xm:f>
            <xm:f>$M$69</xm:f>
            <x14:dxf>
              <fill>
                <patternFill>
                  <bgColor rgb="FF92D050"/>
                </patternFill>
              </fill>
            </x14:dxf>
          </x14:cfRule>
          <xm:sqref>M45</xm:sqref>
        </x14:conditionalFormatting>
        <x14:conditionalFormatting xmlns:xm="http://schemas.microsoft.com/office/excel/2006/main">
          <x14:cfRule type="containsText" priority="403" operator="containsText" id="{66FE0BA9-E0F8-4C5C-8AB8-025CAF2AFDC8}">
            <xm:f>NOT(ISERROR(SEARCH($I$69,X44)))</xm:f>
            <xm:f>$I$69</xm:f>
            <x14:dxf>
              <fill>
                <patternFill>
                  <fgColor rgb="FF92D050"/>
                  <bgColor rgb="FF92D050"/>
                </patternFill>
              </fill>
            </x14:dxf>
          </x14:cfRule>
          <x14:cfRule type="containsText" priority="404" operator="containsText" id="{66486002-B9C1-4AFD-89CC-8A63A3F42FD4}">
            <xm:f>NOT(ISERROR(SEARCH($I$70,X44)))</xm:f>
            <xm:f>$I$70</xm:f>
            <x14:dxf>
              <fill>
                <patternFill>
                  <bgColor rgb="FF00B050"/>
                </patternFill>
              </fill>
            </x14:dxf>
          </x14:cfRule>
          <x14:cfRule type="containsText" priority="405" operator="containsText" id="{A8AE981B-6FAA-46D5-B932-6733C251227E}">
            <xm:f>NOT(ISERROR(SEARCH($I$73,X44)))</xm:f>
            <xm:f>$I$73</xm:f>
            <x14:dxf>
              <fill>
                <patternFill>
                  <bgColor rgb="FFFF0000"/>
                </patternFill>
              </fill>
            </x14:dxf>
          </x14:cfRule>
          <x14:cfRule type="containsText" priority="406" operator="containsText" id="{28FBF750-770A-4645-AE7C-7672125ECDD8}">
            <xm:f>NOT(ISERROR(SEARCH($I$72,X44)))</xm:f>
            <xm:f>$I$72</xm:f>
            <x14:dxf>
              <fill>
                <patternFill>
                  <fgColor rgb="FFFFC000"/>
                  <bgColor rgb="FFFFC000"/>
                </patternFill>
              </fill>
            </x14:dxf>
          </x14:cfRule>
          <x14:cfRule type="containsText" priority="407" operator="containsText" id="{6E905A8A-6D45-4211-A36C-8A864A94B91B}">
            <xm:f>NOT(ISERROR(SEARCH($I$71,X44)))</xm:f>
            <xm:f>$I$71</xm:f>
            <x14:dxf>
              <fill>
                <patternFill>
                  <fgColor rgb="FFFFFF00"/>
                  <bgColor rgb="FFFFFF00"/>
                </patternFill>
              </fill>
            </x14:dxf>
          </x14:cfRule>
          <x14:cfRule type="containsText" priority="408" operator="containsText" id="{DC24876F-0A92-4F5A-BA9B-21801EA1503B}">
            <xm:f>NOT(ISERROR(SEARCH($I$70,X44)))</xm:f>
            <xm:f>$I$70</xm:f>
            <x14:dxf>
              <fill>
                <patternFill>
                  <bgColor theme="0" tint="-0.14996795556505021"/>
                </patternFill>
              </fill>
            </x14:dxf>
          </x14:cfRule>
          <x14:cfRule type="cellIs" priority="409" operator="equal" id="{50C16D6B-C796-4C38-A9F0-CE524DCFD9DC}">
            <xm:f>'https://solidarias-my.sharepoint.com/personal/marisol_viveros_uaeos_gov_co/Documents/Varios/Planes integrados 2022/[MAPA_RIESGOS_UAEOS_2022.xlsx]Tabla probabiidad'!#REF!</xm:f>
            <x14:dxf>
              <fill>
                <patternFill>
                  <fgColor theme="6"/>
                </patternFill>
              </fill>
            </x14:dxf>
          </x14:cfRule>
          <x14:cfRule type="cellIs" priority="410" operator="equal" id="{7AF2151F-D41A-49C2-BFDB-24424D8B9655}">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X44</xm:sqref>
        </x14:conditionalFormatting>
        <x14:conditionalFormatting xmlns:xm="http://schemas.microsoft.com/office/excel/2006/main">
          <x14:cfRule type="containsText" priority="395" operator="containsText" id="{23C3E746-340B-4A7F-AE62-AE6E7AE287FC}">
            <xm:f>NOT(ISERROR(SEARCH($I$69,X46)))</xm:f>
            <xm:f>$I$69</xm:f>
            <x14:dxf>
              <fill>
                <patternFill>
                  <fgColor rgb="FF92D050"/>
                  <bgColor rgb="FF92D050"/>
                </patternFill>
              </fill>
            </x14:dxf>
          </x14:cfRule>
          <x14:cfRule type="containsText" priority="396" operator="containsText" id="{97445FD9-6E1E-4B75-BE96-F3C557AD57CF}">
            <xm:f>NOT(ISERROR(SEARCH($I$70,X46)))</xm:f>
            <xm:f>$I$70</xm:f>
            <x14:dxf>
              <fill>
                <patternFill>
                  <bgColor rgb="FF00B050"/>
                </patternFill>
              </fill>
            </x14:dxf>
          </x14:cfRule>
          <x14:cfRule type="containsText" priority="397" operator="containsText" id="{9BFB9737-7ABE-4EDE-865B-D5E3A8149181}">
            <xm:f>NOT(ISERROR(SEARCH($I$73,X46)))</xm:f>
            <xm:f>$I$73</xm:f>
            <x14:dxf>
              <fill>
                <patternFill>
                  <bgColor rgb="FFFF0000"/>
                </patternFill>
              </fill>
            </x14:dxf>
          </x14:cfRule>
          <x14:cfRule type="containsText" priority="398" operator="containsText" id="{6F51E4D9-BCFA-4BF3-B90C-DF56B481D0B0}">
            <xm:f>NOT(ISERROR(SEARCH($I$72,X46)))</xm:f>
            <xm:f>$I$72</xm:f>
            <x14:dxf>
              <fill>
                <patternFill>
                  <fgColor rgb="FFFFC000"/>
                  <bgColor rgb="FFFFC000"/>
                </patternFill>
              </fill>
            </x14:dxf>
          </x14:cfRule>
          <x14:cfRule type="containsText" priority="399" operator="containsText" id="{6CC38BB1-70F8-4489-A27E-6CAF784A2F2E}">
            <xm:f>NOT(ISERROR(SEARCH($I$71,X46)))</xm:f>
            <xm:f>$I$71</xm:f>
            <x14:dxf>
              <fill>
                <patternFill>
                  <fgColor rgb="FFFFFF00"/>
                  <bgColor rgb="FFFFFF00"/>
                </patternFill>
              </fill>
            </x14:dxf>
          </x14:cfRule>
          <x14:cfRule type="containsText" priority="400" operator="containsText" id="{C73ADBD0-A3D3-4DE5-A222-C35130D83E70}">
            <xm:f>NOT(ISERROR(SEARCH($I$70,X46)))</xm:f>
            <xm:f>$I$70</xm:f>
            <x14:dxf>
              <fill>
                <patternFill>
                  <bgColor theme="0" tint="-0.14996795556505021"/>
                </patternFill>
              </fill>
            </x14:dxf>
          </x14:cfRule>
          <x14:cfRule type="cellIs" priority="401" operator="equal" id="{B9BFFC07-5510-4FB3-A317-96E0CBF49937}">
            <xm:f>'https://solidarias-my.sharepoint.com/personal/marisol_viveros_uaeos_gov_co/Documents/Varios/Planes integrados 2022/[MAPA_RIESGOS_UAEOS_2022.xlsx]Tabla probabiidad'!#REF!</xm:f>
            <x14:dxf>
              <fill>
                <patternFill>
                  <fgColor theme="6"/>
                </patternFill>
              </fill>
            </x14:dxf>
          </x14:cfRule>
          <x14:cfRule type="cellIs" priority="402" operator="equal" id="{5BA72F45-B5B1-4D73-A3D0-321F443C98C1}">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X46:X47</xm:sqref>
        </x14:conditionalFormatting>
        <x14:conditionalFormatting xmlns:xm="http://schemas.microsoft.com/office/excel/2006/main">
          <x14:cfRule type="containsText" priority="387" operator="containsText" id="{2AC6437C-0393-4CF7-86D2-E6072A59FD4D}">
            <xm:f>NOT(ISERROR(SEARCH($I$69,X45)))</xm:f>
            <xm:f>$I$69</xm:f>
            <x14:dxf>
              <fill>
                <patternFill>
                  <fgColor rgb="FF92D050"/>
                  <bgColor rgb="FF92D050"/>
                </patternFill>
              </fill>
            </x14:dxf>
          </x14:cfRule>
          <x14:cfRule type="containsText" priority="388" operator="containsText" id="{1F6C14EA-B25E-4063-9A74-CF52CD85DF15}">
            <xm:f>NOT(ISERROR(SEARCH($I$70,X45)))</xm:f>
            <xm:f>$I$70</xm:f>
            <x14:dxf>
              <fill>
                <patternFill>
                  <bgColor rgb="FF00B050"/>
                </patternFill>
              </fill>
            </x14:dxf>
          </x14:cfRule>
          <x14:cfRule type="containsText" priority="389" operator="containsText" id="{9D342D44-D892-4DD9-A642-65D50F3314D3}">
            <xm:f>NOT(ISERROR(SEARCH($I$73,X45)))</xm:f>
            <xm:f>$I$73</xm:f>
            <x14:dxf>
              <fill>
                <patternFill>
                  <bgColor rgb="FFFF0000"/>
                </patternFill>
              </fill>
            </x14:dxf>
          </x14:cfRule>
          <x14:cfRule type="containsText" priority="390" operator="containsText" id="{27397000-349F-4E38-A22F-72882E17AAC3}">
            <xm:f>NOT(ISERROR(SEARCH($I$72,X45)))</xm:f>
            <xm:f>$I$72</xm:f>
            <x14:dxf>
              <fill>
                <patternFill>
                  <fgColor rgb="FFFFC000"/>
                  <bgColor rgb="FFFFC000"/>
                </patternFill>
              </fill>
            </x14:dxf>
          </x14:cfRule>
          <x14:cfRule type="containsText" priority="391" operator="containsText" id="{32AF1C70-0645-4D5E-BFFD-363D8F8A9F27}">
            <xm:f>NOT(ISERROR(SEARCH($I$71,X45)))</xm:f>
            <xm:f>$I$71</xm:f>
            <x14:dxf>
              <fill>
                <patternFill>
                  <fgColor rgb="FFFFFF00"/>
                  <bgColor rgb="FFFFFF00"/>
                </patternFill>
              </fill>
            </x14:dxf>
          </x14:cfRule>
          <x14:cfRule type="containsText" priority="392" operator="containsText" id="{05823418-1D58-4010-85B3-37D920907D8D}">
            <xm:f>NOT(ISERROR(SEARCH($I$70,X45)))</xm:f>
            <xm:f>$I$70</xm:f>
            <x14:dxf>
              <fill>
                <patternFill>
                  <bgColor theme="0" tint="-0.14996795556505021"/>
                </patternFill>
              </fill>
            </x14:dxf>
          </x14:cfRule>
          <x14:cfRule type="cellIs" priority="393" operator="equal" id="{664EDE64-EF33-4571-9594-A1C37B79523A}">
            <xm:f>'https://solidarias-my.sharepoint.com/personal/marisol_viveros_uaeos_gov_co/Documents/Varios/Planes integrados 2022/[MAPA_RIESGOS_UAEOS_2022.xlsx]Tabla probabiidad'!#REF!</xm:f>
            <x14:dxf>
              <fill>
                <patternFill>
                  <fgColor theme="6"/>
                </patternFill>
              </fill>
            </x14:dxf>
          </x14:cfRule>
          <x14:cfRule type="cellIs" priority="394" operator="equal" id="{5C6B77CB-C7F7-4412-99D1-4BFCBB83C844}">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X45</xm:sqref>
        </x14:conditionalFormatting>
        <x14:conditionalFormatting xmlns:xm="http://schemas.microsoft.com/office/excel/2006/main">
          <x14:cfRule type="containsText" priority="382" operator="containsText" id="{FCE79B0D-93B1-40A9-97AC-664955CA03EA}">
            <xm:f>NOT(ISERROR(SEARCH($K$73,Z44)))</xm:f>
            <xm:f>$K$73</xm:f>
            <x14:dxf>
              <fill>
                <patternFill>
                  <bgColor rgb="FFFF0000"/>
                </patternFill>
              </fill>
            </x14:dxf>
          </x14:cfRule>
          <x14:cfRule type="containsText" priority="383" operator="containsText" id="{27D79610-B307-4706-87AC-B25E3CFA787D}">
            <xm:f>NOT(ISERROR(SEARCH($K$72,Z44)))</xm:f>
            <xm:f>$K$72</xm:f>
            <x14:dxf>
              <fill>
                <patternFill>
                  <bgColor rgb="FFFFC000"/>
                </patternFill>
              </fill>
            </x14:dxf>
          </x14:cfRule>
          <x14:cfRule type="containsText" priority="384" operator="containsText" id="{31BA81C5-7E05-4E0F-915F-B825C7DE470B}">
            <xm:f>NOT(ISERROR(SEARCH($K$71,Z44)))</xm:f>
            <xm:f>$K$71</xm:f>
            <x14:dxf>
              <fill>
                <patternFill>
                  <bgColor rgb="FFFFFF00"/>
                </patternFill>
              </fill>
            </x14:dxf>
          </x14:cfRule>
          <x14:cfRule type="containsText" priority="385" operator="containsText" id="{AE05729F-FB4E-4273-AD5E-14ED7FB0F63C}">
            <xm:f>NOT(ISERROR(SEARCH($K$70,Z44)))</xm:f>
            <xm:f>$K$70</xm:f>
            <x14:dxf>
              <fill>
                <patternFill>
                  <bgColor rgb="FF00B050"/>
                </patternFill>
              </fill>
            </x14:dxf>
          </x14:cfRule>
          <x14:cfRule type="containsText" priority="386" operator="containsText" id="{3B606339-346A-41BF-A73C-495979C5E7FE}">
            <xm:f>NOT(ISERROR(SEARCH($K$69,Z44)))</xm:f>
            <xm:f>$K$69</xm:f>
            <x14:dxf>
              <fill>
                <patternFill>
                  <bgColor rgb="FF92D050"/>
                </patternFill>
              </fill>
            </x14:dxf>
          </x14:cfRule>
          <xm:sqref>Z44</xm:sqref>
        </x14:conditionalFormatting>
        <x14:conditionalFormatting xmlns:xm="http://schemas.microsoft.com/office/excel/2006/main">
          <x14:cfRule type="containsText" priority="377" operator="containsText" id="{A973EDD3-CBD8-4E3B-B08C-0E1F3C1200D7}">
            <xm:f>NOT(ISERROR(SEARCH($K$73,Z46)))</xm:f>
            <xm:f>$K$73</xm:f>
            <x14:dxf>
              <fill>
                <patternFill>
                  <bgColor rgb="FFFF0000"/>
                </patternFill>
              </fill>
            </x14:dxf>
          </x14:cfRule>
          <x14:cfRule type="containsText" priority="378" operator="containsText" id="{E9653B37-F97C-43DF-BBAD-467E8D98F60C}">
            <xm:f>NOT(ISERROR(SEARCH($K$72,Z46)))</xm:f>
            <xm:f>$K$72</xm:f>
            <x14:dxf>
              <fill>
                <patternFill>
                  <bgColor rgb="FFFFC000"/>
                </patternFill>
              </fill>
            </x14:dxf>
          </x14:cfRule>
          <x14:cfRule type="containsText" priority="379" operator="containsText" id="{A443F041-2E68-4BFC-81A1-E5D4A45511DE}">
            <xm:f>NOT(ISERROR(SEARCH($K$71,Z46)))</xm:f>
            <xm:f>$K$71</xm:f>
            <x14:dxf>
              <fill>
                <patternFill>
                  <bgColor rgb="FFFFFF00"/>
                </patternFill>
              </fill>
            </x14:dxf>
          </x14:cfRule>
          <x14:cfRule type="containsText" priority="380" operator="containsText" id="{7E7A5FBF-3786-4B09-AB67-F3EC7E3B446B}">
            <xm:f>NOT(ISERROR(SEARCH($K$70,Z46)))</xm:f>
            <xm:f>$K$70</xm:f>
            <x14:dxf>
              <fill>
                <patternFill>
                  <bgColor rgb="FF00B050"/>
                </patternFill>
              </fill>
            </x14:dxf>
          </x14:cfRule>
          <x14:cfRule type="containsText" priority="381" operator="containsText" id="{2FC514EC-EE21-445A-8322-C404B10A9EEF}">
            <xm:f>NOT(ISERROR(SEARCH($K$69,Z46)))</xm:f>
            <xm:f>$K$69</xm:f>
            <x14:dxf>
              <fill>
                <patternFill>
                  <bgColor rgb="FF92D050"/>
                </patternFill>
              </fill>
            </x14:dxf>
          </x14:cfRule>
          <xm:sqref>Z46:Z47</xm:sqref>
        </x14:conditionalFormatting>
        <x14:conditionalFormatting xmlns:xm="http://schemas.microsoft.com/office/excel/2006/main">
          <x14:cfRule type="containsText" priority="372" operator="containsText" id="{B3A80A86-A57F-449A-8F85-4A75B0463310}">
            <xm:f>NOT(ISERROR(SEARCH($K$73,Z45)))</xm:f>
            <xm:f>$K$73</xm:f>
            <x14:dxf>
              <fill>
                <patternFill>
                  <bgColor rgb="FFFF0000"/>
                </patternFill>
              </fill>
            </x14:dxf>
          </x14:cfRule>
          <x14:cfRule type="containsText" priority="373" operator="containsText" id="{62B7C587-E332-43A3-A976-CF484946F4DB}">
            <xm:f>NOT(ISERROR(SEARCH($K$72,Z45)))</xm:f>
            <xm:f>$K$72</xm:f>
            <x14:dxf>
              <fill>
                <patternFill>
                  <bgColor rgb="FFFFC000"/>
                </patternFill>
              </fill>
            </x14:dxf>
          </x14:cfRule>
          <x14:cfRule type="containsText" priority="374" operator="containsText" id="{445E2B22-3024-4101-B0C2-409560E347DB}">
            <xm:f>NOT(ISERROR(SEARCH($K$71,Z45)))</xm:f>
            <xm:f>$K$71</xm:f>
            <x14:dxf>
              <fill>
                <patternFill>
                  <bgColor rgb="FFFFFF00"/>
                </patternFill>
              </fill>
            </x14:dxf>
          </x14:cfRule>
          <x14:cfRule type="containsText" priority="375" operator="containsText" id="{69B2B37E-932D-4245-95A8-62904AC02161}">
            <xm:f>NOT(ISERROR(SEARCH($K$70,Z45)))</xm:f>
            <xm:f>$K$70</xm:f>
            <x14:dxf>
              <fill>
                <patternFill>
                  <bgColor rgb="FF00B050"/>
                </patternFill>
              </fill>
            </x14:dxf>
          </x14:cfRule>
          <x14:cfRule type="containsText" priority="376" operator="containsText" id="{D2CA596C-1001-48E6-8907-9AC7CEB3CD35}">
            <xm:f>NOT(ISERROR(SEARCH($K$69,Z45)))</xm:f>
            <xm:f>$K$69</xm:f>
            <x14:dxf>
              <fill>
                <patternFill>
                  <bgColor rgb="FF92D050"/>
                </patternFill>
              </fill>
            </x14:dxf>
          </x14:cfRule>
          <xm:sqref>Z45</xm:sqref>
        </x14:conditionalFormatting>
        <x14:conditionalFormatting xmlns:xm="http://schemas.microsoft.com/office/excel/2006/main">
          <x14:cfRule type="containsText" priority="368" operator="containsText" id="{3B2095EF-32B6-4CE8-BC7A-F53EF8107307}">
            <xm:f>NOT(ISERROR(SEARCH($M$72,AB44)))</xm:f>
            <xm:f>$M$72</xm:f>
            <x14:dxf>
              <fill>
                <patternFill>
                  <bgColor rgb="FFFF0000"/>
                </patternFill>
              </fill>
            </x14:dxf>
          </x14:cfRule>
          <x14:cfRule type="containsText" priority="369" operator="containsText" id="{539DA4A7-6F22-40FB-AF9D-1C151EF409E1}">
            <xm:f>NOT(ISERROR(SEARCH($M$71,AB44)))</xm:f>
            <xm:f>$M$71</xm:f>
            <x14:dxf>
              <fill>
                <patternFill>
                  <bgColor rgb="FFFFC000"/>
                </patternFill>
              </fill>
            </x14:dxf>
          </x14:cfRule>
          <x14:cfRule type="containsText" priority="370" operator="containsText" id="{B9E16ECA-620A-4959-8EAC-C00BA126A58F}">
            <xm:f>NOT(ISERROR(SEARCH($M$70,AB44)))</xm:f>
            <xm:f>$M$70</xm:f>
            <x14:dxf>
              <fill>
                <patternFill>
                  <bgColor rgb="FFFFFF00"/>
                </patternFill>
              </fill>
            </x14:dxf>
          </x14:cfRule>
          <x14:cfRule type="containsText" priority="371" operator="containsText" id="{1BB8CA26-742F-457B-A9B8-1133A4715750}">
            <xm:f>NOT(ISERROR(SEARCH($M$69,AB44)))</xm:f>
            <xm:f>$M$69</xm:f>
            <x14:dxf>
              <fill>
                <patternFill>
                  <bgColor rgb="FF92D050"/>
                </patternFill>
              </fill>
            </x14:dxf>
          </x14:cfRule>
          <xm:sqref>AB44</xm:sqref>
        </x14:conditionalFormatting>
        <x14:conditionalFormatting xmlns:xm="http://schemas.microsoft.com/office/excel/2006/main">
          <x14:cfRule type="containsText" priority="364" operator="containsText" id="{2F4B83E4-E4AF-4A59-92F8-579E083B4711}">
            <xm:f>NOT(ISERROR(SEARCH($M$72,AB46)))</xm:f>
            <xm:f>$M$72</xm:f>
            <x14:dxf>
              <fill>
                <patternFill>
                  <bgColor rgb="FFFF0000"/>
                </patternFill>
              </fill>
            </x14:dxf>
          </x14:cfRule>
          <x14:cfRule type="containsText" priority="365" operator="containsText" id="{02019C59-7DCD-4ACF-BC5B-8FEEF3274373}">
            <xm:f>NOT(ISERROR(SEARCH($M$71,AB46)))</xm:f>
            <xm:f>$M$71</xm:f>
            <x14:dxf>
              <fill>
                <patternFill>
                  <bgColor rgb="FFFFC000"/>
                </patternFill>
              </fill>
            </x14:dxf>
          </x14:cfRule>
          <x14:cfRule type="containsText" priority="366" operator="containsText" id="{F7527030-64A6-46FC-AB6A-820E1B914A03}">
            <xm:f>NOT(ISERROR(SEARCH($M$70,AB46)))</xm:f>
            <xm:f>$M$70</xm:f>
            <x14:dxf>
              <fill>
                <patternFill>
                  <bgColor rgb="FFFFFF00"/>
                </patternFill>
              </fill>
            </x14:dxf>
          </x14:cfRule>
          <x14:cfRule type="containsText" priority="367" operator="containsText" id="{B5459ECD-4DD9-4695-9C8B-153284E0E99B}">
            <xm:f>NOT(ISERROR(SEARCH($M$69,AB46)))</xm:f>
            <xm:f>$M$69</xm:f>
            <x14:dxf>
              <fill>
                <patternFill>
                  <bgColor rgb="FF92D050"/>
                </patternFill>
              </fill>
            </x14:dxf>
          </x14:cfRule>
          <xm:sqref>AB46:AB47</xm:sqref>
        </x14:conditionalFormatting>
        <x14:conditionalFormatting xmlns:xm="http://schemas.microsoft.com/office/excel/2006/main">
          <x14:cfRule type="containsText" priority="360" operator="containsText" id="{9409C650-3C64-44F1-A83D-282505782F98}">
            <xm:f>NOT(ISERROR(SEARCH($M$72,AB45)))</xm:f>
            <xm:f>$M$72</xm:f>
            <x14:dxf>
              <fill>
                <patternFill>
                  <bgColor rgb="FFFF0000"/>
                </patternFill>
              </fill>
            </x14:dxf>
          </x14:cfRule>
          <x14:cfRule type="containsText" priority="361" operator="containsText" id="{4D713DE5-A16B-440C-83A9-0BD6F2A6AB3C}">
            <xm:f>NOT(ISERROR(SEARCH($M$71,AB45)))</xm:f>
            <xm:f>$M$71</xm:f>
            <x14:dxf>
              <fill>
                <patternFill>
                  <bgColor rgb="FFFFC000"/>
                </patternFill>
              </fill>
            </x14:dxf>
          </x14:cfRule>
          <x14:cfRule type="containsText" priority="362" operator="containsText" id="{66557102-8CA4-45C7-8656-224C64408E32}">
            <xm:f>NOT(ISERROR(SEARCH($M$70,AB45)))</xm:f>
            <xm:f>$M$70</xm:f>
            <x14:dxf>
              <fill>
                <patternFill>
                  <bgColor rgb="FFFFFF00"/>
                </patternFill>
              </fill>
            </x14:dxf>
          </x14:cfRule>
          <x14:cfRule type="containsText" priority="363" operator="containsText" id="{D7531CC3-5E92-4EF4-84E1-F1A6D891CC30}">
            <xm:f>NOT(ISERROR(SEARCH($M$69,AB45)))</xm:f>
            <xm:f>$M$69</xm:f>
            <x14:dxf>
              <fill>
                <patternFill>
                  <bgColor rgb="FF92D050"/>
                </patternFill>
              </fill>
            </x14:dxf>
          </x14:cfRule>
          <xm:sqref>AB45</xm:sqref>
        </x14:conditionalFormatting>
        <x14:conditionalFormatting xmlns:xm="http://schemas.microsoft.com/office/excel/2006/main">
          <x14:cfRule type="containsText" priority="355" operator="containsText" id="{D25B8C59-D746-470B-BE7C-12DB32C9D6D7}">
            <xm:f>NOT(ISERROR(SEARCH($K$28,Z48)))</xm:f>
            <xm:f>$K$28</xm:f>
            <x14:dxf>
              <fill>
                <patternFill>
                  <bgColor rgb="FFFF0000"/>
                </patternFill>
              </fill>
            </x14:dxf>
          </x14:cfRule>
          <x14:cfRule type="containsText" priority="356" operator="containsText" id="{D2A63CEE-79A3-4C61-9FF5-0161A52CFB9B}">
            <xm:f>NOT(ISERROR(SEARCH($K$27,Z48)))</xm:f>
            <xm:f>$K$27</xm:f>
            <x14:dxf>
              <fill>
                <patternFill>
                  <bgColor rgb="FFFFC000"/>
                </patternFill>
              </fill>
            </x14:dxf>
          </x14:cfRule>
          <x14:cfRule type="containsText" priority="357" operator="containsText" id="{E0BE4A63-3029-4718-8A6F-E7ADC148A873}">
            <xm:f>NOT(ISERROR(SEARCH($K$26,Z48)))</xm:f>
            <xm:f>$K$26</xm:f>
            <x14:dxf>
              <fill>
                <patternFill>
                  <bgColor rgb="FFFFFF00"/>
                </patternFill>
              </fill>
            </x14:dxf>
          </x14:cfRule>
          <x14:cfRule type="containsText" priority="358" operator="containsText" id="{3F8D6D4E-21B2-4FA7-A4C0-D747FDA094BA}">
            <xm:f>NOT(ISERROR(SEARCH($K$25,Z48)))</xm:f>
            <xm:f>$K$25</xm:f>
            <x14:dxf>
              <fill>
                <patternFill>
                  <bgColor rgb="FF00B050"/>
                </patternFill>
              </fill>
            </x14:dxf>
          </x14:cfRule>
          <x14:cfRule type="containsText" priority="359" operator="containsText" id="{4281F4AA-26B4-4974-9B1B-8BBFDF964F29}">
            <xm:f>NOT(ISERROR(SEARCH($K$24,Z48)))</xm:f>
            <xm:f>$K$24</xm:f>
            <x14:dxf>
              <fill>
                <patternFill>
                  <bgColor rgb="FF92D050"/>
                </patternFill>
              </fill>
            </x14:dxf>
          </x14:cfRule>
          <xm:sqref>Z48</xm:sqref>
        </x14:conditionalFormatting>
        <x14:conditionalFormatting xmlns:xm="http://schemas.microsoft.com/office/excel/2006/main">
          <x14:cfRule type="containsText" priority="350" operator="containsText" id="{F64605C5-999A-4E58-8FC5-1AE00F4374FF}">
            <xm:f>NOT(ISERROR(SEARCH($K$28,Z51)))</xm:f>
            <xm:f>$K$28</xm:f>
            <x14:dxf>
              <fill>
                <patternFill>
                  <bgColor rgb="FFFF0000"/>
                </patternFill>
              </fill>
            </x14:dxf>
          </x14:cfRule>
          <x14:cfRule type="containsText" priority="351" operator="containsText" id="{8DF5DE1C-F89B-4E14-A4BE-6837BF5A61C8}">
            <xm:f>NOT(ISERROR(SEARCH($K$27,Z51)))</xm:f>
            <xm:f>$K$27</xm:f>
            <x14:dxf>
              <fill>
                <patternFill>
                  <bgColor rgb="FFFFC000"/>
                </patternFill>
              </fill>
            </x14:dxf>
          </x14:cfRule>
          <x14:cfRule type="containsText" priority="352" operator="containsText" id="{FE8B0D8F-3AD2-4262-BBB3-5AF017D5D93C}">
            <xm:f>NOT(ISERROR(SEARCH($K$26,Z51)))</xm:f>
            <xm:f>$K$26</xm:f>
            <x14:dxf>
              <fill>
                <patternFill>
                  <bgColor rgb="FFFFFF00"/>
                </patternFill>
              </fill>
            </x14:dxf>
          </x14:cfRule>
          <x14:cfRule type="containsText" priority="353" operator="containsText" id="{7C3B9608-CA2C-41FB-B101-2B6DD751E35E}">
            <xm:f>NOT(ISERROR(SEARCH($K$25,Z51)))</xm:f>
            <xm:f>$K$25</xm:f>
            <x14:dxf>
              <fill>
                <patternFill>
                  <bgColor rgb="FF00B050"/>
                </patternFill>
              </fill>
            </x14:dxf>
          </x14:cfRule>
          <x14:cfRule type="containsText" priority="354" operator="containsText" id="{BEA8F310-A6E0-45C4-B56B-FEE47C47F0C3}">
            <xm:f>NOT(ISERROR(SEARCH($K$24,Z51)))</xm:f>
            <xm:f>$K$24</xm:f>
            <x14:dxf>
              <fill>
                <patternFill>
                  <bgColor rgb="FF92D050"/>
                </patternFill>
              </fill>
            </x14:dxf>
          </x14:cfRule>
          <xm:sqref>Z51</xm:sqref>
        </x14:conditionalFormatting>
        <x14:conditionalFormatting xmlns:xm="http://schemas.microsoft.com/office/excel/2006/main">
          <x14:cfRule type="containsText" priority="345" operator="containsText" id="{2768C57B-6468-41DF-9E27-525E08BBD770}">
            <xm:f>NOT(ISERROR(SEARCH($K$28,Z50)))</xm:f>
            <xm:f>$K$28</xm:f>
            <x14:dxf>
              <fill>
                <patternFill>
                  <bgColor rgb="FFFF0000"/>
                </patternFill>
              </fill>
            </x14:dxf>
          </x14:cfRule>
          <x14:cfRule type="containsText" priority="346" operator="containsText" id="{DE84767B-B5A9-45D2-897E-B0B6944309CE}">
            <xm:f>NOT(ISERROR(SEARCH($K$27,Z50)))</xm:f>
            <xm:f>$K$27</xm:f>
            <x14:dxf>
              <fill>
                <patternFill>
                  <bgColor rgb="FFFFC000"/>
                </patternFill>
              </fill>
            </x14:dxf>
          </x14:cfRule>
          <x14:cfRule type="containsText" priority="347" operator="containsText" id="{1A39EFA9-8BC6-403A-BC09-31DCB5D66F1D}">
            <xm:f>NOT(ISERROR(SEARCH($K$26,Z50)))</xm:f>
            <xm:f>$K$26</xm:f>
            <x14:dxf>
              <fill>
                <patternFill>
                  <bgColor rgb="FFFFFF00"/>
                </patternFill>
              </fill>
            </x14:dxf>
          </x14:cfRule>
          <x14:cfRule type="containsText" priority="348" operator="containsText" id="{1D152806-016C-41E1-9BB9-3A41D01DBC05}">
            <xm:f>NOT(ISERROR(SEARCH($K$25,Z50)))</xm:f>
            <xm:f>$K$25</xm:f>
            <x14:dxf>
              <fill>
                <patternFill>
                  <bgColor rgb="FF00B050"/>
                </patternFill>
              </fill>
            </x14:dxf>
          </x14:cfRule>
          <x14:cfRule type="containsText" priority="349" operator="containsText" id="{3ECACA56-6E3B-43DF-9263-FA26BBC33F52}">
            <xm:f>NOT(ISERROR(SEARCH($K$24,Z50)))</xm:f>
            <xm:f>$K$24</xm:f>
            <x14:dxf>
              <fill>
                <patternFill>
                  <bgColor rgb="FF92D050"/>
                </patternFill>
              </fill>
            </x14:dxf>
          </x14:cfRule>
          <xm:sqref>Z50</xm:sqref>
        </x14:conditionalFormatting>
        <x14:conditionalFormatting xmlns:xm="http://schemas.microsoft.com/office/excel/2006/main">
          <x14:cfRule type="containsText" priority="337" operator="containsText" id="{0A66CC4D-88F0-4CBF-9864-0398A5F37A3A}">
            <xm:f>NOT(ISERROR(SEARCH($I$69,I48)))</xm:f>
            <xm:f>$I$69</xm:f>
            <x14:dxf>
              <fill>
                <patternFill>
                  <fgColor rgb="FF92D050"/>
                  <bgColor rgb="FF92D050"/>
                </patternFill>
              </fill>
            </x14:dxf>
          </x14:cfRule>
          <x14:cfRule type="containsText" priority="338" operator="containsText" id="{D19A98B7-A3C8-446E-8D19-07094F51D9E2}">
            <xm:f>NOT(ISERROR(SEARCH($I$70,I48)))</xm:f>
            <xm:f>$I$70</xm:f>
            <x14:dxf>
              <fill>
                <patternFill>
                  <bgColor rgb="FF00B050"/>
                </patternFill>
              </fill>
            </x14:dxf>
          </x14:cfRule>
          <x14:cfRule type="containsText" priority="339" operator="containsText" id="{82ED7E8E-E110-4355-8B5F-D46AD51A10E5}">
            <xm:f>NOT(ISERROR(SEARCH($I$73,I48)))</xm:f>
            <xm:f>$I$73</xm:f>
            <x14:dxf>
              <fill>
                <patternFill>
                  <bgColor rgb="FFFF0000"/>
                </patternFill>
              </fill>
            </x14:dxf>
          </x14:cfRule>
          <x14:cfRule type="containsText" priority="340" operator="containsText" id="{3C19E1D2-1610-432D-BBCC-06ABA9AC6685}">
            <xm:f>NOT(ISERROR(SEARCH($I$72,I48)))</xm:f>
            <xm:f>$I$72</xm:f>
            <x14:dxf>
              <fill>
                <patternFill>
                  <fgColor rgb="FFFFC000"/>
                  <bgColor rgb="FFFFC000"/>
                </patternFill>
              </fill>
            </x14:dxf>
          </x14:cfRule>
          <x14:cfRule type="containsText" priority="341" operator="containsText" id="{F833E021-5A03-427D-8D40-12D77027EB7C}">
            <xm:f>NOT(ISERROR(SEARCH($I$71,I48)))</xm:f>
            <xm:f>$I$71</xm:f>
            <x14:dxf>
              <fill>
                <patternFill>
                  <fgColor rgb="FFFFFF00"/>
                  <bgColor rgb="FFFFFF00"/>
                </patternFill>
              </fill>
            </x14:dxf>
          </x14:cfRule>
          <x14:cfRule type="containsText" priority="342" operator="containsText" id="{A3CCF80F-5C6A-49BB-A084-154319C6CB51}">
            <xm:f>NOT(ISERROR(SEARCH($I$70,I48)))</xm:f>
            <xm:f>$I$70</xm:f>
            <x14:dxf>
              <fill>
                <patternFill>
                  <bgColor theme="0" tint="-0.14996795556505021"/>
                </patternFill>
              </fill>
            </x14:dxf>
          </x14:cfRule>
          <x14:cfRule type="cellIs" priority="343" operator="equal" id="{47FA001B-205C-4E3C-97B2-4B1AA8168C85}">
            <xm:f>'https://solidarias-my.sharepoint.com/personal/marisol_viveros_uaeos_gov_co/Documents/Varios/Planes integrados 2022/[MAPA_RIESGOS_UAEOS_2022.xlsx]Tabla probabiidad'!#REF!</xm:f>
            <x14:dxf>
              <fill>
                <patternFill>
                  <fgColor theme="6"/>
                </patternFill>
              </fill>
            </x14:dxf>
          </x14:cfRule>
          <x14:cfRule type="cellIs" priority="344" operator="equal" id="{1E2BA4D3-A7E2-4904-ADAC-78C8B480A703}">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I48</xm:sqref>
        </x14:conditionalFormatting>
        <x14:conditionalFormatting xmlns:xm="http://schemas.microsoft.com/office/excel/2006/main">
          <x14:cfRule type="containsText" priority="329" operator="containsText" id="{6D8A7BDF-717A-4734-90CE-C25697675DDE}">
            <xm:f>NOT(ISERROR(SEARCH($I$69,I50)))</xm:f>
            <xm:f>$I$69</xm:f>
            <x14:dxf>
              <fill>
                <patternFill>
                  <fgColor rgb="FF92D050"/>
                  <bgColor rgb="FF92D050"/>
                </patternFill>
              </fill>
            </x14:dxf>
          </x14:cfRule>
          <x14:cfRule type="containsText" priority="330" operator="containsText" id="{F7761644-B925-4701-A955-19831BE0EC07}">
            <xm:f>NOT(ISERROR(SEARCH($I$70,I50)))</xm:f>
            <xm:f>$I$70</xm:f>
            <x14:dxf>
              <fill>
                <patternFill>
                  <bgColor rgb="FF00B050"/>
                </patternFill>
              </fill>
            </x14:dxf>
          </x14:cfRule>
          <x14:cfRule type="containsText" priority="331" operator="containsText" id="{04D02271-D1BD-42DA-957D-A381FD2236AA}">
            <xm:f>NOT(ISERROR(SEARCH($I$73,I50)))</xm:f>
            <xm:f>$I$73</xm:f>
            <x14:dxf>
              <fill>
                <patternFill>
                  <bgColor rgb="FFFF0000"/>
                </patternFill>
              </fill>
            </x14:dxf>
          </x14:cfRule>
          <x14:cfRule type="containsText" priority="332" operator="containsText" id="{9166D4FB-7517-41F6-9DFD-600BA04279F3}">
            <xm:f>NOT(ISERROR(SEARCH($I$72,I50)))</xm:f>
            <xm:f>$I$72</xm:f>
            <x14:dxf>
              <fill>
                <patternFill>
                  <fgColor rgb="FFFFC000"/>
                  <bgColor rgb="FFFFC000"/>
                </patternFill>
              </fill>
            </x14:dxf>
          </x14:cfRule>
          <x14:cfRule type="containsText" priority="333" operator="containsText" id="{C3CC0ABD-F3E6-4A92-B064-EEC21D431C6B}">
            <xm:f>NOT(ISERROR(SEARCH($I$71,I50)))</xm:f>
            <xm:f>$I$71</xm:f>
            <x14:dxf>
              <fill>
                <patternFill>
                  <fgColor rgb="FFFFFF00"/>
                  <bgColor rgb="FFFFFF00"/>
                </patternFill>
              </fill>
            </x14:dxf>
          </x14:cfRule>
          <x14:cfRule type="containsText" priority="334" operator="containsText" id="{0AC71DC9-514F-4D5A-B9C8-FE0ECBD1BEF5}">
            <xm:f>NOT(ISERROR(SEARCH($I$70,I50)))</xm:f>
            <xm:f>$I$70</xm:f>
            <x14:dxf>
              <fill>
                <patternFill>
                  <bgColor theme="0" tint="-0.14996795556505021"/>
                </patternFill>
              </fill>
            </x14:dxf>
          </x14:cfRule>
          <x14:cfRule type="cellIs" priority="335" operator="equal" id="{E1146C10-F1E8-4016-AB94-1ABAC21E6AD7}">
            <xm:f>'https://solidarias-my.sharepoint.com/personal/marisol_viveros_uaeos_gov_co/Documents/Varios/Planes integrados 2022/[MAPA_RIESGOS_UAEOS_2022.xlsx]Tabla probabiidad'!#REF!</xm:f>
            <x14:dxf>
              <fill>
                <patternFill>
                  <fgColor theme="6"/>
                </patternFill>
              </fill>
            </x14:dxf>
          </x14:cfRule>
          <x14:cfRule type="cellIs" priority="336" operator="equal" id="{4D98DAC3-E447-4006-8CCB-755746859250}">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I50</xm:sqref>
        </x14:conditionalFormatting>
        <x14:conditionalFormatting xmlns:xm="http://schemas.microsoft.com/office/excel/2006/main">
          <x14:cfRule type="containsText" priority="321" operator="containsText" id="{878E65BF-2BBA-4978-95A9-AD2932C942C2}">
            <xm:f>NOT(ISERROR(SEARCH($I$69,I51)))</xm:f>
            <xm:f>$I$69</xm:f>
            <x14:dxf>
              <fill>
                <patternFill>
                  <fgColor rgb="FF92D050"/>
                  <bgColor rgb="FF92D050"/>
                </patternFill>
              </fill>
            </x14:dxf>
          </x14:cfRule>
          <x14:cfRule type="containsText" priority="322" operator="containsText" id="{F4942013-DF5E-4507-AED7-ECFD72E9B0F5}">
            <xm:f>NOT(ISERROR(SEARCH($I$70,I51)))</xm:f>
            <xm:f>$I$70</xm:f>
            <x14:dxf>
              <fill>
                <patternFill>
                  <bgColor rgb="FF00B050"/>
                </patternFill>
              </fill>
            </x14:dxf>
          </x14:cfRule>
          <x14:cfRule type="containsText" priority="323" operator="containsText" id="{B96C6F25-1018-41A9-8E13-DDC32C250540}">
            <xm:f>NOT(ISERROR(SEARCH($I$73,I51)))</xm:f>
            <xm:f>$I$73</xm:f>
            <x14:dxf>
              <fill>
                <patternFill>
                  <bgColor rgb="FFFF0000"/>
                </patternFill>
              </fill>
            </x14:dxf>
          </x14:cfRule>
          <x14:cfRule type="containsText" priority="324" operator="containsText" id="{97FFDF08-5E60-4924-B2CE-68DA9002B69C}">
            <xm:f>NOT(ISERROR(SEARCH($I$72,I51)))</xm:f>
            <xm:f>$I$72</xm:f>
            <x14:dxf>
              <fill>
                <patternFill>
                  <fgColor rgb="FFFFC000"/>
                  <bgColor rgb="FFFFC000"/>
                </patternFill>
              </fill>
            </x14:dxf>
          </x14:cfRule>
          <x14:cfRule type="containsText" priority="325" operator="containsText" id="{85BF17AD-FA9C-40BE-97DD-FAA89B16A502}">
            <xm:f>NOT(ISERROR(SEARCH($I$71,I51)))</xm:f>
            <xm:f>$I$71</xm:f>
            <x14:dxf>
              <fill>
                <patternFill>
                  <fgColor rgb="FFFFFF00"/>
                  <bgColor rgb="FFFFFF00"/>
                </patternFill>
              </fill>
            </x14:dxf>
          </x14:cfRule>
          <x14:cfRule type="containsText" priority="326" operator="containsText" id="{A8BCCF1C-6196-4CB3-AA3B-BA416C007368}">
            <xm:f>NOT(ISERROR(SEARCH($I$70,I51)))</xm:f>
            <xm:f>$I$70</xm:f>
            <x14:dxf>
              <fill>
                <patternFill>
                  <bgColor theme="0" tint="-0.14996795556505021"/>
                </patternFill>
              </fill>
            </x14:dxf>
          </x14:cfRule>
          <x14:cfRule type="cellIs" priority="327" operator="equal" id="{EDEA6222-DFA8-45E1-8CFE-2364719937E2}">
            <xm:f>'https://solidarias-my.sharepoint.com/personal/marisol_viveros_uaeos_gov_co/Documents/Varios/Planes integrados 2022/[MAPA_RIESGOS_UAEOS_2022.xlsx]Tabla probabiidad'!#REF!</xm:f>
            <x14:dxf>
              <fill>
                <patternFill>
                  <fgColor theme="6"/>
                </patternFill>
              </fill>
            </x14:dxf>
          </x14:cfRule>
          <x14:cfRule type="cellIs" priority="328" operator="equal" id="{E87F4860-F66E-45BC-9C16-582820DC15B8}">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I51</xm:sqref>
        </x14:conditionalFormatting>
        <x14:conditionalFormatting xmlns:xm="http://schemas.microsoft.com/office/excel/2006/main">
          <x14:cfRule type="containsText" priority="313" operator="containsText" id="{597BDCC5-8A1F-40EE-A14A-E46A4AB4D0CF}">
            <xm:f>NOT(ISERROR(SEARCH($I$69,X48)))</xm:f>
            <xm:f>$I$69</xm:f>
            <x14:dxf>
              <fill>
                <patternFill>
                  <fgColor rgb="FF92D050"/>
                  <bgColor rgb="FF92D050"/>
                </patternFill>
              </fill>
            </x14:dxf>
          </x14:cfRule>
          <x14:cfRule type="containsText" priority="314" operator="containsText" id="{E1FE123E-C592-4D20-A801-B42C79F9CA1F}">
            <xm:f>NOT(ISERROR(SEARCH($I$70,X48)))</xm:f>
            <xm:f>$I$70</xm:f>
            <x14:dxf>
              <fill>
                <patternFill>
                  <bgColor rgb="FF00B050"/>
                </patternFill>
              </fill>
            </x14:dxf>
          </x14:cfRule>
          <x14:cfRule type="containsText" priority="315" operator="containsText" id="{C1DAC44D-6863-4D2C-BCF0-0D2D8EA95757}">
            <xm:f>NOT(ISERROR(SEARCH($I$73,X48)))</xm:f>
            <xm:f>$I$73</xm:f>
            <x14:dxf>
              <fill>
                <patternFill>
                  <bgColor rgb="FFFF0000"/>
                </patternFill>
              </fill>
            </x14:dxf>
          </x14:cfRule>
          <x14:cfRule type="containsText" priority="316" operator="containsText" id="{DACC1D3C-ABD3-46C0-88C5-917CE0B6C887}">
            <xm:f>NOT(ISERROR(SEARCH($I$72,X48)))</xm:f>
            <xm:f>$I$72</xm:f>
            <x14:dxf>
              <fill>
                <patternFill>
                  <fgColor rgb="FFFFC000"/>
                  <bgColor rgb="FFFFC000"/>
                </patternFill>
              </fill>
            </x14:dxf>
          </x14:cfRule>
          <x14:cfRule type="containsText" priority="317" operator="containsText" id="{2AB41812-81B0-466B-9FD9-5A07358AD822}">
            <xm:f>NOT(ISERROR(SEARCH($I$71,X48)))</xm:f>
            <xm:f>$I$71</xm:f>
            <x14:dxf>
              <fill>
                <patternFill>
                  <fgColor rgb="FFFFFF00"/>
                  <bgColor rgb="FFFFFF00"/>
                </patternFill>
              </fill>
            </x14:dxf>
          </x14:cfRule>
          <x14:cfRule type="containsText" priority="318" operator="containsText" id="{88092B3D-B688-4B41-A4FA-313561C8328C}">
            <xm:f>NOT(ISERROR(SEARCH($I$70,X48)))</xm:f>
            <xm:f>$I$70</xm:f>
            <x14:dxf>
              <fill>
                <patternFill>
                  <bgColor theme="0" tint="-0.14996795556505021"/>
                </patternFill>
              </fill>
            </x14:dxf>
          </x14:cfRule>
          <x14:cfRule type="cellIs" priority="319" operator="equal" id="{D3370774-F0EF-4AF8-B96F-B2EA40D8A58F}">
            <xm:f>'https://solidarias-my.sharepoint.com/personal/marisol_viveros_uaeos_gov_co/Documents/Varios/Planes integrados 2022/[MAPA_RIESGOS_UAEOS_2022.xlsx]Tabla probabiidad'!#REF!</xm:f>
            <x14:dxf>
              <fill>
                <patternFill>
                  <fgColor theme="6"/>
                </patternFill>
              </fill>
            </x14:dxf>
          </x14:cfRule>
          <x14:cfRule type="cellIs" priority="320" operator="equal" id="{7FBF4098-D3F7-48B6-904F-90E899CEC8AD}">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X48</xm:sqref>
        </x14:conditionalFormatting>
        <x14:conditionalFormatting xmlns:xm="http://schemas.microsoft.com/office/excel/2006/main">
          <x14:cfRule type="containsText" priority="305" operator="containsText" id="{E4CD9CAB-AAD1-49F2-ADA9-B8EF468E6E78}">
            <xm:f>NOT(ISERROR(SEARCH($I$69,X50)))</xm:f>
            <xm:f>$I$69</xm:f>
            <x14:dxf>
              <fill>
                <patternFill>
                  <fgColor rgb="FF92D050"/>
                  <bgColor rgb="FF92D050"/>
                </patternFill>
              </fill>
            </x14:dxf>
          </x14:cfRule>
          <x14:cfRule type="containsText" priority="306" operator="containsText" id="{D704175B-107F-49E5-BFC4-E72D938F3AF9}">
            <xm:f>NOT(ISERROR(SEARCH($I$70,X50)))</xm:f>
            <xm:f>$I$70</xm:f>
            <x14:dxf>
              <fill>
                <patternFill>
                  <bgColor rgb="FF00B050"/>
                </patternFill>
              </fill>
            </x14:dxf>
          </x14:cfRule>
          <x14:cfRule type="containsText" priority="307" operator="containsText" id="{670B0AB6-3477-4CF2-A5B1-417B4B3D0447}">
            <xm:f>NOT(ISERROR(SEARCH($I$73,X50)))</xm:f>
            <xm:f>$I$73</xm:f>
            <x14:dxf>
              <fill>
                <patternFill>
                  <bgColor rgb="FFFF0000"/>
                </patternFill>
              </fill>
            </x14:dxf>
          </x14:cfRule>
          <x14:cfRule type="containsText" priority="308" operator="containsText" id="{F9FA9ADB-4EE2-42D5-A8B5-5C6407E6B868}">
            <xm:f>NOT(ISERROR(SEARCH($I$72,X50)))</xm:f>
            <xm:f>$I$72</xm:f>
            <x14:dxf>
              <fill>
                <patternFill>
                  <fgColor rgb="FFFFC000"/>
                  <bgColor rgb="FFFFC000"/>
                </patternFill>
              </fill>
            </x14:dxf>
          </x14:cfRule>
          <x14:cfRule type="containsText" priority="309" operator="containsText" id="{A1D3FEA5-092E-475E-AF1F-50197C2A46F9}">
            <xm:f>NOT(ISERROR(SEARCH($I$71,X50)))</xm:f>
            <xm:f>$I$71</xm:f>
            <x14:dxf>
              <fill>
                <patternFill>
                  <fgColor rgb="FFFFFF00"/>
                  <bgColor rgb="FFFFFF00"/>
                </patternFill>
              </fill>
            </x14:dxf>
          </x14:cfRule>
          <x14:cfRule type="containsText" priority="310" operator="containsText" id="{91270DFF-7050-429E-A318-C36CF8AFE56C}">
            <xm:f>NOT(ISERROR(SEARCH($I$70,X50)))</xm:f>
            <xm:f>$I$70</xm:f>
            <x14:dxf>
              <fill>
                <patternFill>
                  <bgColor theme="0" tint="-0.14996795556505021"/>
                </patternFill>
              </fill>
            </x14:dxf>
          </x14:cfRule>
          <x14:cfRule type="cellIs" priority="311" operator="equal" id="{6CBAD287-B5FD-4188-8AB0-B94EAF260E13}">
            <xm:f>'https://solidarias-my.sharepoint.com/personal/marisol_viveros_uaeos_gov_co/Documents/Varios/Planes integrados 2022/[MAPA_RIESGOS_UAEOS_2022.xlsx]Tabla probabiidad'!#REF!</xm:f>
            <x14:dxf>
              <fill>
                <patternFill>
                  <fgColor theme="6"/>
                </patternFill>
              </fill>
            </x14:dxf>
          </x14:cfRule>
          <x14:cfRule type="cellIs" priority="312" operator="equal" id="{DF01D7DC-17E6-488E-ACDC-45EC83516DE3}">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X50</xm:sqref>
        </x14:conditionalFormatting>
        <x14:conditionalFormatting xmlns:xm="http://schemas.microsoft.com/office/excel/2006/main">
          <x14:cfRule type="containsText" priority="297" operator="containsText" id="{CA140237-9B84-42F7-B71C-DA0113826719}">
            <xm:f>NOT(ISERROR(SEARCH($I$69,X51)))</xm:f>
            <xm:f>$I$69</xm:f>
            <x14:dxf>
              <fill>
                <patternFill>
                  <fgColor rgb="FF92D050"/>
                  <bgColor rgb="FF92D050"/>
                </patternFill>
              </fill>
            </x14:dxf>
          </x14:cfRule>
          <x14:cfRule type="containsText" priority="298" operator="containsText" id="{EFAABCD2-C041-4B01-8922-4CA27F614D6D}">
            <xm:f>NOT(ISERROR(SEARCH($I$70,X51)))</xm:f>
            <xm:f>$I$70</xm:f>
            <x14:dxf>
              <fill>
                <patternFill>
                  <bgColor rgb="FF00B050"/>
                </patternFill>
              </fill>
            </x14:dxf>
          </x14:cfRule>
          <x14:cfRule type="containsText" priority="299" operator="containsText" id="{2D9809A0-91DC-4E24-814D-D70A19D387E3}">
            <xm:f>NOT(ISERROR(SEARCH($I$73,X51)))</xm:f>
            <xm:f>$I$73</xm:f>
            <x14:dxf>
              <fill>
                <patternFill>
                  <bgColor rgb="FFFF0000"/>
                </patternFill>
              </fill>
            </x14:dxf>
          </x14:cfRule>
          <x14:cfRule type="containsText" priority="300" operator="containsText" id="{0A1BC5D4-E634-4B19-A8D9-B7D89F13A459}">
            <xm:f>NOT(ISERROR(SEARCH($I$72,X51)))</xm:f>
            <xm:f>$I$72</xm:f>
            <x14:dxf>
              <fill>
                <patternFill>
                  <fgColor rgb="FFFFC000"/>
                  <bgColor rgb="FFFFC000"/>
                </patternFill>
              </fill>
            </x14:dxf>
          </x14:cfRule>
          <x14:cfRule type="containsText" priority="301" operator="containsText" id="{0A41B5BE-8DF2-4814-AF2D-DC2DD9657384}">
            <xm:f>NOT(ISERROR(SEARCH($I$71,X51)))</xm:f>
            <xm:f>$I$71</xm:f>
            <x14:dxf>
              <fill>
                <patternFill>
                  <fgColor rgb="FFFFFF00"/>
                  <bgColor rgb="FFFFFF00"/>
                </patternFill>
              </fill>
            </x14:dxf>
          </x14:cfRule>
          <x14:cfRule type="containsText" priority="302" operator="containsText" id="{976BD4FD-F203-435F-952F-32D2B4BCBC01}">
            <xm:f>NOT(ISERROR(SEARCH($I$70,X51)))</xm:f>
            <xm:f>$I$70</xm:f>
            <x14:dxf>
              <fill>
                <patternFill>
                  <bgColor theme="0" tint="-0.14996795556505021"/>
                </patternFill>
              </fill>
            </x14:dxf>
          </x14:cfRule>
          <x14:cfRule type="cellIs" priority="303" operator="equal" id="{115EB91F-7709-49A1-BECB-4EE1CAF0C496}">
            <xm:f>'https://solidarias-my.sharepoint.com/personal/marisol_viveros_uaeos_gov_co/Documents/Varios/Planes integrados 2022/[MAPA_RIESGOS_UAEOS_2022.xlsx]Tabla probabiidad'!#REF!</xm:f>
            <x14:dxf>
              <fill>
                <patternFill>
                  <fgColor theme="6"/>
                </patternFill>
              </fill>
            </x14:dxf>
          </x14:cfRule>
          <x14:cfRule type="cellIs" priority="304" operator="equal" id="{E0403699-343C-47F0-BB03-F78D3C624381}">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X51</xm:sqref>
        </x14:conditionalFormatting>
        <x14:conditionalFormatting xmlns:xm="http://schemas.microsoft.com/office/excel/2006/main">
          <x14:cfRule type="containsText" priority="292" operator="containsText" id="{281AF598-F19E-4CC3-A14C-05645E79DE17}">
            <xm:f>NOT(ISERROR(SEARCH($K$73,K50)))</xm:f>
            <xm:f>$K$73</xm:f>
            <x14:dxf>
              <fill>
                <patternFill>
                  <bgColor rgb="FFFF0000"/>
                </patternFill>
              </fill>
            </x14:dxf>
          </x14:cfRule>
          <x14:cfRule type="containsText" priority="293" operator="containsText" id="{F5E1303C-9521-44D7-8F37-35CCA057CF22}">
            <xm:f>NOT(ISERROR(SEARCH($K$72,K50)))</xm:f>
            <xm:f>$K$72</xm:f>
            <x14:dxf>
              <fill>
                <patternFill>
                  <bgColor rgb="FFFFC000"/>
                </patternFill>
              </fill>
            </x14:dxf>
          </x14:cfRule>
          <x14:cfRule type="containsText" priority="294" operator="containsText" id="{43F1AA4A-0761-4EC2-9668-B1966FCFAB23}">
            <xm:f>NOT(ISERROR(SEARCH($K$71,K50)))</xm:f>
            <xm:f>$K$71</xm:f>
            <x14:dxf>
              <fill>
                <patternFill>
                  <bgColor rgb="FFFFFF00"/>
                </patternFill>
              </fill>
            </x14:dxf>
          </x14:cfRule>
          <x14:cfRule type="containsText" priority="295" operator="containsText" id="{DE13FF29-A99F-4F00-8611-4E0D29C513F4}">
            <xm:f>NOT(ISERROR(SEARCH($K$70,K50)))</xm:f>
            <xm:f>$K$70</xm:f>
            <x14:dxf>
              <fill>
                <patternFill>
                  <bgColor rgb="FF00B050"/>
                </patternFill>
              </fill>
            </x14:dxf>
          </x14:cfRule>
          <x14:cfRule type="containsText" priority="296" operator="containsText" id="{66E6E025-AB4F-4B6D-9141-8682744669D0}">
            <xm:f>NOT(ISERROR(SEARCH($K$69,K50)))</xm:f>
            <xm:f>$K$69</xm:f>
            <x14:dxf>
              <fill>
                <patternFill>
                  <bgColor rgb="FF92D050"/>
                </patternFill>
              </fill>
            </x14:dxf>
          </x14:cfRule>
          <xm:sqref>K50</xm:sqref>
        </x14:conditionalFormatting>
        <x14:conditionalFormatting xmlns:xm="http://schemas.microsoft.com/office/excel/2006/main">
          <x14:cfRule type="containsText" priority="287" operator="containsText" id="{0242A881-6FC0-4EF0-8975-967CFCF15D72}">
            <xm:f>NOT(ISERROR(SEARCH($K$73,K51)))</xm:f>
            <xm:f>$K$73</xm:f>
            <x14:dxf>
              <fill>
                <patternFill>
                  <bgColor rgb="FFFF0000"/>
                </patternFill>
              </fill>
            </x14:dxf>
          </x14:cfRule>
          <x14:cfRule type="containsText" priority="288" operator="containsText" id="{495847F8-7524-4DE0-A574-28EA5E479A43}">
            <xm:f>NOT(ISERROR(SEARCH($K$72,K51)))</xm:f>
            <xm:f>$K$72</xm:f>
            <x14:dxf>
              <fill>
                <patternFill>
                  <bgColor rgb="FFFFC000"/>
                </patternFill>
              </fill>
            </x14:dxf>
          </x14:cfRule>
          <x14:cfRule type="containsText" priority="289" operator="containsText" id="{A973FBA1-08AA-4EA6-8401-408CDA3F0145}">
            <xm:f>NOT(ISERROR(SEARCH($K$71,K51)))</xm:f>
            <xm:f>$K$71</xm:f>
            <x14:dxf>
              <fill>
                <patternFill>
                  <bgColor rgb="FFFFFF00"/>
                </patternFill>
              </fill>
            </x14:dxf>
          </x14:cfRule>
          <x14:cfRule type="containsText" priority="290" operator="containsText" id="{4015714D-E7DF-43CD-B2F8-6BC70E14659E}">
            <xm:f>NOT(ISERROR(SEARCH($K$70,K51)))</xm:f>
            <xm:f>$K$70</xm:f>
            <x14:dxf>
              <fill>
                <patternFill>
                  <bgColor rgb="FF00B050"/>
                </patternFill>
              </fill>
            </x14:dxf>
          </x14:cfRule>
          <x14:cfRule type="containsText" priority="291" operator="containsText" id="{17BB2285-F77D-4F26-A7A7-44B86BB3DEC0}">
            <xm:f>NOT(ISERROR(SEARCH($K$69,K51)))</xm:f>
            <xm:f>$K$69</xm:f>
            <x14:dxf>
              <fill>
                <patternFill>
                  <bgColor rgb="FF92D050"/>
                </patternFill>
              </fill>
            </x14:dxf>
          </x14:cfRule>
          <xm:sqref>K51</xm:sqref>
        </x14:conditionalFormatting>
        <x14:conditionalFormatting xmlns:xm="http://schemas.microsoft.com/office/excel/2006/main">
          <x14:cfRule type="containsText" priority="282" operator="containsText" id="{A9DFBAC7-590D-4FFC-A175-CBDB1CF35AC2}">
            <xm:f>NOT(ISERROR(SEARCH($K$73,K48)))</xm:f>
            <xm:f>$K$73</xm:f>
            <x14:dxf>
              <fill>
                <patternFill>
                  <bgColor rgb="FFFF0000"/>
                </patternFill>
              </fill>
            </x14:dxf>
          </x14:cfRule>
          <x14:cfRule type="containsText" priority="283" operator="containsText" id="{E6352B13-6C80-42B9-B3A5-729B2A719D0E}">
            <xm:f>NOT(ISERROR(SEARCH($K$72,K48)))</xm:f>
            <xm:f>$K$72</xm:f>
            <x14:dxf>
              <fill>
                <patternFill>
                  <bgColor rgb="FFFFC000"/>
                </patternFill>
              </fill>
            </x14:dxf>
          </x14:cfRule>
          <x14:cfRule type="containsText" priority="284" operator="containsText" id="{E49797DD-3EEB-4301-83B8-523C90FF3BF4}">
            <xm:f>NOT(ISERROR(SEARCH($K$71,K48)))</xm:f>
            <xm:f>$K$71</xm:f>
            <x14:dxf>
              <fill>
                <patternFill>
                  <bgColor rgb="FFFFFF00"/>
                </patternFill>
              </fill>
            </x14:dxf>
          </x14:cfRule>
          <x14:cfRule type="containsText" priority="285" operator="containsText" id="{EB46040F-B002-4DC9-802A-12F82A5A6772}">
            <xm:f>NOT(ISERROR(SEARCH($K$70,K48)))</xm:f>
            <xm:f>$K$70</xm:f>
            <x14:dxf>
              <fill>
                <patternFill>
                  <bgColor rgb="FF00B050"/>
                </patternFill>
              </fill>
            </x14:dxf>
          </x14:cfRule>
          <x14:cfRule type="containsText" priority="286" operator="containsText" id="{BF623625-FBBE-4EC4-B104-3E65D50ABB38}">
            <xm:f>NOT(ISERROR(SEARCH($K$69,K48)))</xm:f>
            <xm:f>$K$69</xm:f>
            <x14:dxf>
              <fill>
                <patternFill>
                  <bgColor rgb="FF92D050"/>
                </patternFill>
              </fill>
            </x14:dxf>
          </x14:cfRule>
          <xm:sqref>K48</xm:sqref>
        </x14:conditionalFormatting>
        <x14:conditionalFormatting xmlns:xm="http://schemas.microsoft.com/office/excel/2006/main">
          <x14:cfRule type="containsText" priority="278" operator="containsText" id="{B080E2A6-D6B7-46DC-A29B-80863D19B4BB}">
            <xm:f>NOT(ISERROR(SEARCH($M$72,M50)))</xm:f>
            <xm:f>$M$72</xm:f>
            <x14:dxf>
              <fill>
                <patternFill>
                  <bgColor rgb="FFFF0000"/>
                </patternFill>
              </fill>
            </x14:dxf>
          </x14:cfRule>
          <x14:cfRule type="containsText" priority="279" operator="containsText" id="{CA40722A-F8EF-4F34-8E68-F0100EB7B733}">
            <xm:f>NOT(ISERROR(SEARCH($M$71,M50)))</xm:f>
            <xm:f>$M$71</xm:f>
            <x14:dxf>
              <fill>
                <patternFill>
                  <bgColor rgb="FFFFC000"/>
                </patternFill>
              </fill>
            </x14:dxf>
          </x14:cfRule>
          <x14:cfRule type="containsText" priority="280" operator="containsText" id="{C4070992-54CB-4749-A725-4F09F964E877}">
            <xm:f>NOT(ISERROR(SEARCH($M$70,M50)))</xm:f>
            <xm:f>$M$70</xm:f>
            <x14:dxf>
              <fill>
                <patternFill>
                  <bgColor rgb="FFFFFF00"/>
                </patternFill>
              </fill>
            </x14:dxf>
          </x14:cfRule>
          <x14:cfRule type="containsText" priority="281" operator="containsText" id="{17F81056-6ECE-4546-A09A-2BD20FD93934}">
            <xm:f>NOT(ISERROR(SEARCH($M$69,M50)))</xm:f>
            <xm:f>$M$69</xm:f>
            <x14:dxf>
              <fill>
                <patternFill>
                  <bgColor rgb="FF92D050"/>
                </patternFill>
              </fill>
            </x14:dxf>
          </x14:cfRule>
          <xm:sqref>M50</xm:sqref>
        </x14:conditionalFormatting>
        <x14:conditionalFormatting xmlns:xm="http://schemas.microsoft.com/office/excel/2006/main">
          <x14:cfRule type="containsText" priority="274" operator="containsText" id="{E60EEAAF-03EE-4C8B-AD2B-B9C3FD6E1C47}">
            <xm:f>NOT(ISERROR(SEARCH($M$72,M48)))</xm:f>
            <xm:f>$M$72</xm:f>
            <x14:dxf>
              <fill>
                <patternFill>
                  <bgColor rgb="FFFF0000"/>
                </patternFill>
              </fill>
            </x14:dxf>
          </x14:cfRule>
          <x14:cfRule type="containsText" priority="275" operator="containsText" id="{B5362963-7731-4D03-81DD-3BADF7EDBA63}">
            <xm:f>NOT(ISERROR(SEARCH($M$71,M48)))</xm:f>
            <xm:f>$M$71</xm:f>
            <x14:dxf>
              <fill>
                <patternFill>
                  <bgColor rgb="FFFFC000"/>
                </patternFill>
              </fill>
            </x14:dxf>
          </x14:cfRule>
          <x14:cfRule type="containsText" priority="276" operator="containsText" id="{32668EE5-F11C-40C3-ABA5-7C027AC3F396}">
            <xm:f>NOT(ISERROR(SEARCH($M$70,M48)))</xm:f>
            <xm:f>$M$70</xm:f>
            <x14:dxf>
              <fill>
                <patternFill>
                  <bgColor rgb="FFFFFF00"/>
                </patternFill>
              </fill>
            </x14:dxf>
          </x14:cfRule>
          <x14:cfRule type="containsText" priority="277" operator="containsText" id="{818259A7-5893-4A9C-BFB9-14B1874922BE}">
            <xm:f>NOT(ISERROR(SEARCH($M$69,M48)))</xm:f>
            <xm:f>$M$69</xm:f>
            <x14:dxf>
              <fill>
                <patternFill>
                  <bgColor rgb="FF92D050"/>
                </patternFill>
              </fill>
            </x14:dxf>
          </x14:cfRule>
          <xm:sqref>M48</xm:sqref>
        </x14:conditionalFormatting>
        <x14:conditionalFormatting xmlns:xm="http://schemas.microsoft.com/office/excel/2006/main">
          <x14:cfRule type="containsText" priority="270" operator="containsText" id="{1DBE0F68-B36E-41BC-B997-C0DE14A01998}">
            <xm:f>NOT(ISERROR(SEARCH($M$72,M51)))</xm:f>
            <xm:f>$M$72</xm:f>
            <x14:dxf>
              <fill>
                <patternFill>
                  <bgColor rgb="FFFF0000"/>
                </patternFill>
              </fill>
            </x14:dxf>
          </x14:cfRule>
          <x14:cfRule type="containsText" priority="271" operator="containsText" id="{E067AD5C-5A69-4D62-8E10-80D3314CB3B3}">
            <xm:f>NOT(ISERROR(SEARCH($M$71,M51)))</xm:f>
            <xm:f>$M$71</xm:f>
            <x14:dxf>
              <fill>
                <patternFill>
                  <bgColor rgb="FFFFC000"/>
                </patternFill>
              </fill>
            </x14:dxf>
          </x14:cfRule>
          <x14:cfRule type="containsText" priority="272" operator="containsText" id="{FBE43122-7AC4-4573-9367-52EF86DCD374}">
            <xm:f>NOT(ISERROR(SEARCH($M$70,M51)))</xm:f>
            <xm:f>$M$70</xm:f>
            <x14:dxf>
              <fill>
                <patternFill>
                  <bgColor rgb="FFFFFF00"/>
                </patternFill>
              </fill>
            </x14:dxf>
          </x14:cfRule>
          <x14:cfRule type="containsText" priority="273" operator="containsText" id="{DAD4D0EA-5554-4BDC-8650-6C239E633728}">
            <xm:f>NOT(ISERROR(SEARCH($M$69,M51)))</xm:f>
            <xm:f>$M$69</xm:f>
            <x14:dxf>
              <fill>
                <patternFill>
                  <bgColor rgb="FF92D050"/>
                </patternFill>
              </fill>
            </x14:dxf>
          </x14:cfRule>
          <xm:sqref>M51</xm:sqref>
        </x14:conditionalFormatting>
        <x14:conditionalFormatting xmlns:xm="http://schemas.microsoft.com/office/excel/2006/main">
          <x14:cfRule type="containsText" priority="266" operator="containsText" id="{0BD2CE37-384E-40B0-8432-5E9DD5BFE982}">
            <xm:f>NOT(ISERROR(SEARCH($M$72,AB48)))</xm:f>
            <xm:f>$M$72</xm:f>
            <x14:dxf>
              <fill>
                <patternFill>
                  <bgColor rgb="FFFF0000"/>
                </patternFill>
              </fill>
            </x14:dxf>
          </x14:cfRule>
          <x14:cfRule type="containsText" priority="267" operator="containsText" id="{61A5DE78-2007-4FF1-BB5E-7F8C13B1C904}">
            <xm:f>NOT(ISERROR(SEARCH($M$71,AB48)))</xm:f>
            <xm:f>$M$71</xm:f>
            <x14:dxf>
              <fill>
                <patternFill>
                  <bgColor rgb="FFFFC000"/>
                </patternFill>
              </fill>
            </x14:dxf>
          </x14:cfRule>
          <x14:cfRule type="containsText" priority="268" operator="containsText" id="{3DB5C83D-7E35-45D7-B9F4-6AC295015D97}">
            <xm:f>NOT(ISERROR(SEARCH($M$70,AB48)))</xm:f>
            <xm:f>$M$70</xm:f>
            <x14:dxf>
              <fill>
                <patternFill>
                  <bgColor rgb="FFFFFF00"/>
                </patternFill>
              </fill>
            </x14:dxf>
          </x14:cfRule>
          <x14:cfRule type="containsText" priority="269" operator="containsText" id="{C05E328F-EC7F-47D4-9A7A-6015D81722AB}">
            <xm:f>NOT(ISERROR(SEARCH($M$69,AB48)))</xm:f>
            <xm:f>$M$69</xm:f>
            <x14:dxf>
              <fill>
                <patternFill>
                  <bgColor rgb="FF92D050"/>
                </patternFill>
              </fill>
            </x14:dxf>
          </x14:cfRule>
          <xm:sqref>AB48</xm:sqref>
        </x14:conditionalFormatting>
        <x14:conditionalFormatting xmlns:xm="http://schemas.microsoft.com/office/excel/2006/main">
          <x14:cfRule type="containsText" priority="262" operator="containsText" id="{C46EDCC2-D373-4BB1-9244-D47B31A0B94F}">
            <xm:f>NOT(ISERROR(SEARCH($M$72,AB51)))</xm:f>
            <xm:f>$M$72</xm:f>
            <x14:dxf>
              <fill>
                <patternFill>
                  <bgColor rgb="FFFF0000"/>
                </patternFill>
              </fill>
            </x14:dxf>
          </x14:cfRule>
          <x14:cfRule type="containsText" priority="263" operator="containsText" id="{9C4AA1FF-CB13-4944-B6D2-DB5D86BBF810}">
            <xm:f>NOT(ISERROR(SEARCH($M$71,AB51)))</xm:f>
            <xm:f>$M$71</xm:f>
            <x14:dxf>
              <fill>
                <patternFill>
                  <bgColor rgb="FFFFC000"/>
                </patternFill>
              </fill>
            </x14:dxf>
          </x14:cfRule>
          <x14:cfRule type="containsText" priority="264" operator="containsText" id="{78247C37-4ED6-4A47-89A0-AA749AB2866F}">
            <xm:f>NOT(ISERROR(SEARCH($M$70,AB51)))</xm:f>
            <xm:f>$M$70</xm:f>
            <x14:dxf>
              <fill>
                <patternFill>
                  <bgColor rgb="FFFFFF00"/>
                </patternFill>
              </fill>
            </x14:dxf>
          </x14:cfRule>
          <x14:cfRule type="containsText" priority="265" operator="containsText" id="{5025084E-4ABE-4007-B5EC-D8347D551C58}">
            <xm:f>NOT(ISERROR(SEARCH($M$69,AB51)))</xm:f>
            <xm:f>$M$69</xm:f>
            <x14:dxf>
              <fill>
                <patternFill>
                  <bgColor rgb="FF92D050"/>
                </patternFill>
              </fill>
            </x14:dxf>
          </x14:cfRule>
          <xm:sqref>AB51</xm:sqref>
        </x14:conditionalFormatting>
        <x14:conditionalFormatting xmlns:xm="http://schemas.microsoft.com/office/excel/2006/main">
          <x14:cfRule type="containsText" priority="258" operator="containsText" id="{B014D94F-D101-4007-ADF6-8E83B43A37CB}">
            <xm:f>NOT(ISERROR(SEARCH($M$72,AB50)))</xm:f>
            <xm:f>$M$72</xm:f>
            <x14:dxf>
              <fill>
                <patternFill>
                  <bgColor rgb="FFFF0000"/>
                </patternFill>
              </fill>
            </x14:dxf>
          </x14:cfRule>
          <x14:cfRule type="containsText" priority="259" operator="containsText" id="{5C717662-E4F9-46CC-B422-D84B1F7F20B9}">
            <xm:f>NOT(ISERROR(SEARCH($M$71,AB50)))</xm:f>
            <xm:f>$M$71</xm:f>
            <x14:dxf>
              <fill>
                <patternFill>
                  <bgColor rgb="FFFFC000"/>
                </patternFill>
              </fill>
            </x14:dxf>
          </x14:cfRule>
          <x14:cfRule type="containsText" priority="260" operator="containsText" id="{52E9C3AA-06BA-4A29-81E8-8BF93A4FBE25}">
            <xm:f>NOT(ISERROR(SEARCH($M$70,AB50)))</xm:f>
            <xm:f>$M$70</xm:f>
            <x14:dxf>
              <fill>
                <patternFill>
                  <bgColor rgb="FFFFFF00"/>
                </patternFill>
              </fill>
            </x14:dxf>
          </x14:cfRule>
          <x14:cfRule type="containsText" priority="261" operator="containsText" id="{F4A19820-4DE9-4B8E-8C68-BC901EF43683}">
            <xm:f>NOT(ISERROR(SEARCH($M$69,AB50)))</xm:f>
            <xm:f>$M$69</xm:f>
            <x14:dxf>
              <fill>
                <patternFill>
                  <bgColor rgb="FF92D050"/>
                </patternFill>
              </fill>
            </x14:dxf>
          </x14:cfRule>
          <xm:sqref>AB50</xm:sqref>
        </x14:conditionalFormatting>
        <x14:conditionalFormatting xmlns:xm="http://schemas.microsoft.com/office/excel/2006/main">
          <x14:cfRule type="containsText" priority="250" operator="containsText" id="{B9B41823-E1BC-4930-ABA7-776DACCEF578}">
            <xm:f>NOT(ISERROR(SEARCH($I$69,I53)))</xm:f>
            <xm:f>$I$69</xm:f>
            <x14:dxf>
              <fill>
                <patternFill>
                  <fgColor rgb="FF92D050"/>
                  <bgColor rgb="FF92D050"/>
                </patternFill>
              </fill>
            </x14:dxf>
          </x14:cfRule>
          <x14:cfRule type="containsText" priority="251" operator="containsText" id="{EC53C8F9-5BFB-4703-B83A-2FC4B7266307}">
            <xm:f>NOT(ISERROR(SEARCH($I$70,I53)))</xm:f>
            <xm:f>$I$70</xm:f>
            <x14:dxf>
              <fill>
                <patternFill>
                  <bgColor rgb="FF00B050"/>
                </patternFill>
              </fill>
            </x14:dxf>
          </x14:cfRule>
          <x14:cfRule type="containsText" priority="252" operator="containsText" id="{61570C72-5B07-4B3E-83C7-4D4D1302A2ED}">
            <xm:f>NOT(ISERROR(SEARCH($I$73,I53)))</xm:f>
            <xm:f>$I$73</xm:f>
            <x14:dxf>
              <fill>
                <patternFill>
                  <bgColor rgb="FFFF0000"/>
                </patternFill>
              </fill>
            </x14:dxf>
          </x14:cfRule>
          <x14:cfRule type="containsText" priority="253" operator="containsText" id="{BBD6BE14-7331-410F-B712-455C91F91CCA}">
            <xm:f>NOT(ISERROR(SEARCH($I$72,I53)))</xm:f>
            <xm:f>$I$72</xm:f>
            <x14:dxf>
              <fill>
                <patternFill>
                  <fgColor rgb="FFFFC000"/>
                  <bgColor rgb="FFFFC000"/>
                </patternFill>
              </fill>
            </x14:dxf>
          </x14:cfRule>
          <x14:cfRule type="containsText" priority="254" operator="containsText" id="{C4CC7E5E-EC75-4EC5-86C1-154E756E34D9}">
            <xm:f>NOT(ISERROR(SEARCH($I$71,I53)))</xm:f>
            <xm:f>$I$71</xm:f>
            <x14:dxf>
              <fill>
                <patternFill>
                  <fgColor rgb="FFFFFF00"/>
                  <bgColor rgb="FFFFFF00"/>
                </patternFill>
              </fill>
            </x14:dxf>
          </x14:cfRule>
          <x14:cfRule type="containsText" priority="255" operator="containsText" id="{922E75BC-6433-4472-A0C0-C20AFE9AF026}">
            <xm:f>NOT(ISERROR(SEARCH($I$70,I53)))</xm:f>
            <xm:f>$I$70</xm:f>
            <x14:dxf>
              <fill>
                <patternFill>
                  <bgColor theme="0" tint="-0.14996795556505021"/>
                </patternFill>
              </fill>
            </x14:dxf>
          </x14:cfRule>
          <x14:cfRule type="cellIs" priority="256" operator="equal" id="{6DCAD835-2D10-4B13-B671-2BB76E6AE682}">
            <xm:f>'https://solidarias-my.sharepoint.com/personal/marisol_viveros_uaeos_gov_co/Documents/Varios/Planes integrados 2022/[MAPA_RIESGOS_UAEOS_2022.xlsx]Tabla probabiidad'!#REF!</xm:f>
            <x14:dxf>
              <fill>
                <patternFill>
                  <fgColor theme="6"/>
                </patternFill>
              </fill>
            </x14:dxf>
          </x14:cfRule>
          <x14:cfRule type="cellIs" priority="257" operator="equal" id="{B054591A-5441-48BE-AA1B-7E3282092B63}">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I53:I54</xm:sqref>
        </x14:conditionalFormatting>
        <x14:conditionalFormatting xmlns:xm="http://schemas.microsoft.com/office/excel/2006/main">
          <x14:cfRule type="containsText" priority="242" operator="containsText" id="{7190E3BF-478D-47D2-A27B-3F38DB49F26B}">
            <xm:f>NOT(ISERROR(SEARCH($I$69,I56)))</xm:f>
            <xm:f>$I$69</xm:f>
            <x14:dxf>
              <fill>
                <patternFill>
                  <fgColor rgb="FF92D050"/>
                  <bgColor rgb="FF92D050"/>
                </patternFill>
              </fill>
            </x14:dxf>
          </x14:cfRule>
          <x14:cfRule type="containsText" priority="243" operator="containsText" id="{9FDFB397-7F86-4179-9200-8D3D4D9CE510}">
            <xm:f>NOT(ISERROR(SEARCH($I$70,I56)))</xm:f>
            <xm:f>$I$70</xm:f>
            <x14:dxf>
              <fill>
                <patternFill>
                  <bgColor rgb="FF00B050"/>
                </patternFill>
              </fill>
            </x14:dxf>
          </x14:cfRule>
          <x14:cfRule type="containsText" priority="244" operator="containsText" id="{A4C7D394-4DCE-46B2-8C7D-343BDF8C51BC}">
            <xm:f>NOT(ISERROR(SEARCH($I$73,I56)))</xm:f>
            <xm:f>$I$73</xm:f>
            <x14:dxf>
              <fill>
                <patternFill>
                  <bgColor rgb="FFFF0000"/>
                </patternFill>
              </fill>
            </x14:dxf>
          </x14:cfRule>
          <x14:cfRule type="containsText" priority="245" operator="containsText" id="{ED22257A-165F-4C39-983F-F8AD471BA65E}">
            <xm:f>NOT(ISERROR(SEARCH($I$72,I56)))</xm:f>
            <xm:f>$I$72</xm:f>
            <x14:dxf>
              <fill>
                <patternFill>
                  <fgColor rgb="FFFFC000"/>
                  <bgColor rgb="FFFFC000"/>
                </patternFill>
              </fill>
            </x14:dxf>
          </x14:cfRule>
          <x14:cfRule type="containsText" priority="246" operator="containsText" id="{4A282240-F494-4F1E-97E2-FCE0AF588495}">
            <xm:f>NOT(ISERROR(SEARCH($I$71,I56)))</xm:f>
            <xm:f>$I$71</xm:f>
            <x14:dxf>
              <fill>
                <patternFill>
                  <fgColor rgb="FFFFFF00"/>
                  <bgColor rgb="FFFFFF00"/>
                </patternFill>
              </fill>
            </x14:dxf>
          </x14:cfRule>
          <x14:cfRule type="containsText" priority="247" operator="containsText" id="{038CB54D-5508-4B02-881D-126CADE40016}">
            <xm:f>NOT(ISERROR(SEARCH($I$70,I56)))</xm:f>
            <xm:f>$I$70</xm:f>
            <x14:dxf>
              <fill>
                <patternFill>
                  <bgColor theme="0" tint="-0.14996795556505021"/>
                </patternFill>
              </fill>
            </x14:dxf>
          </x14:cfRule>
          <x14:cfRule type="cellIs" priority="248" operator="equal" id="{0D6EBB73-46D6-429E-8A7E-03512DDE037A}">
            <xm:f>'https://solidarias-my.sharepoint.com/personal/marisol_viveros_uaeos_gov_co/Documents/Varios/Planes integrados 2022/[MAPA_RIESGOS_UAEOS_2022.xlsx]Tabla probabiidad'!#REF!</xm:f>
            <x14:dxf>
              <fill>
                <patternFill>
                  <fgColor theme="6"/>
                </patternFill>
              </fill>
            </x14:dxf>
          </x14:cfRule>
          <x14:cfRule type="cellIs" priority="249" operator="equal" id="{04EB3376-A2AE-4D34-861F-37C84EB9434C}">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I56</xm:sqref>
        </x14:conditionalFormatting>
        <x14:conditionalFormatting xmlns:xm="http://schemas.microsoft.com/office/excel/2006/main">
          <x14:cfRule type="containsText" priority="237" operator="containsText" id="{E364AF45-4A9B-4D8D-885B-9F219C8BB3C0}">
            <xm:f>NOT(ISERROR(SEARCH($K$73,K53)))</xm:f>
            <xm:f>$K$73</xm:f>
            <x14:dxf>
              <fill>
                <patternFill>
                  <bgColor rgb="FFFF0000"/>
                </patternFill>
              </fill>
            </x14:dxf>
          </x14:cfRule>
          <x14:cfRule type="containsText" priority="238" operator="containsText" id="{363A6650-2EE3-4018-9BE2-83214779BE7A}">
            <xm:f>NOT(ISERROR(SEARCH($K$72,K53)))</xm:f>
            <xm:f>$K$72</xm:f>
            <x14:dxf>
              <fill>
                <patternFill>
                  <bgColor rgb="FFFFC000"/>
                </patternFill>
              </fill>
            </x14:dxf>
          </x14:cfRule>
          <x14:cfRule type="containsText" priority="239" operator="containsText" id="{8D4436A3-9BA6-4A52-89DA-C186DAF7ACF5}">
            <xm:f>NOT(ISERROR(SEARCH($K$71,K53)))</xm:f>
            <xm:f>$K$71</xm:f>
            <x14:dxf>
              <fill>
                <patternFill>
                  <bgColor rgb="FFFFFF00"/>
                </patternFill>
              </fill>
            </x14:dxf>
          </x14:cfRule>
          <x14:cfRule type="containsText" priority="240" operator="containsText" id="{92AE54E7-B66A-4B77-97E4-94E666971C70}">
            <xm:f>NOT(ISERROR(SEARCH($K$70,K53)))</xm:f>
            <xm:f>$K$70</xm:f>
            <x14:dxf>
              <fill>
                <patternFill>
                  <bgColor rgb="FF00B050"/>
                </patternFill>
              </fill>
            </x14:dxf>
          </x14:cfRule>
          <x14:cfRule type="containsText" priority="241" operator="containsText" id="{9D513F98-0A1A-4C22-964F-5C7A76421B8A}">
            <xm:f>NOT(ISERROR(SEARCH($K$69,K53)))</xm:f>
            <xm:f>$K$69</xm:f>
            <x14:dxf>
              <fill>
                <patternFill>
                  <bgColor rgb="FF92D050"/>
                </patternFill>
              </fill>
            </x14:dxf>
          </x14:cfRule>
          <xm:sqref>K53:K56</xm:sqref>
        </x14:conditionalFormatting>
        <x14:conditionalFormatting xmlns:xm="http://schemas.microsoft.com/office/excel/2006/main">
          <x14:cfRule type="containsText" priority="233" operator="containsText" id="{AE076F62-8E25-42CB-BD14-FE6775DE4165}">
            <xm:f>NOT(ISERROR(SEARCH($M$72,M53)))</xm:f>
            <xm:f>$M$72</xm:f>
            <x14:dxf>
              <fill>
                <patternFill>
                  <bgColor rgb="FFFF0000"/>
                </patternFill>
              </fill>
            </x14:dxf>
          </x14:cfRule>
          <x14:cfRule type="containsText" priority="234" operator="containsText" id="{19083BFA-1318-4F2F-9913-142AFFF2FADD}">
            <xm:f>NOT(ISERROR(SEARCH($M$71,M53)))</xm:f>
            <xm:f>$M$71</xm:f>
            <x14:dxf>
              <fill>
                <patternFill>
                  <bgColor rgb="FFFFC000"/>
                </patternFill>
              </fill>
            </x14:dxf>
          </x14:cfRule>
          <x14:cfRule type="containsText" priority="235" operator="containsText" id="{95098D6B-FBF7-44BF-8B93-8C42EE1B7DF8}">
            <xm:f>NOT(ISERROR(SEARCH($M$70,M53)))</xm:f>
            <xm:f>$M$70</xm:f>
            <x14:dxf>
              <fill>
                <patternFill>
                  <bgColor rgb="FFFFFF00"/>
                </patternFill>
              </fill>
            </x14:dxf>
          </x14:cfRule>
          <x14:cfRule type="containsText" priority="236" operator="containsText" id="{12740179-C19A-4778-95B1-C38A36521CD3}">
            <xm:f>NOT(ISERROR(SEARCH($M$69,M53)))</xm:f>
            <xm:f>$M$69</xm:f>
            <x14:dxf>
              <fill>
                <patternFill>
                  <bgColor rgb="FF92D050"/>
                </patternFill>
              </fill>
            </x14:dxf>
          </x14:cfRule>
          <xm:sqref>M53:M56</xm:sqref>
        </x14:conditionalFormatting>
        <x14:conditionalFormatting xmlns:xm="http://schemas.microsoft.com/office/excel/2006/main">
          <x14:cfRule type="containsText" priority="225" operator="containsText" id="{CC9E1486-E877-4A50-844E-33B0F2F259B8}">
            <xm:f>NOT(ISERROR(SEARCH($I$69,X53)))</xm:f>
            <xm:f>$I$69</xm:f>
            <x14:dxf>
              <fill>
                <patternFill>
                  <fgColor rgb="FF92D050"/>
                  <bgColor rgb="FF92D050"/>
                </patternFill>
              </fill>
            </x14:dxf>
          </x14:cfRule>
          <x14:cfRule type="containsText" priority="226" operator="containsText" id="{FBB83E94-DD4A-47A0-A575-7F1FDF0B32F2}">
            <xm:f>NOT(ISERROR(SEARCH($I$70,X53)))</xm:f>
            <xm:f>$I$70</xm:f>
            <x14:dxf>
              <fill>
                <patternFill>
                  <bgColor rgb="FF00B050"/>
                </patternFill>
              </fill>
            </x14:dxf>
          </x14:cfRule>
          <x14:cfRule type="containsText" priority="227" operator="containsText" id="{64D0ED6F-838D-4650-8DD7-F1AA87BA4A4F}">
            <xm:f>NOT(ISERROR(SEARCH($I$73,X53)))</xm:f>
            <xm:f>$I$73</xm:f>
            <x14:dxf>
              <fill>
                <patternFill>
                  <bgColor rgb="FFFF0000"/>
                </patternFill>
              </fill>
            </x14:dxf>
          </x14:cfRule>
          <x14:cfRule type="containsText" priority="228" operator="containsText" id="{9586D812-0270-47E7-B585-A8D4D4C1A4A0}">
            <xm:f>NOT(ISERROR(SEARCH($I$72,X53)))</xm:f>
            <xm:f>$I$72</xm:f>
            <x14:dxf>
              <fill>
                <patternFill>
                  <fgColor rgb="FFFFC000"/>
                  <bgColor rgb="FFFFC000"/>
                </patternFill>
              </fill>
            </x14:dxf>
          </x14:cfRule>
          <x14:cfRule type="containsText" priority="229" operator="containsText" id="{068680E1-AC4C-44FE-B914-D7818E0EB159}">
            <xm:f>NOT(ISERROR(SEARCH($I$71,X53)))</xm:f>
            <xm:f>$I$71</xm:f>
            <x14:dxf>
              <fill>
                <patternFill>
                  <fgColor rgb="FFFFFF00"/>
                  <bgColor rgb="FFFFFF00"/>
                </patternFill>
              </fill>
            </x14:dxf>
          </x14:cfRule>
          <x14:cfRule type="containsText" priority="230" operator="containsText" id="{241BDE27-C8B6-44CA-AB5E-14BD90899779}">
            <xm:f>NOT(ISERROR(SEARCH($I$70,X53)))</xm:f>
            <xm:f>$I$70</xm:f>
            <x14:dxf>
              <fill>
                <patternFill>
                  <bgColor theme="0" tint="-0.14996795556505021"/>
                </patternFill>
              </fill>
            </x14:dxf>
          </x14:cfRule>
          <x14:cfRule type="cellIs" priority="231" operator="equal" id="{055D65EF-68F2-4417-BFF3-828C8AAB6920}">
            <xm:f>'https://solidarias-my.sharepoint.com/personal/marisol_viveros_uaeos_gov_co/Documents/Varios/Planes integrados 2022/[MAPA_RIESGOS_UAEOS_2022.xlsx]Tabla probabiidad'!#REF!</xm:f>
            <x14:dxf>
              <fill>
                <patternFill>
                  <fgColor theme="6"/>
                </patternFill>
              </fill>
            </x14:dxf>
          </x14:cfRule>
          <x14:cfRule type="cellIs" priority="232" operator="equal" id="{25D4B683-D97E-4978-B048-051449D78D8F}">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X53:X54</xm:sqref>
        </x14:conditionalFormatting>
        <x14:conditionalFormatting xmlns:xm="http://schemas.microsoft.com/office/excel/2006/main">
          <x14:cfRule type="containsText" priority="217" operator="containsText" id="{C13D1A00-ADCC-4919-B528-05F0FC1C8BFE}">
            <xm:f>NOT(ISERROR(SEARCH($I$69,X56)))</xm:f>
            <xm:f>$I$69</xm:f>
            <x14:dxf>
              <fill>
                <patternFill>
                  <fgColor rgb="FF92D050"/>
                  <bgColor rgb="FF92D050"/>
                </patternFill>
              </fill>
            </x14:dxf>
          </x14:cfRule>
          <x14:cfRule type="containsText" priority="218" operator="containsText" id="{251FF1A6-C880-4F8F-966A-9473A06913A3}">
            <xm:f>NOT(ISERROR(SEARCH($I$70,X56)))</xm:f>
            <xm:f>$I$70</xm:f>
            <x14:dxf>
              <fill>
                <patternFill>
                  <bgColor rgb="FF00B050"/>
                </patternFill>
              </fill>
            </x14:dxf>
          </x14:cfRule>
          <x14:cfRule type="containsText" priority="219" operator="containsText" id="{88945AA0-4E40-4DC9-B6C2-2387A94CB36E}">
            <xm:f>NOT(ISERROR(SEARCH($I$73,X56)))</xm:f>
            <xm:f>$I$73</xm:f>
            <x14:dxf>
              <fill>
                <patternFill>
                  <bgColor rgb="FFFF0000"/>
                </patternFill>
              </fill>
            </x14:dxf>
          </x14:cfRule>
          <x14:cfRule type="containsText" priority="220" operator="containsText" id="{355A946A-89E5-499B-AD66-95DD5A87352B}">
            <xm:f>NOT(ISERROR(SEARCH($I$72,X56)))</xm:f>
            <xm:f>$I$72</xm:f>
            <x14:dxf>
              <fill>
                <patternFill>
                  <fgColor rgb="FFFFC000"/>
                  <bgColor rgb="FFFFC000"/>
                </patternFill>
              </fill>
            </x14:dxf>
          </x14:cfRule>
          <x14:cfRule type="containsText" priority="221" operator="containsText" id="{30949BC6-C8A5-4E76-9F76-A91C92CC61A2}">
            <xm:f>NOT(ISERROR(SEARCH($I$71,X56)))</xm:f>
            <xm:f>$I$71</xm:f>
            <x14:dxf>
              <fill>
                <patternFill>
                  <fgColor rgb="FFFFFF00"/>
                  <bgColor rgb="FFFFFF00"/>
                </patternFill>
              </fill>
            </x14:dxf>
          </x14:cfRule>
          <x14:cfRule type="containsText" priority="222" operator="containsText" id="{F079D11C-7484-40B3-A17C-F7E910771579}">
            <xm:f>NOT(ISERROR(SEARCH($I$70,X56)))</xm:f>
            <xm:f>$I$70</xm:f>
            <x14:dxf>
              <fill>
                <patternFill>
                  <bgColor theme="0" tint="-0.14996795556505021"/>
                </patternFill>
              </fill>
            </x14:dxf>
          </x14:cfRule>
          <x14:cfRule type="cellIs" priority="223" operator="equal" id="{21097335-16A8-4BD3-936A-705B04933F42}">
            <xm:f>'https://solidarias-my.sharepoint.com/personal/marisol_viveros_uaeos_gov_co/Documents/Varios/Planes integrados 2022/[MAPA_RIESGOS_UAEOS_2022.xlsx]Tabla probabiidad'!#REF!</xm:f>
            <x14:dxf>
              <fill>
                <patternFill>
                  <fgColor theme="6"/>
                </patternFill>
              </fill>
            </x14:dxf>
          </x14:cfRule>
          <x14:cfRule type="cellIs" priority="224" operator="equal" id="{43ABFAC3-5EF4-40B3-AF12-9317B2F5B17F}">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X56</xm:sqref>
        </x14:conditionalFormatting>
        <x14:conditionalFormatting xmlns:xm="http://schemas.microsoft.com/office/excel/2006/main">
          <x14:cfRule type="containsText" priority="209" operator="containsText" id="{775A3B73-B0B5-43A6-9616-DDA3BD6A1885}">
            <xm:f>NOT(ISERROR(SEARCH($I$69,I55)))</xm:f>
            <xm:f>$I$69</xm:f>
            <x14:dxf>
              <fill>
                <patternFill>
                  <fgColor rgb="FF92D050"/>
                  <bgColor rgb="FF92D050"/>
                </patternFill>
              </fill>
            </x14:dxf>
          </x14:cfRule>
          <x14:cfRule type="containsText" priority="210" operator="containsText" id="{77DB0715-0355-48E5-9B2C-E92EDE63B7F9}">
            <xm:f>NOT(ISERROR(SEARCH($I$70,I55)))</xm:f>
            <xm:f>$I$70</xm:f>
            <x14:dxf>
              <fill>
                <patternFill>
                  <bgColor rgb="FF00B050"/>
                </patternFill>
              </fill>
            </x14:dxf>
          </x14:cfRule>
          <x14:cfRule type="containsText" priority="211" operator="containsText" id="{A2E61BB2-9D6E-43C0-91CA-5882661D0ACF}">
            <xm:f>NOT(ISERROR(SEARCH($I$73,I55)))</xm:f>
            <xm:f>$I$73</xm:f>
            <x14:dxf>
              <fill>
                <patternFill>
                  <bgColor rgb="FFFF0000"/>
                </patternFill>
              </fill>
            </x14:dxf>
          </x14:cfRule>
          <x14:cfRule type="containsText" priority="212" operator="containsText" id="{6F99D59B-C33B-4FFF-B0F0-276919696E6C}">
            <xm:f>NOT(ISERROR(SEARCH($I$72,I55)))</xm:f>
            <xm:f>$I$72</xm:f>
            <x14:dxf>
              <fill>
                <patternFill>
                  <fgColor rgb="FFFFC000"/>
                  <bgColor rgb="FFFFC000"/>
                </patternFill>
              </fill>
            </x14:dxf>
          </x14:cfRule>
          <x14:cfRule type="containsText" priority="213" operator="containsText" id="{4432CD77-03C8-4AB0-A132-3BC2A9BE7466}">
            <xm:f>NOT(ISERROR(SEARCH($I$71,I55)))</xm:f>
            <xm:f>$I$71</xm:f>
            <x14:dxf>
              <fill>
                <patternFill>
                  <fgColor rgb="FFFFFF00"/>
                  <bgColor rgb="FFFFFF00"/>
                </patternFill>
              </fill>
            </x14:dxf>
          </x14:cfRule>
          <x14:cfRule type="containsText" priority="214" operator="containsText" id="{4C4AF9A3-BE87-4B2D-B389-3E29C7821E9B}">
            <xm:f>NOT(ISERROR(SEARCH($I$70,I55)))</xm:f>
            <xm:f>$I$70</xm:f>
            <x14:dxf>
              <fill>
                <patternFill>
                  <bgColor theme="0" tint="-0.14996795556505021"/>
                </patternFill>
              </fill>
            </x14:dxf>
          </x14:cfRule>
          <x14:cfRule type="cellIs" priority="215" operator="equal" id="{56002924-2D11-4B74-822B-A6430E6CABB8}">
            <xm:f>'https://solidarias-my.sharepoint.com/personal/marisol_viveros_uaeos_gov_co/Documents/Varios/Planes integrados 2022/[MAPA_RIESGOS_UAEOS_2022.xlsx]Tabla probabiidad'!#REF!</xm:f>
            <x14:dxf>
              <fill>
                <patternFill>
                  <fgColor theme="6"/>
                </patternFill>
              </fill>
            </x14:dxf>
          </x14:cfRule>
          <x14:cfRule type="cellIs" priority="216" operator="equal" id="{E5EDE744-5DAD-4755-AD3C-244B3F1E18DD}">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I55</xm:sqref>
        </x14:conditionalFormatting>
        <x14:conditionalFormatting xmlns:xm="http://schemas.microsoft.com/office/excel/2006/main">
          <x14:cfRule type="containsText" priority="201" operator="containsText" id="{3B46D8D0-423A-4B39-9F4D-5EE1B07F1F0A}">
            <xm:f>NOT(ISERROR(SEARCH($I$69,X55)))</xm:f>
            <xm:f>$I$69</xm:f>
            <x14:dxf>
              <fill>
                <patternFill>
                  <fgColor rgb="FF92D050"/>
                  <bgColor rgb="FF92D050"/>
                </patternFill>
              </fill>
            </x14:dxf>
          </x14:cfRule>
          <x14:cfRule type="containsText" priority="202" operator="containsText" id="{C623B5EA-8844-4923-A265-8D11981359E3}">
            <xm:f>NOT(ISERROR(SEARCH($I$70,X55)))</xm:f>
            <xm:f>$I$70</xm:f>
            <x14:dxf>
              <fill>
                <patternFill>
                  <bgColor rgb="FF00B050"/>
                </patternFill>
              </fill>
            </x14:dxf>
          </x14:cfRule>
          <x14:cfRule type="containsText" priority="203" operator="containsText" id="{6082268F-6E2D-403E-B24D-250D221C919B}">
            <xm:f>NOT(ISERROR(SEARCH($I$73,X55)))</xm:f>
            <xm:f>$I$73</xm:f>
            <x14:dxf>
              <fill>
                <patternFill>
                  <bgColor rgb="FFFF0000"/>
                </patternFill>
              </fill>
            </x14:dxf>
          </x14:cfRule>
          <x14:cfRule type="containsText" priority="204" operator="containsText" id="{FFBD8CCD-06D9-472D-8BB7-612DA65A022C}">
            <xm:f>NOT(ISERROR(SEARCH($I$72,X55)))</xm:f>
            <xm:f>$I$72</xm:f>
            <x14:dxf>
              <fill>
                <patternFill>
                  <fgColor rgb="FFFFC000"/>
                  <bgColor rgb="FFFFC000"/>
                </patternFill>
              </fill>
            </x14:dxf>
          </x14:cfRule>
          <x14:cfRule type="containsText" priority="205" operator="containsText" id="{F96DF44E-1D99-42B5-89C4-81352ADD03BC}">
            <xm:f>NOT(ISERROR(SEARCH($I$71,X55)))</xm:f>
            <xm:f>$I$71</xm:f>
            <x14:dxf>
              <fill>
                <patternFill>
                  <fgColor rgb="FFFFFF00"/>
                  <bgColor rgb="FFFFFF00"/>
                </patternFill>
              </fill>
            </x14:dxf>
          </x14:cfRule>
          <x14:cfRule type="containsText" priority="206" operator="containsText" id="{CB74023F-0AB7-42A9-899B-E5E56838485D}">
            <xm:f>NOT(ISERROR(SEARCH($I$70,X55)))</xm:f>
            <xm:f>$I$70</xm:f>
            <x14:dxf>
              <fill>
                <patternFill>
                  <bgColor theme="0" tint="-0.14996795556505021"/>
                </patternFill>
              </fill>
            </x14:dxf>
          </x14:cfRule>
          <x14:cfRule type="cellIs" priority="207" operator="equal" id="{598CD5FA-2E4A-46DF-A810-585D70579662}">
            <xm:f>'https://solidarias-my.sharepoint.com/personal/marisol_viveros_uaeos_gov_co/Documents/Varios/Planes integrados 2022/[MAPA_RIESGOS_UAEOS_2022.xlsx]Tabla probabiidad'!#REF!</xm:f>
            <x14:dxf>
              <fill>
                <patternFill>
                  <fgColor theme="6"/>
                </patternFill>
              </fill>
            </x14:dxf>
          </x14:cfRule>
          <x14:cfRule type="cellIs" priority="208" operator="equal" id="{D45BE1C0-614C-4057-B0CD-99E4E735EC67}">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X55</xm:sqref>
        </x14:conditionalFormatting>
        <x14:conditionalFormatting xmlns:xm="http://schemas.microsoft.com/office/excel/2006/main">
          <x14:cfRule type="containsText" priority="196" operator="containsText" id="{5D90048C-3681-491A-99AE-135BAF2318F0}">
            <xm:f>NOT(ISERROR(SEARCH($K$73,Z53)))</xm:f>
            <xm:f>$K$73</xm:f>
            <x14:dxf>
              <fill>
                <patternFill>
                  <bgColor rgb="FFFF0000"/>
                </patternFill>
              </fill>
            </x14:dxf>
          </x14:cfRule>
          <x14:cfRule type="containsText" priority="197" operator="containsText" id="{5C787119-7793-48B2-B6FD-FCEB5238515B}">
            <xm:f>NOT(ISERROR(SEARCH($K$72,Z53)))</xm:f>
            <xm:f>$K$72</xm:f>
            <x14:dxf>
              <fill>
                <patternFill>
                  <bgColor rgb="FFFFC000"/>
                </patternFill>
              </fill>
            </x14:dxf>
          </x14:cfRule>
          <x14:cfRule type="containsText" priority="198" operator="containsText" id="{12BF9F14-DC65-44EC-B1F6-5A125A4F9F97}">
            <xm:f>NOT(ISERROR(SEARCH($K$71,Z53)))</xm:f>
            <xm:f>$K$71</xm:f>
            <x14:dxf>
              <fill>
                <patternFill>
                  <bgColor rgb="FFFFFF00"/>
                </patternFill>
              </fill>
            </x14:dxf>
          </x14:cfRule>
          <x14:cfRule type="containsText" priority="199" operator="containsText" id="{C1B34A72-1CD6-44A8-BD2D-1A6507799E62}">
            <xm:f>NOT(ISERROR(SEARCH($K$70,Z53)))</xm:f>
            <xm:f>$K$70</xm:f>
            <x14:dxf>
              <fill>
                <patternFill>
                  <bgColor rgb="FF00B050"/>
                </patternFill>
              </fill>
            </x14:dxf>
          </x14:cfRule>
          <x14:cfRule type="containsText" priority="200" operator="containsText" id="{7150E9B0-DAD2-4996-84FB-0572D8CD321D}">
            <xm:f>NOT(ISERROR(SEARCH($K$69,Z53)))</xm:f>
            <xm:f>$K$69</xm:f>
            <x14:dxf>
              <fill>
                <patternFill>
                  <bgColor rgb="FF92D050"/>
                </patternFill>
              </fill>
            </x14:dxf>
          </x14:cfRule>
          <xm:sqref>Z53:Z56</xm:sqref>
        </x14:conditionalFormatting>
        <x14:conditionalFormatting xmlns:xm="http://schemas.microsoft.com/office/excel/2006/main">
          <x14:cfRule type="containsText" priority="192" operator="containsText" id="{050770D4-00A7-486A-871C-F9D7C1CDA605}">
            <xm:f>NOT(ISERROR(SEARCH($M$72,AB53)))</xm:f>
            <xm:f>$M$72</xm:f>
            <x14:dxf>
              <fill>
                <patternFill>
                  <bgColor rgb="FFFF0000"/>
                </patternFill>
              </fill>
            </x14:dxf>
          </x14:cfRule>
          <x14:cfRule type="containsText" priority="193" operator="containsText" id="{F4E0B0C2-D70C-4428-A368-152FE6FE93E4}">
            <xm:f>NOT(ISERROR(SEARCH($M$71,AB53)))</xm:f>
            <xm:f>$M$71</xm:f>
            <x14:dxf>
              <fill>
                <patternFill>
                  <bgColor rgb="FFFFC000"/>
                </patternFill>
              </fill>
            </x14:dxf>
          </x14:cfRule>
          <x14:cfRule type="containsText" priority="194" operator="containsText" id="{7566EED5-7AF4-4423-865D-D7F1CF8C927E}">
            <xm:f>NOT(ISERROR(SEARCH($M$70,AB53)))</xm:f>
            <xm:f>$M$70</xm:f>
            <x14:dxf>
              <fill>
                <patternFill>
                  <bgColor rgb="FFFFFF00"/>
                </patternFill>
              </fill>
            </x14:dxf>
          </x14:cfRule>
          <x14:cfRule type="containsText" priority="195" operator="containsText" id="{A53857E0-F807-4298-B9DD-1A3AA9919FB6}">
            <xm:f>NOT(ISERROR(SEARCH($M$69,AB53)))</xm:f>
            <xm:f>$M$69</xm:f>
            <x14:dxf>
              <fill>
                <patternFill>
                  <bgColor rgb="FF92D050"/>
                </patternFill>
              </fill>
            </x14:dxf>
          </x14:cfRule>
          <xm:sqref>AB53:AB56</xm:sqref>
        </x14:conditionalFormatting>
        <x14:conditionalFormatting xmlns:xm="http://schemas.microsoft.com/office/excel/2006/main">
          <x14:cfRule type="containsText" priority="184" operator="containsText" id="{346ABC31-0266-4559-947E-AB27AEC55D9C}">
            <xm:f>NOT(ISERROR(SEARCH($I$69,I59)))</xm:f>
            <xm:f>$I$69</xm:f>
            <x14:dxf>
              <fill>
                <patternFill>
                  <fgColor rgb="FF92D050"/>
                  <bgColor rgb="FF92D050"/>
                </patternFill>
              </fill>
            </x14:dxf>
          </x14:cfRule>
          <x14:cfRule type="containsText" priority="185" operator="containsText" id="{28A34225-8AF7-4F0B-9C59-26E1D0D50F38}">
            <xm:f>NOT(ISERROR(SEARCH($I$70,I59)))</xm:f>
            <xm:f>$I$70</xm:f>
            <x14:dxf>
              <fill>
                <patternFill>
                  <bgColor rgb="FF00B050"/>
                </patternFill>
              </fill>
            </x14:dxf>
          </x14:cfRule>
          <x14:cfRule type="containsText" priority="186" operator="containsText" id="{870ACA14-8050-401F-A9BF-4B3EC2A92696}">
            <xm:f>NOT(ISERROR(SEARCH($I$73,I59)))</xm:f>
            <xm:f>$I$73</xm:f>
            <x14:dxf>
              <fill>
                <patternFill>
                  <bgColor rgb="FFFF0000"/>
                </patternFill>
              </fill>
            </x14:dxf>
          </x14:cfRule>
          <x14:cfRule type="containsText" priority="187" operator="containsText" id="{041231A6-F889-44A7-AA13-4CCD932968B0}">
            <xm:f>NOT(ISERROR(SEARCH($I$72,I59)))</xm:f>
            <xm:f>$I$72</xm:f>
            <x14:dxf>
              <fill>
                <patternFill>
                  <fgColor rgb="FFFFC000"/>
                  <bgColor rgb="FFFFC000"/>
                </patternFill>
              </fill>
            </x14:dxf>
          </x14:cfRule>
          <x14:cfRule type="containsText" priority="188" operator="containsText" id="{D085D543-16B7-4089-B8FA-2AA859A4BCBB}">
            <xm:f>NOT(ISERROR(SEARCH($I$71,I59)))</xm:f>
            <xm:f>$I$71</xm:f>
            <x14:dxf>
              <fill>
                <patternFill>
                  <fgColor rgb="FFFFFF00"/>
                  <bgColor rgb="FFFFFF00"/>
                </patternFill>
              </fill>
            </x14:dxf>
          </x14:cfRule>
          <x14:cfRule type="containsText" priority="189" operator="containsText" id="{4501F113-13E4-4D08-8D03-65A399230E35}">
            <xm:f>NOT(ISERROR(SEARCH($I$70,I59)))</xm:f>
            <xm:f>$I$70</xm:f>
            <x14:dxf>
              <fill>
                <patternFill>
                  <bgColor theme="0" tint="-0.14996795556505021"/>
                </patternFill>
              </fill>
            </x14:dxf>
          </x14:cfRule>
          <x14:cfRule type="cellIs" priority="190" operator="equal" id="{AAB7862D-2109-44F1-94A5-F5C9AC2EADC6}">
            <xm:f>'https://solidarias-my.sharepoint.com/personal/marisol_viveros_uaeos_gov_co/Documents/Varios/Planes integrados 2022/[MAPA_RIESGOS_UAEOS_2022.xlsx]Tabla probabiidad'!#REF!</xm:f>
            <x14:dxf>
              <fill>
                <patternFill>
                  <fgColor theme="6"/>
                </patternFill>
              </fill>
            </x14:dxf>
          </x14:cfRule>
          <x14:cfRule type="cellIs" priority="191" operator="equal" id="{56A29D00-CCBE-4858-AEB6-27079BCB143E}">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I59:I60</xm:sqref>
        </x14:conditionalFormatting>
        <x14:conditionalFormatting xmlns:xm="http://schemas.microsoft.com/office/excel/2006/main">
          <x14:cfRule type="containsText" priority="176" operator="containsText" id="{5344CB22-8730-4426-AC8F-9BF1E010ED2D}">
            <xm:f>NOT(ISERROR(SEARCH($I$69,I57)))</xm:f>
            <xm:f>$I$69</xm:f>
            <x14:dxf>
              <fill>
                <patternFill>
                  <fgColor rgb="FF92D050"/>
                  <bgColor rgb="FF92D050"/>
                </patternFill>
              </fill>
            </x14:dxf>
          </x14:cfRule>
          <x14:cfRule type="containsText" priority="177" operator="containsText" id="{7B6A2FF9-584B-4D4F-838A-94B62D3A4CCD}">
            <xm:f>NOT(ISERROR(SEARCH($I$70,I57)))</xm:f>
            <xm:f>$I$70</xm:f>
            <x14:dxf>
              <fill>
                <patternFill>
                  <bgColor rgb="FF00B050"/>
                </patternFill>
              </fill>
            </x14:dxf>
          </x14:cfRule>
          <x14:cfRule type="containsText" priority="178" operator="containsText" id="{E2EDDCD5-10C5-4F1F-AC34-095F1889878C}">
            <xm:f>NOT(ISERROR(SEARCH($I$73,I57)))</xm:f>
            <xm:f>$I$73</xm:f>
            <x14:dxf>
              <fill>
                <patternFill>
                  <bgColor rgb="FFFF0000"/>
                </patternFill>
              </fill>
            </x14:dxf>
          </x14:cfRule>
          <x14:cfRule type="containsText" priority="179" operator="containsText" id="{3E3D5441-3F97-4B3E-BFC3-7D9EA5E03B3B}">
            <xm:f>NOT(ISERROR(SEARCH($I$72,I57)))</xm:f>
            <xm:f>$I$72</xm:f>
            <x14:dxf>
              <fill>
                <patternFill>
                  <fgColor rgb="FFFFC000"/>
                  <bgColor rgb="FFFFC000"/>
                </patternFill>
              </fill>
            </x14:dxf>
          </x14:cfRule>
          <x14:cfRule type="containsText" priority="180" operator="containsText" id="{3E3BA53C-90D8-421A-9DC0-FB6520C9AA58}">
            <xm:f>NOT(ISERROR(SEARCH($I$71,I57)))</xm:f>
            <xm:f>$I$71</xm:f>
            <x14:dxf>
              <fill>
                <patternFill>
                  <fgColor rgb="FFFFFF00"/>
                  <bgColor rgb="FFFFFF00"/>
                </patternFill>
              </fill>
            </x14:dxf>
          </x14:cfRule>
          <x14:cfRule type="containsText" priority="181" operator="containsText" id="{19105806-58BD-4329-BF79-5B24535912DC}">
            <xm:f>NOT(ISERROR(SEARCH($I$70,I57)))</xm:f>
            <xm:f>$I$70</xm:f>
            <x14:dxf>
              <fill>
                <patternFill>
                  <bgColor theme="0" tint="-0.14996795556505021"/>
                </patternFill>
              </fill>
            </x14:dxf>
          </x14:cfRule>
          <x14:cfRule type="cellIs" priority="182" operator="equal" id="{F0DF262D-DA0D-4508-B81F-4F9EAFDC43D0}">
            <xm:f>'https://solidarias-my.sharepoint.com/personal/marisol_viveros_uaeos_gov_co/Documents/Varios/Planes integrados 2022/[MAPA_RIESGOS_UAEOS_2022.xlsx]Tabla probabiidad'!#REF!</xm:f>
            <x14:dxf>
              <fill>
                <patternFill>
                  <fgColor theme="6"/>
                </patternFill>
              </fill>
            </x14:dxf>
          </x14:cfRule>
          <x14:cfRule type="cellIs" priority="183" operator="equal" id="{CA9A1B95-2314-415D-9D5D-0B2701AE8010}">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I57</xm:sqref>
        </x14:conditionalFormatting>
        <x14:conditionalFormatting xmlns:xm="http://schemas.microsoft.com/office/excel/2006/main">
          <x14:cfRule type="containsText" priority="171" operator="containsText" id="{5F7CD9C7-F8B4-487E-9415-F0DC151A7CD2}">
            <xm:f>NOT(ISERROR(SEARCH($K$73,K59)))</xm:f>
            <xm:f>$K$73</xm:f>
            <x14:dxf>
              <fill>
                <patternFill>
                  <bgColor rgb="FFFF0000"/>
                </patternFill>
              </fill>
            </x14:dxf>
          </x14:cfRule>
          <x14:cfRule type="containsText" priority="172" operator="containsText" id="{A4964EC0-70CA-460D-A298-C5D9EF633771}">
            <xm:f>NOT(ISERROR(SEARCH($K$72,K59)))</xm:f>
            <xm:f>$K$72</xm:f>
            <x14:dxf>
              <fill>
                <patternFill>
                  <bgColor rgb="FFFFC000"/>
                </patternFill>
              </fill>
            </x14:dxf>
          </x14:cfRule>
          <x14:cfRule type="containsText" priority="173" operator="containsText" id="{E33E618E-5448-4873-9B4B-98FC820D21FE}">
            <xm:f>NOT(ISERROR(SEARCH($K$71,K59)))</xm:f>
            <xm:f>$K$71</xm:f>
            <x14:dxf>
              <fill>
                <patternFill>
                  <bgColor rgb="FFFFFF00"/>
                </patternFill>
              </fill>
            </x14:dxf>
          </x14:cfRule>
          <x14:cfRule type="containsText" priority="174" operator="containsText" id="{88FDB855-F5AB-41CC-87E6-0F0AAF87DDCA}">
            <xm:f>NOT(ISERROR(SEARCH($K$70,K59)))</xm:f>
            <xm:f>$K$70</xm:f>
            <x14:dxf>
              <fill>
                <patternFill>
                  <bgColor rgb="FF00B050"/>
                </patternFill>
              </fill>
            </x14:dxf>
          </x14:cfRule>
          <x14:cfRule type="containsText" priority="175" operator="containsText" id="{0C223E83-E940-4D83-9776-B8315EF6B452}">
            <xm:f>NOT(ISERROR(SEARCH($K$69,K59)))</xm:f>
            <xm:f>$K$69</xm:f>
            <x14:dxf>
              <fill>
                <patternFill>
                  <bgColor rgb="FF92D050"/>
                </patternFill>
              </fill>
            </x14:dxf>
          </x14:cfRule>
          <xm:sqref>K59</xm:sqref>
        </x14:conditionalFormatting>
        <x14:conditionalFormatting xmlns:xm="http://schemas.microsoft.com/office/excel/2006/main">
          <x14:cfRule type="containsText" priority="166" operator="containsText" id="{341D7023-91EE-4551-A25D-DAB2E1FB3F2C}">
            <xm:f>NOT(ISERROR(SEARCH($K$73,K57)))</xm:f>
            <xm:f>$K$73</xm:f>
            <x14:dxf>
              <fill>
                <patternFill>
                  <bgColor rgb="FFFF0000"/>
                </patternFill>
              </fill>
            </x14:dxf>
          </x14:cfRule>
          <x14:cfRule type="containsText" priority="167" operator="containsText" id="{C1096C6C-FFD8-4786-B5E4-AA0B5441417E}">
            <xm:f>NOT(ISERROR(SEARCH($K$72,K57)))</xm:f>
            <xm:f>$K$72</xm:f>
            <x14:dxf>
              <fill>
                <patternFill>
                  <bgColor rgb="FFFFC000"/>
                </patternFill>
              </fill>
            </x14:dxf>
          </x14:cfRule>
          <x14:cfRule type="containsText" priority="168" operator="containsText" id="{E49BD164-88F0-4B91-B6FC-312F609300FB}">
            <xm:f>NOT(ISERROR(SEARCH($K$71,K57)))</xm:f>
            <xm:f>$K$71</xm:f>
            <x14:dxf>
              <fill>
                <patternFill>
                  <bgColor rgb="FFFFFF00"/>
                </patternFill>
              </fill>
            </x14:dxf>
          </x14:cfRule>
          <x14:cfRule type="containsText" priority="169" operator="containsText" id="{ABC21BB8-C9CC-43C8-AB83-CC90B30D73D0}">
            <xm:f>NOT(ISERROR(SEARCH($K$70,K57)))</xm:f>
            <xm:f>$K$70</xm:f>
            <x14:dxf>
              <fill>
                <patternFill>
                  <bgColor rgb="FF00B050"/>
                </patternFill>
              </fill>
            </x14:dxf>
          </x14:cfRule>
          <x14:cfRule type="containsText" priority="170" operator="containsText" id="{46F2F6AB-8369-4D86-B3BC-13EF155C3632}">
            <xm:f>NOT(ISERROR(SEARCH($K$69,K57)))</xm:f>
            <xm:f>$K$69</xm:f>
            <x14:dxf>
              <fill>
                <patternFill>
                  <bgColor rgb="FF92D050"/>
                </patternFill>
              </fill>
            </x14:dxf>
          </x14:cfRule>
          <xm:sqref>K57</xm:sqref>
        </x14:conditionalFormatting>
        <x14:conditionalFormatting xmlns:xm="http://schemas.microsoft.com/office/excel/2006/main">
          <x14:cfRule type="containsText" priority="161" operator="containsText" id="{E17A0894-6330-4217-99BA-33EFAF85B3A5}">
            <xm:f>NOT(ISERROR(SEARCH($K$73,K60)))</xm:f>
            <xm:f>$K$73</xm:f>
            <x14:dxf>
              <fill>
                <patternFill>
                  <bgColor rgb="FFFF0000"/>
                </patternFill>
              </fill>
            </x14:dxf>
          </x14:cfRule>
          <x14:cfRule type="containsText" priority="162" operator="containsText" id="{69CB485B-0104-4469-8107-F79C3B4956A7}">
            <xm:f>NOT(ISERROR(SEARCH($K$72,K60)))</xm:f>
            <xm:f>$K$72</xm:f>
            <x14:dxf>
              <fill>
                <patternFill>
                  <bgColor rgb="FFFFC000"/>
                </patternFill>
              </fill>
            </x14:dxf>
          </x14:cfRule>
          <x14:cfRule type="containsText" priority="163" operator="containsText" id="{08D2D2D3-4B42-4B2A-ADAE-7BD8B24BA3D2}">
            <xm:f>NOT(ISERROR(SEARCH($K$71,K60)))</xm:f>
            <xm:f>$K$71</xm:f>
            <x14:dxf>
              <fill>
                <patternFill>
                  <bgColor rgb="FFFFFF00"/>
                </patternFill>
              </fill>
            </x14:dxf>
          </x14:cfRule>
          <x14:cfRule type="containsText" priority="164" operator="containsText" id="{4EFAB3C5-8760-4CE2-80B2-43C793816CE3}">
            <xm:f>NOT(ISERROR(SEARCH($K$70,K60)))</xm:f>
            <xm:f>$K$70</xm:f>
            <x14:dxf>
              <fill>
                <patternFill>
                  <bgColor rgb="FF00B050"/>
                </patternFill>
              </fill>
            </x14:dxf>
          </x14:cfRule>
          <x14:cfRule type="containsText" priority="165" operator="containsText" id="{86713947-F3CE-40FF-A894-D8A929E11371}">
            <xm:f>NOT(ISERROR(SEARCH($K$69,K60)))</xm:f>
            <xm:f>$K$69</xm:f>
            <x14:dxf>
              <fill>
                <patternFill>
                  <bgColor rgb="FF92D050"/>
                </patternFill>
              </fill>
            </x14:dxf>
          </x14:cfRule>
          <xm:sqref>K60</xm:sqref>
        </x14:conditionalFormatting>
        <x14:conditionalFormatting xmlns:xm="http://schemas.microsoft.com/office/excel/2006/main">
          <x14:cfRule type="containsText" priority="157" operator="containsText" id="{1F66F2BB-F1DA-478C-8838-06ED9E3E6121}">
            <xm:f>NOT(ISERROR(SEARCH($M$72,M57)))</xm:f>
            <xm:f>$M$72</xm:f>
            <x14:dxf>
              <fill>
                <patternFill>
                  <bgColor rgb="FFFF0000"/>
                </patternFill>
              </fill>
            </x14:dxf>
          </x14:cfRule>
          <x14:cfRule type="containsText" priority="158" operator="containsText" id="{A5C147A4-9F40-46D8-BF8D-9371E2E40DA3}">
            <xm:f>NOT(ISERROR(SEARCH($M$71,M57)))</xm:f>
            <xm:f>$M$71</xm:f>
            <x14:dxf>
              <fill>
                <patternFill>
                  <bgColor rgb="FFFFC000"/>
                </patternFill>
              </fill>
            </x14:dxf>
          </x14:cfRule>
          <x14:cfRule type="containsText" priority="159" operator="containsText" id="{49E7CB28-D08B-4596-BFDC-7A7E1EDFF05C}">
            <xm:f>NOT(ISERROR(SEARCH($M$70,M57)))</xm:f>
            <xm:f>$M$70</xm:f>
            <x14:dxf>
              <fill>
                <patternFill>
                  <bgColor rgb="FFFFFF00"/>
                </patternFill>
              </fill>
            </x14:dxf>
          </x14:cfRule>
          <x14:cfRule type="containsText" priority="160" operator="containsText" id="{7F589931-A6C1-4125-AAE5-464F0D60FBDD}">
            <xm:f>NOT(ISERROR(SEARCH($M$69,M57)))</xm:f>
            <xm:f>$M$69</xm:f>
            <x14:dxf>
              <fill>
                <patternFill>
                  <bgColor rgb="FF92D050"/>
                </patternFill>
              </fill>
            </x14:dxf>
          </x14:cfRule>
          <xm:sqref>M57</xm:sqref>
        </x14:conditionalFormatting>
        <x14:conditionalFormatting xmlns:xm="http://schemas.microsoft.com/office/excel/2006/main">
          <x14:cfRule type="containsText" priority="153" operator="containsText" id="{667DFE50-B8C5-403F-842E-8D953703153E}">
            <xm:f>NOT(ISERROR(SEARCH($M$72,M59)))</xm:f>
            <xm:f>$M$72</xm:f>
            <x14:dxf>
              <fill>
                <patternFill>
                  <bgColor rgb="FFFF0000"/>
                </patternFill>
              </fill>
            </x14:dxf>
          </x14:cfRule>
          <x14:cfRule type="containsText" priority="154" operator="containsText" id="{C40F549D-F891-4E30-BD23-808C54950EEA}">
            <xm:f>NOT(ISERROR(SEARCH($M$71,M59)))</xm:f>
            <xm:f>$M$71</xm:f>
            <x14:dxf>
              <fill>
                <patternFill>
                  <bgColor rgb="FFFFC000"/>
                </patternFill>
              </fill>
            </x14:dxf>
          </x14:cfRule>
          <x14:cfRule type="containsText" priority="155" operator="containsText" id="{909DC753-B141-4305-8121-CD4900A3C55B}">
            <xm:f>NOT(ISERROR(SEARCH($M$70,M59)))</xm:f>
            <xm:f>$M$70</xm:f>
            <x14:dxf>
              <fill>
                <patternFill>
                  <bgColor rgb="FFFFFF00"/>
                </patternFill>
              </fill>
            </x14:dxf>
          </x14:cfRule>
          <x14:cfRule type="containsText" priority="156" operator="containsText" id="{C26F32EC-D764-4991-965A-F615050E564E}">
            <xm:f>NOT(ISERROR(SEARCH($M$69,M59)))</xm:f>
            <xm:f>$M$69</xm:f>
            <x14:dxf>
              <fill>
                <patternFill>
                  <bgColor rgb="FF92D050"/>
                </patternFill>
              </fill>
            </x14:dxf>
          </x14:cfRule>
          <xm:sqref>M59:M60</xm:sqref>
        </x14:conditionalFormatting>
        <x14:conditionalFormatting xmlns:xm="http://schemas.microsoft.com/office/excel/2006/main">
          <x14:cfRule type="containsText" priority="149" operator="containsText" id="{2FE909F6-C45D-41D1-B849-F22E44516828}">
            <xm:f>NOT(ISERROR(SEARCH($M$72,AB57)))</xm:f>
            <xm:f>$M$72</xm:f>
            <x14:dxf>
              <fill>
                <patternFill>
                  <bgColor rgb="FFFF0000"/>
                </patternFill>
              </fill>
            </x14:dxf>
          </x14:cfRule>
          <x14:cfRule type="containsText" priority="150" operator="containsText" id="{3C7D132B-A7F5-4C13-BD23-ED4B26E2E5E2}">
            <xm:f>NOT(ISERROR(SEARCH($M$71,AB57)))</xm:f>
            <xm:f>$M$71</xm:f>
            <x14:dxf>
              <fill>
                <patternFill>
                  <bgColor rgb="FFFFC000"/>
                </patternFill>
              </fill>
            </x14:dxf>
          </x14:cfRule>
          <x14:cfRule type="containsText" priority="151" operator="containsText" id="{4975857E-13F5-4137-9319-9885EB0BFEF0}">
            <xm:f>NOT(ISERROR(SEARCH($M$70,AB57)))</xm:f>
            <xm:f>$M$70</xm:f>
            <x14:dxf>
              <fill>
                <patternFill>
                  <bgColor rgb="FFFFFF00"/>
                </patternFill>
              </fill>
            </x14:dxf>
          </x14:cfRule>
          <x14:cfRule type="containsText" priority="152" operator="containsText" id="{F34F28CD-EAE0-4914-BDB5-F46EDB019B25}">
            <xm:f>NOT(ISERROR(SEARCH($M$69,AB57)))</xm:f>
            <xm:f>$M$69</xm:f>
            <x14:dxf>
              <fill>
                <patternFill>
                  <bgColor rgb="FF92D050"/>
                </patternFill>
              </fill>
            </x14:dxf>
          </x14:cfRule>
          <xm:sqref>AB57</xm:sqref>
        </x14:conditionalFormatting>
        <x14:conditionalFormatting xmlns:xm="http://schemas.microsoft.com/office/excel/2006/main">
          <x14:cfRule type="containsText" priority="145" operator="containsText" id="{813EB3E1-1A27-4812-92C8-96BB907A31D5}">
            <xm:f>NOT(ISERROR(SEARCH($M$72,AB59)))</xm:f>
            <xm:f>$M$72</xm:f>
            <x14:dxf>
              <fill>
                <patternFill>
                  <bgColor rgb="FFFF0000"/>
                </patternFill>
              </fill>
            </x14:dxf>
          </x14:cfRule>
          <x14:cfRule type="containsText" priority="146" operator="containsText" id="{66513666-4EB3-4DB2-94EC-F04F28ED1E7E}">
            <xm:f>NOT(ISERROR(SEARCH($M$71,AB59)))</xm:f>
            <xm:f>$M$71</xm:f>
            <x14:dxf>
              <fill>
                <patternFill>
                  <bgColor rgb="FFFFC000"/>
                </patternFill>
              </fill>
            </x14:dxf>
          </x14:cfRule>
          <x14:cfRule type="containsText" priority="147" operator="containsText" id="{43DF3E35-7B45-458B-A883-D90682209F71}">
            <xm:f>NOT(ISERROR(SEARCH($M$70,AB59)))</xm:f>
            <xm:f>$M$70</xm:f>
            <x14:dxf>
              <fill>
                <patternFill>
                  <bgColor rgb="FFFFFF00"/>
                </patternFill>
              </fill>
            </x14:dxf>
          </x14:cfRule>
          <x14:cfRule type="containsText" priority="148" operator="containsText" id="{62837A07-60A3-487E-9040-8FEC68D88291}">
            <xm:f>NOT(ISERROR(SEARCH($M$69,AB59)))</xm:f>
            <xm:f>$M$69</xm:f>
            <x14:dxf>
              <fill>
                <patternFill>
                  <bgColor rgb="FF92D050"/>
                </patternFill>
              </fill>
            </x14:dxf>
          </x14:cfRule>
          <xm:sqref>AB59:AB60</xm:sqref>
        </x14:conditionalFormatting>
        <x14:conditionalFormatting xmlns:xm="http://schemas.microsoft.com/office/excel/2006/main">
          <x14:cfRule type="containsText" priority="140" operator="containsText" id="{99844D97-D570-45DD-804D-75619235BD16}">
            <xm:f>NOT(ISERROR(SEARCH($H$26,X62)))</xm:f>
            <xm:f>$H$26</xm:f>
            <x14:dxf>
              <fill>
                <patternFill>
                  <bgColor rgb="FFFF0000"/>
                </patternFill>
              </fill>
            </x14:dxf>
          </x14:cfRule>
          <x14:cfRule type="containsText" priority="141" operator="containsText" id="{0E9E6E6B-FECD-40D5-BE5A-959BDD9F85AC}">
            <xm:f>NOT(ISERROR(SEARCH($H$25,X62)))</xm:f>
            <xm:f>$H$25</xm:f>
            <x14:dxf>
              <fill>
                <patternFill>
                  <bgColor rgb="FFFFC000"/>
                </patternFill>
              </fill>
            </x14:dxf>
          </x14:cfRule>
          <x14:cfRule type="containsText" priority="142" operator="containsText" id="{9A13D1F7-CA77-4C6C-A751-B6CCBBBADD70}">
            <xm:f>NOT(ISERROR(SEARCH($H$24,X62)))</xm:f>
            <xm:f>$H$24</xm:f>
            <x14:dxf>
              <fill>
                <patternFill>
                  <bgColor rgb="FFFFFF00"/>
                </patternFill>
              </fill>
            </x14:dxf>
          </x14:cfRule>
          <x14:cfRule type="containsText" priority="143" operator="containsText" id="{2340EF5C-5F5A-4CCA-8A64-6EF7ACED1DAE}">
            <xm:f>NOT(ISERROR(SEARCH($H$23,X62)))</xm:f>
            <xm:f>$H$23</xm:f>
            <x14:dxf>
              <fill>
                <patternFill>
                  <bgColor rgb="FF00B050"/>
                </patternFill>
              </fill>
            </x14:dxf>
          </x14:cfRule>
          <x14:cfRule type="containsText" priority="144" operator="containsText" id="{B6F190A6-D1B3-4422-A382-EA1B794BE6DE}">
            <xm:f>NOT(ISERROR(SEARCH($H$22,X62)))</xm:f>
            <xm:f>$H$22</xm:f>
            <x14:dxf>
              <fill>
                <patternFill>
                  <bgColor rgb="FFADDB7B"/>
                </patternFill>
              </fill>
            </x14:dxf>
          </x14:cfRule>
          <xm:sqref>X62:X63</xm:sqref>
        </x14:conditionalFormatting>
        <x14:conditionalFormatting xmlns:xm="http://schemas.microsoft.com/office/excel/2006/main">
          <x14:cfRule type="containsText" priority="136" operator="containsText" id="{3023A1FD-F1BA-482A-9AE5-6FE67A6F0E15}">
            <xm:f>NOT(ISERROR(SEARCH($L$25,AB61)))</xm:f>
            <xm:f>$L$25</xm:f>
            <x14:dxf>
              <fill>
                <patternFill>
                  <bgColor rgb="FFFF0000"/>
                </patternFill>
              </fill>
            </x14:dxf>
          </x14:cfRule>
          <x14:cfRule type="containsText" priority="137" operator="containsText" id="{18281BD7-ACD8-40FE-A874-A9F07AF98FAA}">
            <xm:f>NOT(ISERROR(SEARCH($L$24,AB61)))</xm:f>
            <xm:f>$L$24</xm:f>
            <x14:dxf>
              <fill>
                <patternFill>
                  <bgColor rgb="FFFFC000"/>
                </patternFill>
              </fill>
            </x14:dxf>
          </x14:cfRule>
          <x14:cfRule type="containsText" priority="138" operator="containsText" id="{7FB1DA63-2D97-480D-993C-92DC91784974}">
            <xm:f>NOT(ISERROR(SEARCH($L$23,AB61)))</xm:f>
            <xm:f>$L$23</xm:f>
            <x14:dxf>
              <fill>
                <patternFill>
                  <bgColor rgb="FFFFFF00"/>
                </patternFill>
              </fill>
            </x14:dxf>
          </x14:cfRule>
          <x14:cfRule type="containsText" priority="139" operator="containsText" id="{5D584D8E-43F1-4F61-B2AC-3B856EB681F1}">
            <xm:f>NOT(ISERROR(SEARCH($L$22,AB61)))</xm:f>
            <xm:f>$L$22</xm:f>
            <x14:dxf>
              <fill>
                <patternFill>
                  <bgColor rgb="FF92D050"/>
                </patternFill>
              </fill>
            </x14:dxf>
          </x14:cfRule>
          <xm:sqref>AB61</xm:sqref>
        </x14:conditionalFormatting>
        <x14:conditionalFormatting xmlns:xm="http://schemas.microsoft.com/office/excel/2006/main">
          <x14:cfRule type="containsText" priority="132" operator="containsText" id="{8F393B22-BEC8-4FF7-8F35-9B1F5A91962C}">
            <xm:f>NOT(ISERROR(SEARCH($L$25,AB62)))</xm:f>
            <xm:f>$L$25</xm:f>
            <x14:dxf>
              <fill>
                <patternFill>
                  <bgColor rgb="FFFF0000"/>
                </patternFill>
              </fill>
            </x14:dxf>
          </x14:cfRule>
          <x14:cfRule type="containsText" priority="133" operator="containsText" id="{4F083443-8679-4DFA-8801-D77B83342D7D}">
            <xm:f>NOT(ISERROR(SEARCH($L$24,AB62)))</xm:f>
            <xm:f>$L$24</xm:f>
            <x14:dxf>
              <fill>
                <patternFill>
                  <bgColor rgb="FFFFC000"/>
                </patternFill>
              </fill>
            </x14:dxf>
          </x14:cfRule>
          <x14:cfRule type="containsText" priority="134" operator="containsText" id="{C36FF232-D938-4D2B-804A-DA0893275629}">
            <xm:f>NOT(ISERROR(SEARCH($L$23,AB62)))</xm:f>
            <xm:f>$L$23</xm:f>
            <x14:dxf>
              <fill>
                <patternFill>
                  <bgColor rgb="FFFFFF00"/>
                </patternFill>
              </fill>
            </x14:dxf>
          </x14:cfRule>
          <x14:cfRule type="containsText" priority="135" operator="containsText" id="{2DD1FE15-3A39-4E8A-B79C-7B541B4F06E8}">
            <xm:f>NOT(ISERROR(SEARCH($L$22,AB62)))</xm:f>
            <xm:f>$L$22</xm:f>
            <x14:dxf>
              <fill>
                <patternFill>
                  <bgColor rgb="FF92D050"/>
                </patternFill>
              </fill>
            </x14:dxf>
          </x14:cfRule>
          <xm:sqref>AB62:AB63</xm:sqref>
        </x14:conditionalFormatting>
        <x14:conditionalFormatting xmlns:xm="http://schemas.microsoft.com/office/excel/2006/main">
          <x14:cfRule type="containsText" priority="127" operator="containsText" id="{0A141508-1D13-47CE-A3E4-F64A16CAD434}">
            <xm:f>NOT(ISERROR(SEARCH($H$26,X61)))</xm:f>
            <xm:f>$H$26</xm:f>
            <x14:dxf>
              <fill>
                <patternFill>
                  <bgColor rgb="FFFF0000"/>
                </patternFill>
              </fill>
            </x14:dxf>
          </x14:cfRule>
          <x14:cfRule type="containsText" priority="128" operator="containsText" id="{8C99A42E-82E3-4D5F-A03B-DE77D3905802}">
            <xm:f>NOT(ISERROR(SEARCH($H$25,X61)))</xm:f>
            <xm:f>$H$25</xm:f>
            <x14:dxf>
              <fill>
                <patternFill>
                  <bgColor rgb="FFFFC000"/>
                </patternFill>
              </fill>
            </x14:dxf>
          </x14:cfRule>
          <x14:cfRule type="containsText" priority="129" operator="containsText" id="{874867AA-760B-43EE-BDB0-053B3943D4C5}">
            <xm:f>NOT(ISERROR(SEARCH($H$24,X61)))</xm:f>
            <xm:f>$H$24</xm:f>
            <x14:dxf>
              <fill>
                <patternFill>
                  <bgColor rgb="FFFFFF00"/>
                </patternFill>
              </fill>
            </x14:dxf>
          </x14:cfRule>
          <x14:cfRule type="containsText" priority="130" operator="containsText" id="{7A3BB4CA-02ED-4F0D-B420-F6305D872D71}">
            <xm:f>NOT(ISERROR(SEARCH($H$23,X61)))</xm:f>
            <xm:f>$H$23</xm:f>
            <x14:dxf>
              <fill>
                <patternFill>
                  <bgColor rgb="FF00B050"/>
                </patternFill>
              </fill>
            </x14:dxf>
          </x14:cfRule>
          <x14:cfRule type="containsText" priority="131" operator="containsText" id="{C70B396C-8370-4F93-9666-5D95B1465EAC}">
            <xm:f>NOT(ISERROR(SEARCH($H$22,X61)))</xm:f>
            <xm:f>$H$22</xm:f>
            <x14:dxf>
              <fill>
                <patternFill>
                  <bgColor rgb="FFADDB7B"/>
                </patternFill>
              </fill>
            </x14:dxf>
          </x14:cfRule>
          <xm:sqref>X61</xm:sqref>
        </x14:conditionalFormatting>
        <x14:conditionalFormatting xmlns:xm="http://schemas.microsoft.com/office/excel/2006/main">
          <x14:cfRule type="containsText" priority="122" operator="containsText" id="{C9FE58CC-4F8D-4C1F-8AD2-596A426143A5}">
            <xm:f>NOT(ISERROR(SEARCH($J$26,Z61)))</xm:f>
            <xm:f>$J$26</xm:f>
            <x14:dxf>
              <fill>
                <patternFill>
                  <bgColor rgb="FFFF0000"/>
                </patternFill>
              </fill>
            </x14:dxf>
          </x14:cfRule>
          <x14:cfRule type="containsText" priority="123" operator="containsText" id="{4B88FD86-F1D3-4661-88F3-50450E27D48A}">
            <xm:f>NOT(ISERROR(SEARCH($J$25,Z61)))</xm:f>
            <xm:f>$J$25</xm:f>
            <x14:dxf>
              <fill>
                <patternFill>
                  <bgColor rgb="FFFFC000"/>
                </patternFill>
              </fill>
            </x14:dxf>
          </x14:cfRule>
          <x14:cfRule type="containsText" priority="124" operator="containsText" id="{FFDBFF7D-08AB-46D5-9AFA-87F3430CFF15}">
            <xm:f>NOT(ISERROR(SEARCH($J$24,Z61)))</xm:f>
            <xm:f>$J$24</xm:f>
            <x14:dxf>
              <fill>
                <patternFill>
                  <bgColor rgb="FFFFFF00"/>
                </patternFill>
              </fill>
            </x14:dxf>
          </x14:cfRule>
          <x14:cfRule type="containsText" priority="125" operator="containsText" id="{B96EB7A8-4F59-4212-AF62-91269C198700}">
            <xm:f>NOT(ISERROR(SEARCH($J$23,Z61)))</xm:f>
            <xm:f>$J$23</xm:f>
            <x14:dxf>
              <fill>
                <patternFill>
                  <bgColor rgb="FF00B050"/>
                </patternFill>
              </fill>
            </x14:dxf>
          </x14:cfRule>
          <x14:cfRule type="containsText" priority="126" operator="containsText" id="{5D490C26-37B0-4139-B829-59FB566DA2F3}">
            <xm:f>NOT(ISERROR(SEARCH($J$22,Z61)))</xm:f>
            <xm:f>$J$22</xm:f>
            <x14:dxf>
              <fill>
                <patternFill>
                  <bgColor rgb="FF92D050"/>
                </patternFill>
              </fill>
            </x14:dxf>
          </x14:cfRule>
          <xm:sqref>Z61</xm:sqref>
        </x14:conditionalFormatting>
        <x14:conditionalFormatting xmlns:xm="http://schemas.microsoft.com/office/excel/2006/main">
          <x14:cfRule type="containsText" priority="117" operator="containsText" id="{94D64FD8-1B89-4C41-9CE0-C04195A596EB}">
            <xm:f>NOT(ISERROR(SEARCH($J$26,Z62)))</xm:f>
            <xm:f>$J$26</xm:f>
            <x14:dxf>
              <fill>
                <patternFill>
                  <bgColor rgb="FFFF0000"/>
                </patternFill>
              </fill>
            </x14:dxf>
          </x14:cfRule>
          <x14:cfRule type="containsText" priority="118" operator="containsText" id="{AFA96A25-ECDC-4D89-B7EB-388C17BF5B71}">
            <xm:f>NOT(ISERROR(SEARCH($J$25,Z62)))</xm:f>
            <xm:f>$J$25</xm:f>
            <x14:dxf>
              <fill>
                <patternFill>
                  <bgColor rgb="FFFFC000"/>
                </patternFill>
              </fill>
            </x14:dxf>
          </x14:cfRule>
          <x14:cfRule type="containsText" priority="119" operator="containsText" id="{ADA47F84-486F-43EF-B55A-71CE21F30043}">
            <xm:f>NOT(ISERROR(SEARCH($J$24,Z62)))</xm:f>
            <xm:f>$J$24</xm:f>
            <x14:dxf>
              <fill>
                <patternFill>
                  <bgColor rgb="FFFFFF00"/>
                </patternFill>
              </fill>
            </x14:dxf>
          </x14:cfRule>
          <x14:cfRule type="containsText" priority="120" operator="containsText" id="{AB66B74F-A349-4BD4-9CF3-FD9C9C750765}">
            <xm:f>NOT(ISERROR(SEARCH($J$23,Z62)))</xm:f>
            <xm:f>$J$23</xm:f>
            <x14:dxf>
              <fill>
                <patternFill>
                  <bgColor rgb="FF00B050"/>
                </patternFill>
              </fill>
            </x14:dxf>
          </x14:cfRule>
          <x14:cfRule type="containsText" priority="121" operator="containsText" id="{B39138AE-7A93-400B-AD41-0C6926F33915}">
            <xm:f>NOT(ISERROR(SEARCH($J$22,Z62)))</xm:f>
            <xm:f>$J$22</xm:f>
            <x14:dxf>
              <fill>
                <patternFill>
                  <bgColor rgb="FF92D050"/>
                </patternFill>
              </fill>
            </x14:dxf>
          </x14:cfRule>
          <xm:sqref>Z62</xm:sqref>
        </x14:conditionalFormatting>
        <x14:conditionalFormatting xmlns:xm="http://schemas.microsoft.com/office/excel/2006/main">
          <x14:cfRule type="containsText" priority="112" operator="containsText" id="{FD6DBDAE-F1D7-45C7-A98D-083CA1F8C8A7}">
            <xm:f>NOT(ISERROR(SEARCH($J$26,Z63)))</xm:f>
            <xm:f>$J$26</xm:f>
            <x14:dxf>
              <fill>
                <patternFill>
                  <bgColor rgb="FFFF0000"/>
                </patternFill>
              </fill>
            </x14:dxf>
          </x14:cfRule>
          <x14:cfRule type="containsText" priority="113" operator="containsText" id="{6FCAA8A1-ED9F-4A34-A7DB-72ADF4DAECA7}">
            <xm:f>NOT(ISERROR(SEARCH($J$25,Z63)))</xm:f>
            <xm:f>$J$25</xm:f>
            <x14:dxf>
              <fill>
                <patternFill>
                  <bgColor rgb="FFFFC000"/>
                </patternFill>
              </fill>
            </x14:dxf>
          </x14:cfRule>
          <x14:cfRule type="containsText" priority="114" operator="containsText" id="{47854F51-3C46-43F8-BFDD-B8C2ABA73D5F}">
            <xm:f>NOT(ISERROR(SEARCH($J$24,Z63)))</xm:f>
            <xm:f>$J$24</xm:f>
            <x14:dxf>
              <fill>
                <patternFill>
                  <bgColor rgb="FFFFFF00"/>
                </patternFill>
              </fill>
            </x14:dxf>
          </x14:cfRule>
          <x14:cfRule type="containsText" priority="115" operator="containsText" id="{DA3426C8-A4FB-4D41-8E76-DFDB0176BCCC}">
            <xm:f>NOT(ISERROR(SEARCH($J$23,Z63)))</xm:f>
            <xm:f>$J$23</xm:f>
            <x14:dxf>
              <fill>
                <patternFill>
                  <bgColor rgb="FF00B050"/>
                </patternFill>
              </fill>
            </x14:dxf>
          </x14:cfRule>
          <x14:cfRule type="containsText" priority="116" operator="containsText" id="{15FC2C2D-8447-46BC-AB24-72EF45519CFA}">
            <xm:f>NOT(ISERROR(SEARCH($J$22,Z63)))</xm:f>
            <xm:f>$J$22</xm:f>
            <x14:dxf>
              <fill>
                <patternFill>
                  <bgColor rgb="FF92D050"/>
                </patternFill>
              </fill>
            </x14:dxf>
          </x14:cfRule>
          <xm:sqref>Z63</xm:sqref>
        </x14:conditionalFormatting>
        <x14:conditionalFormatting xmlns:xm="http://schemas.microsoft.com/office/excel/2006/main">
          <x14:cfRule type="containsText" priority="104" operator="containsText" id="{0CB2F030-C67E-4B75-84B0-3035E76D74C2}">
            <xm:f>NOT(ISERROR(SEARCH($I$69,I61)))</xm:f>
            <xm:f>$I$69</xm:f>
            <x14:dxf>
              <fill>
                <patternFill>
                  <fgColor rgb="FF92D050"/>
                  <bgColor rgb="FF92D050"/>
                </patternFill>
              </fill>
            </x14:dxf>
          </x14:cfRule>
          <x14:cfRule type="containsText" priority="105" operator="containsText" id="{744575BC-BAC0-4E6A-9048-9ECDC8C54787}">
            <xm:f>NOT(ISERROR(SEARCH($I$70,I61)))</xm:f>
            <xm:f>$I$70</xm:f>
            <x14:dxf>
              <fill>
                <patternFill>
                  <bgColor rgb="FF00B050"/>
                </patternFill>
              </fill>
            </x14:dxf>
          </x14:cfRule>
          <x14:cfRule type="containsText" priority="106" operator="containsText" id="{4CA857F9-B018-4F37-9942-72EECD45BA20}">
            <xm:f>NOT(ISERROR(SEARCH($I$73,I61)))</xm:f>
            <xm:f>$I$73</xm:f>
            <x14:dxf>
              <fill>
                <patternFill>
                  <bgColor rgb="FFFF0000"/>
                </patternFill>
              </fill>
            </x14:dxf>
          </x14:cfRule>
          <x14:cfRule type="containsText" priority="107" operator="containsText" id="{EFBD7171-E119-4007-98EA-051A45924A36}">
            <xm:f>NOT(ISERROR(SEARCH($I$72,I61)))</xm:f>
            <xm:f>$I$72</xm:f>
            <x14:dxf>
              <fill>
                <patternFill>
                  <fgColor rgb="FFFFC000"/>
                  <bgColor rgb="FFFFC000"/>
                </patternFill>
              </fill>
            </x14:dxf>
          </x14:cfRule>
          <x14:cfRule type="containsText" priority="108" operator="containsText" id="{1D601115-427D-4381-BACF-5CAF8E804CBD}">
            <xm:f>NOT(ISERROR(SEARCH($I$71,I61)))</xm:f>
            <xm:f>$I$71</xm:f>
            <x14:dxf>
              <fill>
                <patternFill>
                  <fgColor rgb="FFFFFF00"/>
                  <bgColor rgb="FFFFFF00"/>
                </patternFill>
              </fill>
            </x14:dxf>
          </x14:cfRule>
          <x14:cfRule type="containsText" priority="109" operator="containsText" id="{5C9EA39E-CD7F-4346-8F7F-AE48404F8521}">
            <xm:f>NOT(ISERROR(SEARCH($I$70,I61)))</xm:f>
            <xm:f>$I$70</xm:f>
            <x14:dxf>
              <fill>
                <patternFill>
                  <bgColor theme="0" tint="-0.14996795556505021"/>
                </patternFill>
              </fill>
            </x14:dxf>
          </x14:cfRule>
          <x14:cfRule type="cellIs" priority="110" operator="equal" id="{0209FF7F-3F7D-46C3-874A-D779B175D100}">
            <xm:f>'https://solidarias-my.sharepoint.com/personal/marisol_viveros_uaeos_gov_co/Documents/Varios/Planes integrados 2022/[MAPA_RIESGOS_UAEOS_2022.xlsx]Tabla probabiidad'!#REF!</xm:f>
            <x14:dxf>
              <fill>
                <patternFill>
                  <fgColor theme="6"/>
                </patternFill>
              </fill>
            </x14:dxf>
          </x14:cfRule>
          <x14:cfRule type="cellIs" priority="111" operator="equal" id="{BD32C443-1156-4E17-9051-D85DC2C91E5F}">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I61:I63</xm:sqref>
        </x14:conditionalFormatting>
        <x14:conditionalFormatting xmlns:xm="http://schemas.microsoft.com/office/excel/2006/main">
          <x14:cfRule type="containsText" priority="99" operator="containsText" id="{2DEC48C0-F2B0-4611-9509-7AB9A3A55B30}">
            <xm:f>NOT(ISERROR(SEARCH($K$73,K61)))</xm:f>
            <xm:f>$K$73</xm:f>
            <x14:dxf>
              <fill>
                <patternFill>
                  <bgColor rgb="FFFF0000"/>
                </patternFill>
              </fill>
            </x14:dxf>
          </x14:cfRule>
          <x14:cfRule type="containsText" priority="100" operator="containsText" id="{57F8B72E-73DC-4C38-8843-40746E4BF7BC}">
            <xm:f>NOT(ISERROR(SEARCH($K$72,K61)))</xm:f>
            <xm:f>$K$72</xm:f>
            <x14:dxf>
              <fill>
                <patternFill>
                  <bgColor rgb="FFFFC000"/>
                </patternFill>
              </fill>
            </x14:dxf>
          </x14:cfRule>
          <x14:cfRule type="containsText" priority="101" operator="containsText" id="{CDD79F59-CCE9-432B-97A4-E2E2B9CD743C}">
            <xm:f>NOT(ISERROR(SEARCH($K$71,K61)))</xm:f>
            <xm:f>$K$71</xm:f>
            <x14:dxf>
              <fill>
                <patternFill>
                  <bgColor rgb="FFFFFF00"/>
                </patternFill>
              </fill>
            </x14:dxf>
          </x14:cfRule>
          <x14:cfRule type="containsText" priority="102" operator="containsText" id="{8FCAAF5D-3264-4377-A5AC-062D7402B642}">
            <xm:f>NOT(ISERROR(SEARCH($K$70,K61)))</xm:f>
            <xm:f>$K$70</xm:f>
            <x14:dxf>
              <fill>
                <patternFill>
                  <bgColor rgb="FF00B050"/>
                </patternFill>
              </fill>
            </x14:dxf>
          </x14:cfRule>
          <x14:cfRule type="containsText" priority="103" operator="containsText" id="{A99577E7-5839-47C4-9018-21E235F0B39E}">
            <xm:f>NOT(ISERROR(SEARCH($K$69,K61)))</xm:f>
            <xm:f>$K$69</xm:f>
            <x14:dxf>
              <fill>
                <patternFill>
                  <bgColor rgb="FF92D050"/>
                </patternFill>
              </fill>
            </x14:dxf>
          </x14:cfRule>
          <xm:sqref>K61</xm:sqref>
        </x14:conditionalFormatting>
        <x14:conditionalFormatting xmlns:xm="http://schemas.microsoft.com/office/excel/2006/main">
          <x14:cfRule type="containsText" priority="94" operator="containsText" id="{8B686D91-B1B9-4491-BE46-C9FD101EFFCD}">
            <xm:f>NOT(ISERROR(SEARCH($K$73,K62)))</xm:f>
            <xm:f>$K$73</xm:f>
            <x14:dxf>
              <fill>
                <patternFill>
                  <bgColor rgb="FFFF0000"/>
                </patternFill>
              </fill>
            </x14:dxf>
          </x14:cfRule>
          <x14:cfRule type="containsText" priority="95" operator="containsText" id="{DDD25D68-975D-4D3B-B340-D90F75339C25}">
            <xm:f>NOT(ISERROR(SEARCH($K$72,K62)))</xm:f>
            <xm:f>$K$72</xm:f>
            <x14:dxf>
              <fill>
                <patternFill>
                  <bgColor rgb="FFFFC000"/>
                </patternFill>
              </fill>
            </x14:dxf>
          </x14:cfRule>
          <x14:cfRule type="containsText" priority="96" operator="containsText" id="{2DF86D63-AFC4-4C43-B289-C1AC3AF28757}">
            <xm:f>NOT(ISERROR(SEARCH($K$71,K62)))</xm:f>
            <xm:f>$K$71</xm:f>
            <x14:dxf>
              <fill>
                <patternFill>
                  <bgColor rgb="FFFFFF00"/>
                </patternFill>
              </fill>
            </x14:dxf>
          </x14:cfRule>
          <x14:cfRule type="containsText" priority="97" operator="containsText" id="{8FD7E94E-2CCC-4DDF-A121-F75BC74E4D3A}">
            <xm:f>NOT(ISERROR(SEARCH($K$70,K62)))</xm:f>
            <xm:f>$K$70</xm:f>
            <x14:dxf>
              <fill>
                <patternFill>
                  <bgColor rgb="FF00B050"/>
                </patternFill>
              </fill>
            </x14:dxf>
          </x14:cfRule>
          <x14:cfRule type="containsText" priority="98" operator="containsText" id="{711562AA-2A44-41FD-8C88-07C5B5E5D30F}">
            <xm:f>NOT(ISERROR(SEARCH($K$69,K62)))</xm:f>
            <xm:f>$K$69</xm:f>
            <x14:dxf>
              <fill>
                <patternFill>
                  <bgColor rgb="FF92D050"/>
                </patternFill>
              </fill>
            </x14:dxf>
          </x14:cfRule>
          <xm:sqref>K62</xm:sqref>
        </x14:conditionalFormatting>
        <x14:conditionalFormatting xmlns:xm="http://schemas.microsoft.com/office/excel/2006/main">
          <x14:cfRule type="containsText" priority="89" operator="containsText" id="{FD907A96-0D02-4784-B8B8-9B49DB151DFC}">
            <xm:f>NOT(ISERROR(SEARCH($K$73,K63)))</xm:f>
            <xm:f>$K$73</xm:f>
            <x14:dxf>
              <fill>
                <patternFill>
                  <bgColor rgb="FFFF0000"/>
                </patternFill>
              </fill>
            </x14:dxf>
          </x14:cfRule>
          <x14:cfRule type="containsText" priority="90" operator="containsText" id="{CA78995B-AE7B-4A19-A624-45D3B4617A1E}">
            <xm:f>NOT(ISERROR(SEARCH($K$72,K63)))</xm:f>
            <xm:f>$K$72</xm:f>
            <x14:dxf>
              <fill>
                <patternFill>
                  <bgColor rgb="FFFFC000"/>
                </patternFill>
              </fill>
            </x14:dxf>
          </x14:cfRule>
          <x14:cfRule type="containsText" priority="91" operator="containsText" id="{F11C60CE-62D9-4B9B-9DDA-D53947C60974}">
            <xm:f>NOT(ISERROR(SEARCH($K$71,K63)))</xm:f>
            <xm:f>$K$71</xm:f>
            <x14:dxf>
              <fill>
                <patternFill>
                  <bgColor rgb="FFFFFF00"/>
                </patternFill>
              </fill>
            </x14:dxf>
          </x14:cfRule>
          <x14:cfRule type="containsText" priority="92" operator="containsText" id="{3414AB4D-202A-486C-AC99-A79F5E5CFDB7}">
            <xm:f>NOT(ISERROR(SEARCH($K$70,K63)))</xm:f>
            <xm:f>$K$70</xm:f>
            <x14:dxf>
              <fill>
                <patternFill>
                  <bgColor rgb="FF00B050"/>
                </patternFill>
              </fill>
            </x14:dxf>
          </x14:cfRule>
          <x14:cfRule type="containsText" priority="93" operator="containsText" id="{3888188B-8D29-4CEF-BD7A-BFA55133F1C1}">
            <xm:f>NOT(ISERROR(SEARCH($K$69,K63)))</xm:f>
            <xm:f>$K$69</xm:f>
            <x14:dxf>
              <fill>
                <patternFill>
                  <bgColor rgb="FF92D050"/>
                </patternFill>
              </fill>
            </x14:dxf>
          </x14:cfRule>
          <xm:sqref>K63</xm:sqref>
        </x14:conditionalFormatting>
        <x14:conditionalFormatting xmlns:xm="http://schemas.microsoft.com/office/excel/2006/main">
          <x14:cfRule type="containsText" priority="85" operator="containsText" id="{81EC7DAC-19FF-41D0-80F6-0A582959D3E1}">
            <xm:f>NOT(ISERROR(SEARCH($M$72,M61)))</xm:f>
            <xm:f>$M$72</xm:f>
            <x14:dxf>
              <fill>
                <patternFill>
                  <bgColor rgb="FFFF0000"/>
                </patternFill>
              </fill>
            </x14:dxf>
          </x14:cfRule>
          <x14:cfRule type="containsText" priority="86" operator="containsText" id="{2A6D238F-DE5D-4249-B799-6704CBD33D21}">
            <xm:f>NOT(ISERROR(SEARCH($M$71,M61)))</xm:f>
            <xm:f>$M$71</xm:f>
            <x14:dxf>
              <fill>
                <patternFill>
                  <bgColor rgb="FFFFC000"/>
                </patternFill>
              </fill>
            </x14:dxf>
          </x14:cfRule>
          <x14:cfRule type="containsText" priority="87" operator="containsText" id="{BF2CF665-2A02-46CC-9FD8-35FDA25C845C}">
            <xm:f>NOT(ISERROR(SEARCH($M$70,M61)))</xm:f>
            <xm:f>$M$70</xm:f>
            <x14:dxf>
              <fill>
                <patternFill>
                  <bgColor rgb="FFFFFF00"/>
                </patternFill>
              </fill>
            </x14:dxf>
          </x14:cfRule>
          <x14:cfRule type="containsText" priority="88" operator="containsText" id="{FCD0921C-4034-4CE0-9097-F3422483A345}">
            <xm:f>NOT(ISERROR(SEARCH($M$69,M61)))</xm:f>
            <xm:f>$M$69</xm:f>
            <x14:dxf>
              <fill>
                <patternFill>
                  <bgColor rgb="FF92D050"/>
                </patternFill>
              </fill>
            </x14:dxf>
          </x14:cfRule>
          <xm:sqref>M61</xm:sqref>
        </x14:conditionalFormatting>
        <x14:conditionalFormatting xmlns:xm="http://schemas.microsoft.com/office/excel/2006/main">
          <x14:cfRule type="containsText" priority="81" operator="containsText" id="{ACF6CD44-F732-476F-9354-5E2B6817B40A}">
            <xm:f>NOT(ISERROR(SEARCH($M$72,M62)))</xm:f>
            <xm:f>$M$72</xm:f>
            <x14:dxf>
              <fill>
                <patternFill>
                  <bgColor rgb="FFFF0000"/>
                </patternFill>
              </fill>
            </x14:dxf>
          </x14:cfRule>
          <x14:cfRule type="containsText" priority="82" operator="containsText" id="{4E856D37-159A-4258-8F60-2571C093B3C2}">
            <xm:f>NOT(ISERROR(SEARCH($M$71,M62)))</xm:f>
            <xm:f>$M$71</xm:f>
            <x14:dxf>
              <fill>
                <patternFill>
                  <bgColor rgb="FFFFC000"/>
                </patternFill>
              </fill>
            </x14:dxf>
          </x14:cfRule>
          <x14:cfRule type="containsText" priority="83" operator="containsText" id="{EAFFC7F7-4326-4588-82B0-747DBB308903}">
            <xm:f>NOT(ISERROR(SEARCH($M$70,M62)))</xm:f>
            <xm:f>$M$70</xm:f>
            <x14:dxf>
              <fill>
                <patternFill>
                  <bgColor rgb="FFFFFF00"/>
                </patternFill>
              </fill>
            </x14:dxf>
          </x14:cfRule>
          <x14:cfRule type="containsText" priority="84" operator="containsText" id="{5FFC096E-8CDB-4922-AB46-D2F25C0BD5E1}">
            <xm:f>NOT(ISERROR(SEARCH($M$69,M62)))</xm:f>
            <xm:f>$M$69</xm:f>
            <x14:dxf>
              <fill>
                <patternFill>
                  <bgColor rgb="FF92D050"/>
                </patternFill>
              </fill>
            </x14:dxf>
          </x14:cfRule>
          <xm:sqref>M62:M63</xm:sqref>
        </x14:conditionalFormatting>
        <x14:conditionalFormatting xmlns:xm="http://schemas.microsoft.com/office/excel/2006/main">
          <x14:cfRule type="containsText" priority="73" operator="containsText" id="{14BCA402-4A32-41B3-A8A7-5A3CB33349E6}">
            <xm:f>NOT(ISERROR(SEARCH($I$69,I41)))</xm:f>
            <xm:f>$I$69</xm:f>
            <x14:dxf>
              <fill>
                <patternFill>
                  <fgColor rgb="FF92D050"/>
                  <bgColor rgb="FF92D050"/>
                </patternFill>
              </fill>
            </x14:dxf>
          </x14:cfRule>
          <x14:cfRule type="containsText" priority="74" operator="containsText" id="{8F37B45F-A0CD-488E-AB43-70DF5573416F}">
            <xm:f>NOT(ISERROR(SEARCH($I$70,I41)))</xm:f>
            <xm:f>$I$70</xm:f>
            <x14:dxf>
              <fill>
                <patternFill>
                  <bgColor rgb="FF00B050"/>
                </patternFill>
              </fill>
            </x14:dxf>
          </x14:cfRule>
          <x14:cfRule type="containsText" priority="75" operator="containsText" id="{7FD253BA-1320-4CD3-817F-A99F7E75B637}">
            <xm:f>NOT(ISERROR(SEARCH($I$73,I41)))</xm:f>
            <xm:f>$I$73</xm:f>
            <x14:dxf>
              <fill>
                <patternFill>
                  <bgColor rgb="FFFF0000"/>
                </patternFill>
              </fill>
            </x14:dxf>
          </x14:cfRule>
          <x14:cfRule type="containsText" priority="76" operator="containsText" id="{DCA89429-1857-4471-9321-1B38240758A2}">
            <xm:f>NOT(ISERROR(SEARCH($I$72,I41)))</xm:f>
            <xm:f>$I$72</xm:f>
            <x14:dxf>
              <fill>
                <patternFill>
                  <fgColor rgb="FFFFC000"/>
                  <bgColor rgb="FFFFC000"/>
                </patternFill>
              </fill>
            </x14:dxf>
          </x14:cfRule>
          <x14:cfRule type="containsText" priority="77" operator="containsText" id="{BBCE203A-322F-4D8A-81B4-741119936F93}">
            <xm:f>NOT(ISERROR(SEARCH($I$71,I41)))</xm:f>
            <xm:f>$I$71</xm:f>
            <x14:dxf>
              <fill>
                <patternFill>
                  <fgColor rgb="FFFFFF00"/>
                  <bgColor rgb="FFFFFF00"/>
                </patternFill>
              </fill>
            </x14:dxf>
          </x14:cfRule>
          <x14:cfRule type="containsText" priority="78" operator="containsText" id="{93B2264A-DF6C-4BAA-8910-155BED38CBB3}">
            <xm:f>NOT(ISERROR(SEARCH($I$70,I41)))</xm:f>
            <xm:f>$I$70</xm:f>
            <x14:dxf>
              <fill>
                <patternFill>
                  <bgColor theme="0" tint="-0.14996795556505021"/>
                </patternFill>
              </fill>
            </x14:dxf>
          </x14:cfRule>
          <x14:cfRule type="cellIs" priority="79" operator="equal" id="{804E6A2C-0183-4C72-9A9E-39B3F562FB01}">
            <xm:f>'https://solidarias-my.sharepoint.com/personal/marisol_viveros_uaeos_gov_co/Documents/Varios/Planes integrados 2022/[MAPA_RIESGOS_UAEOS_2022.xlsx]Tabla probabiidad'!#REF!</xm:f>
            <x14:dxf>
              <fill>
                <patternFill>
                  <fgColor theme="6"/>
                </patternFill>
              </fill>
            </x14:dxf>
          </x14:cfRule>
          <x14:cfRule type="cellIs" priority="80" operator="equal" id="{DCE6A4FC-B875-4E89-8BF7-B37BA83E598D}">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I41</xm:sqref>
        </x14:conditionalFormatting>
        <x14:conditionalFormatting xmlns:xm="http://schemas.microsoft.com/office/excel/2006/main">
          <x14:cfRule type="containsText" priority="65" operator="containsText" id="{41B9B0A2-4E54-4A33-8CB2-8CCD0E73C3B0}">
            <xm:f>NOT(ISERROR(SEARCH($I$69,I42)))</xm:f>
            <xm:f>$I$69</xm:f>
            <x14:dxf>
              <fill>
                <patternFill>
                  <fgColor rgb="FF92D050"/>
                  <bgColor rgb="FF92D050"/>
                </patternFill>
              </fill>
            </x14:dxf>
          </x14:cfRule>
          <x14:cfRule type="containsText" priority="66" operator="containsText" id="{6797EC21-FC24-41E6-B9DD-A92C0AFA82F4}">
            <xm:f>NOT(ISERROR(SEARCH($I$70,I42)))</xm:f>
            <xm:f>$I$70</xm:f>
            <x14:dxf>
              <fill>
                <patternFill>
                  <bgColor rgb="FF00B050"/>
                </patternFill>
              </fill>
            </x14:dxf>
          </x14:cfRule>
          <x14:cfRule type="containsText" priority="67" operator="containsText" id="{58EB3DB7-2823-4E85-8E79-A08902F72302}">
            <xm:f>NOT(ISERROR(SEARCH($I$73,I42)))</xm:f>
            <xm:f>$I$73</xm:f>
            <x14:dxf>
              <fill>
                <patternFill>
                  <bgColor rgb="FFFF0000"/>
                </patternFill>
              </fill>
            </x14:dxf>
          </x14:cfRule>
          <x14:cfRule type="containsText" priority="68" operator="containsText" id="{44794E1D-E150-4815-8098-F865DEAE60AD}">
            <xm:f>NOT(ISERROR(SEARCH($I$72,I42)))</xm:f>
            <xm:f>$I$72</xm:f>
            <x14:dxf>
              <fill>
                <patternFill>
                  <fgColor rgb="FFFFC000"/>
                  <bgColor rgb="FFFFC000"/>
                </patternFill>
              </fill>
            </x14:dxf>
          </x14:cfRule>
          <x14:cfRule type="containsText" priority="69" operator="containsText" id="{4A453C11-6B12-41E8-BCFB-D8418F0D415D}">
            <xm:f>NOT(ISERROR(SEARCH($I$71,I42)))</xm:f>
            <xm:f>$I$71</xm:f>
            <x14:dxf>
              <fill>
                <patternFill>
                  <fgColor rgb="FFFFFF00"/>
                  <bgColor rgb="FFFFFF00"/>
                </patternFill>
              </fill>
            </x14:dxf>
          </x14:cfRule>
          <x14:cfRule type="containsText" priority="70" operator="containsText" id="{83AEA338-54D2-4D03-AF53-65529E68DC9A}">
            <xm:f>NOT(ISERROR(SEARCH($I$70,I42)))</xm:f>
            <xm:f>$I$70</xm:f>
            <x14:dxf>
              <fill>
                <patternFill>
                  <bgColor theme="0" tint="-0.14996795556505021"/>
                </patternFill>
              </fill>
            </x14:dxf>
          </x14:cfRule>
          <x14:cfRule type="cellIs" priority="71" operator="equal" id="{D52CBE2E-C8FA-4948-8006-67ED5C91C2BE}">
            <xm:f>'https://solidarias-my.sharepoint.com/personal/marisol_viveros_uaeos_gov_co/Documents/Varios/Planes integrados 2022/[MAPA_RIESGOS_UAEOS_2022.xlsx]Tabla probabiidad'!#REF!</xm:f>
            <x14:dxf>
              <fill>
                <patternFill>
                  <fgColor theme="6"/>
                </patternFill>
              </fill>
            </x14:dxf>
          </x14:cfRule>
          <x14:cfRule type="cellIs" priority="72" operator="equal" id="{A30A00DE-9061-46B4-BCD0-BB5C9A37307B}">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I42</xm:sqref>
        </x14:conditionalFormatting>
        <x14:conditionalFormatting xmlns:xm="http://schemas.microsoft.com/office/excel/2006/main">
          <x14:cfRule type="containsText" priority="57" operator="containsText" id="{760C3025-46A2-4511-B552-45CDFB037354}">
            <xm:f>NOT(ISERROR(SEARCH($I$69,I43)))</xm:f>
            <xm:f>$I$69</xm:f>
            <x14:dxf>
              <fill>
                <patternFill>
                  <fgColor rgb="FF92D050"/>
                  <bgColor rgb="FF92D050"/>
                </patternFill>
              </fill>
            </x14:dxf>
          </x14:cfRule>
          <x14:cfRule type="containsText" priority="58" operator="containsText" id="{DBDBFB95-3A33-4E8E-9DBB-5A9EDEB1B2FC}">
            <xm:f>NOT(ISERROR(SEARCH($I$70,I43)))</xm:f>
            <xm:f>$I$70</xm:f>
            <x14:dxf>
              <fill>
                <patternFill>
                  <bgColor rgb="FF00B050"/>
                </patternFill>
              </fill>
            </x14:dxf>
          </x14:cfRule>
          <x14:cfRule type="containsText" priority="59" operator="containsText" id="{6AF61643-6E0B-40B2-B240-75D4798BB0F2}">
            <xm:f>NOT(ISERROR(SEARCH($I$73,I43)))</xm:f>
            <xm:f>$I$73</xm:f>
            <x14:dxf>
              <fill>
                <patternFill>
                  <bgColor rgb="FFFF0000"/>
                </patternFill>
              </fill>
            </x14:dxf>
          </x14:cfRule>
          <x14:cfRule type="containsText" priority="60" operator="containsText" id="{5349EE0D-1EFA-4790-B542-56649BAE22DF}">
            <xm:f>NOT(ISERROR(SEARCH($I$72,I43)))</xm:f>
            <xm:f>$I$72</xm:f>
            <x14:dxf>
              <fill>
                <patternFill>
                  <fgColor rgb="FFFFC000"/>
                  <bgColor rgb="FFFFC000"/>
                </patternFill>
              </fill>
            </x14:dxf>
          </x14:cfRule>
          <x14:cfRule type="containsText" priority="61" operator="containsText" id="{D9708DFE-7464-4F78-A327-516CA4789737}">
            <xm:f>NOT(ISERROR(SEARCH($I$71,I43)))</xm:f>
            <xm:f>$I$71</xm:f>
            <x14:dxf>
              <fill>
                <patternFill>
                  <fgColor rgb="FFFFFF00"/>
                  <bgColor rgb="FFFFFF00"/>
                </patternFill>
              </fill>
            </x14:dxf>
          </x14:cfRule>
          <x14:cfRule type="containsText" priority="62" operator="containsText" id="{DB131D8F-1A19-44C7-BB03-A836CEA65D25}">
            <xm:f>NOT(ISERROR(SEARCH($I$70,I43)))</xm:f>
            <xm:f>$I$70</xm:f>
            <x14:dxf>
              <fill>
                <patternFill>
                  <bgColor theme="0" tint="-0.14996795556505021"/>
                </patternFill>
              </fill>
            </x14:dxf>
          </x14:cfRule>
          <x14:cfRule type="cellIs" priority="63" operator="equal" id="{8993083C-9304-40F8-BFEE-1A8BF32531A8}">
            <xm:f>'https://solidarias-my.sharepoint.com/personal/marisol_viveros_uaeos_gov_co/Documents/Varios/Planes integrados 2022/[MAPA_RIESGOS_UAEOS_2022.xlsx]Tabla probabiidad'!#REF!</xm:f>
            <x14:dxf>
              <fill>
                <patternFill>
                  <fgColor theme="6"/>
                </patternFill>
              </fill>
            </x14:dxf>
          </x14:cfRule>
          <x14:cfRule type="cellIs" priority="64" operator="equal" id="{3C235105-BFFC-4F21-B56A-A7E1978BC555}">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I43</xm:sqref>
        </x14:conditionalFormatting>
        <x14:conditionalFormatting xmlns:xm="http://schemas.microsoft.com/office/excel/2006/main">
          <x14:cfRule type="containsText" priority="52" operator="containsText" id="{05471A3F-F793-4D35-BC0F-E7F3CB0A3953}">
            <xm:f>NOT(ISERROR(SEARCH($K$73,K41)))</xm:f>
            <xm:f>$K$73</xm:f>
            <x14:dxf>
              <fill>
                <patternFill>
                  <bgColor rgb="FFFF0000"/>
                </patternFill>
              </fill>
            </x14:dxf>
          </x14:cfRule>
          <x14:cfRule type="containsText" priority="53" operator="containsText" id="{A4C9B2D8-A31E-49BC-8EDF-6DEC3D3B096E}">
            <xm:f>NOT(ISERROR(SEARCH($K$72,K41)))</xm:f>
            <xm:f>$K$72</xm:f>
            <x14:dxf>
              <fill>
                <patternFill>
                  <bgColor rgb="FFFFC000"/>
                </patternFill>
              </fill>
            </x14:dxf>
          </x14:cfRule>
          <x14:cfRule type="containsText" priority="54" operator="containsText" id="{6C9C60D9-27E0-46FD-B006-C92BB402AC2A}">
            <xm:f>NOT(ISERROR(SEARCH($K$71,K41)))</xm:f>
            <xm:f>$K$71</xm:f>
            <x14:dxf>
              <fill>
                <patternFill>
                  <bgColor rgb="FFFFFF00"/>
                </patternFill>
              </fill>
            </x14:dxf>
          </x14:cfRule>
          <x14:cfRule type="containsText" priority="55" operator="containsText" id="{0C7656A2-9BBC-46FF-86ED-D5B38BE4CCB9}">
            <xm:f>NOT(ISERROR(SEARCH($K$70,K41)))</xm:f>
            <xm:f>$K$70</xm:f>
            <x14:dxf>
              <fill>
                <patternFill>
                  <bgColor rgb="FF00B050"/>
                </patternFill>
              </fill>
            </x14:dxf>
          </x14:cfRule>
          <x14:cfRule type="containsText" priority="56" operator="containsText" id="{AAD4D8DB-353E-4A6F-868B-8F5500C2C74F}">
            <xm:f>NOT(ISERROR(SEARCH($K$69,K41)))</xm:f>
            <xm:f>$K$69</xm:f>
            <x14:dxf>
              <fill>
                <patternFill>
                  <bgColor rgb="FF92D050"/>
                </patternFill>
              </fill>
            </x14:dxf>
          </x14:cfRule>
          <xm:sqref>K41:K42</xm:sqref>
        </x14:conditionalFormatting>
        <x14:conditionalFormatting xmlns:xm="http://schemas.microsoft.com/office/excel/2006/main">
          <x14:cfRule type="containsText" priority="47" operator="containsText" id="{BB89D67E-3A21-4B66-87F1-BA9B02298503}">
            <xm:f>NOT(ISERROR(SEARCH($K$73,K43)))</xm:f>
            <xm:f>$K$73</xm:f>
            <x14:dxf>
              <fill>
                <patternFill>
                  <bgColor rgb="FFFF0000"/>
                </patternFill>
              </fill>
            </x14:dxf>
          </x14:cfRule>
          <x14:cfRule type="containsText" priority="48" operator="containsText" id="{D17189F8-5A00-480F-9CD4-180FD43533E4}">
            <xm:f>NOT(ISERROR(SEARCH($K$72,K43)))</xm:f>
            <xm:f>$K$72</xm:f>
            <x14:dxf>
              <fill>
                <patternFill>
                  <bgColor rgb="FFFFC000"/>
                </patternFill>
              </fill>
            </x14:dxf>
          </x14:cfRule>
          <x14:cfRule type="containsText" priority="49" operator="containsText" id="{4A78CB33-2702-458F-8D4D-84A6C4161BC4}">
            <xm:f>NOT(ISERROR(SEARCH($K$71,K43)))</xm:f>
            <xm:f>$K$71</xm:f>
            <x14:dxf>
              <fill>
                <patternFill>
                  <bgColor rgb="FFFFFF00"/>
                </patternFill>
              </fill>
            </x14:dxf>
          </x14:cfRule>
          <x14:cfRule type="containsText" priority="50" operator="containsText" id="{9BD4ADC0-D58D-4593-A4C9-7A2EF31FDB25}">
            <xm:f>NOT(ISERROR(SEARCH($K$70,K43)))</xm:f>
            <xm:f>$K$70</xm:f>
            <x14:dxf>
              <fill>
                <patternFill>
                  <bgColor rgb="FF00B050"/>
                </patternFill>
              </fill>
            </x14:dxf>
          </x14:cfRule>
          <x14:cfRule type="containsText" priority="51" operator="containsText" id="{8160DB84-6737-4702-846E-F3FA50474736}">
            <xm:f>NOT(ISERROR(SEARCH($K$69,K43)))</xm:f>
            <xm:f>$K$69</xm:f>
            <x14:dxf>
              <fill>
                <patternFill>
                  <bgColor rgb="FF92D050"/>
                </patternFill>
              </fill>
            </x14:dxf>
          </x14:cfRule>
          <xm:sqref>K43</xm:sqref>
        </x14:conditionalFormatting>
        <x14:conditionalFormatting xmlns:xm="http://schemas.microsoft.com/office/excel/2006/main">
          <x14:cfRule type="containsText" priority="43" operator="containsText" id="{2FA74416-BCF1-4FC4-BF60-0097F33AF77F}">
            <xm:f>NOT(ISERROR(SEARCH($M$72,M41)))</xm:f>
            <xm:f>$M$72</xm:f>
            <x14:dxf>
              <fill>
                <patternFill>
                  <bgColor rgb="FFFF0000"/>
                </patternFill>
              </fill>
            </x14:dxf>
          </x14:cfRule>
          <x14:cfRule type="containsText" priority="44" operator="containsText" id="{FF481B42-04EB-4ED5-8656-CF6C265D1727}">
            <xm:f>NOT(ISERROR(SEARCH($M$71,M41)))</xm:f>
            <xm:f>$M$71</xm:f>
            <x14:dxf>
              <fill>
                <patternFill>
                  <bgColor rgb="FFFFC000"/>
                </patternFill>
              </fill>
            </x14:dxf>
          </x14:cfRule>
          <x14:cfRule type="containsText" priority="45" operator="containsText" id="{324A1117-2033-4993-9EC3-761C6EE03E8F}">
            <xm:f>NOT(ISERROR(SEARCH($M$70,M41)))</xm:f>
            <xm:f>$M$70</xm:f>
            <x14:dxf>
              <fill>
                <patternFill>
                  <bgColor rgb="FFFFFF00"/>
                </patternFill>
              </fill>
            </x14:dxf>
          </x14:cfRule>
          <x14:cfRule type="containsText" priority="46" operator="containsText" id="{05756B77-B4A8-44FE-A3E8-03926E3C7E2F}">
            <xm:f>NOT(ISERROR(SEARCH($M$69,M41)))</xm:f>
            <xm:f>$M$69</xm:f>
            <x14:dxf>
              <fill>
                <patternFill>
                  <bgColor rgb="FF92D050"/>
                </patternFill>
              </fill>
            </x14:dxf>
          </x14:cfRule>
          <xm:sqref>M41</xm:sqref>
        </x14:conditionalFormatting>
        <x14:conditionalFormatting xmlns:xm="http://schemas.microsoft.com/office/excel/2006/main">
          <x14:cfRule type="containsText" priority="39" operator="containsText" id="{93C6EA7B-7641-4BB3-B5AC-CDF35DC12A22}">
            <xm:f>NOT(ISERROR(SEARCH($M$72,M42)))</xm:f>
            <xm:f>$M$72</xm:f>
            <x14:dxf>
              <fill>
                <patternFill>
                  <bgColor rgb="FFFF0000"/>
                </patternFill>
              </fill>
            </x14:dxf>
          </x14:cfRule>
          <x14:cfRule type="containsText" priority="40" operator="containsText" id="{6E5A87BE-8B41-4B59-B54D-3D24B90A501C}">
            <xm:f>NOT(ISERROR(SEARCH($M$71,M42)))</xm:f>
            <xm:f>$M$71</xm:f>
            <x14:dxf>
              <fill>
                <patternFill>
                  <bgColor rgb="FFFFC000"/>
                </patternFill>
              </fill>
            </x14:dxf>
          </x14:cfRule>
          <x14:cfRule type="containsText" priority="41" operator="containsText" id="{4FE95736-D83D-4B9B-8D5B-B9E3B66A3DDE}">
            <xm:f>NOT(ISERROR(SEARCH($M$70,M42)))</xm:f>
            <xm:f>$M$70</xm:f>
            <x14:dxf>
              <fill>
                <patternFill>
                  <bgColor rgb="FFFFFF00"/>
                </patternFill>
              </fill>
            </x14:dxf>
          </x14:cfRule>
          <x14:cfRule type="containsText" priority="42" operator="containsText" id="{AB47954E-4A72-4F33-8072-BD27F609941F}">
            <xm:f>NOT(ISERROR(SEARCH($M$69,M42)))</xm:f>
            <xm:f>$M$69</xm:f>
            <x14:dxf>
              <fill>
                <patternFill>
                  <bgColor rgb="FF92D050"/>
                </patternFill>
              </fill>
            </x14:dxf>
          </x14:cfRule>
          <xm:sqref>M42:M43</xm:sqref>
        </x14:conditionalFormatting>
        <x14:conditionalFormatting xmlns:xm="http://schemas.microsoft.com/office/excel/2006/main">
          <x14:cfRule type="containsText" priority="31" operator="containsText" id="{92E97BB2-C418-4ECE-B517-A51D2CF5A30D}">
            <xm:f>NOT(ISERROR(SEARCH($I$69,X41)))</xm:f>
            <xm:f>$I$69</xm:f>
            <x14:dxf>
              <fill>
                <patternFill>
                  <fgColor rgb="FF92D050"/>
                  <bgColor rgb="FF92D050"/>
                </patternFill>
              </fill>
            </x14:dxf>
          </x14:cfRule>
          <x14:cfRule type="containsText" priority="32" operator="containsText" id="{D4BD9C43-B76D-4C46-AD66-01BA8689E0F9}">
            <xm:f>NOT(ISERROR(SEARCH($I$70,X41)))</xm:f>
            <xm:f>$I$70</xm:f>
            <x14:dxf>
              <fill>
                <patternFill>
                  <bgColor rgb="FF00B050"/>
                </patternFill>
              </fill>
            </x14:dxf>
          </x14:cfRule>
          <x14:cfRule type="containsText" priority="33" operator="containsText" id="{545D514A-7C70-4F2E-8EB0-4A12625609ED}">
            <xm:f>NOT(ISERROR(SEARCH($I$73,X41)))</xm:f>
            <xm:f>$I$73</xm:f>
            <x14:dxf>
              <fill>
                <patternFill>
                  <bgColor rgb="FFFF0000"/>
                </patternFill>
              </fill>
            </x14:dxf>
          </x14:cfRule>
          <x14:cfRule type="containsText" priority="34" operator="containsText" id="{AB1C5531-3F22-44DA-BE00-BD097D22098D}">
            <xm:f>NOT(ISERROR(SEARCH($I$72,X41)))</xm:f>
            <xm:f>$I$72</xm:f>
            <x14:dxf>
              <fill>
                <patternFill>
                  <fgColor rgb="FFFFC000"/>
                  <bgColor rgb="FFFFC000"/>
                </patternFill>
              </fill>
            </x14:dxf>
          </x14:cfRule>
          <x14:cfRule type="containsText" priority="35" operator="containsText" id="{0E23A937-903F-4D9D-BE08-1784E581D1A6}">
            <xm:f>NOT(ISERROR(SEARCH($I$71,X41)))</xm:f>
            <xm:f>$I$71</xm:f>
            <x14:dxf>
              <fill>
                <patternFill>
                  <fgColor rgb="FFFFFF00"/>
                  <bgColor rgb="FFFFFF00"/>
                </patternFill>
              </fill>
            </x14:dxf>
          </x14:cfRule>
          <x14:cfRule type="containsText" priority="36" operator="containsText" id="{15566F50-7140-4ADC-8736-B44A4C15F04E}">
            <xm:f>NOT(ISERROR(SEARCH($I$70,X41)))</xm:f>
            <xm:f>$I$70</xm:f>
            <x14:dxf>
              <fill>
                <patternFill>
                  <bgColor theme="0" tint="-0.14996795556505021"/>
                </patternFill>
              </fill>
            </x14:dxf>
          </x14:cfRule>
          <x14:cfRule type="cellIs" priority="37" operator="equal" id="{CE57A2F7-2CF2-4E80-B432-1D484B4C5776}">
            <xm:f>'https://solidarias-my.sharepoint.com/personal/marisol_viveros_uaeos_gov_co/Documents/Varios/Planes integrados 2022/[MAPA_RIESGOS_UAEOS_2022.xlsx]Tabla probabiidad'!#REF!</xm:f>
            <x14:dxf>
              <fill>
                <patternFill>
                  <fgColor theme="6"/>
                </patternFill>
              </fill>
            </x14:dxf>
          </x14:cfRule>
          <x14:cfRule type="cellIs" priority="38" operator="equal" id="{E8447663-82CF-43CF-9BCE-08E717A685DB}">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X41</xm:sqref>
        </x14:conditionalFormatting>
        <x14:conditionalFormatting xmlns:xm="http://schemas.microsoft.com/office/excel/2006/main">
          <x14:cfRule type="containsText" priority="23" operator="containsText" id="{EE3DCF03-A030-4EB4-B8D7-A8E52448232D}">
            <xm:f>NOT(ISERROR(SEARCH($I$69,X42)))</xm:f>
            <xm:f>$I$69</xm:f>
            <x14:dxf>
              <fill>
                <patternFill>
                  <fgColor rgb="FF92D050"/>
                  <bgColor rgb="FF92D050"/>
                </patternFill>
              </fill>
            </x14:dxf>
          </x14:cfRule>
          <x14:cfRule type="containsText" priority="24" operator="containsText" id="{3D6E9553-3A68-4A52-87AC-DAC2B0F4E533}">
            <xm:f>NOT(ISERROR(SEARCH($I$70,X42)))</xm:f>
            <xm:f>$I$70</xm:f>
            <x14:dxf>
              <fill>
                <patternFill>
                  <bgColor rgb="FF00B050"/>
                </patternFill>
              </fill>
            </x14:dxf>
          </x14:cfRule>
          <x14:cfRule type="containsText" priority="25" operator="containsText" id="{C69A630A-4D3B-4AFA-9E67-AC8C34A7745D}">
            <xm:f>NOT(ISERROR(SEARCH($I$73,X42)))</xm:f>
            <xm:f>$I$73</xm:f>
            <x14:dxf>
              <fill>
                <patternFill>
                  <bgColor rgb="FFFF0000"/>
                </patternFill>
              </fill>
            </x14:dxf>
          </x14:cfRule>
          <x14:cfRule type="containsText" priority="26" operator="containsText" id="{597D416E-81F1-4E07-BDEC-AEBC648AB86C}">
            <xm:f>NOT(ISERROR(SEARCH($I$72,X42)))</xm:f>
            <xm:f>$I$72</xm:f>
            <x14:dxf>
              <fill>
                <patternFill>
                  <fgColor rgb="FFFFC000"/>
                  <bgColor rgb="FFFFC000"/>
                </patternFill>
              </fill>
            </x14:dxf>
          </x14:cfRule>
          <x14:cfRule type="containsText" priority="27" operator="containsText" id="{8F47F499-E6C2-4813-89A7-5B12DBD391CA}">
            <xm:f>NOT(ISERROR(SEARCH($I$71,X42)))</xm:f>
            <xm:f>$I$71</xm:f>
            <x14:dxf>
              <fill>
                <patternFill>
                  <fgColor rgb="FFFFFF00"/>
                  <bgColor rgb="FFFFFF00"/>
                </patternFill>
              </fill>
            </x14:dxf>
          </x14:cfRule>
          <x14:cfRule type="containsText" priority="28" operator="containsText" id="{F7B73046-F602-4535-B348-DB6B7F5DF494}">
            <xm:f>NOT(ISERROR(SEARCH($I$70,X42)))</xm:f>
            <xm:f>$I$70</xm:f>
            <x14:dxf>
              <fill>
                <patternFill>
                  <bgColor theme="0" tint="-0.14996795556505021"/>
                </patternFill>
              </fill>
            </x14:dxf>
          </x14:cfRule>
          <x14:cfRule type="cellIs" priority="29" operator="equal" id="{44E24A79-72A8-4610-8C1B-5304B4BA6AF5}">
            <xm:f>'https://solidarias-my.sharepoint.com/personal/marisol_viveros_uaeos_gov_co/Documents/Varios/Planes integrados 2022/[MAPA_RIESGOS_UAEOS_2022.xlsx]Tabla probabiidad'!#REF!</xm:f>
            <x14:dxf>
              <fill>
                <patternFill>
                  <fgColor theme="6"/>
                </patternFill>
              </fill>
            </x14:dxf>
          </x14:cfRule>
          <x14:cfRule type="cellIs" priority="30" operator="equal" id="{BD6B965C-883A-4009-A757-2267088C2335}">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X42</xm:sqref>
        </x14:conditionalFormatting>
        <x14:conditionalFormatting xmlns:xm="http://schemas.microsoft.com/office/excel/2006/main">
          <x14:cfRule type="containsText" priority="18" operator="containsText" id="{B34E9CE7-449A-4739-926B-D1807AC92DA1}">
            <xm:f>NOT(ISERROR(SEARCH($K$73,Z41)))</xm:f>
            <xm:f>$K$73</xm:f>
            <x14:dxf>
              <fill>
                <patternFill>
                  <bgColor rgb="FFFF0000"/>
                </patternFill>
              </fill>
            </x14:dxf>
          </x14:cfRule>
          <x14:cfRule type="containsText" priority="19" operator="containsText" id="{2F425A66-AE9F-4987-A389-146F1A98EBA7}">
            <xm:f>NOT(ISERROR(SEARCH($K$72,Z41)))</xm:f>
            <xm:f>$K$72</xm:f>
            <x14:dxf>
              <fill>
                <patternFill>
                  <bgColor rgb="FFFFC000"/>
                </patternFill>
              </fill>
            </x14:dxf>
          </x14:cfRule>
          <x14:cfRule type="containsText" priority="20" operator="containsText" id="{E0B339D4-D7C3-4FA2-ABD4-92DCB7836AA2}">
            <xm:f>NOT(ISERROR(SEARCH($K$71,Z41)))</xm:f>
            <xm:f>$K$71</xm:f>
            <x14:dxf>
              <fill>
                <patternFill>
                  <bgColor rgb="FFFFFF00"/>
                </patternFill>
              </fill>
            </x14:dxf>
          </x14:cfRule>
          <x14:cfRule type="containsText" priority="21" operator="containsText" id="{CD3F1B7F-A58D-49F5-95EC-7674FA5F6C9D}">
            <xm:f>NOT(ISERROR(SEARCH($K$70,Z41)))</xm:f>
            <xm:f>$K$70</xm:f>
            <x14:dxf>
              <fill>
                <patternFill>
                  <bgColor rgb="FF00B050"/>
                </patternFill>
              </fill>
            </x14:dxf>
          </x14:cfRule>
          <x14:cfRule type="containsText" priority="22" operator="containsText" id="{3890E801-AF77-48DB-9BB0-90FBF51563CE}">
            <xm:f>NOT(ISERROR(SEARCH($K$69,Z41)))</xm:f>
            <xm:f>$K$69</xm:f>
            <x14:dxf>
              <fill>
                <patternFill>
                  <bgColor rgb="FF92D050"/>
                </patternFill>
              </fill>
            </x14:dxf>
          </x14:cfRule>
          <xm:sqref>Z41:Z42</xm:sqref>
        </x14:conditionalFormatting>
        <x14:conditionalFormatting xmlns:xm="http://schemas.microsoft.com/office/excel/2006/main">
          <x14:cfRule type="containsText" priority="13" operator="containsText" id="{F3C89B01-B441-4446-B8D5-F0543B737A8B}">
            <xm:f>NOT(ISERROR(SEARCH($K$73,Z43)))</xm:f>
            <xm:f>$K$73</xm:f>
            <x14:dxf>
              <fill>
                <patternFill>
                  <bgColor rgb="FFFF0000"/>
                </patternFill>
              </fill>
            </x14:dxf>
          </x14:cfRule>
          <x14:cfRule type="containsText" priority="14" operator="containsText" id="{69181A63-9849-4E6B-893D-6F3D1F4D0005}">
            <xm:f>NOT(ISERROR(SEARCH($K$72,Z43)))</xm:f>
            <xm:f>$K$72</xm:f>
            <x14:dxf>
              <fill>
                <patternFill>
                  <bgColor rgb="FFFFC000"/>
                </patternFill>
              </fill>
            </x14:dxf>
          </x14:cfRule>
          <x14:cfRule type="containsText" priority="15" operator="containsText" id="{DE17FC4D-A668-47B1-AA70-6FC301C6D407}">
            <xm:f>NOT(ISERROR(SEARCH($K$71,Z43)))</xm:f>
            <xm:f>$K$71</xm:f>
            <x14:dxf>
              <fill>
                <patternFill>
                  <bgColor rgb="FFFFFF00"/>
                </patternFill>
              </fill>
            </x14:dxf>
          </x14:cfRule>
          <x14:cfRule type="containsText" priority="16" operator="containsText" id="{C4E6AD93-0111-41DE-9D4E-3AD818542C14}">
            <xm:f>NOT(ISERROR(SEARCH($K$70,Z43)))</xm:f>
            <xm:f>$K$70</xm:f>
            <x14:dxf>
              <fill>
                <patternFill>
                  <bgColor rgb="FF00B050"/>
                </patternFill>
              </fill>
            </x14:dxf>
          </x14:cfRule>
          <x14:cfRule type="containsText" priority="17" operator="containsText" id="{2A2F9398-7483-4B69-91D1-85957F1454F2}">
            <xm:f>NOT(ISERROR(SEARCH($K$69,Z43)))</xm:f>
            <xm:f>$K$69</xm:f>
            <x14:dxf>
              <fill>
                <patternFill>
                  <bgColor rgb="FF92D050"/>
                </patternFill>
              </fill>
            </x14:dxf>
          </x14:cfRule>
          <xm:sqref>Z43</xm:sqref>
        </x14:conditionalFormatting>
        <x14:conditionalFormatting xmlns:xm="http://schemas.microsoft.com/office/excel/2006/main">
          <x14:cfRule type="containsText" priority="5" operator="containsText" id="{DD89DB25-993B-4982-93CA-263552585200}">
            <xm:f>NOT(ISERROR(SEARCH($I$69,X43)))</xm:f>
            <xm:f>$I$69</xm:f>
            <x14:dxf>
              <fill>
                <patternFill>
                  <fgColor rgb="FF92D050"/>
                  <bgColor rgb="FF92D050"/>
                </patternFill>
              </fill>
            </x14:dxf>
          </x14:cfRule>
          <x14:cfRule type="containsText" priority="6" operator="containsText" id="{FEB19E77-61E6-4102-AC31-8D61C2B13BBA}">
            <xm:f>NOT(ISERROR(SEARCH($I$70,X43)))</xm:f>
            <xm:f>$I$70</xm:f>
            <x14:dxf>
              <fill>
                <patternFill>
                  <bgColor rgb="FF00B050"/>
                </patternFill>
              </fill>
            </x14:dxf>
          </x14:cfRule>
          <x14:cfRule type="containsText" priority="7" operator="containsText" id="{3BE24294-334C-48B9-967D-252589D47529}">
            <xm:f>NOT(ISERROR(SEARCH($I$73,X43)))</xm:f>
            <xm:f>$I$73</xm:f>
            <x14:dxf>
              <fill>
                <patternFill>
                  <bgColor rgb="FFFF0000"/>
                </patternFill>
              </fill>
            </x14:dxf>
          </x14:cfRule>
          <x14:cfRule type="containsText" priority="8" operator="containsText" id="{83AF6F57-D652-4AF2-8ECF-04AF9D910016}">
            <xm:f>NOT(ISERROR(SEARCH($I$72,X43)))</xm:f>
            <xm:f>$I$72</xm:f>
            <x14:dxf>
              <fill>
                <patternFill>
                  <fgColor rgb="FFFFC000"/>
                  <bgColor rgb="FFFFC000"/>
                </patternFill>
              </fill>
            </x14:dxf>
          </x14:cfRule>
          <x14:cfRule type="containsText" priority="9" operator="containsText" id="{29748CB1-54AE-4C7A-A94E-AD5EAED7A13A}">
            <xm:f>NOT(ISERROR(SEARCH($I$71,X43)))</xm:f>
            <xm:f>$I$71</xm:f>
            <x14:dxf>
              <fill>
                <patternFill>
                  <fgColor rgb="FFFFFF00"/>
                  <bgColor rgb="FFFFFF00"/>
                </patternFill>
              </fill>
            </x14:dxf>
          </x14:cfRule>
          <x14:cfRule type="containsText" priority="10" operator="containsText" id="{FC76AC29-D2F7-4E70-8B83-6E1B4C8054C5}">
            <xm:f>NOT(ISERROR(SEARCH($I$70,X43)))</xm:f>
            <xm:f>$I$70</xm:f>
            <x14:dxf>
              <fill>
                <patternFill>
                  <bgColor theme="0" tint="-0.14996795556505021"/>
                </patternFill>
              </fill>
            </x14:dxf>
          </x14:cfRule>
          <x14:cfRule type="cellIs" priority="11" operator="equal" id="{8857B364-6027-46BF-9584-772D44D80852}">
            <xm:f>'https://solidarias-my.sharepoint.com/personal/marisol_viveros_uaeos_gov_co/Documents/Varios/Planes integrados 2022/[MAPA_RIESGOS_UAEOS_2022.xlsx]Tabla probabiidad'!#REF!</xm:f>
            <x14:dxf>
              <fill>
                <patternFill>
                  <fgColor theme="6"/>
                </patternFill>
              </fill>
            </x14:dxf>
          </x14:cfRule>
          <x14:cfRule type="cellIs" priority="12" operator="equal" id="{7297BFCC-C71A-4C58-9261-ECA6BDB94CF6}">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X43</xm:sqref>
        </x14:conditionalFormatting>
        <x14:conditionalFormatting xmlns:xm="http://schemas.microsoft.com/office/excel/2006/main">
          <x14:cfRule type="containsText" priority="1" operator="containsText" id="{66DF16B1-C3A5-45B4-A5CA-0C03FDB98693}">
            <xm:f>NOT(ISERROR(SEARCH($M$72,AB41)))</xm:f>
            <xm:f>$M$72</xm:f>
            <x14:dxf>
              <fill>
                <patternFill>
                  <bgColor rgb="FFFF0000"/>
                </patternFill>
              </fill>
            </x14:dxf>
          </x14:cfRule>
          <x14:cfRule type="containsText" priority="2" operator="containsText" id="{91DFCBDE-8B11-400C-B76A-F86B95FAE08A}">
            <xm:f>NOT(ISERROR(SEARCH($M$71,AB41)))</xm:f>
            <xm:f>$M$71</xm:f>
            <x14:dxf>
              <fill>
                <patternFill>
                  <bgColor rgb="FFFFC000"/>
                </patternFill>
              </fill>
            </x14:dxf>
          </x14:cfRule>
          <x14:cfRule type="containsText" priority="3" operator="containsText" id="{CB88B81B-98FB-4960-A9AB-D74FFC7ADB9B}">
            <xm:f>NOT(ISERROR(SEARCH($M$70,AB41)))</xm:f>
            <xm:f>$M$70</xm:f>
            <x14:dxf>
              <fill>
                <patternFill>
                  <bgColor rgb="FFFFFF00"/>
                </patternFill>
              </fill>
            </x14:dxf>
          </x14:cfRule>
          <x14:cfRule type="containsText" priority="4" operator="containsText" id="{43292D9E-51C1-4E28-8A48-672234FFB3B7}">
            <xm:f>NOT(ISERROR(SEARCH($M$69,AB41)))</xm:f>
            <xm:f>$M$69</xm:f>
            <x14:dxf>
              <fill>
                <patternFill>
                  <bgColor rgb="FF92D050"/>
                </patternFill>
              </fill>
            </x14:dxf>
          </x14:cfRule>
          <xm:sqref>AB41:AB43</xm:sqref>
        </x14:conditionalFormatting>
        <x14:conditionalFormatting xmlns:xm="http://schemas.microsoft.com/office/excel/2006/main">
          <x14:cfRule type="containsText" priority="1211" operator="containsText" id="{FC3F67A9-6E87-489C-8DDC-B9AB70EEA88C}">
            <xm:f>NOT(ISERROR(SEARCH($I$69,I66)))</xm:f>
            <xm:f>$I$69</xm:f>
            <x14:dxf>
              <fill>
                <patternFill>
                  <fgColor rgb="FF92D050"/>
                  <bgColor rgb="FF92D050"/>
                </patternFill>
              </fill>
            </x14:dxf>
          </x14:cfRule>
          <x14:cfRule type="containsText" priority="1212" operator="containsText" id="{E2BED311-FB91-4F85-B9C1-3D27CB4FA424}">
            <xm:f>NOT(ISERROR(SEARCH($I$73,I66)))</xm:f>
            <xm:f>$I$73</xm:f>
            <x14:dxf>
              <fill>
                <patternFill>
                  <bgColor rgb="FFFF0000"/>
                </patternFill>
              </fill>
            </x14:dxf>
          </x14:cfRule>
          <x14:cfRule type="containsText" priority="1213" operator="containsText" id="{54F8ECA0-8F72-47D8-A23A-FF686B3D0237}">
            <xm:f>NOT(ISERROR(SEARCH($I$72,I66)))</xm:f>
            <xm:f>$I$72</xm:f>
            <x14:dxf>
              <fill>
                <patternFill>
                  <fgColor rgb="FFFFFF00"/>
                  <bgColor rgb="FFFFFF00"/>
                </patternFill>
              </fill>
            </x14:dxf>
          </x14:cfRule>
          <x14:cfRule type="containsText" priority="1214" operator="containsText" id="{D25FF5F6-9283-4A6D-85B1-36CA7F7D36CA}">
            <xm:f>NOT(ISERROR(SEARCH($I$71,I66)))</xm:f>
            <xm:f>$I$71</xm:f>
            <x14:dxf>
              <fill>
                <patternFill>
                  <fgColor rgb="FFFFC000"/>
                  <bgColor rgb="FFFFC000"/>
                </patternFill>
              </fill>
            </x14:dxf>
          </x14:cfRule>
          <x14:cfRule type="containsText" priority="1215" operator="containsText" id="{36801C8B-20ED-4702-9015-DC6A99F58CE7}">
            <xm:f>NOT(ISERROR(SEARCH($I$70,I66)))</xm:f>
            <xm:f>$I$70</xm:f>
            <x14:dxf>
              <fill>
                <patternFill>
                  <bgColor theme="0" tint="-0.14996795556505021"/>
                </patternFill>
              </fill>
            </x14:dxf>
          </x14:cfRule>
          <x14:cfRule type="cellIs" priority="1216" operator="equal" id="{7A8A592F-C4F5-4F04-B855-52396EF785F8}">
            <xm:f>'https://solidarias-my.sharepoint.com/personal/marisol_viveros_uaeos_gov_co/Documents/Varios/Planes integrados 2022/[MAPA_RIESGOS_UAEOS_2022.xlsx]Tabla probabiidad'!#REF!</xm:f>
            <x14:dxf>
              <fill>
                <patternFill>
                  <fgColor theme="6"/>
                </patternFill>
              </fill>
            </x14:dxf>
          </x14:cfRule>
          <x14:cfRule type="cellIs" priority="1217" operator="equal" id="{ED2D6563-00F9-4B4F-A4B6-0F43F8FE13D7}">
            <xm:f>'https://solidarias-my.sharepoint.com/personal/marisol_viveros_uaeos_gov_co/Documents/Varios/Planes integrados 2022/[MAPA_RIESGOS_UAEOS_2022.xlsx]Tabla probabiidad'!#REF!</xm:f>
            <x14:dxf>
              <fill>
                <patternFill>
                  <fgColor rgb="FF92D050"/>
                  <bgColor theme="6" tint="0.59996337778862885"/>
                </patternFill>
              </fill>
            </x14:dxf>
          </x14:cfRule>
          <xm:sqref>I66</xm:sqref>
        </x14:conditionalFormatting>
      </x14:conditionalFormattings>
    </ext>
    <ext xmlns:x14="http://schemas.microsoft.com/office/spreadsheetml/2009/9/main" uri="{CCE6A557-97BC-4b89-ADB6-D9C93CAAB3DF}">
      <x14:dataValidations xmlns:xm="http://schemas.microsoft.com/office/excel/2006/main" count="22">
        <x14:dataValidation type="list" allowBlank="1" showInputMessage="1" showErrorMessage="1">
          <x14:formula1>
            <xm:f>'[11]Clasificacion riesgo'!#REF!</xm:f>
          </x14:formula1>
          <xm:sqref>G61:G63</xm:sqref>
        </x14:dataValidation>
        <x14:dataValidation type="list" allowBlank="1" showInputMessage="1" showErrorMessage="1">
          <x14:formula1>
            <xm:f>'[11]Atributos controles'!#REF!</xm:f>
          </x14:formula1>
          <xm:sqref>U61:W63 R61:S63</xm:sqref>
        </x14:dataValidation>
        <x14:dataValidation type="list" allowBlank="1" showInputMessage="1" showErrorMessage="1">
          <x14:formula1>
            <xm:f>'[12]Atributos controles'!#REF!</xm:f>
          </x14:formula1>
          <xm:sqref>U57:W60 R57:S60</xm:sqref>
        </x14:dataValidation>
        <x14:dataValidation type="list" allowBlank="1" showInputMessage="1" showErrorMessage="1">
          <x14:formula1>
            <xm:f>'[12]Clasificacion riesgo'!#REF!</xm:f>
          </x14:formula1>
          <xm:sqref>G57 G59:G60</xm:sqref>
        </x14:dataValidation>
        <x14:dataValidation type="list" allowBlank="1" showInputMessage="1" showErrorMessage="1">
          <x14:formula1>
            <xm:f>'[13]Atributos controles'!#REF!</xm:f>
          </x14:formula1>
          <xm:sqref>R48:S56 U48:W56</xm:sqref>
        </x14:dataValidation>
        <x14:dataValidation type="list" allowBlank="1" showInputMessage="1" showErrorMessage="1">
          <x14:formula1>
            <xm:f>'[13]Clasificacion riesgo'!#REF!</xm:f>
          </x14:formula1>
          <xm:sqref>G50:G51 G48 G53:G56</xm:sqref>
        </x14:dataValidation>
        <x14:dataValidation type="list" allowBlank="1" showInputMessage="1" showErrorMessage="1">
          <x14:formula1>
            <xm:f>'[14]Atributos controles'!#REF!</xm:f>
          </x14:formula1>
          <xm:sqref>U44:W47 R44:S47</xm:sqref>
        </x14:dataValidation>
        <x14:dataValidation type="list" allowBlank="1" showInputMessage="1" showErrorMessage="1">
          <x14:formula1>
            <xm:f>'[14]Clasificacion riesgo'!#REF!</xm:f>
          </x14:formula1>
          <xm:sqref>G44:G47</xm:sqref>
        </x14:dataValidation>
        <x14:dataValidation type="list" allowBlank="1" showInputMessage="1" showErrorMessage="1">
          <x14:formula1>
            <xm:f>'[15]Atributos controles'!#REF!</xm:f>
          </x14:formula1>
          <xm:sqref>R21:S25 U21:W25</xm:sqref>
        </x14:dataValidation>
        <x14:dataValidation type="list" allowBlank="1" showInputMessage="1" showErrorMessage="1">
          <x14:formula1>
            <xm:f>'[15]Clasificacion riesgo'!#REF!</xm:f>
          </x14:formula1>
          <xm:sqref>G21:G25</xm:sqref>
        </x14:dataValidation>
        <x14:dataValidation type="list" allowBlank="1" showInputMessage="1" showErrorMessage="1">
          <x14:formula1>
            <xm:f>'[16]Clasificacion riesgo'!#REF!</xm:f>
          </x14:formula1>
          <xm:sqref>G31:G32</xm:sqref>
        </x14:dataValidation>
        <x14:dataValidation type="list" allowBlank="1" showInputMessage="1" showErrorMessage="1">
          <x14:formula1>
            <xm:f>'[16]Atributos controles'!#REF!</xm:f>
          </x14:formula1>
          <xm:sqref>U31:W32 R31:S32</xm:sqref>
        </x14:dataValidation>
        <x14:dataValidation type="list" allowBlank="1" showInputMessage="1" showErrorMessage="1">
          <x14:formula1>
            <xm:f>'[17]Atributos controles'!#REF!</xm:f>
          </x14:formula1>
          <xm:sqref>U26:W30 R26:S30</xm:sqref>
        </x14:dataValidation>
        <x14:dataValidation type="list" allowBlank="1" showInputMessage="1" showErrorMessage="1">
          <x14:formula1>
            <xm:f>'[17]Clasificacion riesgo'!#REF!</xm:f>
          </x14:formula1>
          <xm:sqref>G26:G30</xm:sqref>
        </x14:dataValidation>
        <x14:dataValidation type="list" allowBlank="1" showInputMessage="1" showErrorMessage="1">
          <x14:formula1>
            <xm:f>'[18]Clasificacion riesgo'!#REF!</xm:f>
          </x14:formula1>
          <xm:sqref>G18 G20</xm:sqref>
        </x14:dataValidation>
        <x14:dataValidation type="list" allowBlank="1" showInputMessage="1" showErrorMessage="1">
          <x14:formula1>
            <xm:f>'[18]Atributos controles'!#REF!</xm:f>
          </x14:formula1>
          <xm:sqref>U18:W20 R18:S20</xm:sqref>
        </x14:dataValidation>
        <x14:dataValidation type="list" allowBlank="1" showInputMessage="1" showErrorMessage="1">
          <x14:formula1>
            <xm:f>'[19]Clasificacion riesgo'!#REF!</xm:f>
          </x14:formula1>
          <xm:sqref>G15 G17</xm:sqref>
        </x14:dataValidation>
        <x14:dataValidation type="list" allowBlank="1" showInputMessage="1" showErrorMessage="1">
          <x14:formula1>
            <xm:f>'[19]Atributos controles'!#REF!</xm:f>
          </x14:formula1>
          <xm:sqref>U15:W17 R15:S17</xm:sqref>
        </x14:dataValidation>
        <x14:dataValidation type="list" allowBlank="1" showInputMessage="1" showErrorMessage="1">
          <x14:formula1>
            <xm:f>'[19]Tabla probabiidad'!#REF!</xm:f>
          </x14:formula1>
          <xm:sqref>I14:I15 I17</xm:sqref>
        </x14:dataValidation>
        <x14:dataValidation type="list" allowBlank="1" showInputMessage="1" showErrorMessage="1">
          <x14:formula1>
            <xm:f>'[5]Atributos controles'!#REF!</xm:f>
          </x14:formula1>
          <xm:sqref>U10:W11 R10:S11</xm:sqref>
        </x14:dataValidation>
        <x14:dataValidation type="list" allowBlank="1" showInputMessage="1" showErrorMessage="1">
          <x14:formula1>
            <xm:f>'[5]Tabla probabiidad'!#REF!</xm:f>
          </x14:formula1>
          <xm:sqref>I10:I13 I18 I20:I39 X10:X39 X50:X51 I50:I51 X53:X56 I53:I57 I41:I48 X41:X48 I59:I66 X64:X65</xm:sqref>
        </x14:dataValidation>
        <x14:dataValidation type="list" allowBlank="1" showInputMessage="1" showErrorMessage="1">
          <x14:formula1>
            <xm:f>'[5]Clasificacion riesgo'!#REF!</xm:f>
          </x14:formula1>
          <xm:sqref>G10:G11 G64:G65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PAAC</vt:lpstr>
      <vt:lpstr>Componente 1 Riesgos</vt:lpstr>
      <vt:lpstr>Componente 2 Racionalizac</vt:lpstr>
      <vt:lpstr>Componente 3  Rendición</vt:lpstr>
      <vt:lpstr>Componente 4  Atención al Ciuda</vt:lpstr>
      <vt:lpstr>Componente 5  Transparencia </vt:lpstr>
      <vt:lpstr>Integridad- Gestión de Conflict</vt:lpstr>
      <vt:lpstr>MAPA RIESGOS UAEOS</vt:lpstr>
      <vt:lpstr>'MAPA RIESGOS UAEOS'!Área_de_impresión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 Chávez</dc:creator>
  <cp:keywords/>
  <dc:description/>
  <cp:lastModifiedBy>Diego Felipe Moreno Angarita</cp:lastModifiedBy>
  <cp:revision/>
  <dcterms:created xsi:type="dcterms:W3CDTF">2021-11-10T20:36:13Z</dcterms:created>
  <dcterms:modified xsi:type="dcterms:W3CDTF">2022-08-30T17:04:32Z</dcterms:modified>
  <cp:category/>
  <cp:contentStatus/>
</cp:coreProperties>
</file>