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ESTION 2018\1. Pensamiento y Direccionamiento\Plan Sectorial\Diciembre\"/>
    </mc:Choice>
  </mc:AlternateContent>
  <bookViews>
    <workbookView xWindow="0" yWindow="0" windowWidth="28800" windowHeight="10935"/>
  </bookViews>
  <sheets>
    <sheet name="UAEOS" sheetId="1" r:id="rId1"/>
  </sheets>
  <externalReferences>
    <externalReference r:id="rId2"/>
  </externalReferences>
  <definedNames>
    <definedName name="_xlnm.Print_Area" localSheetId="0">UAEOS!$A$1:$W$80</definedName>
    <definedName name="_xlnm.Print_Titles" localSheetId="0">UAEOS!$1:$11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5" i="1" l="1"/>
  <c r="G75" i="1"/>
  <c r="G50" i="1"/>
  <c r="H49" i="1"/>
  <c r="G49" i="1"/>
  <c r="G48" i="1"/>
  <c r="P33" i="1"/>
  <c r="M26" i="1"/>
  <c r="I25" i="1"/>
  <c r="O22" i="1"/>
  <c r="M22" i="1"/>
  <c r="J22" i="1"/>
  <c r="M21" i="1"/>
  <c r="M19" i="1"/>
</calcChain>
</file>

<file path=xl/comments1.xml><?xml version="1.0" encoding="utf-8"?>
<comments xmlns="http://schemas.openxmlformats.org/spreadsheetml/2006/main">
  <authors>
    <author>Zulma Esther Chicuasuque Calderon</author>
  </authors>
  <commentList>
    <comment ref="I49" authorId="0" shapeId="0">
      <text>
        <r>
          <rPr>
            <sz val="9"/>
            <color indexed="81"/>
            <rFont val="Tahoma"/>
            <family val="2"/>
          </rPr>
          <t xml:space="preserve">La meta inicial era 517. La cifra oficial 850
</t>
        </r>
      </text>
    </comment>
  </commentList>
</comments>
</file>

<file path=xl/sharedStrings.xml><?xml version="1.0" encoding="utf-8"?>
<sst xmlns="http://schemas.openxmlformats.org/spreadsheetml/2006/main" count="745" uniqueCount="193">
  <si>
    <t>PLAN ESTRATÉGICO SECTORIAL 
EJECUCIÓN 2018</t>
  </si>
  <si>
    <t>REPORTE AVANCE TERCER TRIMESTRE</t>
  </si>
  <si>
    <t>OBJETIVOS SECTORIALES</t>
  </si>
  <si>
    <t>PESO PONDERADO</t>
  </si>
  <si>
    <t>ESTRATEGIAS</t>
    <phoneticPr fontId="0" type="noConversion"/>
  </si>
  <si>
    <t>INDICADOR</t>
    <phoneticPr fontId="0" type="noConversion"/>
  </si>
  <si>
    <t>TIPO DE INDICADOR</t>
  </si>
  <si>
    <t>PERIODICIDAD</t>
  </si>
  <si>
    <t>LÍNEA DE BASE</t>
  </si>
  <si>
    <t>META CUATRIENIO</t>
  </si>
  <si>
    <t>META 2018</t>
  </si>
  <si>
    <t>PROGRAMADO 1 TRIMESTRE</t>
  </si>
  <si>
    <t>AVANCE 1 TRIMESTRE</t>
  </si>
  <si>
    <t>PROGRAMADO 2 TRIMESTRE2</t>
  </si>
  <si>
    <t>AVANCE 2 TRIMESTRE3</t>
  </si>
  <si>
    <t>PROGRAMADO 3 TRIMESTRE</t>
  </si>
  <si>
    <t>AVANCE 3 TRIMESTRE</t>
  </si>
  <si>
    <t>PROGRAMADO 4TRIMESTRE</t>
  </si>
  <si>
    <t>AVANCE 4 TRIMESTRE</t>
  </si>
  <si>
    <t>DESCRIPCIÓN CUALITATIVA DEL AVANCE</t>
  </si>
  <si>
    <t>Componente trabajo decente</t>
  </si>
  <si>
    <t>PILAR PND</t>
  </si>
  <si>
    <t>ESTRATEGIA TRANSVERSAL PND</t>
  </si>
  <si>
    <t>OBJETIVO PND</t>
    <phoneticPr fontId="0" type="noConversion"/>
  </si>
  <si>
    <t>ENTIDAD RESPONSABLE</t>
  </si>
  <si>
    <t>FUNCIONARIO RESPONSABLE DEL REPORTE</t>
  </si>
  <si>
    <t>1. Promover la protección de los derechos fundamentales del trabajo y la promoción del diálogo social, la concertación, la conciliación y la erradicación del trabajo infantil a través de la articulación efectiva de las entidades.</t>
  </si>
  <si>
    <r>
      <rPr>
        <b/>
        <sz val="11"/>
        <color theme="1"/>
        <rFont val="Arial Narrow"/>
        <family val="2"/>
      </rPr>
      <t xml:space="preserve">1.1.  </t>
    </r>
    <r>
      <rPr>
        <sz val="11"/>
        <color theme="1"/>
        <rFont val="Arial Narrow"/>
        <family val="2"/>
      </rPr>
      <t>Cualifiicar el conocimiento del modelo asociativo solidario.</t>
    </r>
  </si>
  <si>
    <t>Programas de formación diseñados o actualizados.</t>
  </si>
  <si>
    <t>Producto</t>
  </si>
  <si>
    <t>Anual</t>
  </si>
  <si>
    <t>_</t>
  </si>
  <si>
    <t xml:space="preserve">
La meta de este indicador para el cuatrienio son 9  programas,  de los cuales 6 se adelantaron en vigencia 2015-2017.
Durante la vigencia  2018,  se diseñaron  tres programas así:
1) Reactivando el territorio: asociatividad solidaria” 
2) Para solidarizarnos: conceptos básicos de economía solidaria"
3) Curso virtual en Economía Solidaria. Este curso quedó alojado en la plataforma del IDPAC para una posterior convocatoria en la cual Organizaciones Solidarias se encargará de la tutoría
La meta de este indicador  se cumplío  en un 100%.
</t>
  </si>
  <si>
    <t>Respeto y vigencia de los Derechos fundamentales en el trabajo</t>
  </si>
  <si>
    <t>Colombia equitativa y sin pobreza extrema</t>
  </si>
  <si>
    <t>Movilidad social</t>
  </si>
  <si>
    <t xml:space="preserve">Generar alternativas para crear empleos de calidad y acceder al aseguramiento ante la falta de ingresos y los riesgos laborales
</t>
  </si>
  <si>
    <t>Unidad Administrativa Especial de Organizaciones Solidarias</t>
  </si>
  <si>
    <t>Carolina Bonilla</t>
  </si>
  <si>
    <r>
      <rPr>
        <b/>
        <sz val="11"/>
        <color theme="1"/>
        <rFont val="Arial Narrow"/>
        <family val="2"/>
      </rPr>
      <t>1.2</t>
    </r>
    <r>
      <rPr>
        <sz val="11"/>
        <color theme="1"/>
        <rFont val="Arial Narrow"/>
        <family val="2"/>
      </rPr>
      <t xml:space="preserve"> Promocionar el Desarrollo de la Estrategia Nacional para Prevenir, erradicar  el Trabajo Infantil y sus Peores Formas </t>
    </r>
  </si>
  <si>
    <t>Tasa de Trabajo Infantil</t>
  </si>
  <si>
    <t>Impacto (Sinergia)</t>
  </si>
  <si>
    <t>N.A.</t>
  </si>
  <si>
    <t>7.90</t>
  </si>
  <si>
    <t>Movilidad Social</t>
  </si>
  <si>
    <t>Cerrar brecha en acceso y calidad de la educación para mejorar la formación de capital humano, incrementar la movilidad social y fomentar la construcción de ciudadanía</t>
  </si>
  <si>
    <t>Ministerio del Trabajo</t>
  </si>
  <si>
    <t>Programas implementados para la prevención y disminución del trabajo infantil en sectores estratégicos</t>
  </si>
  <si>
    <t>META YA CUMPLIDA</t>
  </si>
  <si>
    <t>2. Fomentar la dinámica de los mercados laborales para que sean, incluyentes y adaptables a las particularidades de cada región, permitiendo así el desarrollo económico y social de las regiones en condiciones de equidad</t>
  </si>
  <si>
    <r>
      <rPr>
        <b/>
        <sz val="11"/>
        <rFont val="Arial Narrow"/>
        <family val="2"/>
      </rPr>
      <t xml:space="preserve">2.1. </t>
    </r>
    <r>
      <rPr>
        <sz val="11"/>
        <rFont val="Arial Narrow"/>
        <family val="2"/>
      </rPr>
      <t xml:space="preserve"> Generar, implementar y evaluar rutas de empleabilidad con especial énfasis en población jóven que permitan su vinculación al mercado laboral</t>
    </r>
  </si>
  <si>
    <t>Tasa de Desempleo jóvenes (14 - 28 años)  Conpes 173</t>
  </si>
  <si>
    <t>N.A</t>
  </si>
  <si>
    <t>Creación de empleo</t>
  </si>
  <si>
    <t>Generar alternativas para crear empleos de calidad y acceder al aseguramiento ante la falta de ingresos y los riesgos laborales</t>
  </si>
  <si>
    <t>Jóvenes contratados en empresas privadas a través de la ruta de primer empleo</t>
  </si>
  <si>
    <t>Nuevos empleos generados</t>
  </si>
  <si>
    <r>
      <rPr>
        <b/>
        <sz val="11"/>
        <rFont val="Arial Narrow"/>
        <family val="2"/>
      </rPr>
      <t xml:space="preserve">2.2  </t>
    </r>
    <r>
      <rPr>
        <sz val="11"/>
        <rFont val="Arial Narrow"/>
        <family val="2"/>
      </rPr>
      <t>Diseñar y desarrollar una herramienta de gestión del conocimiento para el análisis, monitoreo y prospectiva del mercado de trabajo nacional</t>
    </r>
  </si>
  <si>
    <t>Tasa de Desempleo</t>
  </si>
  <si>
    <r>
      <rPr>
        <b/>
        <sz val="11"/>
        <rFont val="Arial Narrow"/>
        <family val="2"/>
      </rPr>
      <t xml:space="preserve">2.3 </t>
    </r>
    <r>
      <rPr>
        <sz val="11"/>
        <rFont val="Arial Narrow"/>
        <family val="2"/>
      </rPr>
      <t>Realizar acciones de capacitación a población vulnerable</t>
    </r>
  </si>
  <si>
    <t xml:space="preserve">Víctimas formadas para potenciar el enganche laboral en el Marco de las Rutas de Empleo y Autoempleo para la reparación integral
</t>
  </si>
  <si>
    <t xml:space="preserve">Porcentaje de avance del proceso de reparación colectiva al movimiento sindical </t>
  </si>
  <si>
    <t xml:space="preserve">Gestión </t>
  </si>
  <si>
    <t>Número de víctimas con capacidades y proyectos productivos para autoempleo.</t>
  </si>
  <si>
    <t>Víctimas que acceden a programas de rutas integrales de generación de empleo y autoempleo rural y urbano</t>
  </si>
  <si>
    <t>Trimestral</t>
  </si>
  <si>
    <t>Sujetos colectivos que participan en procesos de restitución de capacidades productivas</t>
  </si>
  <si>
    <r>
      <rPr>
        <b/>
        <sz val="11"/>
        <rFont val="Arial Narrow"/>
        <family val="2"/>
      </rPr>
      <t xml:space="preserve">2.4 </t>
    </r>
    <r>
      <rPr>
        <sz val="11"/>
        <rFont val="Arial Narrow"/>
        <family val="2"/>
      </rPr>
      <t xml:space="preserve"> Implementar la Política de Equidad Laboral con Enfoque de Género, así como acciones específicas que promuevan la igualdad entre mujeres y hombres en el mercado laboral</t>
    </r>
  </si>
  <si>
    <t>Tasa de desempleo femenina</t>
  </si>
  <si>
    <r>
      <rPr>
        <b/>
        <sz val="11"/>
        <rFont val="Arial Narrow"/>
        <family val="2"/>
      </rPr>
      <t xml:space="preserve">2.5 </t>
    </r>
    <r>
      <rPr>
        <sz val="11"/>
        <rFont val="Arial Narrow"/>
        <family val="2"/>
      </rPr>
      <t xml:space="preserve"> Ampliar cobertura de personas vinvuladas laboralmente a través de la expansión de capacidad de servicio en todo el país de  la  Agencia Pública de Empleo  del SENA</t>
    </r>
  </si>
  <si>
    <t xml:space="preserve">Número  personas vinculadas laboralmente  a través de la APE </t>
  </si>
  <si>
    <t>Mensual</t>
  </si>
  <si>
    <t>Servicio Nacional de Aprendizaje  SENA</t>
  </si>
  <si>
    <t>Zulma Chicuasuque Calderón</t>
  </si>
  <si>
    <r>
      <rPr>
        <b/>
        <sz val="11"/>
        <rFont val="Arial Narrow"/>
        <family val="2"/>
      </rPr>
      <t xml:space="preserve">2.6  </t>
    </r>
    <r>
      <rPr>
        <sz val="11"/>
        <rFont val="Arial Narrow"/>
        <family val="2"/>
      </rPr>
      <t xml:space="preserve">Impulsar accionar del SENA con miras  a vincular laboralmente a sus egresados a través de su Agencia Publica de Empleo.
</t>
    </r>
  </si>
  <si>
    <t xml:space="preserve">Personas egresadas del SENA  vinculadas laboralmente  a través de la APE </t>
  </si>
  <si>
    <r>
      <rPr>
        <b/>
        <sz val="11"/>
        <rFont val="Arial Narrow"/>
        <family val="2"/>
      </rPr>
      <t>2.7</t>
    </r>
    <r>
      <rPr>
        <sz val="11"/>
        <rFont val="Arial Narrow"/>
        <family val="2"/>
      </rPr>
      <t xml:space="preserve">  Desarrollar asociatividad solidaria con enfoque regional</t>
    </r>
  </si>
  <si>
    <t>Redes o cadenas productivas promovidas o dinamizadas</t>
  </si>
  <si>
    <t xml:space="preserve">Durante  la vigencia 2018, se dinamizaron 8  cadenas productivas ,  logrando  superar la meta y vincular a 154 organizaciones a redes
Nariño 7 organizaciones
Choco 30 organizaciones
Guajira 11 organizaciones
Tolima 23 organizaciones
Casanare 10 organizaciones
Antioquia 18 organizaciones
Valle 47 organizaciones
Cesar 8 organizaciones
</t>
  </si>
  <si>
    <t xml:space="preserve">Movilidad social  </t>
  </si>
  <si>
    <t xml:space="preserve">Erika Johanna Moreno Rodriguez </t>
  </si>
  <si>
    <r>
      <rPr>
        <b/>
        <sz val="11"/>
        <rFont val="Arial Narrow"/>
        <family val="2"/>
      </rPr>
      <t xml:space="preserve">2.8 </t>
    </r>
    <r>
      <rPr>
        <sz val="11"/>
        <rFont val="Arial Narrow"/>
        <family val="2"/>
      </rPr>
      <t xml:space="preserve"> Fortalecer la prestación de servicios básicos, asociados y relacionados de gestión y colocación al interior de los prestadores del SPE</t>
    </r>
  </si>
  <si>
    <t>Población orientada laboralmente y remitidas a servicios de gestión y colocación</t>
  </si>
  <si>
    <t>Generar alternativas para el acceso a un empleo de calidad y el aseguramiento frente a la falta de ingresos y los riesgos laborales</t>
  </si>
  <si>
    <t xml:space="preserve">Unidad Administrativa Especial del Servicio Público de Empleo </t>
  </si>
  <si>
    <t>Marisol Villamil Morales</t>
  </si>
  <si>
    <r>
      <rPr>
        <b/>
        <sz val="11"/>
        <rFont val="Arial Narrow"/>
        <family val="2"/>
      </rPr>
      <t xml:space="preserve">2.9  </t>
    </r>
    <r>
      <rPr>
        <sz val="11"/>
        <rFont val="Arial Narrow"/>
        <family val="2"/>
      </rPr>
      <t>Crear un sistema integral para la identififcación y atención de necesidades de los empresarios en cuanto a la capacitación y formación para el trabajo</t>
    </r>
  </si>
  <si>
    <t xml:space="preserve">Población orientada laboralmente y remitida a través de servicios de gestión y colocación en Bogotá y municipios de influencia. </t>
  </si>
  <si>
    <r>
      <rPr>
        <b/>
        <sz val="11"/>
        <rFont val="Arial Narrow"/>
        <family val="2"/>
      </rPr>
      <t xml:space="preserve">2.10  </t>
    </r>
    <r>
      <rPr>
        <sz val="11"/>
        <rFont val="Arial Narrow"/>
        <family val="2"/>
      </rPr>
      <t>Fortalecer la gestión empresarial como mecanismo para consolidar el rol del SPE en los procesos de gestión y colocación de empleo</t>
    </r>
  </si>
  <si>
    <t>Número de vacantes inscritas en el Servicio Público de Empleo (Anual)</t>
  </si>
  <si>
    <r>
      <rPr>
        <b/>
        <sz val="11"/>
        <rFont val="Arial Narrow"/>
        <family val="2"/>
      </rPr>
      <t xml:space="preserve">2.11  </t>
    </r>
    <r>
      <rPr>
        <sz val="11"/>
        <rFont val="Arial Narrow"/>
        <family val="2"/>
      </rPr>
      <t>Ampliar la capacidad de acción y presencia física del Servicio Público de Empleo en todo el país</t>
    </r>
  </si>
  <si>
    <t>Número de puntos de atención de la Red Pública de Prestadores del SPE a nivel nacional</t>
  </si>
  <si>
    <r>
      <rPr>
        <b/>
        <sz val="11"/>
        <rFont val="Arial Narrow"/>
        <family val="2"/>
      </rPr>
      <t xml:space="preserve">2.12 </t>
    </r>
    <r>
      <rPr>
        <sz val="11"/>
        <rFont val="Arial Narrow"/>
        <family val="2"/>
      </rPr>
      <t xml:space="preserve"> Promover y desarrollar estrategias de atención diferenciada en temas de gestión y colocación para poblaciones con dificil vinculación al mercado de trabajo</t>
    </r>
  </si>
  <si>
    <t>Personas víctimas del conflicto armado que acceden a servicios de gestión y colocación laboral</t>
  </si>
  <si>
    <t>Colombia en paz</t>
  </si>
  <si>
    <t>Seguridad y  justicia para la paz</t>
  </si>
  <si>
    <t>Avanzar hacia la garantía del goce efectivo de derechos de las víctimas del conflicto armado en Colombia</t>
  </si>
  <si>
    <t xml:space="preserve">Población colocada a través del Servicio Público de Empleo </t>
  </si>
  <si>
    <t>Colocados a través de SPE en la región Caribe.</t>
  </si>
  <si>
    <t>Colocados  a través del SPE en el departamento de Norte de Santander</t>
  </si>
  <si>
    <r>
      <t>2.13</t>
    </r>
    <r>
      <rPr>
        <sz val="11"/>
        <rFont val="Arial Narrow"/>
        <family val="2"/>
      </rPr>
      <t xml:space="preserve"> Desarrollar lineamientos y estrategias para la prestación de servicios de gestión y colocación de empleo y promoción de la empleabilidad en las zonas rurales</t>
    </r>
  </si>
  <si>
    <t>Número de personas participantes del programa de empleo temporal rural</t>
  </si>
  <si>
    <t>3. Crear  condiciones laborales para la población ocupada que contribuyan a la generación  de empleo, la formalización laboral, la movilidad laboral, la formación y capacitación del recurso humano en el marco del principio del trabajo decente .</t>
  </si>
  <si>
    <r>
      <t xml:space="preserve">3.1  </t>
    </r>
    <r>
      <rPr>
        <sz val="11"/>
        <rFont val="Arial Narrow"/>
        <family val="2"/>
      </rPr>
      <t>Ofrecer protección económica (beneficios monetarios) a aquellos adultos mayores que no  cuentan  con  algún  tipo  de  protección.</t>
    </r>
  </si>
  <si>
    <t xml:space="preserve">Beneficiarios del Mecanismo de Protección al Cesante </t>
  </si>
  <si>
    <t>Generar alternativas para crear empleos de calidad y el aseguramiento ante la falta de ingresos y los riesgos laborales</t>
  </si>
  <si>
    <r>
      <rPr>
        <b/>
        <sz val="11"/>
        <rFont val="Arial Narrow"/>
        <family val="2"/>
      </rPr>
      <t xml:space="preserve">3.2 </t>
    </r>
    <r>
      <rPr>
        <sz val="11"/>
        <rFont val="Arial Narrow"/>
        <family val="2"/>
      </rPr>
      <t xml:space="preserve"> Realizar seguimiento y evaluación de las políticas de formalización laboral.</t>
    </r>
  </si>
  <si>
    <t>Tasa de Formalidad para 13 áreas Metropolitanas</t>
  </si>
  <si>
    <t>Extensión de la protección y la seguridad social</t>
  </si>
  <si>
    <t>Tasa de formalidad nacional</t>
  </si>
  <si>
    <t>36.00%</t>
  </si>
  <si>
    <t>Acuerdos de formalización suscritos en las Territoriales</t>
  </si>
  <si>
    <r>
      <rPr>
        <b/>
        <sz val="11"/>
        <rFont val="Arial Narrow"/>
        <family val="2"/>
      </rPr>
      <t xml:space="preserve">3.3  </t>
    </r>
    <r>
      <rPr>
        <sz val="11"/>
        <rFont val="Arial Narrow"/>
        <family val="2"/>
      </rPr>
      <t>Fomentar el mejoramiento de la capacitación de trabajadores en empresa con calidad y pertinencia.</t>
    </r>
  </si>
  <si>
    <t xml:space="preserve">Personas formadas en empresa 
</t>
  </si>
  <si>
    <r>
      <rPr>
        <b/>
        <sz val="11"/>
        <rFont val="Arial Narrow"/>
        <family val="2"/>
      </rPr>
      <t xml:space="preserve">3.4  </t>
    </r>
    <r>
      <rPr>
        <sz val="11"/>
        <rFont val="Arial Narrow"/>
        <family val="2"/>
      </rPr>
      <t>Fomentar,  incrementar  y contribuir a la cobertura del Sistema Pensional, y el ahorro para  la vejez</t>
    </r>
  </si>
  <si>
    <t>Adultos mayores con pensión</t>
  </si>
  <si>
    <t>Garantizar los mínimos vitales y avanzar en el fortalecimiento de las
capacidades de la población en pobreza extrema para su efectiva inclusión social y productiva (Sistema de Promoción Social).</t>
  </si>
  <si>
    <r>
      <rPr>
        <b/>
        <sz val="11"/>
        <rFont val="Arial Narrow"/>
        <family val="2"/>
      </rPr>
      <t xml:space="preserve">3.5  </t>
    </r>
    <r>
      <rPr>
        <sz val="11"/>
        <rFont val="Arial Narrow"/>
        <family val="2"/>
      </rPr>
      <t>Fortalecer el subsidio familiar como prestación social de los trabajadores a partir de la actualización integral del sistema de compensación y subsidio familiar.</t>
    </r>
  </si>
  <si>
    <t>Empresas afiliadas a cajas de compensación familiar</t>
  </si>
  <si>
    <t>Superintendencia del Subsidio Familiar</t>
  </si>
  <si>
    <t>Paola Ramirez</t>
  </si>
  <si>
    <r>
      <rPr>
        <b/>
        <sz val="11"/>
        <rFont val="Arial Narrow"/>
        <family val="2"/>
      </rPr>
      <t xml:space="preserve">3.6  </t>
    </r>
    <r>
      <rPr>
        <sz val="11"/>
        <rFont val="Arial Narrow"/>
        <family val="2"/>
      </rPr>
      <t>Certificar los aprendices en cada una de sus programas de formacion.
 </t>
    </r>
  </si>
  <si>
    <t>Número de Certificaciones expedidas en Educación Superior</t>
  </si>
  <si>
    <t>Semestral</t>
  </si>
  <si>
    <t>Colombia equitativa y sin pobreza extrema 
Colombia la más educada</t>
  </si>
  <si>
    <t>Número de Certificaciones expedidas en Formación Técnica Laboral y Otros</t>
  </si>
  <si>
    <t>Número de Certificaciones expedidas en Formación Complementaria</t>
  </si>
  <si>
    <t xml:space="preserve"> Certificaciones expedidas en Formación Profesional Integral</t>
  </si>
  <si>
    <t>Estructuras Funcionales de las Ocupaciones nuevas y actualizadas</t>
  </si>
  <si>
    <r>
      <rPr>
        <b/>
        <sz val="11"/>
        <rFont val="Arial Narrow"/>
        <family val="2"/>
      </rPr>
      <t xml:space="preserve">3.7  </t>
    </r>
    <r>
      <rPr>
        <sz val="11"/>
        <rFont val="Arial Narrow"/>
        <family val="2"/>
      </rPr>
      <t xml:space="preserve">Evaluar y Certificar las competencias laborales, que permitirá más eficiencia y calidad en las certificaciones  en tres niveles: básico, medio y avanzado.  
</t>
    </r>
  </si>
  <si>
    <t xml:space="preserve">Número de normas sectoriales de Competencia Laboral </t>
  </si>
  <si>
    <r>
      <rPr>
        <b/>
        <sz val="11"/>
        <rFont val="Arial Narrow"/>
        <family val="2"/>
      </rPr>
      <t xml:space="preserve">3.8  </t>
    </r>
    <r>
      <rPr>
        <sz val="11"/>
        <rFont val="Arial Narrow"/>
        <family val="2"/>
      </rPr>
      <t xml:space="preserve">Certificar competencias laborales focalizada en mejorar la productividad de los trabajadores actuales y de personas nuevas que se inserten laboralmente a los macroproyectos de País y regionales. </t>
    </r>
  </si>
  <si>
    <t>Número de personas Certificadas en Competencias Laborales</t>
  </si>
  <si>
    <r>
      <rPr>
        <b/>
        <sz val="11"/>
        <rFont val="Arial Narrow"/>
        <family val="2"/>
      </rPr>
      <t xml:space="preserve">3.9 </t>
    </r>
    <r>
      <rPr>
        <sz val="11"/>
        <rFont val="Arial Narrow"/>
        <family val="2"/>
      </rPr>
      <t xml:space="preserve"> </t>
    </r>
    <r>
      <rPr>
        <b/>
        <sz val="11"/>
        <rFont val="Arial Narrow"/>
        <family val="2"/>
      </rPr>
      <t xml:space="preserve"> </t>
    </r>
    <r>
      <rPr>
        <sz val="11"/>
        <rFont val="Arial Narrow"/>
        <family val="2"/>
      </rPr>
      <t>Focalizar el desarrollo de la asociatividad solidaria hacia sectores estratégicos.</t>
    </r>
  </si>
  <si>
    <t xml:space="preserve">Número de personas  beneficiadas a través de procesos de fomento o fortalecimeinto en organizaciones en marcha. </t>
  </si>
  <si>
    <t>Se fomentaron  306 organizaciones de Economiía solidaria  en el territorio  nacional, en donde se beneficiaron a 8011 personas, superando la meta programada.</t>
  </si>
  <si>
    <t xml:space="preserve">Personas capacitadas en curso básico de economía solidaria </t>
  </si>
  <si>
    <t>Durante el cuarto trimestre se capacitaron  3011  personas  en curso basico de economia solidaria, para un total acumulado de 230.172</t>
  </si>
  <si>
    <t xml:space="preserve">Empleos reportados por las organizaciones solidarias con registro vigente en cámara de comercio </t>
  </si>
  <si>
    <t>Se reportan en el RUES 265.225  empleos, con corte al mes de Diciembre. Dichos empleos son reportados por las organizaciones solidarias en las cámaras de comercio</t>
  </si>
  <si>
    <t xml:space="preserve">Marisol Viveros </t>
  </si>
  <si>
    <t>Estrategia para promover modelo asociativo solidario como herramienta para generación dei ngresos propuesta a la mesa de generación de ingresos</t>
  </si>
  <si>
    <t>Se diseño el Modelo Integral de Intervención del Plan de Fomento de la Economía Solidaria en el 2007</t>
  </si>
  <si>
    <t>Generar alternativas para crear empleos de calidad y acceder al
aseguramiento ante la falta de ingresos y los riesgos laborales.</t>
  </si>
  <si>
    <t>Número de nuevas organizaciones de economía solidaria registradas.</t>
  </si>
  <si>
    <t>Bimensual</t>
  </si>
  <si>
    <t xml:space="preserve">En el RUES se reportan a Diciembre de 2018, 512 nuevas organizaciones  solidarias (Cooperativas, Fondos de Empleados, Asociaciones Mutuales y Asociaciones Campesinas).
</t>
  </si>
  <si>
    <r>
      <rPr>
        <b/>
        <sz val="11"/>
        <rFont val="Arial Narrow"/>
        <family val="2"/>
      </rPr>
      <t>3.10</t>
    </r>
    <r>
      <rPr>
        <sz val="11"/>
        <rFont val="Arial Narrow"/>
        <family val="2"/>
      </rPr>
      <t xml:space="preserve"> Mejorar cobertura, calidad y pertinencia en la formación para el trabajo</t>
    </r>
    <r>
      <rPr>
        <sz val="11"/>
        <color rgb="FFFF0000"/>
        <rFont val="Arial Narrow"/>
        <family val="2"/>
      </rPr>
      <t xml:space="preserve"> </t>
    </r>
  </si>
  <si>
    <t xml:space="preserve">Cupos en formación complementaria del SENA para la región Eje Cafetero y Antioquia </t>
  </si>
  <si>
    <t xml:space="preserve"> </t>
  </si>
  <si>
    <t>Cupos en formación titulada del SENA para la región Eje Cafetero y Antioquia</t>
  </si>
  <si>
    <t>Cupos en formación integral del SENA para la región Pacífico</t>
  </si>
  <si>
    <t>Cupos en formación integral del SENA para la región de los Llanos</t>
  </si>
  <si>
    <t xml:space="preserve">Cupos asignados para  formación para el trabajo y el emprendimiento para el Pueblo Rrom </t>
  </si>
  <si>
    <t>SD</t>
  </si>
  <si>
    <t>Aprendices en formación profesional integral</t>
  </si>
  <si>
    <t>Aprendices en poblaciones vulnerables</t>
  </si>
  <si>
    <t>Aprendices en  el programa Sena emprende rural</t>
  </si>
  <si>
    <t>Aprendices en formación virtual</t>
  </si>
  <si>
    <t>Aprendices en programa de bilingúismo</t>
  </si>
  <si>
    <t>Proyectos productivos apoyados para el pueblo Rom.</t>
  </si>
  <si>
    <t>4. Fortalecer el Sistema de Seguridad Social mediante la promoción y la equidad de la cobertura de afiliación en pensiones, riesgos laborales,  subsidio familiar, el reconocimiento de servicios sociales complementarios  y la protección de manera progresiva de los ingresos de las personas en su vejez.</t>
  </si>
  <si>
    <r>
      <rPr>
        <b/>
        <sz val="11"/>
        <rFont val="Arial Narrow"/>
        <family val="2"/>
      </rPr>
      <t xml:space="preserve">4.1  </t>
    </r>
    <r>
      <rPr>
        <sz val="11"/>
        <rFont val="Arial Narrow"/>
        <family val="2"/>
      </rPr>
      <t xml:space="preserve">Ampliar la cobertura del subsidio familiar </t>
    </r>
  </si>
  <si>
    <t>Afiliados a Cajas de Compensación</t>
  </si>
  <si>
    <r>
      <rPr>
        <b/>
        <sz val="11"/>
        <rFont val="Arial Narrow"/>
        <family val="2"/>
      </rPr>
      <t xml:space="preserve">4.2 </t>
    </r>
    <r>
      <rPr>
        <sz val="11"/>
        <rFont val="Arial Narrow"/>
        <family val="2"/>
      </rPr>
      <t xml:space="preserve"> Promover y diseñar politicas, y estrategias para el  mejoramiento y desarrollo del Sistema General de Riesgos Laborales</t>
    </r>
  </si>
  <si>
    <t>Afiliados a riesgos laborales</t>
  </si>
  <si>
    <t xml:space="preserve"> -</t>
  </si>
  <si>
    <r>
      <rPr>
        <b/>
        <sz val="11"/>
        <rFont val="Arial Narrow"/>
        <family val="2"/>
      </rPr>
      <t xml:space="preserve">4.3 </t>
    </r>
    <r>
      <rPr>
        <sz val="11"/>
        <rFont val="Arial Narrow"/>
        <family val="2"/>
      </rPr>
      <t xml:space="preserve"> Fomentar,  incrementar  y contribuir a la cobertura del Sistema Pensional, y el ahorro para  la vejez</t>
    </r>
  </si>
  <si>
    <t>Afiliados activos a pensiones</t>
  </si>
  <si>
    <t>Beneficiarios del programa Colombia Mayor (acumulado)</t>
  </si>
  <si>
    <t>Bimestral</t>
  </si>
  <si>
    <t>Porcentaje de adultos mayores con algún tipo de protección a los ingresos</t>
  </si>
  <si>
    <r>
      <rPr>
        <b/>
        <sz val="11"/>
        <rFont val="Arial Narrow"/>
        <family val="2"/>
      </rPr>
      <t>4.4</t>
    </r>
    <r>
      <rPr>
        <sz val="11"/>
        <rFont val="Arial Narrow"/>
        <family val="2"/>
      </rPr>
      <t xml:space="preserve">  Promover el uso de los beneficios económicos periódicos BEPS</t>
    </r>
  </si>
  <si>
    <t>Personas vinculadas a los beneficios económicos periódicos</t>
  </si>
  <si>
    <t>Colpensiones</t>
  </si>
  <si>
    <t>César Augusto Conde</t>
  </si>
  <si>
    <r>
      <rPr>
        <b/>
        <sz val="11"/>
        <rFont val="Arial Narrow"/>
        <family val="2"/>
      </rPr>
      <t xml:space="preserve">4.5 </t>
    </r>
    <r>
      <rPr>
        <sz val="11"/>
        <rFont val="Arial Narrow"/>
        <family val="2"/>
      </rPr>
      <t xml:space="preserve"> Desarrollar una estrategia para reducir los tiempos y para resolver con calidad los reconocimientos de pensiones, en particular en el Régimen de Prima Media</t>
    </r>
  </si>
  <si>
    <t>Porcentaje  Solicitudes de reconocimiento  con término legal cumplido resueltas</t>
  </si>
  <si>
    <t>99.95%</t>
  </si>
  <si>
    <t>5.  Fortalecer las instituciones del Sector Trabajo y la rendición de cuentas en ejercicio del Buen Gobierno, en búsqueda de la modernización, eficiencia y eficacia.</t>
  </si>
  <si>
    <r>
      <rPr>
        <b/>
        <sz val="11"/>
        <rFont val="Arial Narrow"/>
        <family val="2"/>
      </rPr>
      <t xml:space="preserve"> 5.1   </t>
    </r>
    <r>
      <rPr>
        <sz val="11"/>
        <rFont val="Arial Narrow"/>
        <family val="2"/>
      </rPr>
      <t>Aportar al desarrollo económico del país a través del fortalecimiento del sector trabajo, de la modernización de cada una de las entidades que lo componen, de la creación de sinergias, complementariedad y coordinación entre las mismas, y  del incremento y la consolidación de su respectiva presencia nacional y regional, hacia lograr la cobertura nacional para facilitar y acercar los servicios a los colombianos</t>
    </r>
  </si>
  <si>
    <t>Ejecución presupuestal proyectos de Inversión Sector Trabajo</t>
  </si>
  <si>
    <t>Buen Gobierno</t>
  </si>
  <si>
    <t xml:space="preserve">Promover una gestión pública transparente que facilite el acceso a la información pública y prevenga la corrupción. </t>
  </si>
  <si>
    <t>Hugo Tascón</t>
  </si>
  <si>
    <r>
      <rPr>
        <b/>
        <sz val="11"/>
        <rFont val="Arial Narrow"/>
        <family val="2"/>
      </rPr>
      <t xml:space="preserve">5.2 </t>
    </r>
    <r>
      <rPr>
        <sz val="11"/>
        <rFont val="Arial Narrow"/>
        <family val="2"/>
      </rPr>
      <t xml:space="preserve"> Lograr que los servidores públicos fortalezcan sus competencias laborales a través de la innovación en los procesos de formación, capacitación e incentivos, a fin de que se conecten sus objetivos individuales con los institucionales, se fortalezca la responsabilidad por sus actos y se incentiven sus logros. </t>
    </r>
  </si>
  <si>
    <t>Número de servidores públicos capacitados</t>
  </si>
  <si>
    <t xml:space="preserve">Mejorar la efectividad de la gestión pública y el servicio al ciudadano a nivel nacional y territorial. </t>
  </si>
  <si>
    <r>
      <rPr>
        <b/>
        <sz val="11"/>
        <rFont val="Arial Narrow"/>
        <family val="2"/>
      </rPr>
      <t>5.3</t>
    </r>
    <r>
      <rPr>
        <sz val="11"/>
        <rFont val="Arial Narrow"/>
        <family val="2"/>
      </rPr>
      <t xml:space="preserve"> Fortalecer los procesos de atención al ciudadano y proveer un servicio cercano, pertinente y de calidad a los usuarios</t>
    </r>
  </si>
  <si>
    <t>Implementación del plan anticorrupción y de Atención al Ciudadano</t>
  </si>
  <si>
    <t>Cuatrimestral</t>
  </si>
  <si>
    <t>Afianzar la lucha contra la corrupción, transparencia y rendición de cuentas</t>
  </si>
  <si>
    <t xml:space="preserve"> la Unidad Administrativa Especial de Organizaciones Solidarias, reporta un avance del cumplimiento del 100% del  Plan Anticorrupción y Atención al Ciudadano teniendo en cuenta los 5 componentes.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</si>
</sst>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10C0A]#,##0.00"/>
    <numFmt numFmtId="165" formatCode="[$-10C0A]#,##0"/>
    <numFmt numFmtId="166" formatCode="#,##0.00;[Red]#,##0.00"/>
    <numFmt numFmtId="167" formatCode="0.00;[Red]0.00"/>
    <numFmt numFmtId="168" formatCode="_-* #,##0_-;\-* #,##0_-;_-* &quot;-&quot;??_-;_-@_-"/>
    <numFmt numFmtId="169" formatCode="0;[Red]0"/>
    <numFmt numFmtId="170" formatCode="[$-10C0A]yyyy/mm/dd"/>
    <numFmt numFmtId="171" formatCode="_(* #,##0_);_(* \(#,##0\);_(* &quot;-&quot;??_);_(@_)"/>
  </numFmts>
  <fonts count="20" x14ac:knownFonts="1">
    <font>
      <sz val="10"/>
      <name val="Verdana"/>
      <family val="2"/>
    </font>
    <font>
      <sz val="10"/>
      <name val="Verdana"/>
      <family val="2"/>
    </font>
    <font>
      <b/>
      <sz val="26"/>
      <name val="Arial Narrow"/>
      <family val="2"/>
    </font>
    <font>
      <sz val="12"/>
      <name val="Calibri"/>
      <family val="2"/>
      <scheme val="minor"/>
    </font>
    <font>
      <b/>
      <sz val="20"/>
      <name val="Arial Narrow"/>
      <family val="2"/>
    </font>
    <font>
      <b/>
      <sz val="12"/>
      <color theme="0"/>
      <name val="Arial Narrow"/>
      <family val="2"/>
    </font>
    <font>
      <b/>
      <sz val="11"/>
      <color theme="0"/>
      <name val="Arial Narrow"/>
      <family val="2"/>
    </font>
    <font>
      <sz val="12"/>
      <color theme="0"/>
      <name val="Calibri"/>
      <family val="2"/>
      <scheme val="minor"/>
    </font>
    <font>
      <b/>
      <sz val="11"/>
      <color theme="1"/>
      <name val="Arial Narrow"/>
      <family val="2"/>
    </font>
    <font>
      <sz val="11"/>
      <color theme="1"/>
      <name val="Arial Narrow"/>
      <family val="2"/>
    </font>
    <font>
      <sz val="11"/>
      <color theme="0"/>
      <name val="Arial Narrow"/>
      <family val="2"/>
    </font>
    <font>
      <sz val="11"/>
      <name val="Arial Narrow"/>
      <family val="2"/>
    </font>
    <font>
      <b/>
      <sz val="11"/>
      <name val="Arial Narrow"/>
      <family val="2"/>
    </font>
    <font>
      <sz val="11"/>
      <color rgb="FF000000"/>
      <name val="Arial Narrow"/>
      <family val="2"/>
    </font>
    <font>
      <sz val="11"/>
      <color rgb="FFFF0000"/>
      <name val="Arial Narrow"/>
      <family val="2"/>
    </font>
    <font>
      <sz val="11"/>
      <color indexed="8"/>
      <name val="Arial Narrow"/>
      <family val="2"/>
    </font>
    <font>
      <b/>
      <sz val="12"/>
      <name val="Arial Narrow"/>
      <family val="2"/>
    </font>
    <font>
      <sz val="12"/>
      <name val="Arial Narrow"/>
      <family val="2"/>
    </font>
    <font>
      <sz val="12"/>
      <color rgb="FFFF0000"/>
      <name val="Arial Narrow"/>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353588"/>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0"/>
        <bgColor rgb="FF000000"/>
      </patternFill>
    </fill>
    <fill>
      <patternFill patternType="solid">
        <fgColor theme="4" tint="0.79998168889431442"/>
        <bgColor rgb="FF000000"/>
      </patternFill>
    </fill>
  </fills>
  <borders count="17">
    <border>
      <left/>
      <right/>
      <top/>
      <bottom/>
      <diagonal/>
    </border>
    <border>
      <left style="thin">
        <color auto="1"/>
      </left>
      <right/>
      <top/>
      <bottom/>
      <diagonal/>
    </border>
    <border>
      <left/>
      <right/>
      <top/>
      <bottom style="thin">
        <color indexed="64"/>
      </bottom>
      <diagonal/>
    </border>
    <border>
      <left/>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auto="1"/>
      </right>
      <top style="thin">
        <color indexed="64"/>
      </top>
      <bottom style="medium">
        <color indexed="64"/>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cellStyleXfs>
  <cellXfs count="251">
    <xf numFmtId="0" fontId="0" fillId="0" borderId="0" xfId="0"/>
    <xf numFmtId="0" fontId="2"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4" fillId="0" borderId="2" xfId="0" applyFont="1" applyFill="1" applyBorder="1" applyAlignment="1" applyProtection="1">
      <alignment horizontal="center"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3" borderId="3" xfId="0"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8" fillId="0" borderId="8" xfId="0" applyFont="1" applyFill="1" applyBorder="1" applyAlignment="1" applyProtection="1">
      <alignment horizontal="justify" vertical="center" wrapText="1"/>
    </xf>
    <xf numFmtId="9" fontId="8" fillId="0" borderId="9" xfId="0" applyNumberFormat="1" applyFont="1" applyFill="1" applyBorder="1" applyAlignment="1" applyProtection="1">
      <alignment horizontal="justify" vertical="center" wrapText="1"/>
    </xf>
    <xf numFmtId="164" fontId="9" fillId="2" borderId="9" xfId="4" applyNumberFormat="1" applyFont="1" applyFill="1" applyBorder="1" applyAlignment="1" applyProtection="1">
      <alignment horizontal="justify" vertical="center" wrapText="1"/>
    </xf>
    <xf numFmtId="164" fontId="9" fillId="2" borderId="9" xfId="4" applyNumberFormat="1" applyFont="1" applyFill="1" applyBorder="1" applyAlignment="1" applyProtection="1">
      <alignment horizontal="justify" vertical="center" wrapText="1"/>
      <protection locked="0"/>
    </xf>
    <xf numFmtId="164" fontId="9" fillId="2" borderId="9" xfId="4" applyNumberFormat="1" applyFont="1" applyFill="1" applyBorder="1" applyAlignment="1" applyProtection="1">
      <alignment horizontal="center" vertical="center" wrapText="1"/>
      <protection locked="0"/>
    </xf>
    <xf numFmtId="165" fontId="10" fillId="2" borderId="9" xfId="4" applyNumberFormat="1" applyFont="1" applyFill="1" applyBorder="1" applyAlignment="1" applyProtection="1">
      <alignment horizontal="center" vertical="center" wrapText="1"/>
      <protection locked="0"/>
    </xf>
    <xf numFmtId="165" fontId="9" fillId="2" borderId="9" xfId="4" applyNumberFormat="1" applyFont="1" applyFill="1" applyBorder="1" applyAlignment="1" applyProtection="1">
      <alignment horizontal="center" vertical="center" wrapText="1"/>
      <protection locked="0"/>
    </xf>
    <xf numFmtId="165" fontId="9" fillId="4" borderId="9" xfId="4" applyNumberFormat="1" applyFont="1" applyFill="1" applyBorder="1" applyAlignment="1" applyProtection="1">
      <alignment horizontal="center" vertical="center" wrapText="1"/>
      <protection locked="0"/>
    </xf>
    <xf numFmtId="165" fontId="9" fillId="5" borderId="9" xfId="4" applyNumberFormat="1" applyFont="1" applyFill="1" applyBorder="1" applyAlignment="1" applyProtection="1">
      <alignment horizontal="center" vertical="center" wrapText="1"/>
      <protection locked="0"/>
    </xf>
    <xf numFmtId="165" fontId="9" fillId="2" borderId="9" xfId="4" applyNumberFormat="1" applyFont="1" applyFill="1" applyBorder="1" applyAlignment="1" applyProtection="1">
      <alignment horizontal="left" vertical="center" wrapText="1"/>
      <protection locked="0"/>
    </xf>
    <xf numFmtId="0" fontId="9" fillId="2" borderId="9" xfId="4" applyFont="1" applyFill="1" applyBorder="1" applyAlignment="1" applyProtection="1">
      <alignment horizontal="justify" vertical="center" wrapText="1"/>
      <protection locked="0"/>
    </xf>
    <xf numFmtId="0" fontId="9" fillId="2" borderId="9" xfId="0" applyFont="1" applyFill="1" applyBorder="1" applyAlignment="1" applyProtection="1">
      <alignment horizontal="center" vertical="center" wrapText="1"/>
      <protection locked="0"/>
    </xf>
    <xf numFmtId="0" fontId="9" fillId="2" borderId="9" xfId="4"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8" fillId="0" borderId="10" xfId="0" applyFont="1" applyFill="1" applyBorder="1" applyAlignment="1" applyProtection="1">
      <alignment horizontal="justify" vertical="center" wrapText="1"/>
    </xf>
    <xf numFmtId="9" fontId="8" fillId="0" borderId="11" xfId="0" applyNumberFormat="1" applyFont="1" applyFill="1" applyBorder="1" applyAlignment="1" applyProtection="1">
      <alignment horizontal="justify" vertical="center" wrapText="1"/>
    </xf>
    <xf numFmtId="164" fontId="9" fillId="2" borderId="11" xfId="4" applyNumberFormat="1" applyFont="1" applyFill="1" applyBorder="1" applyAlignment="1" applyProtection="1">
      <alignment horizontal="justify" vertical="center" wrapText="1"/>
    </xf>
    <xf numFmtId="0" fontId="9" fillId="2" borderId="11" xfId="0" applyFont="1" applyFill="1" applyBorder="1" applyAlignment="1" applyProtection="1">
      <alignment horizontal="justify" vertical="center" wrapText="1"/>
      <protection locked="0"/>
    </xf>
    <xf numFmtId="0" fontId="9" fillId="2" borderId="11" xfId="0" applyFont="1" applyFill="1" applyBorder="1" applyAlignment="1" applyProtection="1">
      <alignment horizontal="center" vertical="center" wrapText="1"/>
      <protection locked="0"/>
    </xf>
    <xf numFmtId="164" fontId="9" fillId="2" borderId="11" xfId="4" applyNumberFormat="1" applyFont="1" applyFill="1" applyBorder="1" applyAlignment="1" applyProtection="1">
      <alignment horizontal="center" vertical="center" wrapText="1"/>
      <protection locked="0"/>
    </xf>
    <xf numFmtId="166" fontId="9" fillId="2" borderId="11" xfId="0" applyNumberFormat="1" applyFont="1" applyFill="1" applyBorder="1" applyAlignment="1" applyProtection="1">
      <alignment horizontal="center" vertical="center" wrapText="1"/>
      <protection locked="0"/>
    </xf>
    <xf numFmtId="166" fontId="9" fillId="4" borderId="11" xfId="0" applyNumberFormat="1" applyFont="1" applyFill="1" applyBorder="1" applyAlignment="1" applyProtection="1">
      <alignment horizontal="center" vertical="center" wrapText="1"/>
      <protection locked="0"/>
    </xf>
    <xf numFmtId="166" fontId="9" fillId="5" borderId="11" xfId="0" applyNumberFormat="1" applyFont="1" applyFill="1" applyBorder="1" applyAlignment="1" applyProtection="1">
      <alignment horizontal="center" vertical="center" wrapText="1"/>
      <protection locked="0"/>
    </xf>
    <xf numFmtId="0" fontId="9" fillId="2" borderId="11" xfId="4" applyFont="1" applyFill="1" applyBorder="1" applyAlignment="1" applyProtection="1">
      <alignment horizontal="justify" vertical="center" wrapText="1"/>
      <protection locked="0"/>
    </xf>
    <xf numFmtId="0" fontId="9" fillId="2" borderId="11" xfId="4" applyFont="1" applyFill="1" applyBorder="1" applyAlignment="1" applyProtection="1">
      <alignment horizontal="center" vertical="center" wrapText="1"/>
      <protection locked="0"/>
    </xf>
    <xf numFmtId="0" fontId="9" fillId="0" borderId="11" xfId="4" applyFont="1" applyFill="1" applyBorder="1" applyAlignment="1" applyProtection="1">
      <alignment horizontal="center" vertical="center" wrapText="1"/>
      <protection locked="0"/>
    </xf>
    <xf numFmtId="0" fontId="8" fillId="0" borderId="12" xfId="0" applyFont="1" applyFill="1" applyBorder="1" applyAlignment="1" applyProtection="1">
      <alignment horizontal="justify" vertical="center" wrapText="1"/>
    </xf>
    <xf numFmtId="9" fontId="8" fillId="0" borderId="13" xfId="0" applyNumberFormat="1" applyFont="1" applyFill="1" applyBorder="1" applyAlignment="1" applyProtection="1">
      <alignment horizontal="justify" vertical="center" wrapText="1"/>
    </xf>
    <xf numFmtId="164" fontId="9" fillId="2" borderId="13" xfId="4" applyNumberFormat="1" applyFont="1" applyFill="1" applyBorder="1" applyAlignment="1" applyProtection="1">
      <alignment horizontal="justify" vertical="center" wrapText="1"/>
    </xf>
    <xf numFmtId="0" fontId="9" fillId="2" borderId="13" xfId="0" applyFont="1" applyFill="1" applyBorder="1" applyAlignment="1" applyProtection="1">
      <alignment horizontal="justify" vertical="center" wrapText="1"/>
      <protection locked="0"/>
    </xf>
    <xf numFmtId="0" fontId="9" fillId="2" borderId="13" xfId="0" applyFont="1" applyFill="1" applyBorder="1" applyAlignment="1" applyProtection="1">
      <alignment horizontal="center" vertical="center" wrapText="1"/>
      <protection locked="0"/>
    </xf>
    <xf numFmtId="164" fontId="9" fillId="2" borderId="13" xfId="4"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11" fillId="0" borderId="13" xfId="0" applyFont="1" applyBorder="1" applyAlignment="1">
      <alignment horizontal="justify" vertical="center"/>
    </xf>
    <xf numFmtId="0" fontId="9" fillId="2" borderId="13" xfId="4" applyFont="1" applyFill="1" applyBorder="1" applyAlignment="1" applyProtection="1">
      <alignment horizontal="justify" vertical="center" wrapText="1"/>
      <protection locked="0"/>
    </xf>
    <xf numFmtId="0" fontId="9" fillId="2" borderId="13" xfId="4" applyFont="1" applyFill="1" applyBorder="1" applyAlignment="1" applyProtection="1">
      <alignment horizontal="center" vertical="center" wrapText="1"/>
      <protection locked="0"/>
    </xf>
    <xf numFmtId="0" fontId="9" fillId="0" borderId="13" xfId="4" applyFont="1" applyFill="1" applyBorder="1" applyAlignment="1" applyProtection="1">
      <alignment horizontal="center" vertical="center" wrapText="1"/>
      <protection locked="0"/>
    </xf>
    <xf numFmtId="0" fontId="11" fillId="2" borderId="9" xfId="0" applyFont="1" applyFill="1" applyBorder="1" applyAlignment="1">
      <alignment horizontal="justify" vertical="center" wrapText="1"/>
    </xf>
    <xf numFmtId="0" fontId="11" fillId="2" borderId="9" xfId="0" applyFont="1" applyFill="1" applyBorder="1" applyAlignment="1" applyProtection="1">
      <alignment horizontal="justify" vertical="center" wrapText="1"/>
      <protection locked="0"/>
    </xf>
    <xf numFmtId="167" fontId="9" fillId="2" borderId="9" xfId="0" applyNumberFormat="1" applyFont="1" applyFill="1" applyBorder="1" applyAlignment="1" applyProtection="1">
      <alignment horizontal="center" vertical="center" wrapText="1"/>
      <protection locked="0"/>
    </xf>
    <xf numFmtId="167" fontId="9" fillId="4" borderId="9" xfId="0" applyNumberFormat="1" applyFont="1" applyFill="1" applyBorder="1" applyAlignment="1" applyProtection="1">
      <alignment horizontal="center" vertical="center" wrapText="1"/>
      <protection locked="0"/>
    </xf>
    <xf numFmtId="166" fontId="9" fillId="2" borderId="9" xfId="0" applyNumberFormat="1" applyFont="1" applyFill="1" applyBorder="1" applyAlignment="1" applyProtection="1">
      <alignment horizontal="center" vertical="center" wrapText="1"/>
      <protection locked="0"/>
    </xf>
    <xf numFmtId="9" fontId="11" fillId="2" borderId="9" xfId="3" applyFont="1" applyFill="1" applyBorder="1" applyAlignment="1">
      <alignment horizontal="center" vertical="center" wrapText="1"/>
    </xf>
    <xf numFmtId="166" fontId="11" fillId="2" borderId="9" xfId="3" applyNumberFormat="1" applyFont="1" applyFill="1" applyBorder="1" applyAlignment="1">
      <alignment horizontal="center" vertical="center" wrapText="1"/>
    </xf>
    <xf numFmtId="3" fontId="11" fillId="2" borderId="9" xfId="0" applyNumberFormat="1" applyFont="1" applyFill="1" applyBorder="1" applyAlignment="1">
      <alignment horizontal="justify" vertical="center" wrapText="1"/>
    </xf>
    <xf numFmtId="0" fontId="9" fillId="0" borderId="9" xfId="4" applyFont="1" applyFill="1" applyBorder="1" applyAlignment="1" applyProtection="1">
      <alignment horizontal="center" vertical="center" wrapText="1"/>
      <protection locked="0"/>
    </xf>
    <xf numFmtId="0" fontId="11" fillId="2" borderId="11" xfId="0" applyFont="1" applyFill="1" applyBorder="1" applyAlignment="1">
      <alignment horizontal="justify" vertical="center" wrapText="1"/>
    </xf>
    <xf numFmtId="0" fontId="11" fillId="0" borderId="11" xfId="0" applyFont="1" applyFill="1" applyBorder="1" applyAlignment="1" applyProtection="1">
      <alignment horizontal="justify" vertical="center" wrapText="1"/>
      <protection locked="0"/>
    </xf>
    <xf numFmtId="3" fontId="9" fillId="2" borderId="11" xfId="0" applyNumberFormat="1" applyFont="1" applyFill="1" applyBorder="1" applyAlignment="1" applyProtection="1">
      <alignment horizontal="center" vertical="center" wrapText="1"/>
      <protection locked="0"/>
    </xf>
    <xf numFmtId="3" fontId="9" fillId="4" borderId="11" xfId="0" applyNumberFormat="1" applyFont="1" applyFill="1" applyBorder="1" applyAlignment="1" applyProtection="1">
      <alignment horizontal="center" vertical="center" wrapText="1"/>
      <protection locked="0"/>
    </xf>
    <xf numFmtId="3" fontId="11" fillId="2" borderId="11" xfId="0" applyNumberFormat="1" applyFont="1" applyFill="1" applyBorder="1" applyAlignment="1">
      <alignment horizontal="center" vertical="center" wrapText="1"/>
    </xf>
    <xf numFmtId="166" fontId="11" fillId="2" borderId="11" xfId="0" applyNumberFormat="1" applyFont="1" applyFill="1" applyBorder="1" applyAlignment="1">
      <alignment horizontal="center" vertical="center" wrapText="1"/>
    </xf>
    <xf numFmtId="3" fontId="11" fillId="2" borderId="11" xfId="0" applyNumberFormat="1" applyFont="1" applyFill="1" applyBorder="1" applyAlignment="1">
      <alignment horizontal="justify" vertical="center" wrapText="1"/>
    </xf>
    <xf numFmtId="3" fontId="11" fillId="5" borderId="11" xfId="0" applyNumberFormat="1" applyFont="1" applyFill="1" applyBorder="1" applyAlignment="1">
      <alignment horizontal="center" vertical="center" wrapText="1"/>
    </xf>
    <xf numFmtId="0" fontId="11" fillId="2" borderId="11" xfId="0" applyFont="1" applyFill="1" applyBorder="1" applyAlignment="1">
      <alignment horizontal="justify" vertical="center" wrapText="1"/>
    </xf>
    <xf numFmtId="0" fontId="11" fillId="2" borderId="11" xfId="0" applyFont="1" applyFill="1" applyBorder="1" applyAlignment="1" applyProtection="1">
      <alignment horizontal="justify" vertical="center" wrapText="1"/>
      <protection locked="0"/>
    </xf>
    <xf numFmtId="167" fontId="9" fillId="2" borderId="11" xfId="0" applyNumberFormat="1" applyFont="1" applyFill="1" applyBorder="1" applyAlignment="1" applyProtection="1">
      <alignment horizontal="center" vertical="center" wrapText="1"/>
      <protection locked="0"/>
    </xf>
    <xf numFmtId="167" fontId="9" fillId="4" borderId="11" xfId="0" applyNumberFormat="1" applyFont="1" applyFill="1" applyBorder="1" applyAlignment="1" applyProtection="1">
      <alignment horizontal="center" vertical="center" wrapText="1"/>
      <protection locked="0"/>
    </xf>
    <xf numFmtId="9" fontId="11" fillId="2" borderId="11" xfId="3" applyFont="1" applyFill="1" applyBorder="1" applyAlignment="1">
      <alignment horizontal="center" vertical="center" wrapText="1"/>
    </xf>
    <xf numFmtId="9" fontId="11" fillId="5" borderId="11" xfId="3" applyFont="1" applyFill="1" applyBorder="1" applyAlignment="1">
      <alignment horizontal="center" vertical="center" wrapText="1"/>
    </xf>
    <xf numFmtId="3" fontId="11" fillId="2" borderId="11" xfId="0" applyNumberFormat="1" applyFont="1" applyFill="1" applyBorder="1" applyAlignment="1">
      <alignment horizontal="left" vertical="center" wrapText="1"/>
    </xf>
    <xf numFmtId="0" fontId="11" fillId="2" borderId="11" xfId="0" applyFont="1" applyFill="1" applyBorder="1" applyAlignment="1" applyProtection="1">
      <alignment horizontal="center" vertical="center" wrapText="1"/>
      <protection locked="0"/>
    </xf>
    <xf numFmtId="9" fontId="11" fillId="0" borderId="11" xfId="4" applyNumberFormat="1" applyFont="1" applyFill="1" applyBorder="1" applyAlignment="1" applyProtection="1">
      <alignment horizontal="center" vertical="center" wrapText="1"/>
      <protection locked="0"/>
    </xf>
    <xf numFmtId="9" fontId="11" fillId="0" borderId="11" xfId="0" applyNumberFormat="1" applyFont="1" applyFill="1" applyBorder="1" applyAlignment="1" applyProtection="1">
      <alignment horizontal="center" vertical="center" wrapText="1"/>
      <protection locked="0"/>
    </xf>
    <xf numFmtId="9" fontId="11" fillId="4" borderId="11" xfId="0" applyNumberFormat="1" applyFont="1" applyFill="1" applyBorder="1" applyAlignment="1" applyProtection="1">
      <alignment horizontal="center" vertical="center" wrapText="1"/>
      <protection locked="0"/>
    </xf>
    <xf numFmtId="9" fontId="11" fillId="2" borderId="11" xfId="3" applyNumberFormat="1" applyFont="1" applyFill="1" applyBorder="1" applyAlignment="1">
      <alignment horizontal="center" vertical="center" wrapText="1"/>
    </xf>
    <xf numFmtId="9" fontId="11" fillId="5" borderId="11" xfId="3" applyNumberFormat="1" applyFont="1" applyFill="1" applyBorder="1" applyAlignment="1">
      <alignment horizontal="center" vertical="center" wrapText="1"/>
    </xf>
    <xf numFmtId="3" fontId="11" fillId="2" borderId="11" xfId="0" applyNumberFormat="1" applyFont="1" applyFill="1" applyBorder="1" applyAlignment="1">
      <alignment horizontal="justify" vertical="top" wrapText="1"/>
    </xf>
    <xf numFmtId="3" fontId="11" fillId="4"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0" fontId="11" fillId="0" borderId="11" xfId="0" applyFont="1" applyBorder="1" applyAlignment="1">
      <alignment vertical="center" wrapText="1"/>
    </xf>
    <xf numFmtId="164" fontId="11" fillId="2" borderId="11" xfId="4" applyNumberFormat="1" applyFont="1" applyFill="1" applyBorder="1" applyAlignment="1" applyProtection="1">
      <alignment horizontal="center" vertical="center" wrapText="1"/>
      <protection locked="0"/>
    </xf>
    <xf numFmtId="167" fontId="11" fillId="2" borderId="11" xfId="0" applyNumberFormat="1" applyFont="1" applyFill="1" applyBorder="1" applyAlignment="1" applyProtection="1">
      <alignment horizontal="center" vertical="center" wrapText="1"/>
      <protection locked="0"/>
    </xf>
    <xf numFmtId="167" fontId="11" fillId="4" borderId="11" xfId="0" applyNumberFormat="1" applyFont="1" applyFill="1" applyBorder="1" applyAlignment="1" applyProtection="1">
      <alignment horizontal="center" vertical="center" wrapText="1"/>
      <protection locked="0"/>
    </xf>
    <xf numFmtId="167" fontId="11" fillId="2" borderId="11" xfId="0" applyNumberFormat="1" applyFont="1" applyFill="1" applyBorder="1" applyAlignment="1">
      <alignment horizontal="center" vertical="center" wrapText="1"/>
    </xf>
    <xf numFmtId="167" fontId="11" fillId="0" borderId="11" xfId="0" applyNumberFormat="1" applyFont="1" applyFill="1" applyBorder="1" applyAlignment="1">
      <alignment horizontal="center" vertical="center" wrapText="1"/>
    </xf>
    <xf numFmtId="167" fontId="11" fillId="5" borderId="11" xfId="0" applyNumberFormat="1" applyFont="1" applyFill="1" applyBorder="1" applyAlignment="1">
      <alignment horizontal="center" vertical="center" wrapText="1"/>
    </xf>
    <xf numFmtId="0" fontId="9" fillId="0" borderId="11" xfId="0" applyFont="1" applyBorder="1" applyAlignment="1">
      <alignment vertical="top" wrapText="1"/>
    </xf>
    <xf numFmtId="0" fontId="11" fillId="2" borderId="11" xfId="4" applyFont="1" applyFill="1" applyBorder="1" applyAlignment="1" applyProtection="1">
      <alignment horizontal="justify" vertical="center" wrapText="1"/>
      <protection locked="0"/>
    </xf>
    <xf numFmtId="0" fontId="11" fillId="2" borderId="11" xfId="4" applyFont="1" applyFill="1" applyBorder="1" applyAlignment="1" applyProtection="1">
      <alignment horizontal="center" vertical="center" wrapText="1"/>
      <protection locked="0"/>
    </xf>
    <xf numFmtId="0" fontId="11" fillId="2" borderId="11" xfId="0" applyFont="1" applyFill="1" applyBorder="1" applyAlignment="1" applyProtection="1">
      <alignment horizontal="justify" vertical="center" wrapText="1"/>
    </xf>
    <xf numFmtId="164" fontId="9" fillId="2" borderId="11" xfId="0" applyNumberFormat="1" applyFont="1" applyFill="1" applyBorder="1" applyAlignment="1" applyProtection="1">
      <alignment horizontal="center" vertical="center" wrapText="1"/>
      <protection locked="0"/>
    </xf>
    <xf numFmtId="165" fontId="9" fillId="2" borderId="11" xfId="0" applyNumberFormat="1" applyFont="1" applyFill="1" applyBorder="1" applyAlignment="1" applyProtection="1">
      <alignment horizontal="center" vertical="center" wrapText="1"/>
    </xf>
    <xf numFmtId="165" fontId="9" fillId="2" borderId="11" xfId="0" applyNumberFormat="1" applyFont="1" applyFill="1" applyBorder="1" applyAlignment="1" applyProtection="1">
      <alignment horizontal="center" vertical="center" wrapText="1"/>
      <protection locked="0"/>
    </xf>
    <xf numFmtId="165" fontId="9" fillId="4" borderId="11" xfId="0" applyNumberFormat="1" applyFont="1" applyFill="1" applyBorder="1" applyAlignment="1" applyProtection="1">
      <alignment horizontal="center" vertical="center" wrapText="1"/>
    </xf>
    <xf numFmtId="165" fontId="9" fillId="5" borderId="11" xfId="0" applyNumberFormat="1" applyFont="1" applyFill="1" applyBorder="1" applyAlignment="1" applyProtection="1">
      <alignment horizontal="center" vertical="center" wrapText="1"/>
      <protection locked="0"/>
    </xf>
    <xf numFmtId="165" fontId="9" fillId="0" borderId="11" xfId="0" applyNumberFormat="1" applyFont="1" applyFill="1" applyBorder="1" applyAlignment="1" applyProtection="1">
      <alignment horizontal="left" vertical="center" wrapText="1"/>
      <protection locked="0"/>
    </xf>
    <xf numFmtId="0" fontId="9" fillId="0" borderId="11" xfId="0" applyFont="1" applyFill="1" applyBorder="1" applyAlignment="1" applyProtection="1">
      <alignment horizontal="center" vertical="center" wrapText="1"/>
      <protection locked="0"/>
    </xf>
    <xf numFmtId="9" fontId="9" fillId="2" borderId="11" xfId="3" applyFont="1" applyFill="1" applyBorder="1" applyAlignment="1" applyProtection="1">
      <alignment horizontal="center" vertical="center" wrapText="1"/>
      <protection locked="0"/>
    </xf>
    <xf numFmtId="165" fontId="9" fillId="5" borderId="11" xfId="0" applyNumberFormat="1" applyFont="1" applyFill="1" applyBorder="1" applyAlignment="1" applyProtection="1">
      <alignment horizontal="center" vertical="center" wrapText="1"/>
    </xf>
    <xf numFmtId="165" fontId="9" fillId="0" borderId="11" xfId="0" applyNumberFormat="1" applyFont="1" applyFill="1" applyBorder="1" applyAlignment="1" applyProtection="1">
      <alignment horizontal="left" vertical="center" wrapText="1"/>
    </xf>
    <xf numFmtId="0" fontId="11" fillId="2" borderId="11" xfId="4" applyFont="1" applyFill="1" applyBorder="1" applyAlignment="1" applyProtection="1">
      <alignment horizontal="justify" vertical="center" wrapText="1"/>
    </xf>
    <xf numFmtId="165" fontId="9" fillId="2" borderId="11" xfId="4" applyNumberFormat="1" applyFont="1" applyFill="1" applyBorder="1" applyAlignment="1" applyProtection="1">
      <alignment horizontal="center" vertical="center" wrapText="1"/>
      <protection locked="0"/>
    </xf>
    <xf numFmtId="165" fontId="9" fillId="4" borderId="11" xfId="4" applyNumberFormat="1" applyFont="1" applyFill="1" applyBorder="1" applyAlignment="1" applyProtection="1">
      <alignment horizontal="center" vertical="center" wrapText="1"/>
      <protection locked="0"/>
    </xf>
    <xf numFmtId="165" fontId="9" fillId="5" borderId="11" xfId="4" applyNumberFormat="1" applyFont="1" applyFill="1" applyBorder="1" applyAlignment="1" applyProtection="1">
      <alignment horizontal="center" vertical="center" wrapText="1"/>
      <protection locked="0"/>
    </xf>
    <xf numFmtId="165" fontId="9" fillId="2" borderId="11" xfId="4" applyNumberFormat="1" applyFont="1" applyFill="1" applyBorder="1" applyAlignment="1" applyProtection="1">
      <alignment horizontal="left" vertical="center" wrapText="1"/>
      <protection locked="0"/>
    </xf>
    <xf numFmtId="168" fontId="11" fillId="2" borderId="11" xfId="1" applyNumberFormat="1" applyFont="1" applyFill="1" applyBorder="1" applyAlignment="1" applyProtection="1">
      <alignment horizontal="center" vertical="center" wrapText="1"/>
      <protection locked="0"/>
    </xf>
    <xf numFmtId="41" fontId="11" fillId="2" borderId="11" xfId="2" applyFont="1" applyFill="1" applyBorder="1" applyAlignment="1">
      <alignment horizontal="right" vertical="center" wrapText="1"/>
    </xf>
    <xf numFmtId="168" fontId="11" fillId="2" borderId="11" xfId="2" applyNumberFormat="1" applyFont="1" applyFill="1" applyBorder="1" applyAlignment="1">
      <alignment horizontal="right" vertical="center" wrapText="1"/>
    </xf>
    <xf numFmtId="3" fontId="11" fillId="2" borderId="11" xfId="2" applyNumberFormat="1" applyFont="1" applyFill="1" applyBorder="1" applyAlignment="1">
      <alignment horizontal="right" vertical="center" wrapText="1"/>
    </xf>
    <xf numFmtId="3" fontId="11" fillId="2" borderId="11" xfId="5" applyNumberFormat="1" applyFont="1" applyFill="1" applyBorder="1" applyAlignment="1">
      <alignment horizontal="right" vertical="center" wrapText="1"/>
    </xf>
    <xf numFmtId="3" fontId="9" fillId="5" borderId="11" xfId="0" applyNumberFormat="1" applyFont="1" applyFill="1" applyBorder="1" applyAlignment="1" applyProtection="1">
      <alignment horizontal="center" vertical="center" wrapText="1"/>
      <protection locked="0"/>
    </xf>
    <xf numFmtId="0" fontId="13" fillId="2" borderId="11" xfId="0" applyFont="1" applyFill="1" applyBorder="1" applyAlignment="1">
      <alignment vertical="center" wrapText="1"/>
    </xf>
    <xf numFmtId="0" fontId="13" fillId="2" borderId="11" xfId="0" applyFont="1" applyFill="1" applyBorder="1" applyAlignment="1">
      <alignment horizontal="justify" vertical="center"/>
    </xf>
    <xf numFmtId="165" fontId="9" fillId="4" borderId="11" xfId="0" applyNumberFormat="1" applyFont="1" applyFill="1" applyBorder="1" applyAlignment="1" applyProtection="1">
      <alignment horizontal="center" vertical="center" wrapText="1"/>
      <protection locked="0"/>
    </xf>
    <xf numFmtId="41" fontId="11" fillId="2" borderId="11" xfId="5" applyFont="1" applyFill="1" applyBorder="1" applyAlignment="1" applyProtection="1">
      <alignment horizontal="right" vertical="center" wrapText="1"/>
      <protection locked="0"/>
    </xf>
    <xf numFmtId="165" fontId="11" fillId="2" borderId="11" xfId="5" applyNumberFormat="1" applyFont="1" applyFill="1" applyBorder="1" applyAlignment="1" applyProtection="1">
      <alignment horizontal="right" vertical="center" wrapText="1"/>
      <protection locked="0"/>
    </xf>
    <xf numFmtId="41" fontId="11" fillId="2" borderId="11" xfId="5" applyFont="1" applyFill="1" applyBorder="1" applyAlignment="1">
      <alignment horizontal="right" vertical="center" wrapText="1"/>
    </xf>
    <xf numFmtId="167" fontId="11" fillId="2" borderId="11" xfId="5" applyNumberFormat="1" applyFont="1" applyFill="1" applyBorder="1" applyAlignment="1">
      <alignment horizontal="right" vertical="center" wrapText="1"/>
    </xf>
    <xf numFmtId="41" fontId="9" fillId="2" borderId="11" xfId="5" applyFont="1" applyFill="1" applyBorder="1" applyAlignment="1">
      <alignment horizontal="right" vertical="center" wrapText="1"/>
    </xf>
    <xf numFmtId="167" fontId="9" fillId="2" borderId="11" xfId="5" applyNumberFormat="1" applyFont="1" applyFill="1" applyBorder="1" applyAlignment="1">
      <alignment horizontal="right" vertical="center" wrapText="1"/>
    </xf>
    <xf numFmtId="169" fontId="9" fillId="2" borderId="11" xfId="5" applyNumberFormat="1" applyFont="1" applyFill="1" applyBorder="1" applyAlignment="1">
      <alignment horizontal="right" vertical="center" wrapText="1"/>
    </xf>
    <xf numFmtId="0" fontId="11" fillId="0" borderId="11" xfId="0" applyFont="1" applyFill="1" applyBorder="1" applyAlignment="1" applyProtection="1">
      <alignment horizontal="justify" vertical="center" wrapText="1"/>
    </xf>
    <xf numFmtId="41" fontId="9" fillId="2" borderId="11" xfId="5" applyFont="1" applyFill="1" applyBorder="1" applyAlignment="1" applyProtection="1">
      <alignment horizontal="right" vertical="center" wrapText="1"/>
      <protection locked="0"/>
    </xf>
    <xf numFmtId="165" fontId="9" fillId="2" borderId="11" xfId="5" applyNumberFormat="1" applyFont="1" applyFill="1" applyBorder="1" applyAlignment="1" applyProtection="1">
      <alignment horizontal="right" vertical="center" wrapText="1"/>
      <protection locked="0"/>
    </xf>
    <xf numFmtId="165" fontId="9" fillId="0" borderId="11" xfId="5" applyNumberFormat="1" applyFont="1" applyFill="1" applyBorder="1" applyAlignment="1" applyProtection="1">
      <alignment horizontal="right" vertical="center" wrapText="1"/>
      <protection locked="0"/>
    </xf>
    <xf numFmtId="3" fontId="11" fillId="2" borderId="11" xfId="5" applyNumberFormat="1" applyFont="1" applyFill="1" applyBorder="1" applyAlignment="1" applyProtection="1">
      <alignment horizontal="right" vertical="center" wrapText="1"/>
      <protection locked="0"/>
    </xf>
    <xf numFmtId="41" fontId="11" fillId="2" borderId="11" xfId="5" applyNumberFormat="1" applyFont="1" applyFill="1" applyBorder="1" applyAlignment="1" applyProtection="1">
      <alignment horizontal="right" vertical="center" wrapText="1"/>
      <protection locked="0"/>
    </xf>
    <xf numFmtId="0" fontId="12" fillId="0" borderId="13" xfId="0" applyFont="1" applyFill="1" applyBorder="1" applyAlignment="1" applyProtection="1">
      <alignment horizontal="justify" vertical="center" wrapText="1"/>
    </xf>
    <xf numFmtId="0" fontId="11" fillId="2" borderId="13" xfId="0" applyFont="1" applyFill="1" applyBorder="1" applyAlignment="1" applyProtection="1">
      <alignment horizontal="justify" vertical="center" wrapText="1"/>
      <protection locked="0"/>
    </xf>
    <xf numFmtId="9" fontId="9" fillId="2" borderId="13" xfId="3" applyFont="1" applyFill="1" applyBorder="1" applyAlignment="1" applyProtection="1">
      <alignment horizontal="center" vertical="center" wrapText="1"/>
      <protection locked="0"/>
    </xf>
    <xf numFmtId="3" fontId="9" fillId="2" borderId="13" xfId="0" applyNumberFormat="1" applyFont="1" applyFill="1" applyBorder="1" applyAlignment="1" applyProtection="1">
      <alignment horizontal="center" vertical="center" wrapText="1"/>
      <protection locked="0"/>
    </xf>
    <xf numFmtId="3" fontId="9" fillId="4" borderId="13" xfId="0" applyNumberFormat="1" applyFont="1" applyFill="1" applyBorder="1" applyAlignment="1" applyProtection="1">
      <alignment horizontal="center" vertical="center" wrapText="1"/>
      <protection locked="0"/>
    </xf>
    <xf numFmtId="3" fontId="9" fillId="5" borderId="13" xfId="0" applyNumberFormat="1"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12" fillId="2" borderId="9" xfId="0" applyFont="1" applyFill="1" applyBorder="1" applyAlignment="1">
      <alignment horizontal="justify" vertical="center" wrapText="1"/>
    </xf>
    <xf numFmtId="3" fontId="9" fillId="2" borderId="9" xfId="0" applyNumberFormat="1" applyFont="1" applyFill="1" applyBorder="1" applyAlignment="1" applyProtection="1">
      <alignment horizontal="center" vertical="center" wrapText="1"/>
      <protection locked="0"/>
    </xf>
    <xf numFmtId="3" fontId="11" fillId="4" borderId="9"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0" fontId="11" fillId="0" borderId="11" xfId="0" applyFont="1" applyFill="1" applyBorder="1" applyAlignment="1">
      <alignment horizontal="justify" vertical="center" wrapText="1"/>
    </xf>
    <xf numFmtId="9" fontId="9" fillId="4" borderId="11" xfId="3" applyFont="1" applyFill="1" applyBorder="1" applyAlignment="1" applyProtection="1">
      <alignment horizontal="center" vertical="center" wrapText="1"/>
      <protection locked="0"/>
    </xf>
    <xf numFmtId="167" fontId="11" fillId="5" borderId="14" xfId="0" applyNumberFormat="1" applyFont="1" applyFill="1" applyBorder="1" applyAlignment="1">
      <alignment horizontal="center" vertical="center" wrapText="1"/>
    </xf>
    <xf numFmtId="9" fontId="9" fillId="2" borderId="11" xfId="4" applyNumberFormat="1" applyFont="1" applyFill="1" applyBorder="1" applyAlignment="1" applyProtection="1">
      <alignment horizontal="center" vertical="center" wrapText="1"/>
      <protection locked="0"/>
    </xf>
    <xf numFmtId="3" fontId="11" fillId="4" borderId="11" xfId="0" applyNumberFormat="1" applyFont="1" applyFill="1" applyBorder="1" applyAlignment="1" applyProtection="1">
      <alignment horizontal="center" vertical="center" wrapText="1"/>
      <protection locked="0"/>
    </xf>
    <xf numFmtId="3" fontId="11" fillId="2" borderId="11" xfId="0" applyNumberFormat="1" applyFont="1" applyFill="1" applyBorder="1" applyAlignment="1">
      <alignment horizontal="center" vertical="center"/>
    </xf>
    <xf numFmtId="3" fontId="11" fillId="5" borderId="11" xfId="0" applyNumberFormat="1" applyFont="1" applyFill="1" applyBorder="1" applyAlignment="1">
      <alignment horizontal="center" vertical="center"/>
    </xf>
    <xf numFmtId="9" fontId="9" fillId="2" borderId="11" xfId="4" applyNumberFormat="1" applyFont="1" applyFill="1" applyBorder="1" applyAlignment="1" applyProtection="1">
      <alignment horizontal="justify" vertical="center" wrapText="1"/>
      <protection locked="0"/>
    </xf>
    <xf numFmtId="165" fontId="13" fillId="6" borderId="11" xfId="4" applyNumberFormat="1" applyFont="1" applyFill="1" applyBorder="1" applyAlignment="1" applyProtection="1">
      <alignment horizontal="center" vertical="center" wrapText="1"/>
      <protection locked="0"/>
    </xf>
    <xf numFmtId="165" fontId="13" fillId="7" borderId="11" xfId="4" applyNumberFormat="1" applyFont="1" applyFill="1" applyBorder="1" applyAlignment="1" applyProtection="1">
      <alignment horizontal="center" vertical="center" wrapText="1"/>
      <protection locked="0"/>
    </xf>
    <xf numFmtId="165" fontId="13" fillId="8" borderId="11" xfId="4" applyNumberFormat="1" applyFont="1" applyFill="1" applyBorder="1" applyAlignment="1" applyProtection="1">
      <alignment horizontal="center" vertical="center" wrapText="1"/>
      <protection locked="0"/>
    </xf>
    <xf numFmtId="165" fontId="11" fillId="7" borderId="11" xfId="4" applyNumberFormat="1" applyFont="1" applyFill="1" applyBorder="1" applyAlignment="1" applyProtection="1">
      <alignment horizontal="justify" vertical="center" wrapText="1"/>
      <protection locked="0"/>
    </xf>
    <xf numFmtId="3" fontId="11" fillId="5" borderId="15" xfId="0" applyNumberFormat="1" applyFont="1" applyFill="1" applyBorder="1" applyAlignment="1">
      <alignment horizontal="center" vertical="center" wrapText="1"/>
    </xf>
    <xf numFmtId="165" fontId="11" fillId="2" borderId="11" xfId="0" applyNumberFormat="1" applyFont="1" applyFill="1" applyBorder="1" applyAlignment="1" applyProtection="1">
      <alignment horizontal="center" vertical="center" wrapText="1"/>
      <protection locked="0"/>
    </xf>
    <xf numFmtId="0" fontId="9" fillId="2" borderId="11" xfId="0" applyFont="1" applyFill="1" applyBorder="1" applyAlignment="1" applyProtection="1">
      <alignment horizontal="left" vertical="center" wrapText="1"/>
      <protection locked="0"/>
    </xf>
    <xf numFmtId="170" fontId="9" fillId="2" borderId="11" xfId="0" applyNumberFormat="1" applyFont="1" applyFill="1" applyBorder="1" applyAlignment="1" applyProtection="1">
      <alignment horizontal="center" vertical="center" wrapText="1"/>
      <protection locked="0"/>
    </xf>
    <xf numFmtId="3" fontId="9" fillId="2" borderId="11" xfId="0" applyNumberFormat="1" applyFont="1" applyFill="1" applyBorder="1" applyAlignment="1" applyProtection="1">
      <alignment horizontal="center" vertical="center" wrapText="1"/>
    </xf>
    <xf numFmtId="0" fontId="11" fillId="0" borderId="11" xfId="4" applyFont="1" applyFill="1" applyBorder="1" applyAlignment="1" applyProtection="1">
      <alignment horizontal="justify" vertical="center" wrapText="1"/>
    </xf>
    <xf numFmtId="165" fontId="9" fillId="2" borderId="11" xfId="0" applyNumberFormat="1" applyFont="1" applyFill="1" applyBorder="1" applyAlignment="1" applyProtection="1">
      <alignment vertical="center" wrapText="1"/>
      <protection locked="0"/>
    </xf>
    <xf numFmtId="3" fontId="9" fillId="2" borderId="11" xfId="4" applyNumberFormat="1" applyFont="1" applyFill="1" applyBorder="1" applyAlignment="1" applyProtection="1">
      <alignment horizontal="center" vertical="center" wrapText="1"/>
      <protection locked="0"/>
    </xf>
    <xf numFmtId="3" fontId="9" fillId="2" borderId="11" xfId="0" applyNumberFormat="1" applyFont="1" applyFill="1" applyBorder="1" applyAlignment="1" applyProtection="1">
      <alignment vertical="center" wrapText="1"/>
      <protection locked="0"/>
    </xf>
    <xf numFmtId="0" fontId="11" fillId="2" borderId="11" xfId="0" applyFont="1" applyFill="1" applyBorder="1" applyAlignment="1" applyProtection="1">
      <alignment horizontal="center" vertical="center" wrapText="1"/>
    </xf>
    <xf numFmtId="9" fontId="11" fillId="2" borderId="11" xfId="0" applyNumberFormat="1"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2" borderId="11" xfId="0" applyFont="1" applyFill="1" applyBorder="1" applyAlignment="1" applyProtection="1">
      <alignment vertical="center" wrapText="1"/>
    </xf>
    <xf numFmtId="1" fontId="9" fillId="2" borderId="11" xfId="0" applyNumberFormat="1" applyFont="1" applyFill="1" applyBorder="1" applyAlignment="1" applyProtection="1">
      <alignment horizontal="center" vertical="center" wrapText="1"/>
      <protection locked="0"/>
    </xf>
    <xf numFmtId="0" fontId="14" fillId="0" borderId="11" xfId="0" applyFont="1" applyFill="1" applyBorder="1" applyAlignment="1" applyProtection="1">
      <alignment horizontal="justify" vertical="center" wrapText="1"/>
      <protection locked="0"/>
    </xf>
    <xf numFmtId="3" fontId="11" fillId="2" borderId="11" xfId="0" applyNumberFormat="1" applyFont="1" applyFill="1" applyBorder="1" applyAlignment="1" applyProtection="1">
      <alignment horizontal="center" vertical="center" wrapText="1"/>
      <protection locked="0"/>
    </xf>
    <xf numFmtId="3" fontId="11" fillId="5" borderId="11" xfId="0" applyNumberFormat="1" applyFont="1" applyFill="1" applyBorder="1" applyAlignment="1" applyProtection="1">
      <alignment horizontal="center" vertical="center" wrapText="1"/>
      <protection locked="0"/>
    </xf>
    <xf numFmtId="3" fontId="11" fillId="0" borderId="11" xfId="0" applyNumberFormat="1" applyFont="1" applyFill="1" applyBorder="1" applyAlignment="1" applyProtection="1">
      <alignment horizontal="left" vertical="center" wrapText="1"/>
      <protection locked="0"/>
    </xf>
    <xf numFmtId="0" fontId="14" fillId="0" borderId="13" xfId="0" applyFont="1" applyFill="1" applyBorder="1" applyAlignment="1" applyProtection="1">
      <alignment horizontal="justify" vertical="center" wrapText="1"/>
      <protection locked="0"/>
    </xf>
    <xf numFmtId="3" fontId="9" fillId="0" borderId="13" xfId="0" applyNumberFormat="1" applyFont="1" applyFill="1" applyBorder="1" applyAlignment="1" applyProtection="1">
      <alignment horizontal="center" vertical="center" wrapText="1"/>
      <protection locked="0"/>
    </xf>
    <xf numFmtId="3" fontId="9" fillId="0" borderId="13" xfId="0" applyNumberFormat="1" applyFont="1" applyFill="1" applyBorder="1" applyAlignment="1" applyProtection="1">
      <alignment horizontal="left" vertical="center" wrapText="1"/>
      <protection locked="0"/>
    </xf>
    <xf numFmtId="0" fontId="12" fillId="0" borderId="8" xfId="0" applyFont="1" applyFill="1" applyBorder="1" applyAlignment="1" applyProtection="1">
      <alignment horizontal="justify" vertical="center" wrapText="1"/>
    </xf>
    <xf numFmtId="9" fontId="12" fillId="0" borderId="9" xfId="0" applyNumberFormat="1" applyFont="1" applyFill="1" applyBorder="1" applyAlignment="1" applyProtection="1">
      <alignment horizontal="justify" vertical="center" wrapText="1"/>
    </xf>
    <xf numFmtId="0" fontId="11" fillId="2" borderId="9" xfId="0" applyFont="1" applyFill="1" applyBorder="1" applyAlignment="1">
      <alignment horizontal="justify" vertical="center" wrapText="1"/>
    </xf>
    <xf numFmtId="0" fontId="11" fillId="2" borderId="9" xfId="0" applyFont="1" applyFill="1" applyBorder="1" applyAlignment="1" applyProtection="1">
      <alignment horizontal="center" vertical="center" wrapText="1"/>
      <protection locked="0"/>
    </xf>
    <xf numFmtId="164" fontId="11" fillId="2" borderId="9" xfId="4" applyNumberFormat="1" applyFont="1" applyFill="1" applyBorder="1" applyAlignment="1" applyProtection="1">
      <alignment horizontal="center" vertical="center" wrapText="1"/>
      <protection locked="0"/>
    </xf>
    <xf numFmtId="3" fontId="11" fillId="2" borderId="9" xfId="0" applyNumberFormat="1" applyFont="1" applyFill="1" applyBorder="1" applyAlignment="1" applyProtection="1">
      <alignment horizontal="center" vertical="center" wrapText="1"/>
      <protection locked="0"/>
    </xf>
    <xf numFmtId="3" fontId="11" fillId="0" borderId="9"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3" fontId="11" fillId="5" borderId="14" xfId="0" applyNumberFormat="1" applyFont="1" applyFill="1" applyBorder="1" applyAlignment="1">
      <alignment horizontal="center" vertical="center" wrapText="1"/>
    </xf>
    <xf numFmtId="3" fontId="11" fillId="2" borderId="9" xfId="0" applyNumberFormat="1" applyFont="1" applyFill="1" applyBorder="1" applyAlignment="1">
      <alignment horizontal="left" vertical="center" wrapText="1"/>
    </xf>
    <xf numFmtId="0" fontId="11" fillId="2" borderId="9" xfId="4" applyFont="1" applyFill="1" applyBorder="1" applyAlignment="1" applyProtection="1">
      <alignment horizontal="justify" vertical="center" wrapText="1"/>
      <protection locked="0"/>
    </xf>
    <xf numFmtId="0" fontId="11" fillId="2" borderId="9" xfId="4" applyFont="1" applyFill="1" applyBorder="1" applyAlignment="1" applyProtection="1">
      <alignment horizontal="center" vertical="center" wrapText="1"/>
      <protection locked="0"/>
    </xf>
    <xf numFmtId="0" fontId="12" fillId="0" borderId="10" xfId="0" applyFont="1" applyFill="1" applyBorder="1" applyAlignment="1" applyProtection="1">
      <alignment horizontal="justify" vertical="center" wrapText="1"/>
    </xf>
    <xf numFmtId="9" fontId="12" fillId="0" borderId="11" xfId="0" applyNumberFormat="1" applyFont="1" applyFill="1" applyBorder="1" applyAlignment="1" applyProtection="1">
      <alignment horizontal="justify" vertical="center" wrapText="1"/>
    </xf>
    <xf numFmtId="0" fontId="11" fillId="2" borderId="11" xfId="0" applyFont="1" applyFill="1" applyBorder="1" applyAlignment="1">
      <alignment horizontal="justify" vertical="center"/>
    </xf>
    <xf numFmtId="166" fontId="11" fillId="2" borderId="11" xfId="0" applyNumberFormat="1" applyFont="1" applyFill="1" applyBorder="1" applyAlignment="1" applyProtection="1">
      <alignment horizontal="center" vertical="center" wrapText="1"/>
      <protection locked="0"/>
    </xf>
    <xf numFmtId="10" fontId="11" fillId="4" borderId="11" xfId="0" applyNumberFormat="1" applyFont="1" applyFill="1" applyBorder="1" applyAlignment="1">
      <alignment horizontal="center" vertical="center" wrapText="1"/>
    </xf>
    <xf numFmtId="10" fontId="11" fillId="2" borderId="11" xfId="0" applyNumberFormat="1" applyFont="1" applyFill="1" applyBorder="1" applyAlignment="1">
      <alignment horizontal="center" vertical="center" wrapText="1"/>
    </xf>
    <xf numFmtId="10" fontId="11" fillId="5" borderId="11" xfId="0" applyNumberFormat="1" applyFont="1" applyFill="1" applyBorder="1" applyAlignment="1">
      <alignment horizontal="center" vertical="center" wrapText="1"/>
    </xf>
    <xf numFmtId="171" fontId="11" fillId="2" borderId="11" xfId="0" applyNumberFormat="1" applyFont="1" applyFill="1" applyBorder="1" applyAlignment="1" applyProtection="1">
      <alignment horizontal="center" vertical="center" wrapText="1"/>
      <protection locked="0"/>
    </xf>
    <xf numFmtId="3" fontId="11" fillId="5" borderId="15" xfId="0" applyNumberFormat="1" applyFont="1" applyFill="1" applyBorder="1" applyAlignment="1" applyProtection="1">
      <alignment horizontal="center" vertical="center" wrapText="1"/>
      <protection locked="0"/>
    </xf>
    <xf numFmtId="10" fontId="11" fillId="2" borderId="11" xfId="0" applyNumberFormat="1" applyFont="1" applyFill="1" applyBorder="1" applyAlignment="1" applyProtection="1">
      <alignment horizontal="justify" vertical="center" wrapText="1"/>
      <protection locked="0"/>
    </xf>
    <xf numFmtId="3" fontId="9" fillId="0" borderId="11" xfId="0" applyNumberFormat="1" applyFont="1" applyFill="1" applyBorder="1" applyAlignment="1" applyProtection="1">
      <alignment horizontal="left" vertical="center" wrapText="1"/>
      <protection locked="0"/>
    </xf>
    <xf numFmtId="9" fontId="9" fillId="2" borderId="11" xfId="0" applyNumberFormat="1" applyFont="1" applyFill="1" applyBorder="1" applyAlignment="1" applyProtection="1">
      <alignment horizontal="center" vertical="center" wrapText="1"/>
      <protection locked="0"/>
    </xf>
    <xf numFmtId="9" fontId="15" fillId="2" borderId="11" xfId="0" applyNumberFormat="1" applyFont="1" applyFill="1" applyBorder="1" applyAlignment="1" applyProtection="1">
      <alignment horizontal="center" vertical="center" wrapText="1"/>
    </xf>
    <xf numFmtId="9" fontId="15" fillId="5" borderId="11" xfId="0" applyNumberFormat="1" applyFont="1" applyFill="1" applyBorder="1" applyAlignment="1" applyProtection="1">
      <alignment horizontal="center" vertical="center" wrapText="1"/>
    </xf>
    <xf numFmtId="9" fontId="9" fillId="2" borderId="11" xfId="0" applyNumberFormat="1" applyFont="1" applyFill="1" applyBorder="1" applyAlignment="1" applyProtection="1">
      <alignment horizontal="justify" vertical="center" wrapText="1"/>
      <protection locked="0"/>
    </xf>
    <xf numFmtId="9" fontId="11" fillId="2" borderId="11" xfId="0" applyNumberFormat="1" applyFont="1" applyFill="1" applyBorder="1" applyAlignment="1" applyProtection="1">
      <alignment horizontal="center" vertical="center" wrapText="1"/>
      <protection locked="0"/>
    </xf>
    <xf numFmtId="9" fontId="11" fillId="5" borderId="11" xfId="0" applyNumberFormat="1" applyFont="1" applyFill="1" applyBorder="1" applyAlignment="1" applyProtection="1">
      <alignment horizontal="center" vertical="center" wrapText="1"/>
      <protection locked="0"/>
    </xf>
    <xf numFmtId="9" fontId="11" fillId="0" borderId="11" xfId="0" applyNumberFormat="1" applyFont="1" applyFill="1" applyBorder="1" applyAlignment="1" applyProtection="1">
      <alignment horizontal="left" vertical="center" wrapText="1"/>
      <protection locked="0"/>
    </xf>
    <xf numFmtId="9" fontId="11" fillId="2" borderId="11" xfId="0" applyNumberFormat="1" applyFont="1" applyFill="1" applyBorder="1" applyAlignment="1" applyProtection="1">
      <alignment horizontal="left" vertical="center" wrapText="1"/>
      <protection locked="0"/>
    </xf>
    <xf numFmtId="0" fontId="16" fillId="0" borderId="0" xfId="0" applyFont="1" applyFill="1" applyAlignment="1" applyProtection="1">
      <alignment wrapText="1"/>
    </xf>
    <xf numFmtId="9" fontId="17" fillId="0" borderId="0" xfId="0" applyNumberFormat="1" applyFont="1" applyFill="1" applyAlignment="1" applyProtection="1">
      <alignment horizontal="center" vertical="center" wrapText="1"/>
    </xf>
    <xf numFmtId="0" fontId="14" fillId="0" borderId="0" xfId="0" applyFont="1" applyFill="1" applyBorder="1" applyAlignment="1" applyProtection="1">
      <alignment horizontal="justify" vertical="center" wrapText="1"/>
    </xf>
    <xf numFmtId="0" fontId="14"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17" fillId="0" borderId="0" xfId="0" applyFont="1" applyFill="1" applyAlignment="1" applyProtection="1">
      <alignment wrapText="1"/>
    </xf>
    <xf numFmtId="0" fontId="14" fillId="0" borderId="0" xfId="0" applyFont="1" applyFill="1" applyAlignment="1" applyProtection="1">
      <alignment horizontal="justify" vertical="center" wrapText="1"/>
    </xf>
    <xf numFmtId="0" fontId="17" fillId="0" borderId="0" xfId="0" applyFont="1" applyFill="1" applyAlignment="1" applyProtection="1">
      <alignment horizontal="left" vertical="center" wrapText="1"/>
    </xf>
    <xf numFmtId="0" fontId="17" fillId="0" borderId="0" xfId="0" applyFont="1" applyFill="1" applyAlignment="1" applyProtection="1">
      <alignment horizontal="center" vertical="center" wrapText="1"/>
    </xf>
    <xf numFmtId="0" fontId="18" fillId="0" borderId="0" xfId="0" applyFont="1" applyFill="1" applyAlignment="1" applyProtection="1">
      <alignment horizontal="justify" vertical="center" wrapText="1"/>
    </xf>
    <xf numFmtId="0" fontId="18" fillId="0" borderId="0" xfId="0" applyFont="1" applyFill="1" applyAlignment="1" applyProtection="1">
      <alignment horizontal="center" vertical="center" wrapText="1"/>
    </xf>
    <xf numFmtId="0" fontId="18"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protection locked="0"/>
    </xf>
    <xf numFmtId="165" fontId="17" fillId="0" borderId="0" xfId="0" applyNumberFormat="1" applyFont="1" applyFill="1" applyBorder="1" applyAlignment="1" applyProtection="1">
      <alignment horizontal="center" vertical="center" wrapText="1"/>
    </xf>
    <xf numFmtId="0" fontId="11" fillId="2" borderId="14" xfId="0" applyFont="1" applyFill="1" applyBorder="1" applyAlignment="1" applyProtection="1">
      <alignment horizontal="justify" vertical="center" wrapText="1"/>
      <protection locked="0"/>
    </xf>
    <xf numFmtId="9" fontId="11" fillId="2" borderId="14" xfId="0" applyNumberFormat="1" applyFont="1" applyFill="1" applyBorder="1" applyAlignment="1" applyProtection="1">
      <alignment horizontal="center" vertical="center" wrapText="1"/>
      <protection locked="0"/>
    </xf>
    <xf numFmtId="10" fontId="11" fillId="2" borderId="14" xfId="0" applyNumberFormat="1" applyFont="1" applyFill="1" applyBorder="1" applyAlignment="1" applyProtection="1">
      <alignment horizontal="justify" vertical="center" wrapText="1"/>
      <protection locked="0"/>
    </xf>
    <xf numFmtId="0" fontId="9" fillId="0" borderId="14"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xf>
    <xf numFmtId="0" fontId="3" fillId="2" borderId="0" xfId="0" applyFont="1" applyFill="1" applyAlignment="1" applyProtection="1">
      <alignment wrapText="1"/>
    </xf>
    <xf numFmtId="0" fontId="7" fillId="2" borderId="0" xfId="0" applyFont="1" applyFill="1" applyAlignment="1" applyProtection="1">
      <alignment horizontal="center" vertical="center" wrapText="1"/>
    </xf>
    <xf numFmtId="0" fontId="12" fillId="0" borderId="16" xfId="0" applyFont="1" applyFill="1" applyBorder="1" applyAlignment="1" applyProtection="1">
      <alignment horizontal="justify" vertical="center" wrapText="1"/>
    </xf>
    <xf numFmtId="9" fontId="12" fillId="0" borderId="14" xfId="0" applyNumberFormat="1" applyFont="1" applyFill="1" applyBorder="1" applyAlignment="1" applyProtection="1">
      <alignment horizontal="justify" vertical="center" wrapText="1"/>
    </xf>
    <xf numFmtId="0" fontId="11" fillId="2" borderId="14" xfId="0" applyFont="1" applyFill="1" applyBorder="1" applyAlignment="1" applyProtection="1">
      <alignment horizontal="justify" vertical="center" wrapText="1"/>
    </xf>
    <xf numFmtId="0" fontId="11" fillId="2" borderId="14" xfId="0" applyFont="1" applyFill="1" applyBorder="1" applyAlignment="1" applyProtection="1">
      <alignment horizontal="center" vertical="center" wrapText="1"/>
      <protection locked="0"/>
    </xf>
    <xf numFmtId="171" fontId="11" fillId="2" borderId="14" xfId="0" applyNumberFormat="1" applyFont="1" applyFill="1" applyBorder="1" applyAlignment="1" applyProtection="1">
      <alignment horizontal="center" vertical="center" wrapText="1"/>
      <protection locked="0"/>
    </xf>
    <xf numFmtId="10" fontId="11" fillId="2" borderId="14" xfId="0" applyNumberFormat="1" applyFont="1" applyFill="1" applyBorder="1" applyAlignment="1" applyProtection="1">
      <alignment horizontal="center" vertical="center" wrapText="1"/>
      <protection locked="0"/>
    </xf>
    <xf numFmtId="10" fontId="11" fillId="4" borderId="14" xfId="0" applyNumberFormat="1" applyFont="1" applyFill="1" applyBorder="1" applyAlignment="1" applyProtection="1">
      <alignment horizontal="center" vertical="center" wrapText="1"/>
      <protection locked="0"/>
    </xf>
    <xf numFmtId="10" fontId="11" fillId="5" borderId="14" xfId="0" applyNumberFormat="1" applyFont="1" applyFill="1" applyBorder="1" applyAlignment="1" applyProtection="1">
      <alignment horizontal="center" vertical="center" wrapText="1"/>
      <protection locked="0"/>
    </xf>
    <xf numFmtId="0" fontId="11" fillId="2" borderId="14" xfId="4" applyFont="1" applyFill="1" applyBorder="1" applyAlignment="1" applyProtection="1">
      <alignment horizontal="justify" vertical="center" wrapText="1"/>
      <protection locked="0"/>
    </xf>
    <xf numFmtId="0" fontId="8" fillId="0" borderId="11" xfId="0" applyFont="1" applyFill="1" applyBorder="1" applyAlignment="1" applyProtection="1">
      <alignment horizontal="justify" vertical="center" wrapText="1"/>
    </xf>
    <xf numFmtId="3" fontId="11" fillId="2" borderId="11" xfId="0" applyNumberFormat="1" applyFont="1" applyFill="1" applyBorder="1" applyAlignment="1" applyProtection="1">
      <alignment horizontal="justify" vertical="center" wrapText="1"/>
      <protection locked="0"/>
    </xf>
    <xf numFmtId="10" fontId="9" fillId="2" borderId="11" xfId="3" applyNumberFormat="1" applyFont="1" applyFill="1" applyBorder="1" applyAlignment="1" applyProtection="1">
      <alignment horizontal="center" vertical="center" wrapText="1"/>
      <protection locked="0"/>
    </xf>
    <xf numFmtId="10" fontId="9" fillId="5" borderId="11" xfId="3" applyNumberFormat="1" applyFont="1" applyFill="1" applyBorder="1" applyAlignment="1" applyProtection="1">
      <alignment horizontal="center" vertical="center" wrapText="1"/>
      <protection locked="0"/>
    </xf>
    <xf numFmtId="10" fontId="9" fillId="2" borderId="11" xfId="3" applyNumberFormat="1" applyFont="1" applyFill="1" applyBorder="1" applyAlignment="1" applyProtection="1">
      <alignment horizontal="left" vertical="center" wrapText="1"/>
      <protection locked="0"/>
    </xf>
    <xf numFmtId="9" fontId="9" fillId="4" borderId="11" xfId="0" applyNumberFormat="1" applyFont="1" applyFill="1" applyBorder="1" applyAlignment="1" applyProtection="1">
      <alignment horizontal="center" vertical="center" wrapText="1"/>
      <protection locked="0"/>
    </xf>
    <xf numFmtId="9" fontId="9" fillId="5" borderId="11" xfId="0" applyNumberFormat="1" applyFont="1" applyFill="1" applyBorder="1" applyAlignment="1" applyProtection="1">
      <alignment horizontal="center" vertical="center" wrapText="1"/>
      <protection locked="0"/>
    </xf>
  </cellXfs>
  <cellStyles count="6">
    <cellStyle name="Millares" xfId="1" builtinId="3"/>
    <cellStyle name="Millares [0]" xfId="2" builtinId="6"/>
    <cellStyle name="Millares [0] 5" xfId="5"/>
    <cellStyle name="Normal" xfId="0" builtinId="0"/>
    <cellStyle name="Normal 2" xfId="4"/>
    <cellStyle name="Porcentaje" xfId="3" builtinId="5"/>
  </cellStyles>
  <dxfs count="26">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Narrow"/>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border>
        <bottom style="medium">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Narrow"/>
        <scheme val="none"/>
      </font>
      <fill>
        <patternFill patternType="none">
          <fgColor rgb="FF000000"/>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0"/>
        <name val="Arial Narrow"/>
        <scheme val="none"/>
      </font>
      <fill>
        <patternFill patternType="solid">
          <fgColor indexed="64"/>
          <bgColor rgb="FF353588"/>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OHORA\INFORMACION%202018\INFORMACION%20MENSUAL%202018\JUNIO%20DE%202018\INFORMACION%20OTRAS%20AREAS%20JUNIO%202018\INDICADORES%20%20MENSUALES%20%20AL%2030%20DE%20JUNIO%20%20%202018%20AP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 30"/>
      <sheetName val="Hoja2"/>
      <sheetName val="Hoja1"/>
    </sheetNames>
    <sheetDataSet>
      <sheetData sheetId="0" refreshError="1">
        <row r="38">
          <cell r="L38">
            <v>107563</v>
          </cell>
        </row>
      </sheetData>
      <sheetData sheetId="1" refreshError="1"/>
      <sheetData sheetId="2" refreshError="1"/>
    </sheetDataSet>
  </externalBook>
</externalLink>
</file>

<file path=xl/tables/table1.xml><?xml version="1.0" encoding="utf-8"?>
<table xmlns="http://schemas.openxmlformats.org/spreadsheetml/2006/main" id="1" name="Tabla13456" displayName="Tabla13456" ref="D11:X80" totalsRowShown="0" headerRowDxfId="25" dataDxfId="24" headerRowBorderDxfId="22" tableBorderDxfId="23" totalsRowBorderDxfId="21">
  <autoFilter ref="D11:X80">
    <filterColumn colId="1">
      <filters>
        <filter val="Gestión"/>
        <filter val="Producto"/>
      </filters>
    </filterColumn>
    <filterColumn colId="19">
      <filters>
        <filter val="Unidad Administrativa Especial de Organizaciones Solidarias"/>
      </filters>
    </filterColumn>
  </autoFilter>
  <tableColumns count="21">
    <tableColumn id="1" name="INDICADOR" dataDxfId="20"/>
    <tableColumn id="2" name="TIPO DE INDICADOR" dataDxfId="19"/>
    <tableColumn id="6" name="PERIODICIDAD" dataDxfId="18"/>
    <tableColumn id="3" name="LÍNEA DE BASE" dataDxfId="17"/>
    <tableColumn id="4" name="META CUATRIENIO" dataDxfId="16"/>
    <tableColumn id="8" name="META 2018" dataDxfId="15"/>
    <tableColumn id="17" name="PROGRAMADO 1 TRIMESTRE" dataDxfId="14"/>
    <tableColumn id="18" name="AVANCE 1 TRIMESTRE" dataDxfId="13"/>
    <tableColumn id="19" name="PROGRAMADO 2 TRIMESTRE2" dataDxfId="12"/>
    <tableColumn id="5" name="AVANCE 2 TRIMESTRE3" dataDxfId="11"/>
    <tableColumn id="20" name="PROGRAMADO 3 TRIMESTRE" dataDxfId="10"/>
    <tableColumn id="22" name="AVANCE 3 TRIMESTRE" dataDxfId="9"/>
    <tableColumn id="25" name="PROGRAMADO 4TRIMESTRE" dataDxfId="8"/>
    <tableColumn id="26" name="AVANCE 4 TRIMESTRE" dataDxfId="7"/>
    <tableColumn id="16" name="DESCRIPCIÓN CUALITATIVA DEL AVANCE" dataDxfId="6"/>
    <tableColumn id="11" name="Componente trabajo decente" dataDxfId="5"/>
    <tableColumn id="12" name="PILAR PND" dataDxfId="4"/>
    <tableColumn id="13" name="ESTRATEGIA TRANSVERSAL PND" dataDxfId="3"/>
    <tableColumn id="14" name="OBJETIVO PND" dataDxfId="2"/>
    <tableColumn id="15" name="ENTIDAD RESPONSABLE" dataDxfId="1"/>
    <tableColumn id="7" name="FUNCIONARIO RESPONSABLE DEL REPORTE"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05"/>
  <sheetViews>
    <sheetView showGridLines="0" tabSelected="1" topLeftCell="A54" zoomScale="80" zoomScaleNormal="80" zoomScaleSheetLayoutView="70" zoomScalePageLayoutView="75" workbookViewId="0">
      <selection activeCell="J97" sqref="J97"/>
    </sheetView>
  </sheetViews>
  <sheetFormatPr baseColWidth="10" defaultColWidth="11.25" defaultRowHeight="15.75" x14ac:dyDescent="0.25"/>
  <cols>
    <col min="1" max="1" width="18.25" style="221" customWidth="1"/>
    <col min="2" max="2" width="12.125" style="221" customWidth="1"/>
    <col min="3" max="3" width="31.875" style="222" customWidth="1"/>
    <col min="4" max="4" width="25.375" style="223" customWidth="1"/>
    <col min="5" max="6" width="13.625" style="221" customWidth="1"/>
    <col min="7" max="7" width="13" style="221" customWidth="1"/>
    <col min="8" max="8" width="16" style="221" customWidth="1"/>
    <col min="9" max="9" width="13" style="221" customWidth="1"/>
    <col min="10" max="10" width="16.625" style="221" customWidth="1"/>
    <col min="11" max="11" width="14.125" style="221" customWidth="1"/>
    <col min="12" max="12" width="16.75" style="221" customWidth="1"/>
    <col min="13" max="13" width="13" style="221" customWidth="1"/>
    <col min="14" max="14" width="17" style="221" customWidth="1"/>
    <col min="15" max="15" width="15" style="221" customWidth="1"/>
    <col min="16" max="16" width="18.375" style="221" customWidth="1"/>
    <col min="17" max="17" width="17.875" style="221" customWidth="1"/>
    <col min="18" max="18" width="56.625" style="221" customWidth="1"/>
    <col min="19" max="19" width="19.75" style="221" customWidth="1"/>
    <col min="20" max="20" width="18.625" style="221" customWidth="1"/>
    <col min="21" max="21" width="22.75" style="221" customWidth="1"/>
    <col min="22" max="22" width="31.75" style="221" customWidth="1"/>
    <col min="23" max="24" width="19.125" style="221" customWidth="1"/>
    <col min="25" max="53" width="11.25" style="233"/>
    <col min="54" max="16384" width="11.25" style="4"/>
  </cols>
  <sheetData>
    <row r="1" spans="1:53" ht="24.75" customHeight="1" x14ac:dyDescent="0.25">
      <c r="A1" s="1" t="s">
        <v>0</v>
      </c>
      <c r="B1" s="2"/>
      <c r="C1" s="2"/>
      <c r="D1" s="2"/>
      <c r="E1" s="2"/>
      <c r="F1" s="2"/>
      <c r="G1" s="2"/>
      <c r="H1" s="2"/>
      <c r="I1" s="2"/>
      <c r="J1" s="2"/>
      <c r="K1" s="2"/>
      <c r="L1" s="2"/>
      <c r="M1" s="2"/>
      <c r="N1" s="2"/>
      <c r="O1" s="2"/>
      <c r="P1" s="2"/>
      <c r="Q1" s="2"/>
      <c r="R1" s="2"/>
      <c r="S1" s="2"/>
      <c r="T1" s="2"/>
      <c r="U1" s="2"/>
      <c r="V1" s="2"/>
      <c r="W1" s="2"/>
      <c r="X1" s="3"/>
    </row>
    <row r="2" spans="1:53" ht="24.75" customHeight="1" x14ac:dyDescent="0.25">
      <c r="A2" s="1"/>
      <c r="B2" s="2"/>
      <c r="C2" s="2"/>
      <c r="D2" s="2"/>
      <c r="E2" s="2"/>
      <c r="F2" s="2"/>
      <c r="G2" s="2"/>
      <c r="H2" s="2"/>
      <c r="I2" s="2"/>
      <c r="J2" s="2"/>
      <c r="K2" s="2"/>
      <c r="L2" s="2"/>
      <c r="M2" s="2"/>
      <c r="N2" s="2"/>
      <c r="O2" s="2"/>
      <c r="P2" s="2"/>
      <c r="Q2" s="2"/>
      <c r="R2" s="2"/>
      <c r="S2" s="2"/>
      <c r="T2" s="2"/>
      <c r="U2" s="2"/>
      <c r="V2" s="2"/>
      <c r="W2" s="2"/>
      <c r="X2" s="3"/>
    </row>
    <row r="3" spans="1:53" ht="24.75" customHeight="1" x14ac:dyDescent="0.25">
      <c r="A3" s="1"/>
      <c r="B3" s="2"/>
      <c r="C3" s="2"/>
      <c r="D3" s="2"/>
      <c r="E3" s="2"/>
      <c r="F3" s="2"/>
      <c r="G3" s="2"/>
      <c r="H3" s="2"/>
      <c r="I3" s="2"/>
      <c r="J3" s="2"/>
      <c r="K3" s="2"/>
      <c r="L3" s="2"/>
      <c r="M3" s="2"/>
      <c r="N3" s="2"/>
      <c r="O3" s="2"/>
      <c r="P3" s="2"/>
      <c r="Q3" s="2"/>
      <c r="R3" s="2"/>
      <c r="S3" s="2"/>
      <c r="T3" s="2"/>
      <c r="U3" s="2"/>
      <c r="V3" s="2"/>
      <c r="W3" s="2"/>
      <c r="X3" s="3"/>
    </row>
    <row r="4" spans="1:53" ht="24.75" customHeight="1" x14ac:dyDescent="0.25">
      <c r="A4" s="1"/>
      <c r="B4" s="2"/>
      <c r="C4" s="2"/>
      <c r="D4" s="2"/>
      <c r="E4" s="2"/>
      <c r="F4" s="2"/>
      <c r="G4" s="2"/>
      <c r="H4" s="2"/>
      <c r="I4" s="2"/>
      <c r="J4" s="2"/>
      <c r="K4" s="2"/>
      <c r="L4" s="2"/>
      <c r="M4" s="2"/>
      <c r="N4" s="2"/>
      <c r="O4" s="2"/>
      <c r="P4" s="2"/>
      <c r="Q4" s="2"/>
      <c r="R4" s="2"/>
      <c r="S4" s="2"/>
      <c r="T4" s="2"/>
      <c r="U4" s="2"/>
      <c r="V4" s="2"/>
      <c r="W4" s="2"/>
      <c r="X4" s="3"/>
    </row>
    <row r="5" spans="1:53" ht="24.75" customHeight="1" x14ac:dyDescent="0.25">
      <c r="A5" s="1"/>
      <c r="B5" s="2"/>
      <c r="C5" s="2"/>
      <c r="D5" s="2"/>
      <c r="E5" s="2"/>
      <c r="F5" s="2"/>
      <c r="G5" s="2"/>
      <c r="H5" s="2"/>
      <c r="I5" s="2"/>
      <c r="J5" s="2"/>
      <c r="K5" s="2"/>
      <c r="L5" s="2"/>
      <c r="M5" s="2"/>
      <c r="N5" s="2"/>
      <c r="O5" s="2"/>
      <c r="P5" s="2"/>
      <c r="Q5" s="2"/>
      <c r="R5" s="2"/>
      <c r="S5" s="2"/>
      <c r="T5" s="2"/>
      <c r="U5" s="2"/>
      <c r="V5" s="2"/>
      <c r="W5" s="2"/>
      <c r="X5" s="3"/>
    </row>
    <row r="6" spans="1:53" ht="24.75" customHeight="1" x14ac:dyDescent="0.25">
      <c r="A6" s="1"/>
      <c r="B6" s="2"/>
      <c r="C6" s="2"/>
      <c r="D6" s="2"/>
      <c r="E6" s="2"/>
      <c r="F6" s="2"/>
      <c r="G6" s="2"/>
      <c r="H6" s="2"/>
      <c r="I6" s="2"/>
      <c r="J6" s="2"/>
      <c r="K6" s="2"/>
      <c r="L6" s="2"/>
      <c r="M6" s="2"/>
      <c r="N6" s="2"/>
      <c r="O6" s="2"/>
      <c r="P6" s="2"/>
      <c r="Q6" s="2"/>
      <c r="R6" s="2"/>
      <c r="S6" s="2"/>
      <c r="T6" s="2"/>
      <c r="U6" s="2"/>
      <c r="V6" s="2"/>
      <c r="W6" s="2"/>
      <c r="X6" s="3"/>
    </row>
    <row r="7" spans="1:53" ht="24.75" customHeight="1" x14ac:dyDescent="0.25">
      <c r="A7" s="1"/>
      <c r="B7" s="2"/>
      <c r="C7" s="2"/>
      <c r="D7" s="2"/>
      <c r="E7" s="2"/>
      <c r="F7" s="2"/>
      <c r="G7" s="2"/>
      <c r="H7" s="2"/>
      <c r="I7" s="2"/>
      <c r="J7" s="2"/>
      <c r="K7" s="2"/>
      <c r="L7" s="2"/>
      <c r="M7" s="2"/>
      <c r="N7" s="2"/>
      <c r="O7" s="2"/>
      <c r="P7" s="2"/>
      <c r="Q7" s="2"/>
      <c r="R7" s="2"/>
      <c r="S7" s="2"/>
      <c r="T7" s="2"/>
      <c r="U7" s="2"/>
      <c r="V7" s="2"/>
      <c r="W7" s="2"/>
      <c r="X7" s="3"/>
    </row>
    <row r="8" spans="1:53" ht="24.75" customHeight="1" x14ac:dyDescent="0.25">
      <c r="A8" s="1"/>
      <c r="B8" s="2"/>
      <c r="C8" s="2"/>
      <c r="D8" s="2"/>
      <c r="E8" s="2"/>
      <c r="F8" s="2"/>
      <c r="G8" s="2"/>
      <c r="H8" s="2"/>
      <c r="I8" s="2"/>
      <c r="J8" s="2"/>
      <c r="K8" s="2"/>
      <c r="L8" s="2"/>
      <c r="M8" s="2"/>
      <c r="N8" s="2"/>
      <c r="O8" s="2"/>
      <c r="P8" s="2"/>
      <c r="Q8" s="2"/>
      <c r="R8" s="2"/>
      <c r="S8" s="2"/>
      <c r="T8" s="2"/>
      <c r="U8" s="2"/>
      <c r="V8" s="2"/>
      <c r="W8" s="2"/>
      <c r="X8" s="3"/>
    </row>
    <row r="9" spans="1:53" ht="24.75" customHeight="1" x14ac:dyDescent="0.25">
      <c r="A9" s="5"/>
      <c r="B9" s="3"/>
      <c r="C9" s="3"/>
      <c r="D9" s="3"/>
      <c r="E9" s="3"/>
      <c r="F9" s="3"/>
      <c r="G9" s="3"/>
      <c r="H9" s="3"/>
      <c r="I9" s="3"/>
      <c r="J9" s="3"/>
      <c r="K9" s="3"/>
      <c r="L9" s="3"/>
      <c r="M9" s="3"/>
      <c r="N9" s="3"/>
      <c r="O9" s="3"/>
      <c r="P9" s="3"/>
      <c r="Q9" s="3"/>
      <c r="R9" s="3"/>
      <c r="S9" s="3"/>
      <c r="T9" s="3"/>
      <c r="U9" s="3"/>
      <c r="V9" s="3"/>
      <c r="W9" s="3"/>
      <c r="X9" s="3"/>
    </row>
    <row r="10" spans="1:53" ht="27.75" customHeight="1" thickBot="1" x14ac:dyDescent="0.3">
      <c r="A10" s="5"/>
      <c r="B10" s="3"/>
      <c r="C10" s="6"/>
      <c r="D10" s="3"/>
      <c r="E10" s="3"/>
      <c r="F10" s="3"/>
      <c r="G10" s="3"/>
      <c r="H10" s="3"/>
      <c r="I10" s="7"/>
      <c r="J10" s="8"/>
      <c r="K10" s="9"/>
      <c r="L10" s="10" t="s">
        <v>1</v>
      </c>
      <c r="M10" s="10"/>
      <c r="N10" s="10"/>
      <c r="O10" s="10"/>
      <c r="P10" s="10"/>
      <c r="Q10" s="10"/>
      <c r="R10" s="10"/>
      <c r="S10" s="3"/>
      <c r="T10" s="3"/>
      <c r="U10" s="3"/>
      <c r="V10" s="3"/>
      <c r="W10" s="3"/>
      <c r="X10" s="3"/>
    </row>
    <row r="11" spans="1:53" s="16" customFormat="1" ht="50.25" thickBot="1" x14ac:dyDescent="0.25">
      <c r="A11" s="11" t="s">
        <v>2</v>
      </c>
      <c r="B11" s="12" t="s">
        <v>3</v>
      </c>
      <c r="C11" s="12" t="s">
        <v>4</v>
      </c>
      <c r="D11" s="13" t="s">
        <v>5</v>
      </c>
      <c r="E11" s="13" t="s">
        <v>6</v>
      </c>
      <c r="F11" s="13" t="s">
        <v>7</v>
      </c>
      <c r="G11" s="13" t="s">
        <v>8</v>
      </c>
      <c r="H11" s="13" t="s">
        <v>9</v>
      </c>
      <c r="I11" s="14" t="s">
        <v>10</v>
      </c>
      <c r="J11" s="14" t="s">
        <v>11</v>
      </c>
      <c r="K11" s="14" t="s">
        <v>12</v>
      </c>
      <c r="L11" s="13" t="s">
        <v>13</v>
      </c>
      <c r="M11" s="13" t="s">
        <v>14</v>
      </c>
      <c r="N11" s="13" t="s">
        <v>15</v>
      </c>
      <c r="O11" s="13" t="s">
        <v>16</v>
      </c>
      <c r="P11" s="13" t="s">
        <v>17</v>
      </c>
      <c r="Q11" s="13" t="s">
        <v>18</v>
      </c>
      <c r="R11" s="13" t="s">
        <v>19</v>
      </c>
      <c r="S11" s="13" t="s">
        <v>20</v>
      </c>
      <c r="T11" s="13" t="s">
        <v>21</v>
      </c>
      <c r="U11" s="13" t="s">
        <v>22</v>
      </c>
      <c r="V11" s="13" t="s">
        <v>23</v>
      </c>
      <c r="W11" s="15" t="s">
        <v>24</v>
      </c>
      <c r="X11" s="14" t="s">
        <v>25</v>
      </c>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row>
    <row r="12" spans="1:53" s="31" customFormat="1" ht="231" x14ac:dyDescent="0.2">
      <c r="A12" s="17" t="s">
        <v>26</v>
      </c>
      <c r="B12" s="18">
        <v>0.08</v>
      </c>
      <c r="C12" s="19" t="s">
        <v>27</v>
      </c>
      <c r="D12" s="20" t="s">
        <v>28</v>
      </c>
      <c r="E12" s="21" t="s">
        <v>29</v>
      </c>
      <c r="F12" s="21" t="s">
        <v>30</v>
      </c>
      <c r="G12" s="22">
        <v>1</v>
      </c>
      <c r="H12" s="23">
        <v>9</v>
      </c>
      <c r="I12" s="24">
        <v>9</v>
      </c>
      <c r="J12" s="23">
        <v>0</v>
      </c>
      <c r="K12" s="23" t="s">
        <v>31</v>
      </c>
      <c r="L12" s="23">
        <v>0</v>
      </c>
      <c r="M12" s="23" t="s">
        <v>31</v>
      </c>
      <c r="N12" s="23">
        <v>7</v>
      </c>
      <c r="O12" s="23">
        <v>9</v>
      </c>
      <c r="P12" s="25">
        <v>9</v>
      </c>
      <c r="Q12" s="23">
        <v>9</v>
      </c>
      <c r="R12" s="26" t="s">
        <v>32</v>
      </c>
      <c r="S12" s="27" t="s">
        <v>33</v>
      </c>
      <c r="T12" s="28" t="s">
        <v>34</v>
      </c>
      <c r="U12" s="29" t="s">
        <v>35</v>
      </c>
      <c r="V12" s="27" t="s">
        <v>36</v>
      </c>
      <c r="W12" s="29" t="s">
        <v>37</v>
      </c>
      <c r="X12" s="30" t="s">
        <v>38</v>
      </c>
    </row>
    <row r="13" spans="1:53" s="31" customFormat="1" ht="100.5" hidden="1" customHeight="1" x14ac:dyDescent="0.2">
      <c r="A13" s="32"/>
      <c r="B13" s="33"/>
      <c r="C13" s="34" t="s">
        <v>39</v>
      </c>
      <c r="D13" s="35" t="s">
        <v>40</v>
      </c>
      <c r="E13" s="36" t="s">
        <v>41</v>
      </c>
      <c r="F13" s="37" t="s">
        <v>30</v>
      </c>
      <c r="G13" s="38">
        <v>9.3000000000000007</v>
      </c>
      <c r="H13" s="38">
        <v>7.9</v>
      </c>
      <c r="I13" s="39">
        <v>7.9</v>
      </c>
      <c r="J13" s="38" t="s">
        <v>42</v>
      </c>
      <c r="K13" s="36" t="s">
        <v>31</v>
      </c>
      <c r="L13" s="38" t="s">
        <v>42</v>
      </c>
      <c r="M13" s="36" t="s">
        <v>31</v>
      </c>
      <c r="N13" s="38" t="s">
        <v>42</v>
      </c>
      <c r="O13" s="36" t="s">
        <v>42</v>
      </c>
      <c r="P13" s="40" t="s">
        <v>43</v>
      </c>
      <c r="Q13" s="36"/>
      <c r="R13" s="35"/>
      <c r="S13" s="41" t="s">
        <v>33</v>
      </c>
      <c r="T13" s="36" t="s">
        <v>34</v>
      </c>
      <c r="U13" s="42" t="s">
        <v>44</v>
      </c>
      <c r="V13" s="41" t="s">
        <v>45</v>
      </c>
      <c r="W13" s="42" t="s">
        <v>46</v>
      </c>
      <c r="X13" s="43"/>
    </row>
    <row r="14" spans="1:53" s="31" customFormat="1" ht="100.5" hidden="1" customHeight="1" x14ac:dyDescent="0.2">
      <c r="A14" s="44"/>
      <c r="B14" s="45"/>
      <c r="C14" s="46"/>
      <c r="D14" s="47" t="s">
        <v>47</v>
      </c>
      <c r="E14" s="48" t="s">
        <v>41</v>
      </c>
      <c r="F14" s="49" t="s">
        <v>30</v>
      </c>
      <c r="G14" s="48">
        <v>0</v>
      </c>
      <c r="H14" s="48">
        <v>4</v>
      </c>
      <c r="I14" s="50">
        <v>1</v>
      </c>
      <c r="J14" s="48" t="s">
        <v>42</v>
      </c>
      <c r="K14" s="48" t="s">
        <v>31</v>
      </c>
      <c r="L14" s="48" t="s">
        <v>42</v>
      </c>
      <c r="M14" s="48" t="s">
        <v>31</v>
      </c>
      <c r="N14" s="48" t="s">
        <v>42</v>
      </c>
      <c r="O14" s="48" t="s">
        <v>42</v>
      </c>
      <c r="P14" s="51" t="s">
        <v>48</v>
      </c>
      <c r="Q14" s="48"/>
      <c r="R14" s="52"/>
      <c r="S14" s="53" t="s">
        <v>33</v>
      </c>
      <c r="T14" s="48" t="s">
        <v>34</v>
      </c>
      <c r="U14" s="54" t="s">
        <v>44</v>
      </c>
      <c r="V14" s="53" t="s">
        <v>45</v>
      </c>
      <c r="W14" s="54" t="s">
        <v>46</v>
      </c>
      <c r="X14" s="55"/>
    </row>
    <row r="15" spans="1:53" s="31" customFormat="1" ht="78.75" hidden="1" customHeight="1" x14ac:dyDescent="0.2">
      <c r="A15" s="17" t="s">
        <v>49</v>
      </c>
      <c r="B15" s="18">
        <v>0.38</v>
      </c>
      <c r="C15" s="56" t="s">
        <v>50</v>
      </c>
      <c r="D15" s="57" t="s">
        <v>51</v>
      </c>
      <c r="E15" s="28" t="s">
        <v>41</v>
      </c>
      <c r="F15" s="21" t="s">
        <v>30</v>
      </c>
      <c r="G15" s="58">
        <v>15.8</v>
      </c>
      <c r="H15" s="58">
        <v>13.9</v>
      </c>
      <c r="I15" s="59">
        <v>13.9</v>
      </c>
      <c r="J15" s="60" t="s">
        <v>42</v>
      </c>
      <c r="K15" s="61" t="s">
        <v>31</v>
      </c>
      <c r="L15" s="62" t="s">
        <v>42</v>
      </c>
      <c r="M15" s="28" t="s">
        <v>31</v>
      </c>
      <c r="N15" s="60" t="s">
        <v>42</v>
      </c>
      <c r="O15" s="61" t="s">
        <v>52</v>
      </c>
      <c r="P15" s="40">
        <v>13.9</v>
      </c>
      <c r="Q15" s="61"/>
      <c r="R15" s="63"/>
      <c r="S15" s="27" t="s">
        <v>53</v>
      </c>
      <c r="T15" s="28" t="s">
        <v>34</v>
      </c>
      <c r="U15" s="29" t="s">
        <v>44</v>
      </c>
      <c r="V15" s="27" t="s">
        <v>54</v>
      </c>
      <c r="W15" s="29" t="s">
        <v>46</v>
      </c>
      <c r="X15" s="64"/>
    </row>
    <row r="16" spans="1:53" s="31" customFormat="1" ht="78.75" hidden="1" customHeight="1" x14ac:dyDescent="0.2">
      <c r="A16" s="32"/>
      <c r="B16" s="33"/>
      <c r="C16" s="65"/>
      <c r="D16" s="66" t="s">
        <v>55</v>
      </c>
      <c r="E16" s="36" t="s">
        <v>41</v>
      </c>
      <c r="F16" s="37" t="s">
        <v>30</v>
      </c>
      <c r="G16" s="67">
        <v>0</v>
      </c>
      <c r="H16" s="67">
        <v>40000</v>
      </c>
      <c r="I16" s="68"/>
      <c r="J16" s="38" t="s">
        <v>42</v>
      </c>
      <c r="K16" s="69" t="s">
        <v>31</v>
      </c>
      <c r="L16" s="70" t="s">
        <v>42</v>
      </c>
      <c r="M16" s="69"/>
      <c r="N16" s="70" t="s">
        <v>42</v>
      </c>
      <c r="O16" s="69">
        <v>1494</v>
      </c>
      <c r="P16" s="40" t="s">
        <v>42</v>
      </c>
      <c r="Q16" s="69"/>
      <c r="R16" s="71"/>
      <c r="S16" s="41" t="s">
        <v>53</v>
      </c>
      <c r="T16" s="36" t="s">
        <v>34</v>
      </c>
      <c r="U16" s="42" t="s">
        <v>44</v>
      </c>
      <c r="V16" s="41" t="s">
        <v>54</v>
      </c>
      <c r="W16" s="42" t="s">
        <v>46</v>
      </c>
      <c r="X16" s="43"/>
    </row>
    <row r="17" spans="1:24" s="31" customFormat="1" ht="78.75" hidden="1" customHeight="1" x14ac:dyDescent="0.2">
      <c r="A17" s="32"/>
      <c r="B17" s="33"/>
      <c r="C17" s="65"/>
      <c r="D17" s="66" t="s">
        <v>56</v>
      </c>
      <c r="E17" s="36" t="s">
        <v>41</v>
      </c>
      <c r="F17" s="37" t="s">
        <v>30</v>
      </c>
      <c r="G17" s="67">
        <v>2450000</v>
      </c>
      <c r="H17" s="67">
        <v>2000000</v>
      </c>
      <c r="I17" s="68">
        <v>2000000</v>
      </c>
      <c r="J17" s="69" t="s">
        <v>52</v>
      </c>
      <c r="K17" s="69" t="s">
        <v>31</v>
      </c>
      <c r="L17" s="69" t="s">
        <v>52</v>
      </c>
      <c r="M17" s="69" t="s">
        <v>31</v>
      </c>
      <c r="N17" s="69" t="s">
        <v>52</v>
      </c>
      <c r="O17" s="67" t="s">
        <v>52</v>
      </c>
      <c r="P17" s="72">
        <v>2000000</v>
      </c>
      <c r="Q17" s="67"/>
      <c r="R17" s="71"/>
      <c r="S17" s="41" t="s">
        <v>53</v>
      </c>
      <c r="T17" s="36" t="s">
        <v>34</v>
      </c>
      <c r="U17" s="42" t="s">
        <v>44</v>
      </c>
      <c r="V17" s="41" t="s">
        <v>54</v>
      </c>
      <c r="W17" s="42" t="s">
        <v>46</v>
      </c>
      <c r="X17" s="43"/>
    </row>
    <row r="18" spans="1:24" s="31" customFormat="1" ht="81.75" hidden="1" customHeight="1" x14ac:dyDescent="0.2">
      <c r="A18" s="32"/>
      <c r="B18" s="33"/>
      <c r="C18" s="73" t="s">
        <v>57</v>
      </c>
      <c r="D18" s="74" t="s">
        <v>58</v>
      </c>
      <c r="E18" s="36" t="s">
        <v>41</v>
      </c>
      <c r="F18" s="37" t="s">
        <v>30</v>
      </c>
      <c r="G18" s="75">
        <v>9.1</v>
      </c>
      <c r="H18" s="75">
        <v>8</v>
      </c>
      <c r="I18" s="76">
        <v>8</v>
      </c>
      <c r="J18" s="77" t="s">
        <v>52</v>
      </c>
      <c r="K18" s="77" t="s">
        <v>31</v>
      </c>
      <c r="L18" s="77" t="s">
        <v>52</v>
      </c>
      <c r="M18" s="77" t="s">
        <v>31</v>
      </c>
      <c r="N18" s="77" t="s">
        <v>52</v>
      </c>
      <c r="O18" s="77" t="s">
        <v>52</v>
      </c>
      <c r="P18" s="78">
        <v>0.08</v>
      </c>
      <c r="Q18" s="77"/>
      <c r="R18" s="71"/>
      <c r="S18" s="41" t="s">
        <v>53</v>
      </c>
      <c r="T18" s="36" t="s">
        <v>34</v>
      </c>
      <c r="U18" s="42" t="s">
        <v>44</v>
      </c>
      <c r="V18" s="41" t="s">
        <v>54</v>
      </c>
      <c r="W18" s="42" t="s">
        <v>46</v>
      </c>
      <c r="X18" s="43"/>
    </row>
    <row r="19" spans="1:24" s="31" customFormat="1" ht="99" hidden="1" x14ac:dyDescent="0.2">
      <c r="A19" s="32"/>
      <c r="B19" s="33"/>
      <c r="C19" s="65" t="s">
        <v>59</v>
      </c>
      <c r="D19" s="74" t="s">
        <v>60</v>
      </c>
      <c r="E19" s="36" t="s">
        <v>29</v>
      </c>
      <c r="F19" s="37" t="s">
        <v>30</v>
      </c>
      <c r="G19" s="67">
        <v>10500</v>
      </c>
      <c r="H19" s="67">
        <v>18500</v>
      </c>
      <c r="I19" s="68">
        <v>18500</v>
      </c>
      <c r="J19" s="69">
        <v>300</v>
      </c>
      <c r="K19" s="69">
        <v>0</v>
      </c>
      <c r="L19" s="69">
        <v>300</v>
      </c>
      <c r="M19" s="69">
        <f>2088+19112</f>
        <v>21200</v>
      </c>
      <c r="N19" s="69">
        <v>300</v>
      </c>
      <c r="O19" s="69">
        <v>565</v>
      </c>
      <c r="P19" s="72">
        <v>1416</v>
      </c>
      <c r="Q19" s="69"/>
      <c r="R19" s="79"/>
      <c r="S19" s="41" t="s">
        <v>53</v>
      </c>
      <c r="T19" s="36" t="s">
        <v>34</v>
      </c>
      <c r="U19" s="42" t="s">
        <v>44</v>
      </c>
      <c r="V19" s="41" t="s">
        <v>54</v>
      </c>
      <c r="W19" s="42" t="s">
        <v>46</v>
      </c>
      <c r="X19" s="43"/>
    </row>
    <row r="20" spans="1:24" s="31" customFormat="1" ht="66" hidden="1" customHeight="1" x14ac:dyDescent="0.2">
      <c r="A20" s="32"/>
      <c r="B20" s="33"/>
      <c r="C20" s="65"/>
      <c r="D20" s="66" t="s">
        <v>61</v>
      </c>
      <c r="E20" s="80" t="s">
        <v>62</v>
      </c>
      <c r="F20" s="81" t="s">
        <v>30</v>
      </c>
      <c r="G20" s="82">
        <v>0.3</v>
      </c>
      <c r="H20" s="82">
        <v>1</v>
      </c>
      <c r="I20" s="83">
        <v>1</v>
      </c>
      <c r="J20" s="84">
        <v>0.3</v>
      </c>
      <c r="K20" s="84">
        <v>0.05</v>
      </c>
      <c r="L20" s="77">
        <v>0.5</v>
      </c>
      <c r="M20" s="84">
        <v>0.4</v>
      </c>
      <c r="N20" s="77">
        <v>0.75</v>
      </c>
      <c r="O20" s="77">
        <v>0.6</v>
      </c>
      <c r="P20" s="85">
        <v>1</v>
      </c>
      <c r="Q20" s="77"/>
      <c r="R20" s="71"/>
      <c r="S20" s="41" t="s">
        <v>53</v>
      </c>
      <c r="T20" s="36" t="s">
        <v>34</v>
      </c>
      <c r="U20" s="42" t="s">
        <v>44</v>
      </c>
      <c r="V20" s="41" t="s">
        <v>54</v>
      </c>
      <c r="W20" s="42" t="s">
        <v>46</v>
      </c>
      <c r="X20" s="43"/>
    </row>
    <row r="21" spans="1:24" s="31" customFormat="1" ht="57" hidden="1" customHeight="1" x14ac:dyDescent="0.2">
      <c r="A21" s="32"/>
      <c r="B21" s="33"/>
      <c r="C21" s="65"/>
      <c r="D21" s="66" t="s">
        <v>63</v>
      </c>
      <c r="E21" s="80" t="s">
        <v>29</v>
      </c>
      <c r="F21" s="81" t="s">
        <v>30</v>
      </c>
      <c r="G21" s="67">
        <v>13730</v>
      </c>
      <c r="H21" s="67">
        <v>60000</v>
      </c>
      <c r="I21" s="68">
        <v>60000</v>
      </c>
      <c r="J21" s="69">
        <v>54188</v>
      </c>
      <c r="K21" s="69">
        <v>9704</v>
      </c>
      <c r="L21" s="69">
        <v>54188</v>
      </c>
      <c r="M21" s="69">
        <f>10132+33506</f>
        <v>43638</v>
      </c>
      <c r="N21" s="69">
        <v>54188</v>
      </c>
      <c r="O21" s="69">
        <v>46712</v>
      </c>
      <c r="P21" s="72">
        <v>60000</v>
      </c>
      <c r="Q21" s="69"/>
      <c r="R21" s="86"/>
      <c r="S21" s="41" t="s">
        <v>53</v>
      </c>
      <c r="T21" s="36" t="s">
        <v>34</v>
      </c>
      <c r="U21" s="42" t="s">
        <v>44</v>
      </c>
      <c r="V21" s="41" t="s">
        <v>54</v>
      </c>
      <c r="W21" s="42" t="s">
        <v>46</v>
      </c>
      <c r="X21" s="43"/>
    </row>
    <row r="22" spans="1:24" s="31" customFormat="1" ht="66" hidden="1" x14ac:dyDescent="0.2">
      <c r="A22" s="32"/>
      <c r="B22" s="33"/>
      <c r="C22" s="65"/>
      <c r="D22" s="66" t="s">
        <v>64</v>
      </c>
      <c r="E22" s="80" t="s">
        <v>29</v>
      </c>
      <c r="F22" s="81" t="s">
        <v>65</v>
      </c>
      <c r="G22" s="69">
        <v>24000</v>
      </c>
      <c r="H22" s="69">
        <v>108021</v>
      </c>
      <c r="I22" s="87">
        <v>28576</v>
      </c>
      <c r="J22" s="69">
        <f>9976+300</f>
        <v>10276</v>
      </c>
      <c r="K22" s="88">
        <v>9704</v>
      </c>
      <c r="L22" s="88">
        <v>300</v>
      </c>
      <c r="M22" s="69">
        <f>13420-Tabla13456[[#This Row],[AVANCE 1 TRIMESTRE]]</f>
        <v>3716</v>
      </c>
      <c r="N22" s="69">
        <v>10576</v>
      </c>
      <c r="O22" s="88">
        <f>1268+9859</f>
        <v>11127</v>
      </c>
      <c r="P22" s="72">
        <v>10576</v>
      </c>
      <c r="Q22" s="88"/>
      <c r="R22" s="71"/>
      <c r="S22" s="41" t="s">
        <v>53</v>
      </c>
      <c r="T22" s="36" t="s">
        <v>34</v>
      </c>
      <c r="U22" s="42" t="s">
        <v>44</v>
      </c>
      <c r="V22" s="41" t="s">
        <v>54</v>
      </c>
      <c r="W22" s="42" t="s">
        <v>46</v>
      </c>
      <c r="X22" s="43"/>
    </row>
    <row r="23" spans="1:24" s="31" customFormat="1" ht="62.25" hidden="1" customHeight="1" x14ac:dyDescent="0.2">
      <c r="A23" s="32"/>
      <c r="B23" s="33"/>
      <c r="C23" s="65"/>
      <c r="D23" s="66" t="s">
        <v>66</v>
      </c>
      <c r="E23" s="80" t="s">
        <v>29</v>
      </c>
      <c r="F23" s="81" t="s">
        <v>65</v>
      </c>
      <c r="G23" s="69">
        <v>0</v>
      </c>
      <c r="H23" s="69">
        <v>33</v>
      </c>
      <c r="I23" s="87">
        <v>33</v>
      </c>
      <c r="J23" s="69">
        <v>33</v>
      </c>
      <c r="K23" s="69">
        <v>24</v>
      </c>
      <c r="L23" s="69">
        <v>33</v>
      </c>
      <c r="M23" s="69">
        <v>24</v>
      </c>
      <c r="N23" s="69">
        <v>33</v>
      </c>
      <c r="O23" s="69">
        <v>24</v>
      </c>
      <c r="P23" s="72">
        <v>33</v>
      </c>
      <c r="Q23" s="69"/>
      <c r="R23" s="89"/>
      <c r="S23" s="41" t="s">
        <v>53</v>
      </c>
      <c r="T23" s="36" t="s">
        <v>34</v>
      </c>
      <c r="U23" s="42" t="s">
        <v>44</v>
      </c>
      <c r="V23" s="41" t="s">
        <v>54</v>
      </c>
      <c r="W23" s="42" t="s">
        <v>46</v>
      </c>
      <c r="X23" s="43"/>
    </row>
    <row r="24" spans="1:24" s="31" customFormat="1" ht="94.5" hidden="1" customHeight="1" x14ac:dyDescent="0.2">
      <c r="A24" s="32"/>
      <c r="B24" s="33"/>
      <c r="C24" s="73" t="s">
        <v>67</v>
      </c>
      <c r="D24" s="74" t="s">
        <v>68</v>
      </c>
      <c r="E24" s="80" t="s">
        <v>41</v>
      </c>
      <c r="F24" s="90" t="s">
        <v>30</v>
      </c>
      <c r="G24" s="91">
        <v>11.9</v>
      </c>
      <c r="H24" s="91">
        <v>10.5</v>
      </c>
      <c r="I24" s="92">
        <v>10.5</v>
      </c>
      <c r="J24" s="93" t="s">
        <v>42</v>
      </c>
      <c r="K24" s="93" t="s">
        <v>31</v>
      </c>
      <c r="L24" s="93" t="s">
        <v>42</v>
      </c>
      <c r="M24" s="93" t="s">
        <v>31</v>
      </c>
      <c r="N24" s="93" t="s">
        <v>42</v>
      </c>
      <c r="O24" s="94" t="s">
        <v>31</v>
      </c>
      <c r="P24" s="95">
        <v>10.5</v>
      </c>
      <c r="Q24" s="94"/>
      <c r="R24" s="96"/>
      <c r="S24" s="97" t="s">
        <v>53</v>
      </c>
      <c r="T24" s="80" t="s">
        <v>34</v>
      </c>
      <c r="U24" s="98" t="s">
        <v>44</v>
      </c>
      <c r="V24" s="97" t="s">
        <v>54</v>
      </c>
      <c r="W24" s="98" t="s">
        <v>46</v>
      </c>
      <c r="X24" s="43"/>
    </row>
    <row r="25" spans="1:24" s="31" customFormat="1" ht="82.5" hidden="1" x14ac:dyDescent="0.2">
      <c r="A25" s="32"/>
      <c r="B25" s="33"/>
      <c r="C25" s="99" t="s">
        <v>69</v>
      </c>
      <c r="D25" s="74" t="s">
        <v>70</v>
      </c>
      <c r="E25" s="36" t="s">
        <v>29</v>
      </c>
      <c r="F25" s="100" t="s">
        <v>71</v>
      </c>
      <c r="G25" s="101">
        <v>180081</v>
      </c>
      <c r="H25" s="102">
        <v>1095782</v>
      </c>
      <c r="I25" s="103">
        <f>221255+98667</f>
        <v>319922</v>
      </c>
      <c r="J25" s="102">
        <v>79937</v>
      </c>
      <c r="K25" s="102">
        <v>93773</v>
      </c>
      <c r="L25" s="102">
        <v>159874</v>
      </c>
      <c r="M25" s="102">
        <v>206627</v>
      </c>
      <c r="N25" s="102">
        <v>239804</v>
      </c>
      <c r="O25" s="102">
        <v>322747</v>
      </c>
      <c r="P25" s="104">
        <v>319922</v>
      </c>
      <c r="Q25" s="102"/>
      <c r="R25" s="105"/>
      <c r="S25" s="41" t="s">
        <v>53</v>
      </c>
      <c r="T25" s="36" t="s">
        <v>34</v>
      </c>
      <c r="U25" s="36" t="s">
        <v>35</v>
      </c>
      <c r="V25" s="35" t="s">
        <v>54</v>
      </c>
      <c r="W25" s="36" t="s">
        <v>72</v>
      </c>
      <c r="X25" s="106" t="s">
        <v>73</v>
      </c>
    </row>
    <row r="26" spans="1:24" s="31" customFormat="1" ht="75.75" hidden="1" customHeight="1" x14ac:dyDescent="0.2">
      <c r="A26" s="32"/>
      <c r="B26" s="33"/>
      <c r="C26" s="99" t="s">
        <v>74</v>
      </c>
      <c r="D26" s="74" t="s">
        <v>75</v>
      </c>
      <c r="E26" s="36" t="s">
        <v>41</v>
      </c>
      <c r="F26" s="107" t="s">
        <v>71</v>
      </c>
      <c r="G26" s="102">
        <v>32297</v>
      </c>
      <c r="H26" s="102">
        <v>639449</v>
      </c>
      <c r="I26" s="103">
        <v>204850</v>
      </c>
      <c r="J26" s="101">
        <v>24774</v>
      </c>
      <c r="K26" s="101">
        <v>51292</v>
      </c>
      <c r="L26" s="101">
        <v>86229</v>
      </c>
      <c r="M26" s="101">
        <f>+'[1]JUNIO 30'!$L$38</f>
        <v>107563</v>
      </c>
      <c r="N26" s="101">
        <v>153649</v>
      </c>
      <c r="O26" s="101">
        <v>180254</v>
      </c>
      <c r="P26" s="108">
        <v>204850</v>
      </c>
      <c r="Q26" s="101"/>
      <c r="R26" s="109"/>
      <c r="S26" s="41" t="s">
        <v>53</v>
      </c>
      <c r="T26" s="36" t="s">
        <v>34</v>
      </c>
      <c r="U26" s="36" t="s">
        <v>35</v>
      </c>
      <c r="V26" s="35" t="s">
        <v>54</v>
      </c>
      <c r="W26" s="36" t="s">
        <v>72</v>
      </c>
      <c r="X26" s="106" t="s">
        <v>73</v>
      </c>
    </row>
    <row r="27" spans="1:24" s="31" customFormat="1" ht="198" x14ac:dyDescent="0.2">
      <c r="A27" s="32"/>
      <c r="B27" s="33"/>
      <c r="C27" s="110" t="s">
        <v>76</v>
      </c>
      <c r="D27" s="97" t="s">
        <v>77</v>
      </c>
      <c r="E27" s="36" t="s">
        <v>29</v>
      </c>
      <c r="F27" s="37" t="s">
        <v>30</v>
      </c>
      <c r="G27" s="111">
        <v>0</v>
      </c>
      <c r="H27" s="111">
        <v>6</v>
      </c>
      <c r="I27" s="112">
        <v>6</v>
      </c>
      <c r="J27" s="111">
        <v>0</v>
      </c>
      <c r="K27" s="111" t="s">
        <v>31</v>
      </c>
      <c r="L27" s="111">
        <v>0</v>
      </c>
      <c r="M27" s="111">
        <v>4</v>
      </c>
      <c r="N27" s="111">
        <v>0</v>
      </c>
      <c r="O27" s="111">
        <v>8</v>
      </c>
      <c r="P27" s="113">
        <v>6</v>
      </c>
      <c r="Q27" s="111">
        <v>8</v>
      </c>
      <c r="R27" s="114" t="s">
        <v>78</v>
      </c>
      <c r="S27" s="41" t="s">
        <v>53</v>
      </c>
      <c r="T27" s="36" t="s">
        <v>34</v>
      </c>
      <c r="U27" s="42" t="s">
        <v>79</v>
      </c>
      <c r="V27" s="41" t="s">
        <v>54</v>
      </c>
      <c r="W27" s="42" t="s">
        <v>37</v>
      </c>
      <c r="X27" s="43" t="s">
        <v>80</v>
      </c>
    </row>
    <row r="28" spans="1:24" s="31" customFormat="1" ht="78.75" hidden="1" customHeight="1" x14ac:dyDescent="0.2">
      <c r="A28" s="32"/>
      <c r="B28" s="33"/>
      <c r="C28" s="99" t="s">
        <v>81</v>
      </c>
      <c r="D28" s="74" t="s">
        <v>82</v>
      </c>
      <c r="E28" s="36" t="s">
        <v>41</v>
      </c>
      <c r="F28" s="100" t="s">
        <v>71</v>
      </c>
      <c r="G28" s="67">
        <v>240000</v>
      </c>
      <c r="H28" s="67">
        <v>2000000</v>
      </c>
      <c r="I28" s="68">
        <v>2000000</v>
      </c>
      <c r="J28" s="115">
        <v>258732</v>
      </c>
      <c r="K28" s="116">
        <v>148908</v>
      </c>
      <c r="L28" s="117">
        <v>380264</v>
      </c>
      <c r="M28" s="116">
        <v>362662</v>
      </c>
      <c r="N28" s="118">
        <v>680502</v>
      </c>
      <c r="O28" s="119">
        <v>209599</v>
      </c>
      <c r="P28" s="120">
        <v>680502</v>
      </c>
      <c r="Q28" s="119"/>
      <c r="R28" s="121"/>
      <c r="S28" s="41" t="s">
        <v>53</v>
      </c>
      <c r="T28" s="36" t="s">
        <v>34</v>
      </c>
      <c r="U28" s="36" t="s">
        <v>44</v>
      </c>
      <c r="V28" s="35" t="s">
        <v>83</v>
      </c>
      <c r="W28" s="36" t="s">
        <v>84</v>
      </c>
      <c r="X28" s="106" t="s">
        <v>85</v>
      </c>
    </row>
    <row r="29" spans="1:24" s="31" customFormat="1" ht="84.75" hidden="1" customHeight="1" x14ac:dyDescent="0.2">
      <c r="A29" s="32"/>
      <c r="B29" s="33"/>
      <c r="C29" s="99" t="s">
        <v>86</v>
      </c>
      <c r="D29" s="74" t="s">
        <v>87</v>
      </c>
      <c r="E29" s="36" t="s">
        <v>41</v>
      </c>
      <c r="F29" s="100" t="s">
        <v>71</v>
      </c>
      <c r="G29" s="67">
        <v>120000</v>
      </c>
      <c r="H29" s="67">
        <v>1000000</v>
      </c>
      <c r="I29" s="68">
        <v>1000000</v>
      </c>
      <c r="J29" s="67">
        <v>581548</v>
      </c>
      <c r="K29" s="116">
        <v>567048</v>
      </c>
      <c r="L29" s="118">
        <v>631548</v>
      </c>
      <c r="M29" s="116">
        <v>621187</v>
      </c>
      <c r="N29" s="118">
        <v>750000</v>
      </c>
      <c r="O29" s="119">
        <v>653840</v>
      </c>
      <c r="P29" s="120">
        <v>1000000</v>
      </c>
      <c r="Q29" s="119"/>
      <c r="R29" s="122"/>
      <c r="S29" s="41" t="s">
        <v>53</v>
      </c>
      <c r="T29" s="36" t="s">
        <v>34</v>
      </c>
      <c r="U29" s="36" t="s">
        <v>44</v>
      </c>
      <c r="V29" s="35" t="s">
        <v>83</v>
      </c>
      <c r="W29" s="36" t="s">
        <v>84</v>
      </c>
      <c r="X29" s="106" t="s">
        <v>85</v>
      </c>
    </row>
    <row r="30" spans="1:24" s="31" customFormat="1" ht="78.75" hidden="1" customHeight="1" x14ac:dyDescent="0.2">
      <c r="A30" s="32"/>
      <c r="B30" s="33"/>
      <c r="C30" s="99" t="s">
        <v>88</v>
      </c>
      <c r="D30" s="74" t="s">
        <v>89</v>
      </c>
      <c r="E30" s="36" t="s">
        <v>29</v>
      </c>
      <c r="F30" s="100" t="s">
        <v>30</v>
      </c>
      <c r="G30" s="102">
        <v>415000</v>
      </c>
      <c r="H30" s="102">
        <v>1300000</v>
      </c>
      <c r="I30" s="123">
        <v>1300000</v>
      </c>
      <c r="J30" s="102">
        <v>325000</v>
      </c>
      <c r="K30" s="124">
        <v>293831</v>
      </c>
      <c r="L30" s="125">
        <v>325000</v>
      </c>
      <c r="M30" s="124">
        <v>492849</v>
      </c>
      <c r="N30" s="125">
        <v>325000</v>
      </c>
      <c r="O30" s="125">
        <v>296424</v>
      </c>
      <c r="P30" s="104">
        <v>325000</v>
      </c>
      <c r="Q30" s="125"/>
      <c r="R30" s="66"/>
      <c r="S30" s="41" t="s">
        <v>53</v>
      </c>
      <c r="T30" s="36" t="s">
        <v>34</v>
      </c>
      <c r="U30" s="36" t="s">
        <v>44</v>
      </c>
      <c r="V30" s="35" t="s">
        <v>83</v>
      </c>
      <c r="W30" s="36" t="s">
        <v>84</v>
      </c>
      <c r="X30" s="106" t="s">
        <v>85</v>
      </c>
    </row>
    <row r="31" spans="1:24" s="31" customFormat="1" ht="49.5" hidden="1" x14ac:dyDescent="0.2">
      <c r="A31" s="32"/>
      <c r="B31" s="33"/>
      <c r="C31" s="99" t="s">
        <v>90</v>
      </c>
      <c r="D31" s="74" t="s">
        <v>91</v>
      </c>
      <c r="E31" s="36" t="s">
        <v>29</v>
      </c>
      <c r="F31" s="107" t="s">
        <v>30</v>
      </c>
      <c r="G31" s="102">
        <v>285</v>
      </c>
      <c r="H31" s="102">
        <v>500</v>
      </c>
      <c r="I31" s="123">
        <v>500</v>
      </c>
      <c r="J31" s="93" t="s">
        <v>42</v>
      </c>
      <c r="K31" s="126">
        <v>416</v>
      </c>
      <c r="L31" s="127" t="s">
        <v>42</v>
      </c>
      <c r="M31" s="128">
        <v>429</v>
      </c>
      <c r="N31" s="129" t="s">
        <v>42</v>
      </c>
      <c r="O31" s="130">
        <v>428</v>
      </c>
      <c r="P31" s="104">
        <v>500</v>
      </c>
      <c r="Q31" s="130"/>
      <c r="R31" s="74"/>
      <c r="S31" s="41" t="s">
        <v>53</v>
      </c>
      <c r="T31" s="36" t="s">
        <v>34</v>
      </c>
      <c r="U31" s="36" t="s">
        <v>44</v>
      </c>
      <c r="V31" s="35" t="s">
        <v>83</v>
      </c>
      <c r="W31" s="36" t="s">
        <v>84</v>
      </c>
      <c r="X31" s="106" t="s">
        <v>85</v>
      </c>
    </row>
    <row r="32" spans="1:24" s="31" customFormat="1" ht="87" hidden="1" customHeight="1" x14ac:dyDescent="0.2">
      <c r="A32" s="32"/>
      <c r="B32" s="33"/>
      <c r="C32" s="131" t="s">
        <v>92</v>
      </c>
      <c r="D32" s="74" t="s">
        <v>93</v>
      </c>
      <c r="E32" s="36" t="s">
        <v>62</v>
      </c>
      <c r="F32" s="107" t="s">
        <v>30</v>
      </c>
      <c r="G32" s="102">
        <v>800</v>
      </c>
      <c r="H32" s="102">
        <v>18000</v>
      </c>
      <c r="I32" s="123">
        <v>4000</v>
      </c>
      <c r="J32" s="102">
        <v>1000</v>
      </c>
      <c r="K32" s="124">
        <v>25286</v>
      </c>
      <c r="L32" s="125">
        <v>1000</v>
      </c>
      <c r="M32" s="132">
        <v>32010</v>
      </c>
      <c r="N32" s="133">
        <v>1000</v>
      </c>
      <c r="O32" s="134">
        <v>33335</v>
      </c>
      <c r="P32" s="104">
        <v>1000</v>
      </c>
      <c r="Q32" s="134"/>
      <c r="R32" s="66"/>
      <c r="S32" s="41" t="s">
        <v>53</v>
      </c>
      <c r="T32" s="36" t="s">
        <v>94</v>
      </c>
      <c r="U32" s="36" t="s">
        <v>95</v>
      </c>
      <c r="V32" s="35" t="s">
        <v>96</v>
      </c>
      <c r="W32" s="36" t="s">
        <v>84</v>
      </c>
      <c r="X32" s="106" t="s">
        <v>85</v>
      </c>
    </row>
    <row r="33" spans="1:24" s="31" customFormat="1" ht="106.5" hidden="1" customHeight="1" x14ac:dyDescent="0.2">
      <c r="A33" s="32"/>
      <c r="B33" s="33"/>
      <c r="C33" s="131"/>
      <c r="D33" s="74" t="s">
        <v>97</v>
      </c>
      <c r="E33" s="36" t="s">
        <v>41</v>
      </c>
      <c r="F33" s="107" t="s">
        <v>71</v>
      </c>
      <c r="G33" s="67">
        <v>270000</v>
      </c>
      <c r="H33" s="67">
        <v>1530000</v>
      </c>
      <c r="I33" s="68">
        <v>450000</v>
      </c>
      <c r="J33" s="67">
        <v>80000</v>
      </c>
      <c r="K33" s="124">
        <v>102961</v>
      </c>
      <c r="L33" s="135">
        <v>80000</v>
      </c>
      <c r="M33" s="124">
        <v>204468</v>
      </c>
      <c r="N33" s="135">
        <v>140000</v>
      </c>
      <c r="O33" s="135">
        <v>125191</v>
      </c>
      <c r="P33" s="120">
        <f>50000*3</f>
        <v>150000</v>
      </c>
      <c r="Q33" s="135"/>
      <c r="R33" s="74"/>
      <c r="S33" s="41" t="s">
        <v>53</v>
      </c>
      <c r="T33" s="36" t="s">
        <v>34</v>
      </c>
      <c r="U33" s="36" t="s">
        <v>44</v>
      </c>
      <c r="V33" s="35" t="s">
        <v>83</v>
      </c>
      <c r="W33" s="36" t="s">
        <v>84</v>
      </c>
      <c r="X33" s="106" t="s">
        <v>85</v>
      </c>
    </row>
    <row r="34" spans="1:24" s="31" customFormat="1" ht="49.5" hidden="1" x14ac:dyDescent="0.2">
      <c r="A34" s="32"/>
      <c r="B34" s="33"/>
      <c r="C34" s="131"/>
      <c r="D34" s="74" t="s">
        <v>98</v>
      </c>
      <c r="E34" s="36" t="s">
        <v>41</v>
      </c>
      <c r="F34" s="107" t="s">
        <v>71</v>
      </c>
      <c r="G34" s="67">
        <v>21211</v>
      </c>
      <c r="H34" s="67">
        <v>194608</v>
      </c>
      <c r="I34" s="68">
        <v>62777</v>
      </c>
      <c r="J34" s="67">
        <v>15000</v>
      </c>
      <c r="K34" s="124">
        <v>9261</v>
      </c>
      <c r="L34" s="135">
        <v>23000</v>
      </c>
      <c r="M34" s="136">
        <v>20066</v>
      </c>
      <c r="N34" s="135">
        <v>12277</v>
      </c>
      <c r="O34" s="135">
        <v>15489</v>
      </c>
      <c r="P34" s="120">
        <v>12500</v>
      </c>
      <c r="Q34" s="135"/>
      <c r="R34" s="74"/>
      <c r="S34" s="41" t="s">
        <v>53</v>
      </c>
      <c r="T34" s="36" t="s">
        <v>34</v>
      </c>
      <c r="U34" s="36" t="s">
        <v>44</v>
      </c>
      <c r="V34" s="35" t="s">
        <v>83</v>
      </c>
      <c r="W34" s="36" t="s">
        <v>84</v>
      </c>
      <c r="X34" s="106" t="s">
        <v>85</v>
      </c>
    </row>
    <row r="35" spans="1:24" s="31" customFormat="1" ht="49.5" hidden="1" x14ac:dyDescent="0.2">
      <c r="A35" s="32"/>
      <c r="B35" s="33"/>
      <c r="C35" s="131"/>
      <c r="D35" s="74" t="s">
        <v>99</v>
      </c>
      <c r="E35" s="36" t="s">
        <v>41</v>
      </c>
      <c r="F35" s="107" t="s">
        <v>71</v>
      </c>
      <c r="G35" s="67">
        <v>4700</v>
      </c>
      <c r="H35" s="67">
        <v>43122</v>
      </c>
      <c r="I35" s="68">
        <v>13910</v>
      </c>
      <c r="J35" s="67">
        <v>5700</v>
      </c>
      <c r="K35" s="124">
        <v>2628</v>
      </c>
      <c r="L35" s="135">
        <v>2900</v>
      </c>
      <c r="M35" s="124">
        <v>6008</v>
      </c>
      <c r="N35" s="135">
        <v>2655</v>
      </c>
      <c r="O35" s="135">
        <v>2127</v>
      </c>
      <c r="P35" s="120">
        <v>2655</v>
      </c>
      <c r="Q35" s="135"/>
      <c r="R35" s="74"/>
      <c r="S35" s="41" t="s">
        <v>53</v>
      </c>
      <c r="T35" s="36" t="s">
        <v>34</v>
      </c>
      <c r="U35" s="36" t="s">
        <v>44</v>
      </c>
      <c r="V35" s="35" t="s">
        <v>83</v>
      </c>
      <c r="W35" s="36" t="s">
        <v>84</v>
      </c>
      <c r="X35" s="106" t="s">
        <v>85</v>
      </c>
    </row>
    <row r="36" spans="1:24" s="31" customFormat="1" ht="90" hidden="1" customHeight="1" x14ac:dyDescent="0.2">
      <c r="A36" s="44"/>
      <c r="B36" s="45"/>
      <c r="C36" s="137" t="s">
        <v>100</v>
      </c>
      <c r="D36" s="138" t="s">
        <v>101</v>
      </c>
      <c r="E36" s="48" t="s">
        <v>29</v>
      </c>
      <c r="F36" s="139" t="s">
        <v>30</v>
      </c>
      <c r="G36" s="140">
        <v>0</v>
      </c>
      <c r="H36" s="140">
        <v>18856</v>
      </c>
      <c r="I36" s="141">
        <v>0</v>
      </c>
      <c r="J36" s="140" t="s">
        <v>52</v>
      </c>
      <c r="K36" s="140" t="s">
        <v>31</v>
      </c>
      <c r="L36" s="140" t="s">
        <v>52</v>
      </c>
      <c r="M36" s="140" t="s">
        <v>31</v>
      </c>
      <c r="N36" s="140" t="s">
        <v>52</v>
      </c>
      <c r="O36" s="140" t="s">
        <v>31</v>
      </c>
      <c r="P36" s="142" t="s">
        <v>52</v>
      </c>
      <c r="Q36" s="140"/>
      <c r="R36" s="140"/>
      <c r="S36" s="53" t="s">
        <v>53</v>
      </c>
      <c r="T36" s="48" t="s">
        <v>34</v>
      </c>
      <c r="U36" s="48" t="s">
        <v>44</v>
      </c>
      <c r="V36" s="47" t="s">
        <v>83</v>
      </c>
      <c r="W36" s="48" t="s">
        <v>84</v>
      </c>
      <c r="X36" s="143" t="s">
        <v>85</v>
      </c>
    </row>
    <row r="37" spans="1:24" s="31" customFormat="1" ht="66" hidden="1" x14ac:dyDescent="0.2">
      <c r="A37" s="17" t="s">
        <v>102</v>
      </c>
      <c r="B37" s="18">
        <v>0.25</v>
      </c>
      <c r="C37" s="144" t="s">
        <v>103</v>
      </c>
      <c r="D37" s="57" t="s">
        <v>104</v>
      </c>
      <c r="E37" s="28" t="s">
        <v>41</v>
      </c>
      <c r="F37" s="21" t="s">
        <v>65</v>
      </c>
      <c r="G37" s="145">
        <v>40283</v>
      </c>
      <c r="H37" s="145">
        <v>320000</v>
      </c>
      <c r="I37" s="146">
        <v>320000</v>
      </c>
      <c r="J37" s="147">
        <v>448209</v>
      </c>
      <c r="K37" s="147">
        <v>453372</v>
      </c>
      <c r="L37" s="147">
        <v>468209</v>
      </c>
      <c r="M37" s="147">
        <v>452930</v>
      </c>
      <c r="N37" s="147">
        <v>488209</v>
      </c>
      <c r="O37" s="147">
        <v>547585</v>
      </c>
      <c r="P37" s="72">
        <v>508209</v>
      </c>
      <c r="Q37" s="147"/>
      <c r="R37" s="63"/>
      <c r="S37" s="27" t="s">
        <v>53</v>
      </c>
      <c r="T37" s="28" t="s">
        <v>34</v>
      </c>
      <c r="U37" s="29" t="s">
        <v>44</v>
      </c>
      <c r="V37" s="27" t="s">
        <v>105</v>
      </c>
      <c r="W37" s="29" t="s">
        <v>46</v>
      </c>
      <c r="X37" s="64"/>
    </row>
    <row r="38" spans="1:24" s="31" customFormat="1" ht="64.5" hidden="1" customHeight="1" x14ac:dyDescent="0.2">
      <c r="A38" s="32"/>
      <c r="B38" s="33"/>
      <c r="C38" s="148" t="s">
        <v>106</v>
      </c>
      <c r="D38" s="74" t="s">
        <v>107</v>
      </c>
      <c r="E38" s="36" t="s">
        <v>41</v>
      </c>
      <c r="F38" s="37" t="s">
        <v>30</v>
      </c>
      <c r="G38" s="75">
        <v>46.9</v>
      </c>
      <c r="H38" s="75">
        <v>50.2</v>
      </c>
      <c r="I38" s="76">
        <v>50.2</v>
      </c>
      <c r="J38" s="69" t="s">
        <v>52</v>
      </c>
      <c r="K38" s="93" t="s">
        <v>31</v>
      </c>
      <c r="L38" s="69" t="s">
        <v>52</v>
      </c>
      <c r="M38" s="69" t="s">
        <v>31</v>
      </c>
      <c r="N38" s="69" t="s">
        <v>52</v>
      </c>
      <c r="O38" s="69" t="s">
        <v>52</v>
      </c>
      <c r="P38" s="95">
        <v>50.2</v>
      </c>
      <c r="Q38" s="69"/>
      <c r="R38" s="88"/>
      <c r="S38" s="41" t="s">
        <v>108</v>
      </c>
      <c r="T38" s="36" t="s">
        <v>34</v>
      </c>
      <c r="U38" s="42" t="s">
        <v>44</v>
      </c>
      <c r="V38" s="41" t="s">
        <v>105</v>
      </c>
      <c r="W38" s="42" t="s">
        <v>46</v>
      </c>
      <c r="X38" s="43"/>
    </row>
    <row r="39" spans="1:24" s="31" customFormat="1" ht="69.75" hidden="1" customHeight="1" x14ac:dyDescent="0.2">
      <c r="A39" s="32"/>
      <c r="B39" s="33"/>
      <c r="C39" s="148"/>
      <c r="D39" s="74" t="s">
        <v>109</v>
      </c>
      <c r="E39" s="36" t="s">
        <v>41</v>
      </c>
      <c r="F39" s="37" t="s">
        <v>30</v>
      </c>
      <c r="G39" s="75">
        <v>34.6</v>
      </c>
      <c r="H39" s="107" t="s">
        <v>110</v>
      </c>
      <c r="I39" s="149">
        <v>0.36</v>
      </c>
      <c r="J39" s="69" t="s">
        <v>52</v>
      </c>
      <c r="K39" s="93" t="s">
        <v>31</v>
      </c>
      <c r="L39" s="69" t="s">
        <v>52</v>
      </c>
      <c r="M39" s="69" t="s">
        <v>31</v>
      </c>
      <c r="N39" s="69" t="s">
        <v>52</v>
      </c>
      <c r="O39" s="69" t="s">
        <v>52</v>
      </c>
      <c r="P39" s="150">
        <v>36</v>
      </c>
      <c r="Q39" s="69"/>
      <c r="R39" s="88"/>
      <c r="S39" s="41" t="s">
        <v>108</v>
      </c>
      <c r="T39" s="36" t="s">
        <v>34</v>
      </c>
      <c r="U39" s="42" t="s">
        <v>44</v>
      </c>
      <c r="V39" s="41" t="s">
        <v>105</v>
      </c>
      <c r="W39" s="42" t="s">
        <v>46</v>
      </c>
      <c r="X39" s="43"/>
    </row>
    <row r="40" spans="1:24" s="31" customFormat="1" ht="68.25" hidden="1" customHeight="1" x14ac:dyDescent="0.2">
      <c r="A40" s="32"/>
      <c r="B40" s="33"/>
      <c r="C40" s="148"/>
      <c r="D40" s="74" t="s">
        <v>111</v>
      </c>
      <c r="E40" s="36" t="s">
        <v>41</v>
      </c>
      <c r="F40" s="151" t="s">
        <v>65</v>
      </c>
      <c r="G40" s="67">
        <v>39</v>
      </c>
      <c r="H40" s="67">
        <v>150</v>
      </c>
      <c r="I40" s="152">
        <v>27</v>
      </c>
      <c r="J40" s="153">
        <v>5</v>
      </c>
      <c r="K40" s="153">
        <v>9</v>
      </c>
      <c r="L40" s="153">
        <v>10</v>
      </c>
      <c r="M40" s="153">
        <v>4</v>
      </c>
      <c r="N40" s="153">
        <v>15</v>
      </c>
      <c r="O40" s="153">
        <v>18</v>
      </c>
      <c r="P40" s="154">
        <v>27</v>
      </c>
      <c r="Q40" s="153"/>
      <c r="R40" s="71"/>
      <c r="S40" s="155" t="s">
        <v>53</v>
      </c>
      <c r="T40" s="36" t="s">
        <v>34</v>
      </c>
      <c r="U40" s="42" t="s">
        <v>44</v>
      </c>
      <c r="V40" s="41" t="s">
        <v>105</v>
      </c>
      <c r="W40" s="42" t="s">
        <v>46</v>
      </c>
      <c r="X40" s="43"/>
    </row>
    <row r="41" spans="1:24" s="31" customFormat="1" ht="66.75" hidden="1" customHeight="1" x14ac:dyDescent="0.2">
      <c r="A41" s="32"/>
      <c r="B41" s="33"/>
      <c r="C41" s="73" t="s">
        <v>112</v>
      </c>
      <c r="D41" s="74" t="s">
        <v>113</v>
      </c>
      <c r="E41" s="36" t="s">
        <v>41</v>
      </c>
      <c r="F41" s="37" t="s">
        <v>65</v>
      </c>
      <c r="G41" s="67">
        <v>15000</v>
      </c>
      <c r="H41" s="67">
        <v>100000</v>
      </c>
      <c r="I41" s="156">
        <v>100000</v>
      </c>
      <c r="J41" s="157">
        <v>266800</v>
      </c>
      <c r="K41" s="157">
        <v>276943</v>
      </c>
      <c r="L41" s="157">
        <v>267794</v>
      </c>
      <c r="M41" s="157">
        <v>286455</v>
      </c>
      <c r="N41" s="157">
        <v>271487</v>
      </c>
      <c r="O41" s="157">
        <v>295111</v>
      </c>
      <c r="P41" s="158">
        <v>272646</v>
      </c>
      <c r="Q41" s="157"/>
      <c r="R41" s="159"/>
      <c r="S41" s="41" t="s">
        <v>53</v>
      </c>
      <c r="T41" s="36" t="s">
        <v>34</v>
      </c>
      <c r="U41" s="42" t="s">
        <v>44</v>
      </c>
      <c r="V41" s="41" t="s">
        <v>54</v>
      </c>
      <c r="W41" s="42" t="s">
        <v>46</v>
      </c>
      <c r="X41" s="43"/>
    </row>
    <row r="42" spans="1:24" s="31" customFormat="1" ht="94.5" hidden="1" customHeight="1" x14ac:dyDescent="0.2">
      <c r="A42" s="32"/>
      <c r="B42" s="33"/>
      <c r="C42" s="73" t="s">
        <v>114</v>
      </c>
      <c r="D42" s="74" t="s">
        <v>115</v>
      </c>
      <c r="E42" s="36" t="s">
        <v>41</v>
      </c>
      <c r="F42" s="37" t="s">
        <v>71</v>
      </c>
      <c r="G42" s="67">
        <v>1973082</v>
      </c>
      <c r="H42" s="67">
        <v>2300000</v>
      </c>
      <c r="I42" s="87">
        <v>2300000</v>
      </c>
      <c r="J42" s="69">
        <v>2213274</v>
      </c>
      <c r="K42" s="69">
        <v>2189199</v>
      </c>
      <c r="L42" s="69">
        <v>2242182</v>
      </c>
      <c r="M42" s="69">
        <v>2210709</v>
      </c>
      <c r="N42" s="69">
        <v>2271091</v>
      </c>
      <c r="O42" s="69">
        <v>2231954</v>
      </c>
      <c r="P42" s="160">
        <v>2300000</v>
      </c>
      <c r="Q42" s="69"/>
      <c r="R42" s="79"/>
      <c r="S42" s="41" t="s">
        <v>108</v>
      </c>
      <c r="T42" s="36" t="s">
        <v>34</v>
      </c>
      <c r="U42" s="42" t="s">
        <v>44</v>
      </c>
      <c r="V42" s="41" t="s">
        <v>116</v>
      </c>
      <c r="W42" s="42" t="s">
        <v>46</v>
      </c>
      <c r="X42" s="43"/>
    </row>
    <row r="43" spans="1:24" s="31" customFormat="1" ht="105.75" hidden="1" customHeight="1" x14ac:dyDescent="0.2">
      <c r="A43" s="32"/>
      <c r="B43" s="33"/>
      <c r="C43" s="99" t="s">
        <v>117</v>
      </c>
      <c r="D43" s="74" t="s">
        <v>118</v>
      </c>
      <c r="E43" s="36" t="s">
        <v>29</v>
      </c>
      <c r="F43" s="107" t="s">
        <v>71</v>
      </c>
      <c r="G43" s="102">
        <v>508968</v>
      </c>
      <c r="H43" s="102">
        <v>736756</v>
      </c>
      <c r="I43" s="123">
        <v>763756</v>
      </c>
      <c r="J43" s="102">
        <v>633000</v>
      </c>
      <c r="K43" s="102">
        <v>635899</v>
      </c>
      <c r="L43" s="102">
        <v>640000</v>
      </c>
      <c r="M43" s="102">
        <v>646527</v>
      </c>
      <c r="N43" s="102">
        <v>653000</v>
      </c>
      <c r="O43" s="161">
        <v>656585</v>
      </c>
      <c r="P43" s="104">
        <v>736756</v>
      </c>
      <c r="Q43" s="161"/>
      <c r="R43" s="162"/>
      <c r="S43" s="41" t="s">
        <v>108</v>
      </c>
      <c r="T43" s="36" t="s">
        <v>34</v>
      </c>
      <c r="U43" s="36" t="s">
        <v>44</v>
      </c>
      <c r="V43" s="35" t="s">
        <v>105</v>
      </c>
      <c r="W43" s="36" t="s">
        <v>119</v>
      </c>
      <c r="X43" s="106" t="s">
        <v>120</v>
      </c>
    </row>
    <row r="44" spans="1:24" s="31" customFormat="1" ht="82.5" hidden="1" x14ac:dyDescent="0.2">
      <c r="A44" s="32"/>
      <c r="B44" s="33"/>
      <c r="C44" s="131" t="s">
        <v>121</v>
      </c>
      <c r="D44" s="74" t="s">
        <v>122</v>
      </c>
      <c r="E44" s="36" t="s">
        <v>29</v>
      </c>
      <c r="F44" s="163" t="s">
        <v>123</v>
      </c>
      <c r="G44" s="102">
        <v>65912</v>
      </c>
      <c r="H44" s="102">
        <v>355883</v>
      </c>
      <c r="I44" s="123">
        <v>99599</v>
      </c>
      <c r="J44" s="102">
        <v>20958</v>
      </c>
      <c r="K44" s="102">
        <v>16904</v>
      </c>
      <c r="L44" s="102">
        <v>42803</v>
      </c>
      <c r="M44" s="102">
        <v>39093</v>
      </c>
      <c r="N44" s="102">
        <v>72490</v>
      </c>
      <c r="O44" s="102">
        <v>68618</v>
      </c>
      <c r="P44" s="104">
        <v>99599</v>
      </c>
      <c r="Q44" s="102"/>
      <c r="R44" s="105"/>
      <c r="S44" s="35" t="s">
        <v>53</v>
      </c>
      <c r="T44" s="36" t="s">
        <v>124</v>
      </c>
      <c r="U44" s="36" t="s">
        <v>44</v>
      </c>
      <c r="V44" s="35" t="s">
        <v>105</v>
      </c>
      <c r="W44" s="36" t="s">
        <v>72</v>
      </c>
      <c r="X44" s="106" t="s">
        <v>73</v>
      </c>
    </row>
    <row r="45" spans="1:24" s="31" customFormat="1" ht="82.5" hidden="1" x14ac:dyDescent="0.2">
      <c r="A45" s="32"/>
      <c r="B45" s="33"/>
      <c r="C45" s="131"/>
      <c r="D45" s="74" t="s">
        <v>125</v>
      </c>
      <c r="E45" s="36" t="s">
        <v>29</v>
      </c>
      <c r="F45" s="163" t="s">
        <v>123</v>
      </c>
      <c r="G45" s="164">
        <v>208719</v>
      </c>
      <c r="H45" s="102">
        <v>1073134</v>
      </c>
      <c r="I45" s="123">
        <v>290589</v>
      </c>
      <c r="J45" s="102">
        <v>33196</v>
      </c>
      <c r="K45" s="102">
        <v>26937</v>
      </c>
      <c r="L45" s="102">
        <v>85553</v>
      </c>
      <c r="M45" s="102">
        <v>79637</v>
      </c>
      <c r="N45" s="102">
        <v>122301</v>
      </c>
      <c r="O45" s="102">
        <v>113294</v>
      </c>
      <c r="P45" s="104">
        <v>290589</v>
      </c>
      <c r="Q45" s="102"/>
      <c r="R45" s="105"/>
      <c r="S45" s="35" t="s">
        <v>53</v>
      </c>
      <c r="T45" s="36" t="s">
        <v>124</v>
      </c>
      <c r="U45" s="36" t="s">
        <v>44</v>
      </c>
      <c r="V45" s="35" t="s">
        <v>105</v>
      </c>
      <c r="W45" s="36" t="s">
        <v>72</v>
      </c>
      <c r="X45" s="106" t="s">
        <v>73</v>
      </c>
    </row>
    <row r="46" spans="1:24" s="31" customFormat="1" ht="82.5" hidden="1" x14ac:dyDescent="0.2">
      <c r="A46" s="32"/>
      <c r="B46" s="33"/>
      <c r="C46" s="131"/>
      <c r="D46" s="74" t="s">
        <v>126</v>
      </c>
      <c r="E46" s="36" t="s">
        <v>29</v>
      </c>
      <c r="F46" s="163" t="s">
        <v>123</v>
      </c>
      <c r="G46" s="164">
        <v>4347431</v>
      </c>
      <c r="H46" s="102">
        <v>17532366</v>
      </c>
      <c r="I46" s="123">
        <v>4712126</v>
      </c>
      <c r="J46" s="102">
        <v>286445</v>
      </c>
      <c r="K46" s="102">
        <v>373321</v>
      </c>
      <c r="L46" s="102">
        <v>1496742</v>
      </c>
      <c r="M46" s="102">
        <v>1745307</v>
      </c>
      <c r="N46" s="102">
        <v>2994914</v>
      </c>
      <c r="O46" s="102">
        <v>3042827</v>
      </c>
      <c r="P46" s="104">
        <v>4712126</v>
      </c>
      <c r="Q46" s="102"/>
      <c r="R46" s="105"/>
      <c r="S46" s="35" t="s">
        <v>53</v>
      </c>
      <c r="T46" s="36" t="s">
        <v>124</v>
      </c>
      <c r="U46" s="36" t="s">
        <v>44</v>
      </c>
      <c r="V46" s="35" t="s">
        <v>105</v>
      </c>
      <c r="W46" s="36" t="s">
        <v>72</v>
      </c>
      <c r="X46" s="106" t="s">
        <v>73</v>
      </c>
    </row>
    <row r="47" spans="1:24" s="31" customFormat="1" ht="82.5" hidden="1" x14ac:dyDescent="0.2">
      <c r="A47" s="32"/>
      <c r="B47" s="33"/>
      <c r="C47" s="131"/>
      <c r="D47" s="74" t="s">
        <v>127</v>
      </c>
      <c r="E47" s="36" t="s">
        <v>41</v>
      </c>
      <c r="F47" s="163" t="s">
        <v>71</v>
      </c>
      <c r="G47" s="164">
        <v>4622062</v>
      </c>
      <c r="H47" s="102">
        <v>18961383</v>
      </c>
      <c r="I47" s="123">
        <v>5102314</v>
      </c>
      <c r="J47" s="102">
        <v>340599</v>
      </c>
      <c r="K47" s="102">
        <v>417162</v>
      </c>
      <c r="L47" s="102">
        <v>1625098</v>
      </c>
      <c r="M47" s="102">
        <v>1864037</v>
      </c>
      <c r="N47" s="102">
        <v>3189705</v>
      </c>
      <c r="O47" s="102">
        <v>3224739</v>
      </c>
      <c r="P47" s="104">
        <v>5102314</v>
      </c>
      <c r="Q47" s="102"/>
      <c r="R47" s="105"/>
      <c r="S47" s="35" t="s">
        <v>53</v>
      </c>
      <c r="T47" s="36" t="s">
        <v>124</v>
      </c>
      <c r="U47" s="36" t="s">
        <v>44</v>
      </c>
      <c r="V47" s="35" t="s">
        <v>105</v>
      </c>
      <c r="W47" s="36" t="s">
        <v>72</v>
      </c>
      <c r="X47" s="106" t="s">
        <v>73</v>
      </c>
    </row>
    <row r="48" spans="1:24" s="31" customFormat="1" ht="82.5" hidden="1" x14ac:dyDescent="0.2">
      <c r="A48" s="32"/>
      <c r="B48" s="33"/>
      <c r="C48" s="131"/>
      <c r="D48" s="74" t="s">
        <v>128</v>
      </c>
      <c r="E48" s="36" t="s">
        <v>29</v>
      </c>
      <c r="F48" s="163" t="s">
        <v>123</v>
      </c>
      <c r="G48" s="67">
        <f>80+84</f>
        <v>164</v>
      </c>
      <c r="H48" s="67">
        <v>757</v>
      </c>
      <c r="I48" s="123">
        <v>257</v>
      </c>
      <c r="J48" s="102">
        <v>10</v>
      </c>
      <c r="K48" s="102">
        <v>32</v>
      </c>
      <c r="L48" s="102">
        <v>60</v>
      </c>
      <c r="M48" s="102">
        <v>53</v>
      </c>
      <c r="N48" s="102">
        <v>120</v>
      </c>
      <c r="O48" s="102">
        <v>66</v>
      </c>
      <c r="P48" s="104">
        <v>257</v>
      </c>
      <c r="Q48" s="102"/>
      <c r="R48" s="105"/>
      <c r="S48" s="35" t="s">
        <v>53</v>
      </c>
      <c r="T48" s="36" t="s">
        <v>124</v>
      </c>
      <c r="U48" s="36" t="s">
        <v>44</v>
      </c>
      <c r="V48" s="35" t="s">
        <v>105</v>
      </c>
      <c r="W48" s="36" t="s">
        <v>72</v>
      </c>
      <c r="X48" s="106" t="s">
        <v>73</v>
      </c>
    </row>
    <row r="49" spans="1:24" s="31" customFormat="1" ht="93" hidden="1" customHeight="1" x14ac:dyDescent="0.2">
      <c r="A49" s="32"/>
      <c r="B49" s="33"/>
      <c r="C49" s="99" t="s">
        <v>129</v>
      </c>
      <c r="D49" s="74" t="s">
        <v>130</v>
      </c>
      <c r="E49" s="36" t="s">
        <v>29</v>
      </c>
      <c r="F49" s="163" t="s">
        <v>123</v>
      </c>
      <c r="G49" s="67">
        <f>450+354</f>
        <v>804</v>
      </c>
      <c r="H49" s="67">
        <f>2233+281+333</f>
        <v>2847</v>
      </c>
      <c r="I49" s="123">
        <v>850</v>
      </c>
      <c r="J49" s="102">
        <v>86</v>
      </c>
      <c r="K49" s="102">
        <v>120</v>
      </c>
      <c r="L49" s="102">
        <v>274</v>
      </c>
      <c r="M49" s="102">
        <v>178</v>
      </c>
      <c r="N49" s="102">
        <v>536</v>
      </c>
      <c r="O49" s="102">
        <v>327</v>
      </c>
      <c r="P49" s="104">
        <v>850</v>
      </c>
      <c r="Q49" s="102"/>
      <c r="R49" s="105"/>
      <c r="S49" s="35" t="s">
        <v>53</v>
      </c>
      <c r="T49" s="36" t="s">
        <v>124</v>
      </c>
      <c r="U49" s="36" t="s">
        <v>44</v>
      </c>
      <c r="V49" s="35" t="s">
        <v>105</v>
      </c>
      <c r="W49" s="36" t="s">
        <v>72</v>
      </c>
      <c r="X49" s="106" t="s">
        <v>73</v>
      </c>
    </row>
    <row r="50" spans="1:24" s="31" customFormat="1" ht="105" hidden="1" customHeight="1" x14ac:dyDescent="0.2">
      <c r="A50" s="32"/>
      <c r="B50" s="33"/>
      <c r="C50" s="99" t="s">
        <v>131</v>
      </c>
      <c r="D50" s="74" t="s">
        <v>132</v>
      </c>
      <c r="E50" s="36" t="s">
        <v>29</v>
      </c>
      <c r="F50" s="163" t="s">
        <v>123</v>
      </c>
      <c r="G50" s="67">
        <f>45000+47695</f>
        <v>92695</v>
      </c>
      <c r="H50" s="67">
        <v>529477</v>
      </c>
      <c r="I50" s="123">
        <v>142513</v>
      </c>
      <c r="J50" s="102">
        <v>10117</v>
      </c>
      <c r="K50" s="102">
        <v>13565</v>
      </c>
      <c r="L50" s="102">
        <v>48020</v>
      </c>
      <c r="M50" s="102">
        <v>73874</v>
      </c>
      <c r="N50" s="102">
        <v>99081</v>
      </c>
      <c r="O50" s="102">
        <v>126064</v>
      </c>
      <c r="P50" s="104">
        <v>142513</v>
      </c>
      <c r="Q50" s="102"/>
      <c r="R50" s="105"/>
      <c r="S50" s="35" t="s">
        <v>53</v>
      </c>
      <c r="T50" s="36" t="s">
        <v>124</v>
      </c>
      <c r="U50" s="36" t="s">
        <v>44</v>
      </c>
      <c r="V50" s="35" t="s">
        <v>105</v>
      </c>
      <c r="W50" s="36" t="s">
        <v>72</v>
      </c>
      <c r="X50" s="106" t="s">
        <v>73</v>
      </c>
    </row>
    <row r="51" spans="1:24" s="31" customFormat="1" ht="84.75" customHeight="1" x14ac:dyDescent="0.2">
      <c r="A51" s="32"/>
      <c r="B51" s="33"/>
      <c r="C51" s="165" t="s">
        <v>133</v>
      </c>
      <c r="D51" s="74" t="s">
        <v>134</v>
      </c>
      <c r="E51" s="36" t="s">
        <v>29</v>
      </c>
      <c r="F51" s="37" t="s">
        <v>123</v>
      </c>
      <c r="G51" s="111">
        <v>0</v>
      </c>
      <c r="H51" s="102">
        <v>7630</v>
      </c>
      <c r="I51" s="123">
        <v>7630</v>
      </c>
      <c r="J51" s="102">
        <v>0</v>
      </c>
      <c r="K51" s="111" t="s">
        <v>31</v>
      </c>
      <c r="L51" s="111">
        <v>0</v>
      </c>
      <c r="M51" s="111" t="s">
        <v>31</v>
      </c>
      <c r="N51" s="111">
        <v>3500</v>
      </c>
      <c r="O51" s="111">
        <v>4993</v>
      </c>
      <c r="P51" s="104">
        <v>7630</v>
      </c>
      <c r="Q51" s="111">
        <v>8011</v>
      </c>
      <c r="R51" s="166" t="s">
        <v>135</v>
      </c>
      <c r="S51" s="35" t="s">
        <v>53</v>
      </c>
      <c r="T51" s="42" t="s">
        <v>34</v>
      </c>
      <c r="U51" s="42" t="s">
        <v>44</v>
      </c>
      <c r="V51" s="35" t="s">
        <v>105</v>
      </c>
      <c r="W51" s="42" t="s">
        <v>37</v>
      </c>
      <c r="X51" s="43" t="s">
        <v>80</v>
      </c>
    </row>
    <row r="52" spans="1:24" s="31" customFormat="1" ht="49.5" x14ac:dyDescent="0.2">
      <c r="A52" s="32"/>
      <c r="B52" s="33"/>
      <c r="C52" s="165"/>
      <c r="D52" s="74" t="s">
        <v>136</v>
      </c>
      <c r="E52" s="36" t="s">
        <v>29</v>
      </c>
      <c r="F52" s="42" t="s">
        <v>123</v>
      </c>
      <c r="G52" s="67">
        <v>130443</v>
      </c>
      <c r="H52" s="67">
        <v>230443</v>
      </c>
      <c r="I52" s="68">
        <v>230443</v>
      </c>
      <c r="J52" s="67">
        <v>0</v>
      </c>
      <c r="K52" s="111" t="s">
        <v>31</v>
      </c>
      <c r="L52" s="167">
        <v>0</v>
      </c>
      <c r="M52" s="67">
        <v>220318</v>
      </c>
      <c r="N52" s="67">
        <v>224100</v>
      </c>
      <c r="O52" s="67">
        <v>227161</v>
      </c>
      <c r="P52" s="120">
        <v>230443</v>
      </c>
      <c r="Q52" s="67">
        <v>230172</v>
      </c>
      <c r="R52" s="168" t="s">
        <v>137</v>
      </c>
      <c r="S52" s="35" t="s">
        <v>53</v>
      </c>
      <c r="T52" s="42" t="s">
        <v>34</v>
      </c>
      <c r="U52" s="42" t="s">
        <v>44</v>
      </c>
      <c r="V52" s="35" t="s">
        <v>105</v>
      </c>
      <c r="W52" s="42" t="s">
        <v>37</v>
      </c>
      <c r="X52" s="169" t="s">
        <v>38</v>
      </c>
    </row>
    <row r="53" spans="1:24" s="31" customFormat="1" ht="66" x14ac:dyDescent="0.2">
      <c r="A53" s="32"/>
      <c r="B53" s="33"/>
      <c r="C53" s="165"/>
      <c r="D53" s="74" t="s">
        <v>138</v>
      </c>
      <c r="E53" s="36" t="s">
        <v>29</v>
      </c>
      <c r="F53" s="42" t="s">
        <v>123</v>
      </c>
      <c r="G53" s="67">
        <v>176000</v>
      </c>
      <c r="H53" s="67">
        <v>290000</v>
      </c>
      <c r="I53" s="68">
        <v>290000</v>
      </c>
      <c r="J53" s="67">
        <v>0</v>
      </c>
      <c r="K53" s="111" t="s">
        <v>31</v>
      </c>
      <c r="L53" s="167">
        <v>289419</v>
      </c>
      <c r="M53" s="67">
        <v>279481</v>
      </c>
      <c r="N53" s="67" t="s">
        <v>31</v>
      </c>
      <c r="O53" s="67">
        <v>279481</v>
      </c>
      <c r="P53" s="120">
        <v>290000</v>
      </c>
      <c r="Q53" s="67">
        <v>265225</v>
      </c>
      <c r="R53" s="168" t="s">
        <v>139</v>
      </c>
      <c r="S53" s="35" t="s">
        <v>53</v>
      </c>
      <c r="T53" s="42" t="s">
        <v>34</v>
      </c>
      <c r="U53" s="42" t="s">
        <v>44</v>
      </c>
      <c r="V53" s="35" t="s">
        <v>105</v>
      </c>
      <c r="W53" s="42" t="s">
        <v>37</v>
      </c>
      <c r="X53" s="43" t="s">
        <v>140</v>
      </c>
    </row>
    <row r="54" spans="1:24" s="31" customFormat="1" ht="93" customHeight="1" x14ac:dyDescent="0.2">
      <c r="A54" s="32"/>
      <c r="B54" s="33"/>
      <c r="C54" s="165"/>
      <c r="D54" s="74" t="s">
        <v>141</v>
      </c>
      <c r="E54" s="80" t="s">
        <v>62</v>
      </c>
      <c r="F54" s="169" t="s">
        <v>123</v>
      </c>
      <c r="G54" s="169">
        <v>0</v>
      </c>
      <c r="H54" s="170">
        <v>1</v>
      </c>
      <c r="I54" s="171" t="s">
        <v>42</v>
      </c>
      <c r="J54" s="169" t="s">
        <v>52</v>
      </c>
      <c r="K54" s="111" t="s">
        <v>31</v>
      </c>
      <c r="L54" s="42" t="s">
        <v>52</v>
      </c>
      <c r="M54" s="111" t="s">
        <v>31</v>
      </c>
      <c r="N54" s="42" t="s">
        <v>52</v>
      </c>
      <c r="O54" s="42" t="s">
        <v>52</v>
      </c>
      <c r="P54" s="172" t="s">
        <v>52</v>
      </c>
      <c r="Q54" s="42"/>
      <c r="R54" s="173" t="s">
        <v>142</v>
      </c>
      <c r="S54" s="35" t="s">
        <v>53</v>
      </c>
      <c r="T54" s="80" t="s">
        <v>34</v>
      </c>
      <c r="U54" s="80" t="s">
        <v>44</v>
      </c>
      <c r="V54" s="74" t="s">
        <v>143</v>
      </c>
      <c r="W54" s="169" t="s">
        <v>37</v>
      </c>
      <c r="X54" s="106"/>
    </row>
    <row r="55" spans="1:24" s="31" customFormat="1" ht="59.25" customHeight="1" x14ac:dyDescent="0.2">
      <c r="A55" s="32"/>
      <c r="B55" s="33"/>
      <c r="C55" s="165"/>
      <c r="D55" s="74" t="s">
        <v>144</v>
      </c>
      <c r="E55" s="36" t="s">
        <v>29</v>
      </c>
      <c r="F55" s="42" t="s">
        <v>145</v>
      </c>
      <c r="G55" s="67">
        <v>791</v>
      </c>
      <c r="H55" s="67">
        <v>3200</v>
      </c>
      <c r="I55" s="68">
        <v>800</v>
      </c>
      <c r="J55" s="67">
        <v>50</v>
      </c>
      <c r="K55" s="67">
        <v>161</v>
      </c>
      <c r="L55" s="67">
        <v>100</v>
      </c>
      <c r="M55" s="174">
        <v>233</v>
      </c>
      <c r="N55" s="67">
        <v>400</v>
      </c>
      <c r="O55" s="67">
        <v>398</v>
      </c>
      <c r="P55" s="120">
        <v>800</v>
      </c>
      <c r="Q55" s="67">
        <v>512</v>
      </c>
      <c r="R55" s="168" t="s">
        <v>146</v>
      </c>
      <c r="S55" s="35" t="s">
        <v>53</v>
      </c>
      <c r="T55" s="42" t="s">
        <v>34</v>
      </c>
      <c r="U55" s="42" t="s">
        <v>44</v>
      </c>
      <c r="V55" s="74" t="s">
        <v>143</v>
      </c>
      <c r="W55" s="42" t="s">
        <v>37</v>
      </c>
      <c r="X55" s="43" t="s">
        <v>140</v>
      </c>
    </row>
    <row r="56" spans="1:24" s="31" customFormat="1" ht="66" hidden="1" x14ac:dyDescent="0.2">
      <c r="A56" s="32"/>
      <c r="B56" s="33"/>
      <c r="C56" s="175" t="s">
        <v>147</v>
      </c>
      <c r="D56" s="74" t="s">
        <v>148</v>
      </c>
      <c r="E56" s="36" t="s">
        <v>29</v>
      </c>
      <c r="F56" s="36" t="s">
        <v>149</v>
      </c>
      <c r="G56" s="67">
        <v>1489624</v>
      </c>
      <c r="H56" s="67">
        <v>1300000</v>
      </c>
      <c r="I56" s="152">
        <v>1300000</v>
      </c>
      <c r="J56" s="176">
        <v>291587</v>
      </c>
      <c r="K56" s="176">
        <v>311524</v>
      </c>
      <c r="L56" s="176">
        <v>747454</v>
      </c>
      <c r="M56" s="176">
        <v>745935</v>
      </c>
      <c r="N56" s="176">
        <v>1234703</v>
      </c>
      <c r="O56" s="176">
        <v>1193824</v>
      </c>
      <c r="P56" s="177">
        <v>1300000</v>
      </c>
      <c r="Q56" s="176"/>
      <c r="R56" s="178"/>
      <c r="S56" s="35" t="s">
        <v>53</v>
      </c>
      <c r="T56" s="36" t="s">
        <v>124</v>
      </c>
      <c r="U56" s="42" t="s">
        <v>44</v>
      </c>
      <c r="V56" s="41" t="s">
        <v>54</v>
      </c>
      <c r="W56" s="36" t="s">
        <v>72</v>
      </c>
      <c r="X56" s="106" t="s">
        <v>73</v>
      </c>
    </row>
    <row r="57" spans="1:24" s="31" customFormat="1" ht="66" hidden="1" x14ac:dyDescent="0.2">
      <c r="A57" s="32"/>
      <c r="B57" s="33"/>
      <c r="C57" s="175"/>
      <c r="D57" s="74" t="s">
        <v>150</v>
      </c>
      <c r="E57" s="36" t="s">
        <v>29</v>
      </c>
      <c r="F57" s="36" t="s">
        <v>71</v>
      </c>
      <c r="G57" s="36">
        <v>264033</v>
      </c>
      <c r="H57" s="67">
        <v>250000</v>
      </c>
      <c r="I57" s="152">
        <v>250000</v>
      </c>
      <c r="J57" s="176">
        <v>172213</v>
      </c>
      <c r="K57" s="176">
        <v>179009</v>
      </c>
      <c r="L57" s="176">
        <v>213345</v>
      </c>
      <c r="M57" s="176">
        <v>211871</v>
      </c>
      <c r="N57" s="176">
        <v>241983</v>
      </c>
      <c r="O57" s="176">
        <v>236473</v>
      </c>
      <c r="P57" s="177">
        <v>250000</v>
      </c>
      <c r="Q57" s="176"/>
      <c r="R57" s="178"/>
      <c r="S57" s="35" t="s">
        <v>53</v>
      </c>
      <c r="T57" s="36" t="s">
        <v>124</v>
      </c>
      <c r="U57" s="42" t="s">
        <v>44</v>
      </c>
      <c r="V57" s="41" t="s">
        <v>54</v>
      </c>
      <c r="W57" s="36" t="s">
        <v>72</v>
      </c>
      <c r="X57" s="106" t="s">
        <v>73</v>
      </c>
    </row>
    <row r="58" spans="1:24" s="31" customFormat="1" ht="66" hidden="1" x14ac:dyDescent="0.2">
      <c r="A58" s="32"/>
      <c r="B58" s="33"/>
      <c r="C58" s="175"/>
      <c r="D58" s="74" t="s">
        <v>151</v>
      </c>
      <c r="E58" s="36" t="s">
        <v>29</v>
      </c>
      <c r="F58" s="36" t="s">
        <v>71</v>
      </c>
      <c r="G58" s="67">
        <v>1001378</v>
      </c>
      <c r="H58" s="67">
        <v>915000</v>
      </c>
      <c r="I58" s="152">
        <v>915000</v>
      </c>
      <c r="J58" s="176">
        <v>266118</v>
      </c>
      <c r="K58" s="176">
        <v>298022</v>
      </c>
      <c r="L58" s="176">
        <v>526986</v>
      </c>
      <c r="M58" s="176">
        <v>572867</v>
      </c>
      <c r="N58" s="176">
        <v>800475</v>
      </c>
      <c r="O58" s="176">
        <v>828072</v>
      </c>
      <c r="P58" s="177">
        <v>915000</v>
      </c>
      <c r="Q58" s="176"/>
      <c r="R58" s="178"/>
      <c r="S58" s="35" t="s">
        <v>53</v>
      </c>
      <c r="T58" s="36" t="s">
        <v>124</v>
      </c>
      <c r="U58" s="42" t="s">
        <v>44</v>
      </c>
      <c r="V58" s="41" t="s">
        <v>54</v>
      </c>
      <c r="W58" s="36" t="s">
        <v>72</v>
      </c>
      <c r="X58" s="106" t="s">
        <v>73</v>
      </c>
    </row>
    <row r="59" spans="1:24" s="31" customFormat="1" ht="66" hidden="1" x14ac:dyDescent="0.2">
      <c r="A59" s="32"/>
      <c r="B59" s="33"/>
      <c r="C59" s="175"/>
      <c r="D59" s="74" t="s">
        <v>152</v>
      </c>
      <c r="E59" s="36" t="s">
        <v>29</v>
      </c>
      <c r="F59" s="36" t="s">
        <v>71</v>
      </c>
      <c r="G59" s="67">
        <v>269395</v>
      </c>
      <c r="H59" s="67">
        <v>228597</v>
      </c>
      <c r="I59" s="152">
        <v>228597</v>
      </c>
      <c r="J59" s="176">
        <v>70321</v>
      </c>
      <c r="K59" s="176">
        <v>72356</v>
      </c>
      <c r="L59" s="176">
        <v>138558</v>
      </c>
      <c r="M59" s="176">
        <v>140227</v>
      </c>
      <c r="N59" s="176">
        <v>207603</v>
      </c>
      <c r="O59" s="176">
        <v>203436</v>
      </c>
      <c r="P59" s="177">
        <v>228597</v>
      </c>
      <c r="Q59" s="176"/>
      <c r="R59" s="178"/>
      <c r="S59" s="35" t="s">
        <v>53</v>
      </c>
      <c r="T59" s="36" t="s">
        <v>124</v>
      </c>
      <c r="U59" s="42" t="s">
        <v>44</v>
      </c>
      <c r="V59" s="41" t="s">
        <v>54</v>
      </c>
      <c r="W59" s="36" t="s">
        <v>72</v>
      </c>
      <c r="X59" s="106" t="s">
        <v>73</v>
      </c>
    </row>
    <row r="60" spans="1:24" s="31" customFormat="1" ht="66" hidden="1" x14ac:dyDescent="0.2">
      <c r="A60" s="32"/>
      <c r="B60" s="33"/>
      <c r="C60" s="175"/>
      <c r="D60" s="74" t="s">
        <v>153</v>
      </c>
      <c r="E60" s="36" t="s">
        <v>41</v>
      </c>
      <c r="F60" s="36" t="s">
        <v>154</v>
      </c>
      <c r="G60" s="36">
        <v>0</v>
      </c>
      <c r="H60" s="36">
        <v>400</v>
      </c>
      <c r="I60" s="123">
        <v>150</v>
      </c>
      <c r="J60" s="102">
        <v>23</v>
      </c>
      <c r="K60" s="102">
        <v>0</v>
      </c>
      <c r="L60" s="102">
        <v>92</v>
      </c>
      <c r="M60" s="102">
        <v>249</v>
      </c>
      <c r="N60" s="102">
        <v>139</v>
      </c>
      <c r="O60" s="102">
        <v>316</v>
      </c>
      <c r="P60" s="104">
        <v>150</v>
      </c>
      <c r="Q60" s="102"/>
      <c r="R60" s="105"/>
      <c r="S60" s="35" t="s">
        <v>53</v>
      </c>
      <c r="T60" s="36" t="s">
        <v>124</v>
      </c>
      <c r="U60" s="42" t="s">
        <v>44</v>
      </c>
      <c r="V60" s="41" t="s">
        <v>54</v>
      </c>
      <c r="W60" s="36" t="s">
        <v>72</v>
      </c>
      <c r="X60" s="106" t="s">
        <v>73</v>
      </c>
    </row>
    <row r="61" spans="1:24" s="31" customFormat="1" ht="66" hidden="1" x14ac:dyDescent="0.2">
      <c r="A61" s="32"/>
      <c r="B61" s="33"/>
      <c r="C61" s="175"/>
      <c r="D61" s="74" t="s">
        <v>155</v>
      </c>
      <c r="E61" s="36" t="s">
        <v>41</v>
      </c>
      <c r="F61" s="36" t="s">
        <v>71</v>
      </c>
      <c r="G61" s="67">
        <v>6821779</v>
      </c>
      <c r="H61" s="67">
        <v>7077412</v>
      </c>
      <c r="I61" s="123">
        <v>7077412</v>
      </c>
      <c r="J61" s="102">
        <v>2130778</v>
      </c>
      <c r="K61" s="102">
        <v>2351582</v>
      </c>
      <c r="L61" s="102">
        <v>4145732</v>
      </c>
      <c r="M61" s="102">
        <v>4275293</v>
      </c>
      <c r="N61" s="102">
        <v>6035057</v>
      </c>
      <c r="O61" s="102">
        <v>6069171</v>
      </c>
      <c r="P61" s="104">
        <v>7077412</v>
      </c>
      <c r="Q61" s="102"/>
      <c r="R61" s="105"/>
      <c r="S61" s="35" t="s">
        <v>53</v>
      </c>
      <c r="T61" s="36" t="s">
        <v>124</v>
      </c>
      <c r="U61" s="42" t="s">
        <v>44</v>
      </c>
      <c r="V61" s="41" t="s">
        <v>54</v>
      </c>
      <c r="W61" s="36" t="s">
        <v>72</v>
      </c>
      <c r="X61" s="106" t="s">
        <v>73</v>
      </c>
    </row>
    <row r="62" spans="1:24" s="31" customFormat="1" ht="66" hidden="1" x14ac:dyDescent="0.2">
      <c r="A62" s="32"/>
      <c r="B62" s="33"/>
      <c r="C62" s="175"/>
      <c r="D62" s="74" t="s">
        <v>156</v>
      </c>
      <c r="E62" s="36" t="s">
        <v>29</v>
      </c>
      <c r="F62" s="36" t="s">
        <v>71</v>
      </c>
      <c r="G62" s="67">
        <v>2101663</v>
      </c>
      <c r="H62" s="67">
        <v>1647448</v>
      </c>
      <c r="I62" s="152">
        <v>1647448</v>
      </c>
      <c r="J62" s="176">
        <v>519376</v>
      </c>
      <c r="K62" s="176">
        <v>885501</v>
      </c>
      <c r="L62" s="176">
        <v>980145</v>
      </c>
      <c r="M62" s="176">
        <v>1523470</v>
      </c>
      <c r="N62" s="176">
        <v>1384544</v>
      </c>
      <c r="O62" s="176">
        <v>2049376</v>
      </c>
      <c r="P62" s="177">
        <v>1647448</v>
      </c>
      <c r="Q62" s="176"/>
      <c r="R62" s="178"/>
      <c r="S62" s="35" t="s">
        <v>53</v>
      </c>
      <c r="T62" s="36" t="s">
        <v>124</v>
      </c>
      <c r="U62" s="42" t="s">
        <v>44</v>
      </c>
      <c r="V62" s="41" t="s">
        <v>54</v>
      </c>
      <c r="W62" s="36" t="s">
        <v>72</v>
      </c>
      <c r="X62" s="106" t="s">
        <v>73</v>
      </c>
    </row>
    <row r="63" spans="1:24" s="31" customFormat="1" ht="66" hidden="1" x14ac:dyDescent="0.2">
      <c r="A63" s="32"/>
      <c r="B63" s="33"/>
      <c r="C63" s="175"/>
      <c r="D63" s="74" t="s">
        <v>157</v>
      </c>
      <c r="E63" s="36" t="s">
        <v>41</v>
      </c>
      <c r="F63" s="36" t="s">
        <v>71</v>
      </c>
      <c r="G63" s="67">
        <v>217754</v>
      </c>
      <c r="H63" s="67">
        <v>188980</v>
      </c>
      <c r="I63" s="152">
        <v>188980</v>
      </c>
      <c r="J63" s="176">
        <v>77881</v>
      </c>
      <c r="K63" s="176">
        <v>86994</v>
      </c>
      <c r="L63" s="176">
        <v>125441</v>
      </c>
      <c r="M63" s="176">
        <v>129988</v>
      </c>
      <c r="N63" s="176">
        <v>151184</v>
      </c>
      <c r="O63" s="176">
        <v>175428</v>
      </c>
      <c r="P63" s="177">
        <v>188980</v>
      </c>
      <c r="Q63" s="176"/>
      <c r="R63" s="178"/>
      <c r="S63" s="35" t="s">
        <v>53</v>
      </c>
      <c r="T63" s="36" t="s">
        <v>124</v>
      </c>
      <c r="U63" s="42" t="s">
        <v>44</v>
      </c>
      <c r="V63" s="41" t="s">
        <v>54</v>
      </c>
      <c r="W63" s="36" t="s">
        <v>72</v>
      </c>
      <c r="X63" s="106" t="s">
        <v>73</v>
      </c>
    </row>
    <row r="64" spans="1:24" s="31" customFormat="1" ht="66" hidden="1" x14ac:dyDescent="0.2">
      <c r="A64" s="32"/>
      <c r="B64" s="33"/>
      <c r="C64" s="175"/>
      <c r="D64" s="74" t="s">
        <v>158</v>
      </c>
      <c r="E64" s="36" t="s">
        <v>41</v>
      </c>
      <c r="F64" s="36" t="s">
        <v>71</v>
      </c>
      <c r="G64" s="67">
        <v>3212494</v>
      </c>
      <c r="H64" s="67">
        <v>2728511</v>
      </c>
      <c r="I64" s="152">
        <v>2728511</v>
      </c>
      <c r="J64" s="176">
        <v>698644</v>
      </c>
      <c r="K64" s="176">
        <v>791262</v>
      </c>
      <c r="L64" s="176">
        <v>1657246</v>
      </c>
      <c r="M64" s="176">
        <v>1720844</v>
      </c>
      <c r="N64" s="176">
        <v>2565490</v>
      </c>
      <c r="O64" s="176">
        <v>2704604</v>
      </c>
      <c r="P64" s="177">
        <v>2728511</v>
      </c>
      <c r="Q64" s="176"/>
      <c r="R64" s="178"/>
      <c r="S64" s="35" t="s">
        <v>53</v>
      </c>
      <c r="T64" s="36" t="s">
        <v>124</v>
      </c>
      <c r="U64" s="42" t="s">
        <v>44</v>
      </c>
      <c r="V64" s="41" t="s">
        <v>54</v>
      </c>
      <c r="W64" s="36" t="s">
        <v>72</v>
      </c>
      <c r="X64" s="106" t="s">
        <v>73</v>
      </c>
    </row>
    <row r="65" spans="1:24" s="31" customFormat="1" ht="66" hidden="1" x14ac:dyDescent="0.2">
      <c r="A65" s="32"/>
      <c r="B65" s="33"/>
      <c r="C65" s="175"/>
      <c r="D65" s="74" t="s">
        <v>159</v>
      </c>
      <c r="E65" s="36" t="s">
        <v>41</v>
      </c>
      <c r="F65" s="36" t="s">
        <v>71</v>
      </c>
      <c r="G65" s="67">
        <v>936457</v>
      </c>
      <c r="H65" s="67">
        <v>886991</v>
      </c>
      <c r="I65" s="152">
        <v>886991</v>
      </c>
      <c r="J65" s="176">
        <v>247261</v>
      </c>
      <c r="K65" s="176">
        <v>339231</v>
      </c>
      <c r="L65" s="176">
        <v>532091</v>
      </c>
      <c r="M65" s="176">
        <v>653172</v>
      </c>
      <c r="N65" s="176">
        <v>809120</v>
      </c>
      <c r="O65" s="176">
        <v>973519</v>
      </c>
      <c r="P65" s="177">
        <v>886991</v>
      </c>
      <c r="Q65" s="176"/>
      <c r="R65" s="178"/>
      <c r="S65" s="35" t="s">
        <v>53</v>
      </c>
      <c r="T65" s="36" t="s">
        <v>124</v>
      </c>
      <c r="U65" s="42" t="s">
        <v>44</v>
      </c>
      <c r="V65" s="41" t="s">
        <v>54</v>
      </c>
      <c r="W65" s="36" t="s">
        <v>72</v>
      </c>
      <c r="X65" s="106" t="s">
        <v>73</v>
      </c>
    </row>
    <row r="66" spans="1:24" s="31" customFormat="1" ht="66.75" hidden="1" thickBot="1" x14ac:dyDescent="0.25">
      <c r="A66" s="44"/>
      <c r="B66" s="45"/>
      <c r="C66" s="179"/>
      <c r="D66" s="138" t="s">
        <v>160</v>
      </c>
      <c r="E66" s="48" t="s">
        <v>41</v>
      </c>
      <c r="F66" s="48" t="s">
        <v>65</v>
      </c>
      <c r="G66" s="48">
        <v>0</v>
      </c>
      <c r="H66" s="48">
        <v>40</v>
      </c>
      <c r="I66" s="141">
        <v>15</v>
      </c>
      <c r="J66" s="140">
        <v>0</v>
      </c>
      <c r="K66" s="140" t="s">
        <v>31</v>
      </c>
      <c r="L66" s="140">
        <v>0</v>
      </c>
      <c r="M66" s="140">
        <v>1</v>
      </c>
      <c r="N66" s="140">
        <v>5</v>
      </c>
      <c r="O66" s="180">
        <v>54</v>
      </c>
      <c r="P66" s="142">
        <v>15</v>
      </c>
      <c r="Q66" s="180"/>
      <c r="R66" s="181"/>
      <c r="S66" s="47" t="s">
        <v>53</v>
      </c>
      <c r="T66" s="48" t="s">
        <v>124</v>
      </c>
      <c r="U66" s="54" t="s">
        <v>44</v>
      </c>
      <c r="V66" s="53" t="s">
        <v>54</v>
      </c>
      <c r="W66" s="48" t="s">
        <v>72</v>
      </c>
      <c r="X66" s="143" t="s">
        <v>73</v>
      </c>
    </row>
    <row r="67" spans="1:24" s="31" customFormat="1" ht="66" hidden="1" customHeight="1" x14ac:dyDescent="0.2">
      <c r="A67" s="182" t="s">
        <v>161</v>
      </c>
      <c r="B67" s="183">
        <v>0.13</v>
      </c>
      <c r="C67" s="184" t="s">
        <v>162</v>
      </c>
      <c r="D67" s="57" t="s">
        <v>163</v>
      </c>
      <c r="E67" s="185" t="s">
        <v>41</v>
      </c>
      <c r="F67" s="186" t="s">
        <v>65</v>
      </c>
      <c r="G67" s="187">
        <v>8038181</v>
      </c>
      <c r="H67" s="187">
        <v>10041951</v>
      </c>
      <c r="I67" s="146">
        <v>10041951</v>
      </c>
      <c r="J67" s="147">
        <v>9654529</v>
      </c>
      <c r="K67" s="188">
        <v>9484801</v>
      </c>
      <c r="L67" s="188">
        <v>9754529</v>
      </c>
      <c r="M67" s="147">
        <v>9484801</v>
      </c>
      <c r="N67" s="147">
        <v>9854529</v>
      </c>
      <c r="O67" s="189">
        <v>9687761</v>
      </c>
      <c r="P67" s="190">
        <v>10041951</v>
      </c>
      <c r="Q67" s="189"/>
      <c r="R67" s="191"/>
      <c r="S67" s="192" t="s">
        <v>108</v>
      </c>
      <c r="T67" s="185" t="s">
        <v>34</v>
      </c>
      <c r="U67" s="193" t="s">
        <v>44</v>
      </c>
      <c r="V67" s="192" t="s">
        <v>54</v>
      </c>
      <c r="W67" s="193" t="s">
        <v>46</v>
      </c>
      <c r="X67" s="64"/>
    </row>
    <row r="68" spans="1:24" s="31" customFormat="1" ht="49.5" hidden="1" x14ac:dyDescent="0.2">
      <c r="A68" s="194"/>
      <c r="B68" s="195"/>
      <c r="C68" s="73" t="s">
        <v>164</v>
      </c>
      <c r="D68" s="74" t="s">
        <v>165</v>
      </c>
      <c r="E68" s="80" t="s">
        <v>41</v>
      </c>
      <c r="F68" s="90" t="s">
        <v>30</v>
      </c>
      <c r="G68" s="176">
        <v>9020355</v>
      </c>
      <c r="H68" s="176">
        <v>10820355</v>
      </c>
      <c r="I68" s="152">
        <v>10820355</v>
      </c>
      <c r="J68" s="67" t="s">
        <v>42</v>
      </c>
      <c r="K68" s="67" t="s">
        <v>166</v>
      </c>
      <c r="L68" s="67" t="s">
        <v>42</v>
      </c>
      <c r="M68" s="67"/>
      <c r="N68" s="67" t="s">
        <v>42</v>
      </c>
      <c r="O68" s="67" t="s">
        <v>42</v>
      </c>
      <c r="P68" s="120">
        <v>10820355</v>
      </c>
      <c r="Q68" s="67"/>
      <c r="R68" s="67"/>
      <c r="S68" s="97" t="s">
        <v>108</v>
      </c>
      <c r="T68" s="80" t="s">
        <v>34</v>
      </c>
      <c r="U68" s="98" t="s">
        <v>44</v>
      </c>
      <c r="V68" s="97" t="s">
        <v>54</v>
      </c>
      <c r="W68" s="98" t="s">
        <v>46</v>
      </c>
      <c r="X68" s="43"/>
    </row>
    <row r="69" spans="1:24" s="31" customFormat="1" ht="69.75" hidden="1" customHeight="1" x14ac:dyDescent="0.2">
      <c r="A69" s="194"/>
      <c r="B69" s="195"/>
      <c r="C69" s="148" t="s">
        <v>167</v>
      </c>
      <c r="D69" s="74" t="s">
        <v>168</v>
      </c>
      <c r="E69" s="80" t="s">
        <v>41</v>
      </c>
      <c r="F69" s="90" t="s">
        <v>71</v>
      </c>
      <c r="G69" s="176">
        <v>9204915</v>
      </c>
      <c r="H69" s="176">
        <v>10704915</v>
      </c>
      <c r="I69" s="87">
        <v>10704915</v>
      </c>
      <c r="J69" s="69">
        <v>10669054</v>
      </c>
      <c r="K69" s="69">
        <v>10685621</v>
      </c>
      <c r="L69" s="69">
        <v>10704915</v>
      </c>
      <c r="M69" s="69">
        <v>10850349</v>
      </c>
      <c r="N69" s="69">
        <v>10740416</v>
      </c>
      <c r="O69" s="69">
        <v>10815137</v>
      </c>
      <c r="P69" s="72">
        <v>10776097</v>
      </c>
      <c r="Q69" s="69"/>
      <c r="R69" s="79"/>
      <c r="S69" s="97" t="s">
        <v>108</v>
      </c>
      <c r="T69" s="80" t="s">
        <v>34</v>
      </c>
      <c r="U69" s="98" t="s">
        <v>44</v>
      </c>
      <c r="V69" s="97" t="s">
        <v>54</v>
      </c>
      <c r="W69" s="98" t="s">
        <v>46</v>
      </c>
      <c r="X69" s="43"/>
    </row>
    <row r="70" spans="1:24" s="31" customFormat="1" ht="104.25" hidden="1" customHeight="1" x14ac:dyDescent="0.2">
      <c r="A70" s="194"/>
      <c r="B70" s="195"/>
      <c r="C70" s="148"/>
      <c r="D70" s="74" t="s">
        <v>169</v>
      </c>
      <c r="E70" s="80" t="s">
        <v>41</v>
      </c>
      <c r="F70" s="90" t="s">
        <v>170</v>
      </c>
      <c r="G70" s="176">
        <v>1845026</v>
      </c>
      <c r="H70" s="176">
        <v>2215000</v>
      </c>
      <c r="I70" s="152">
        <v>2215000</v>
      </c>
      <c r="J70" s="69">
        <v>2215000</v>
      </c>
      <c r="K70" s="69">
        <v>2344291</v>
      </c>
      <c r="L70" s="69">
        <v>2215000</v>
      </c>
      <c r="M70" s="69">
        <v>2386590</v>
      </c>
      <c r="N70" s="69">
        <v>2215000</v>
      </c>
      <c r="O70" s="69">
        <v>2401257</v>
      </c>
      <c r="P70" s="72">
        <v>2215000</v>
      </c>
      <c r="Q70" s="69"/>
      <c r="R70" s="196"/>
      <c r="S70" s="97" t="s">
        <v>108</v>
      </c>
      <c r="T70" s="80" t="s">
        <v>34</v>
      </c>
      <c r="U70" s="98" t="s">
        <v>44</v>
      </c>
      <c r="V70" s="97" t="s">
        <v>116</v>
      </c>
      <c r="W70" s="98" t="s">
        <v>46</v>
      </c>
      <c r="X70" s="43"/>
    </row>
    <row r="71" spans="1:24" s="31" customFormat="1" ht="100.5" hidden="1" customHeight="1" x14ac:dyDescent="0.2">
      <c r="A71" s="194"/>
      <c r="B71" s="195"/>
      <c r="C71" s="148"/>
      <c r="D71" s="74" t="s">
        <v>171</v>
      </c>
      <c r="E71" s="80" t="s">
        <v>41</v>
      </c>
      <c r="F71" s="90" t="s">
        <v>71</v>
      </c>
      <c r="G71" s="197">
        <v>59</v>
      </c>
      <c r="H71" s="197">
        <v>62</v>
      </c>
      <c r="I71" s="198">
        <v>0.62</v>
      </c>
      <c r="J71" s="199">
        <v>0.59349310537011479</v>
      </c>
      <c r="K71" s="199">
        <v>0.58420000000000005</v>
      </c>
      <c r="L71" s="199">
        <v>0.60232873691340982</v>
      </c>
      <c r="M71" s="199">
        <v>0.5897</v>
      </c>
      <c r="N71" s="199">
        <v>0.61116436845670485</v>
      </c>
      <c r="O71" s="199">
        <v>0.59309999999999996</v>
      </c>
      <c r="P71" s="200">
        <v>0.61999999999999988</v>
      </c>
      <c r="Q71" s="199"/>
      <c r="R71" s="79"/>
      <c r="S71" s="97" t="s">
        <v>108</v>
      </c>
      <c r="T71" s="80" t="s">
        <v>34</v>
      </c>
      <c r="U71" s="98" t="s">
        <v>44</v>
      </c>
      <c r="V71" s="97" t="s">
        <v>116</v>
      </c>
      <c r="W71" s="98" t="s">
        <v>46</v>
      </c>
      <c r="X71" s="43"/>
    </row>
    <row r="72" spans="1:24" s="31" customFormat="1" ht="114.75" hidden="1" customHeight="1" x14ac:dyDescent="0.2">
      <c r="A72" s="194"/>
      <c r="B72" s="195"/>
      <c r="C72" s="99" t="s">
        <v>172</v>
      </c>
      <c r="D72" s="74" t="s">
        <v>173</v>
      </c>
      <c r="E72" s="80" t="s">
        <v>29</v>
      </c>
      <c r="F72" s="201" t="s">
        <v>71</v>
      </c>
      <c r="G72" s="176">
        <v>15972</v>
      </c>
      <c r="H72" s="176">
        <v>1271000</v>
      </c>
      <c r="I72" s="152">
        <v>1271000</v>
      </c>
      <c r="J72" s="176">
        <v>1000000</v>
      </c>
      <c r="K72" s="176">
        <v>1033092</v>
      </c>
      <c r="L72" s="176">
        <v>1080000</v>
      </c>
      <c r="M72" s="176">
        <v>1129389</v>
      </c>
      <c r="N72" s="176">
        <v>1188000</v>
      </c>
      <c r="O72" s="176">
        <v>1202250</v>
      </c>
      <c r="P72" s="202">
        <v>1271000</v>
      </c>
      <c r="Q72" s="176"/>
      <c r="R72" s="203"/>
      <c r="S72" s="97" t="s">
        <v>108</v>
      </c>
      <c r="T72" s="80" t="s">
        <v>34</v>
      </c>
      <c r="U72" s="80" t="s">
        <v>44</v>
      </c>
      <c r="V72" s="97" t="s">
        <v>116</v>
      </c>
      <c r="W72" s="80" t="s">
        <v>174</v>
      </c>
      <c r="X72" s="106" t="s">
        <v>175</v>
      </c>
    </row>
    <row r="73" spans="1:24" s="31" customFormat="1" ht="89.25" hidden="1" customHeight="1" x14ac:dyDescent="0.2">
      <c r="A73" s="235"/>
      <c r="B73" s="236"/>
      <c r="C73" s="237" t="s">
        <v>176</v>
      </c>
      <c r="D73" s="228" t="s">
        <v>177</v>
      </c>
      <c r="E73" s="238" t="s">
        <v>29</v>
      </c>
      <c r="F73" s="239" t="s">
        <v>71</v>
      </c>
      <c r="G73" s="240">
        <v>0.93179999999999996</v>
      </c>
      <c r="H73" s="229">
        <v>1</v>
      </c>
      <c r="I73" s="241">
        <v>1</v>
      </c>
      <c r="J73" s="240">
        <v>1</v>
      </c>
      <c r="K73" s="240">
        <v>0.99960000000000004</v>
      </c>
      <c r="L73" s="240">
        <v>1</v>
      </c>
      <c r="M73" s="240" t="s">
        <v>178</v>
      </c>
      <c r="N73" s="240">
        <v>1</v>
      </c>
      <c r="O73" s="240">
        <v>0.99970000000000003</v>
      </c>
      <c r="P73" s="242">
        <v>1</v>
      </c>
      <c r="Q73" s="240"/>
      <c r="R73" s="230"/>
      <c r="S73" s="243" t="s">
        <v>108</v>
      </c>
      <c r="T73" s="238" t="s">
        <v>34</v>
      </c>
      <c r="U73" s="238" t="s">
        <v>44</v>
      </c>
      <c r="V73" s="228" t="s">
        <v>143</v>
      </c>
      <c r="W73" s="238" t="s">
        <v>174</v>
      </c>
      <c r="X73" s="231" t="s">
        <v>175</v>
      </c>
    </row>
    <row r="74" spans="1:24" s="31" customFormat="1" ht="205.5" hidden="1" customHeight="1" x14ac:dyDescent="0.2">
      <c r="A74" s="244" t="s">
        <v>179</v>
      </c>
      <c r="B74" s="33">
        <v>0.16</v>
      </c>
      <c r="C74" s="110" t="s">
        <v>180</v>
      </c>
      <c r="D74" s="245" t="s">
        <v>181</v>
      </c>
      <c r="E74" s="67" t="s">
        <v>62</v>
      </c>
      <c r="F74" s="36" t="s">
        <v>71</v>
      </c>
      <c r="G74" s="246">
        <v>0.99160000000000004</v>
      </c>
      <c r="H74" s="246">
        <v>0.91400000000000003</v>
      </c>
      <c r="I74" s="198">
        <v>0.91400000000000003</v>
      </c>
      <c r="J74" s="246">
        <v>8.2000000000000003E-2</v>
      </c>
      <c r="K74" s="246"/>
      <c r="L74" s="246">
        <v>0.32600000000000001</v>
      </c>
      <c r="M74" s="246">
        <v>0.38</v>
      </c>
      <c r="N74" s="246">
        <v>0.53</v>
      </c>
      <c r="O74" s="246">
        <v>0.52</v>
      </c>
      <c r="P74" s="247">
        <v>0.91400000000000003</v>
      </c>
      <c r="Q74" s="246"/>
      <c r="R74" s="248"/>
      <c r="S74" s="35"/>
      <c r="T74" s="36"/>
      <c r="U74" s="36" t="s">
        <v>182</v>
      </c>
      <c r="V74" s="74" t="s">
        <v>183</v>
      </c>
      <c r="W74" s="36" t="s">
        <v>46</v>
      </c>
      <c r="X74" s="106" t="s">
        <v>184</v>
      </c>
    </row>
    <row r="75" spans="1:24" s="31" customFormat="1" ht="146.25" hidden="1" customHeight="1" x14ac:dyDescent="0.2">
      <c r="A75" s="244"/>
      <c r="B75" s="33"/>
      <c r="C75" s="99" t="s">
        <v>185</v>
      </c>
      <c r="D75" s="74" t="s">
        <v>186</v>
      </c>
      <c r="E75" s="36" t="s">
        <v>62</v>
      </c>
      <c r="F75" s="36" t="s">
        <v>71</v>
      </c>
      <c r="G75" s="67">
        <f>4000+493</f>
        <v>4493</v>
      </c>
      <c r="H75" s="67">
        <v>17500</v>
      </c>
      <c r="I75" s="68">
        <v>4500</v>
      </c>
      <c r="J75" s="67">
        <v>608</v>
      </c>
      <c r="K75" s="67">
        <v>494</v>
      </c>
      <c r="L75" s="67">
        <v>2095</v>
      </c>
      <c r="M75" s="67">
        <v>1339</v>
      </c>
      <c r="N75" s="67">
        <v>3624</v>
      </c>
      <c r="O75" s="67">
        <f>2003+1111</f>
        <v>3114</v>
      </c>
      <c r="P75" s="120">
        <v>4500</v>
      </c>
      <c r="Q75" s="67"/>
      <c r="R75" s="204"/>
      <c r="S75" s="35"/>
      <c r="T75" s="36"/>
      <c r="U75" s="36" t="s">
        <v>182</v>
      </c>
      <c r="V75" s="35" t="s">
        <v>187</v>
      </c>
      <c r="W75" s="36" t="s">
        <v>72</v>
      </c>
      <c r="X75" s="106" t="s">
        <v>73</v>
      </c>
    </row>
    <row r="76" spans="1:24" s="31" customFormat="1" ht="50.25" hidden="1" customHeight="1" x14ac:dyDescent="0.2">
      <c r="A76" s="244"/>
      <c r="B76" s="33"/>
      <c r="C76" s="131" t="s">
        <v>188</v>
      </c>
      <c r="D76" s="74" t="s">
        <v>189</v>
      </c>
      <c r="E76" s="36" t="s">
        <v>62</v>
      </c>
      <c r="F76" s="205" t="s">
        <v>190</v>
      </c>
      <c r="G76" s="205">
        <v>0</v>
      </c>
      <c r="H76" s="205">
        <v>1</v>
      </c>
      <c r="I76" s="83">
        <v>1</v>
      </c>
      <c r="J76" s="206" t="s">
        <v>42</v>
      </c>
      <c r="K76" s="206" t="s">
        <v>31</v>
      </c>
      <c r="L76" s="206">
        <v>0.3</v>
      </c>
      <c r="M76" s="206">
        <v>0</v>
      </c>
      <c r="N76" s="206">
        <v>0.7</v>
      </c>
      <c r="O76" s="206">
        <v>0.67</v>
      </c>
      <c r="P76" s="207">
        <v>1</v>
      </c>
      <c r="Q76" s="206"/>
      <c r="R76" s="206"/>
      <c r="S76" s="208"/>
      <c r="T76" s="36"/>
      <c r="U76" s="36" t="s">
        <v>182</v>
      </c>
      <c r="V76" s="35" t="s">
        <v>191</v>
      </c>
      <c r="W76" s="36" t="s">
        <v>46</v>
      </c>
      <c r="X76" s="106"/>
    </row>
    <row r="77" spans="1:24" s="31" customFormat="1" ht="49.5" hidden="1" x14ac:dyDescent="0.2">
      <c r="A77" s="244"/>
      <c r="B77" s="33"/>
      <c r="C77" s="131"/>
      <c r="D77" s="74" t="s">
        <v>189</v>
      </c>
      <c r="E77" s="36" t="s">
        <v>62</v>
      </c>
      <c r="F77" s="205" t="s">
        <v>190</v>
      </c>
      <c r="G77" s="205">
        <v>0</v>
      </c>
      <c r="H77" s="205">
        <v>1</v>
      </c>
      <c r="I77" s="83">
        <v>1</v>
      </c>
      <c r="J77" s="209">
        <v>0.15</v>
      </c>
      <c r="K77" s="209">
        <v>0.17</v>
      </c>
      <c r="L77" s="209">
        <v>0.4</v>
      </c>
      <c r="M77" s="209">
        <v>0.41</v>
      </c>
      <c r="N77" s="209">
        <v>0.7</v>
      </c>
      <c r="O77" s="209">
        <v>0.73</v>
      </c>
      <c r="P77" s="210">
        <v>1</v>
      </c>
      <c r="Q77" s="209"/>
      <c r="R77" s="211"/>
      <c r="S77" s="208"/>
      <c r="T77" s="36"/>
      <c r="U77" s="36" t="s">
        <v>182</v>
      </c>
      <c r="V77" s="35" t="s">
        <v>191</v>
      </c>
      <c r="W77" s="36" t="s">
        <v>72</v>
      </c>
      <c r="X77" s="106" t="s">
        <v>73</v>
      </c>
    </row>
    <row r="78" spans="1:24" s="31" customFormat="1" ht="49.5" hidden="1" x14ac:dyDescent="0.2">
      <c r="A78" s="244"/>
      <c r="B78" s="33"/>
      <c r="C78" s="131"/>
      <c r="D78" s="74" t="s">
        <v>189</v>
      </c>
      <c r="E78" s="36" t="s">
        <v>62</v>
      </c>
      <c r="F78" s="205" t="s">
        <v>190</v>
      </c>
      <c r="G78" s="205">
        <v>0</v>
      </c>
      <c r="H78" s="205">
        <v>1</v>
      </c>
      <c r="I78" s="83">
        <v>1</v>
      </c>
      <c r="J78" s="209">
        <v>1</v>
      </c>
      <c r="K78" s="209">
        <v>1</v>
      </c>
      <c r="L78" s="209">
        <v>1</v>
      </c>
      <c r="M78" s="209">
        <v>1</v>
      </c>
      <c r="N78" s="209">
        <v>1</v>
      </c>
      <c r="O78" s="209">
        <v>1</v>
      </c>
      <c r="P78" s="210">
        <v>1</v>
      </c>
      <c r="Q78" s="209"/>
      <c r="R78" s="203"/>
      <c r="S78" s="208"/>
      <c r="T78" s="36"/>
      <c r="U78" s="36" t="s">
        <v>182</v>
      </c>
      <c r="V78" s="35" t="s">
        <v>191</v>
      </c>
      <c r="W78" s="36" t="s">
        <v>174</v>
      </c>
      <c r="X78" s="106" t="s">
        <v>175</v>
      </c>
    </row>
    <row r="79" spans="1:24" s="232" customFormat="1" ht="63.75" customHeight="1" x14ac:dyDescent="0.2">
      <c r="A79" s="244"/>
      <c r="B79" s="33"/>
      <c r="C79" s="131"/>
      <c r="D79" s="74" t="s">
        <v>189</v>
      </c>
      <c r="E79" s="36" t="s">
        <v>62</v>
      </c>
      <c r="F79" s="205" t="s">
        <v>190</v>
      </c>
      <c r="G79" s="205">
        <v>0</v>
      </c>
      <c r="H79" s="205">
        <v>1</v>
      </c>
      <c r="I79" s="83">
        <v>1</v>
      </c>
      <c r="J79" s="209">
        <v>0.25</v>
      </c>
      <c r="K79" s="209">
        <v>0.23</v>
      </c>
      <c r="L79" s="209">
        <v>0.5</v>
      </c>
      <c r="M79" s="209">
        <v>0.28999999999999998</v>
      </c>
      <c r="N79" s="209">
        <v>0.75</v>
      </c>
      <c r="O79" s="209">
        <v>0.8</v>
      </c>
      <c r="P79" s="210">
        <v>0.25</v>
      </c>
      <c r="Q79" s="209">
        <v>1</v>
      </c>
      <c r="R79" s="212" t="s">
        <v>192</v>
      </c>
      <c r="S79" s="208"/>
      <c r="T79" s="36"/>
      <c r="U79" s="36" t="s">
        <v>182</v>
      </c>
      <c r="V79" s="35" t="s">
        <v>191</v>
      </c>
      <c r="W79" s="42" t="s">
        <v>37</v>
      </c>
      <c r="X79" s="43" t="s">
        <v>140</v>
      </c>
    </row>
    <row r="80" spans="1:24" s="31" customFormat="1" ht="49.5" hidden="1" x14ac:dyDescent="0.2">
      <c r="A80" s="244"/>
      <c r="B80" s="33"/>
      <c r="C80" s="131"/>
      <c r="D80" s="74" t="s">
        <v>189</v>
      </c>
      <c r="E80" s="36" t="s">
        <v>62</v>
      </c>
      <c r="F80" s="205" t="s">
        <v>190</v>
      </c>
      <c r="G80" s="205">
        <v>0</v>
      </c>
      <c r="H80" s="205">
        <v>1</v>
      </c>
      <c r="I80" s="249">
        <v>1</v>
      </c>
      <c r="J80" s="205">
        <v>1</v>
      </c>
      <c r="K80" s="205">
        <v>1</v>
      </c>
      <c r="L80" s="205">
        <v>1</v>
      </c>
      <c r="M80" s="205">
        <v>1</v>
      </c>
      <c r="N80" s="205">
        <v>1</v>
      </c>
      <c r="O80" s="205">
        <v>0.92</v>
      </c>
      <c r="P80" s="250">
        <v>1</v>
      </c>
      <c r="Q80" s="205"/>
      <c r="R80" s="162"/>
      <c r="S80" s="208"/>
      <c r="T80" s="36"/>
      <c r="U80" s="36" t="s">
        <v>182</v>
      </c>
      <c r="V80" s="35" t="s">
        <v>191</v>
      </c>
      <c r="W80" s="36" t="s">
        <v>119</v>
      </c>
      <c r="X80" s="106" t="s">
        <v>120</v>
      </c>
    </row>
    <row r="81" spans="1:24" ht="16.5" x14ac:dyDescent="0.25">
      <c r="A81" s="213"/>
      <c r="B81" s="214"/>
      <c r="C81" s="215"/>
      <c r="D81" s="216"/>
      <c r="E81" s="217"/>
      <c r="F81" s="217"/>
      <c r="G81" s="217"/>
      <c r="H81" s="217"/>
      <c r="I81" s="217"/>
      <c r="J81" s="217"/>
      <c r="K81" s="217"/>
      <c r="L81" s="217"/>
      <c r="M81" s="217"/>
      <c r="N81" s="217"/>
      <c r="O81" s="217"/>
      <c r="P81" s="217"/>
      <c r="Q81" s="217"/>
      <c r="R81" s="217"/>
      <c r="S81" s="217"/>
      <c r="T81" s="217"/>
      <c r="U81" s="217"/>
      <c r="V81" s="217"/>
      <c r="W81" s="217"/>
      <c r="X81" s="217"/>
    </row>
    <row r="82" spans="1:24" ht="16.5" x14ac:dyDescent="0.25">
      <c r="A82" s="218"/>
      <c r="B82" s="218"/>
      <c r="C82" s="219"/>
      <c r="D82" s="216"/>
      <c r="E82" s="217"/>
      <c r="F82" s="217"/>
      <c r="G82" s="217"/>
      <c r="H82" s="217"/>
      <c r="I82" s="217"/>
      <c r="J82" s="217"/>
      <c r="K82" s="217"/>
      <c r="L82" s="217"/>
      <c r="M82" s="217"/>
      <c r="N82" s="217"/>
      <c r="O82" s="217"/>
      <c r="P82" s="217"/>
      <c r="Q82" s="217"/>
      <c r="R82" s="217"/>
      <c r="S82" s="217"/>
      <c r="T82" s="217"/>
      <c r="U82" s="217"/>
      <c r="V82" s="217"/>
      <c r="W82" s="217"/>
      <c r="X82" s="217"/>
    </row>
    <row r="83" spans="1:24" ht="16.5" x14ac:dyDescent="0.25">
      <c r="A83" s="220"/>
      <c r="C83" s="219"/>
      <c r="D83" s="216"/>
      <c r="E83" s="217"/>
      <c r="F83" s="217"/>
      <c r="G83" s="217"/>
      <c r="H83" s="217"/>
      <c r="I83" s="217"/>
      <c r="J83" s="217"/>
      <c r="K83" s="217"/>
      <c r="L83" s="217"/>
      <c r="M83" s="217"/>
      <c r="N83" s="217"/>
      <c r="O83" s="217"/>
      <c r="P83" s="217"/>
      <c r="Q83" s="217"/>
      <c r="R83" s="217"/>
      <c r="S83" s="217"/>
      <c r="T83" s="217"/>
      <c r="U83" s="217"/>
      <c r="V83" s="217"/>
      <c r="W83" s="217"/>
      <c r="X83" s="217"/>
    </row>
    <row r="84" spans="1:24" x14ac:dyDescent="0.25">
      <c r="A84" s="220"/>
    </row>
    <row r="85" spans="1:24" x14ac:dyDescent="0.25">
      <c r="D85" s="224"/>
    </row>
    <row r="86" spans="1:24" x14ac:dyDescent="0.25">
      <c r="D86" s="224"/>
    </row>
    <row r="87" spans="1:24" x14ac:dyDescent="0.25">
      <c r="D87" s="224"/>
    </row>
    <row r="88" spans="1:24" x14ac:dyDescent="0.25">
      <c r="D88" s="224"/>
    </row>
    <row r="89" spans="1:24" x14ac:dyDescent="0.25">
      <c r="D89" s="224"/>
    </row>
    <row r="90" spans="1:24" x14ac:dyDescent="0.25">
      <c r="D90" s="224"/>
    </row>
    <row r="91" spans="1:24" x14ac:dyDescent="0.25">
      <c r="D91" s="224"/>
    </row>
    <row r="92" spans="1:24" x14ac:dyDescent="0.25">
      <c r="D92" s="224"/>
    </row>
    <row r="93" spans="1:24" x14ac:dyDescent="0.25">
      <c r="D93" s="224"/>
    </row>
    <row r="94" spans="1:24" x14ac:dyDescent="0.25">
      <c r="D94" s="224"/>
    </row>
    <row r="95" spans="1:24" x14ac:dyDescent="0.25">
      <c r="D95" s="224"/>
    </row>
    <row r="97" spans="9:20" x14ac:dyDescent="0.25">
      <c r="I97" s="225"/>
      <c r="J97" s="225"/>
      <c r="K97" s="225"/>
      <c r="L97" s="225"/>
      <c r="M97" s="225"/>
      <c r="N97" s="225"/>
      <c r="O97" s="225"/>
      <c r="P97" s="225"/>
      <c r="Q97" s="225"/>
      <c r="R97" s="225"/>
      <c r="S97" s="225"/>
      <c r="T97" s="225"/>
    </row>
    <row r="98" spans="9:20" x14ac:dyDescent="0.25">
      <c r="I98" s="225"/>
      <c r="J98" s="225"/>
      <c r="K98" s="225"/>
      <c r="L98" s="225"/>
      <c r="M98" s="225"/>
      <c r="N98" s="225"/>
      <c r="O98" s="225"/>
      <c r="P98" s="225"/>
      <c r="Q98" s="225"/>
      <c r="R98" s="225"/>
      <c r="S98" s="225"/>
      <c r="T98" s="225"/>
    </row>
    <row r="99" spans="9:20" ht="16.5" x14ac:dyDescent="0.25">
      <c r="I99" s="226"/>
      <c r="J99" s="226"/>
      <c r="K99" s="226"/>
      <c r="L99" s="226"/>
      <c r="M99" s="226"/>
      <c r="N99" s="226"/>
      <c r="O99" s="226"/>
      <c r="P99" s="226"/>
      <c r="Q99" s="226"/>
      <c r="R99" s="226"/>
      <c r="S99" s="225"/>
      <c r="T99" s="225"/>
    </row>
    <row r="100" spans="9:20" x14ac:dyDescent="0.25">
      <c r="I100" s="227"/>
      <c r="J100" s="227"/>
      <c r="K100" s="227"/>
      <c r="L100" s="227"/>
      <c r="M100" s="227"/>
      <c r="N100" s="227"/>
      <c r="O100" s="227"/>
      <c r="P100" s="227"/>
      <c r="Q100" s="227"/>
      <c r="R100" s="227"/>
      <c r="S100" s="227"/>
      <c r="T100" s="225"/>
    </row>
    <row r="101" spans="9:20" x14ac:dyDescent="0.25">
      <c r="I101" s="227"/>
      <c r="J101" s="227"/>
      <c r="K101" s="227"/>
      <c r="L101" s="227"/>
      <c r="M101" s="227"/>
      <c r="N101" s="227"/>
      <c r="O101" s="227"/>
      <c r="P101" s="227"/>
      <c r="Q101" s="227"/>
      <c r="R101" s="227"/>
      <c r="S101" s="227"/>
      <c r="T101" s="225"/>
    </row>
    <row r="102" spans="9:20" x14ac:dyDescent="0.25">
      <c r="I102" s="227"/>
      <c r="J102" s="227"/>
      <c r="K102" s="227"/>
      <c r="L102" s="227"/>
      <c r="M102" s="227"/>
      <c r="N102" s="227"/>
      <c r="O102" s="227"/>
      <c r="P102" s="227"/>
      <c r="Q102" s="227"/>
      <c r="R102" s="227"/>
      <c r="S102" s="227"/>
      <c r="T102" s="225"/>
    </row>
    <row r="103" spans="9:20" x14ac:dyDescent="0.25">
      <c r="I103" s="227"/>
      <c r="J103" s="227"/>
      <c r="K103" s="227"/>
      <c r="L103" s="227"/>
      <c r="M103" s="227"/>
      <c r="N103" s="227"/>
      <c r="O103" s="227"/>
      <c r="P103" s="227"/>
      <c r="Q103" s="227"/>
      <c r="R103" s="227"/>
      <c r="S103" s="225"/>
      <c r="T103" s="225"/>
    </row>
    <row r="104" spans="9:20" x14ac:dyDescent="0.25">
      <c r="I104" s="227"/>
      <c r="J104" s="227"/>
      <c r="K104" s="227"/>
      <c r="L104" s="227"/>
      <c r="M104" s="227"/>
      <c r="N104" s="227"/>
      <c r="O104" s="227"/>
      <c r="P104" s="227"/>
      <c r="Q104" s="227"/>
      <c r="R104" s="227"/>
      <c r="S104" s="225"/>
      <c r="T104" s="225"/>
    </row>
    <row r="105" spans="9:20" x14ac:dyDescent="0.25">
      <c r="I105" s="227"/>
      <c r="J105" s="227"/>
      <c r="K105" s="227"/>
      <c r="L105" s="227"/>
      <c r="M105" s="227"/>
      <c r="N105" s="227"/>
      <c r="O105" s="227"/>
      <c r="P105" s="227"/>
      <c r="Q105" s="227"/>
      <c r="R105" s="227"/>
      <c r="S105" s="225"/>
      <c r="T105" s="225"/>
    </row>
  </sheetData>
  <mergeCells count="23">
    <mergeCell ref="C56:C66"/>
    <mergeCell ref="A67:A73"/>
    <mergeCell ref="B67:B73"/>
    <mergeCell ref="C69:C71"/>
    <mergeCell ref="A74:A80"/>
    <mergeCell ref="B74:B80"/>
    <mergeCell ref="C76:C80"/>
    <mergeCell ref="A15:A36"/>
    <mergeCell ref="B15:B36"/>
    <mergeCell ref="C15:C17"/>
    <mergeCell ref="C19:C23"/>
    <mergeCell ref="C32:C35"/>
    <mergeCell ref="A37:A66"/>
    <mergeCell ref="B37:B66"/>
    <mergeCell ref="C38:C40"/>
    <mergeCell ref="C44:C48"/>
    <mergeCell ref="C51:C55"/>
    <mergeCell ref="A1:W4"/>
    <mergeCell ref="A5:W8"/>
    <mergeCell ref="L10:R10"/>
    <mergeCell ref="A12:A14"/>
    <mergeCell ref="B12:B14"/>
    <mergeCell ref="C13:C14"/>
  </mergeCells>
  <pageMargins left="0" right="0" top="0" bottom="0" header="0.51181102362204722" footer="0.51181102362204722"/>
  <pageSetup paperSize="14" scale="43" fitToHeight="6" orientation="landscape" horizontalDpi="2400" verticalDpi="2400" r:id="rId1"/>
  <rowBreaks count="2" manualBreakCount="2">
    <brk id="42" max="16383" man="1"/>
    <brk id="73" max="16383" man="1"/>
  </row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UAEOS</vt:lpstr>
      <vt:lpstr>UAEOS!Área_de_impresión</vt:lpstr>
      <vt:lpstr>UAEOS!Títulos_a_imprimir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Daza Rivera</dc:creator>
  <cp:lastModifiedBy>Martha Cecilia Daza Rivera</cp:lastModifiedBy>
  <dcterms:created xsi:type="dcterms:W3CDTF">2019-03-13T21:34:15Z</dcterms:created>
  <dcterms:modified xsi:type="dcterms:W3CDTF">2019-03-13T21:38:55Z</dcterms:modified>
</cp:coreProperties>
</file>