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marisol.viveros\Desktop\Trabajo en casa\3. Marisol Viveros 2022\Pensamiento y Direccionamiento Estrategico\Plan de acción\6 Ajustes\"/>
    </mc:Choice>
  </mc:AlternateContent>
  <xr:revisionPtr revIDLastSave="0" documentId="13_ncr:1_{7CA201BB-DEA6-4EE7-8EE5-6F4969B91EFD}" xr6:coauthVersionLast="36" xr6:coauthVersionMax="36" xr10:uidLastSave="{00000000-0000-0000-0000-000000000000}"/>
  <bookViews>
    <workbookView showSheetTabs="0" xWindow="0" yWindow="0" windowWidth="28800" windowHeight="12210" xr2:uid="{00000000-000D-0000-FFFF-FFFF00000000}"/>
  </bookViews>
  <sheets>
    <sheet name="PAAC" sheetId="8" r:id="rId1"/>
    <sheet name="Componente 1 Riesgos" sheetId="5" r:id="rId2"/>
    <sheet name="Componente 2 Racionalizac" sheetId="2" r:id="rId3"/>
    <sheet name="Componente 3  Rendición" sheetId="4" r:id="rId4"/>
    <sheet name="Componente 4  Atención al Ciuda" sheetId="1" r:id="rId5"/>
    <sheet name="Componente 5  Transparencia " sheetId="3" r:id="rId6"/>
    <sheet name="Integridad- Gestión de Conflict" sheetId="7" r:id="rId7"/>
    <sheet name="MAPA RIESGOS UAEOS"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_xlnm.Print_Area" localSheetId="7">'MAPA RIESGOS UAEOS'!$A$1:$AI$63</definedName>
    <definedName name="Ciencia__Tecnología_e_innovación">[1]TABLA!#REF!</definedName>
    <definedName name="clases1">[2]TABLA!$G$2:$G$5</definedName>
    <definedName name="Comercio__Industria_y_Turismo">[1]TABLA!#REF!</definedName>
    <definedName name="departamentos" localSheetId="2">[3]TABLA!$D$2:$D$36</definedName>
    <definedName name="Departamentos">#REF!</definedName>
    <definedName name="fdqs">'[4]Tablas instituciones'!$D$2:$D$9</definedName>
    <definedName name="Fuentes">#REF!</definedName>
    <definedName name="Indicadores">#REF!</definedName>
    <definedName name="nivel" localSheetId="2">[3]TABLA!$C$2:$C$3</definedName>
    <definedName name="nivel">[1]TABLA!$C$2:$C$3</definedName>
    <definedName name="Objetivos">OFFSET(#REF!,0,0,COUNTA(#REF!)-1,1)</definedName>
    <definedName name="orden" localSheetId="2">[3]TABLA!$A$3:$A$4</definedName>
    <definedName name="orden">[1]TABLA!$A$3:$A$4</definedName>
    <definedName name="sector" localSheetId="2">[3]TABLA!$B$2:$B$26</definedName>
    <definedName name="sector">[1]TABLA!$B$2:$B$26</definedName>
    <definedName name="Tipos">[1]TABLA!$G$2:$G$4</definedName>
    <definedName name="vigencias" localSheetId="2">[3]TABLA!$E$2:$E$7</definedName>
    <definedName name="vigencias">[1]TABLA!$E$2:$E$7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 r="N20" i="1"/>
  <c r="N19" i="1"/>
  <c r="N18" i="1"/>
  <c r="N17" i="1"/>
  <c r="N16" i="1"/>
  <c r="N15" i="1"/>
  <c r="N14" i="1"/>
  <c r="N13" i="1"/>
  <c r="N12" i="1"/>
  <c r="N11" i="1"/>
  <c r="N10" i="1"/>
  <c r="N9" i="1"/>
  <c r="O8" i="7" l="1"/>
  <c r="P8" i="7"/>
  <c r="R17" i="2"/>
  <c r="J65" i="9" l="1"/>
  <c r="J64" i="9"/>
  <c r="AA63" i="9"/>
  <c r="T63" i="9"/>
  <c r="L63" i="9"/>
  <c r="J63" i="9"/>
  <c r="H63" i="9"/>
  <c r="AA62" i="9"/>
  <c r="Y62" i="9"/>
  <c r="T62" i="9"/>
  <c r="L62" i="9"/>
  <c r="J62" i="9"/>
  <c r="H62" i="9"/>
  <c r="AA61" i="9"/>
  <c r="Y61" i="9"/>
  <c r="T61" i="9"/>
  <c r="L61" i="9"/>
  <c r="J61" i="9"/>
  <c r="H61" i="9"/>
  <c r="J60" i="9"/>
  <c r="H60" i="9"/>
  <c r="J59" i="9"/>
  <c r="J57" i="9"/>
  <c r="AA56" i="9"/>
  <c r="L56" i="9"/>
  <c r="J56" i="9"/>
  <c r="AA55" i="9"/>
  <c r="L55" i="9"/>
  <c r="J55" i="9"/>
  <c r="AA54" i="9"/>
  <c r="L54" i="9"/>
  <c r="J54" i="9"/>
  <c r="AA53" i="9"/>
  <c r="L53" i="9"/>
  <c r="J53" i="9"/>
  <c r="AA51" i="9"/>
  <c r="L51" i="9"/>
  <c r="J51" i="9"/>
  <c r="AA50" i="9"/>
  <c r="L50" i="9"/>
  <c r="J50" i="9"/>
  <c r="AA48" i="9"/>
  <c r="L48" i="9"/>
  <c r="J48" i="9"/>
  <c r="AA47" i="9"/>
  <c r="L47" i="9"/>
  <c r="J47" i="9"/>
  <c r="H47" i="9"/>
  <c r="AA46" i="9"/>
  <c r="L46" i="9"/>
  <c r="J46" i="9"/>
  <c r="AA45" i="9"/>
  <c r="L45" i="9"/>
  <c r="J45" i="9"/>
  <c r="H45" i="9"/>
  <c r="AA44" i="9"/>
  <c r="L44" i="9"/>
  <c r="J44" i="9"/>
  <c r="AA43" i="9"/>
  <c r="L43" i="9"/>
  <c r="J43" i="9"/>
  <c r="H43" i="9"/>
  <c r="AA42" i="9"/>
  <c r="L42" i="9"/>
  <c r="J42" i="9"/>
  <c r="AA41" i="9"/>
  <c r="L41" i="9"/>
  <c r="J41" i="9"/>
  <c r="AA39" i="9"/>
  <c r="L39" i="9"/>
  <c r="J39" i="9"/>
  <c r="AA38" i="9"/>
  <c r="L38" i="9"/>
  <c r="J38" i="9"/>
  <c r="AA37" i="9"/>
  <c r="L37" i="9"/>
  <c r="J37" i="9"/>
  <c r="AA36" i="9"/>
  <c r="L36" i="9"/>
  <c r="J36" i="9"/>
  <c r="H36" i="9"/>
  <c r="AA35" i="9"/>
  <c r="L35" i="9"/>
  <c r="J35" i="9"/>
  <c r="H35" i="9"/>
  <c r="AA34" i="9"/>
  <c r="L34" i="9"/>
  <c r="J34" i="9"/>
  <c r="AA33" i="9"/>
  <c r="L33" i="9"/>
  <c r="J33" i="9"/>
  <c r="H33" i="9"/>
  <c r="AA32" i="9"/>
  <c r="L32" i="9"/>
  <c r="J32" i="9"/>
  <c r="AA31" i="9"/>
  <c r="L31" i="9"/>
  <c r="J31" i="9"/>
  <c r="AA30" i="9"/>
  <c r="L30" i="9"/>
  <c r="AA29" i="9"/>
  <c r="L29" i="9"/>
  <c r="AA28" i="9"/>
  <c r="L28" i="9"/>
  <c r="AA27" i="9"/>
  <c r="L27" i="9"/>
  <c r="AA26" i="9"/>
  <c r="L26" i="9"/>
  <c r="AA25" i="9"/>
  <c r="T25" i="9"/>
  <c r="L25" i="9"/>
  <c r="J25" i="9"/>
  <c r="AA24" i="9"/>
  <c r="T24" i="9"/>
  <c r="L24" i="9"/>
  <c r="J24" i="9"/>
  <c r="AA23" i="9"/>
  <c r="T23" i="9"/>
  <c r="L23" i="9"/>
  <c r="J23" i="9"/>
  <c r="AA22" i="9"/>
  <c r="T22" i="9"/>
  <c r="L22" i="9"/>
  <c r="J22" i="9"/>
  <c r="AA21" i="9"/>
  <c r="T21" i="9"/>
  <c r="L21" i="9"/>
  <c r="J21" i="9"/>
  <c r="AA20" i="9"/>
  <c r="L20" i="9"/>
  <c r="AA19" i="9"/>
  <c r="AA18" i="9"/>
  <c r="L18" i="9"/>
  <c r="AA17" i="9"/>
  <c r="Y17" i="9"/>
  <c r="L17" i="9"/>
  <c r="AA16" i="9"/>
  <c r="AA15" i="9"/>
  <c r="L15" i="9"/>
  <c r="AA14" i="9"/>
  <c r="T14" i="9"/>
  <c r="L14" i="9"/>
  <c r="J14" i="9"/>
  <c r="AA13" i="9"/>
  <c r="L13" i="9"/>
  <c r="J13" i="9"/>
  <c r="AA12" i="9"/>
  <c r="L12" i="9"/>
  <c r="J12" i="9"/>
  <c r="Y11" i="9"/>
  <c r="L11" i="9"/>
  <c r="J11" i="9"/>
  <c r="Y10" i="9"/>
  <c r="L10" i="9"/>
  <c r="J10" i="9"/>
  <c r="N8" i="4" l="1"/>
  <c r="N9" i="4"/>
  <c r="N10" i="4"/>
  <c r="N11" i="4"/>
  <c r="N12" i="4"/>
  <c r="N13" i="4"/>
  <c r="N14" i="4"/>
  <c r="N15" i="4"/>
  <c r="N7" i="4"/>
  <c r="O9" i="5" l="1"/>
  <c r="O10" i="5"/>
  <c r="O11" i="5"/>
  <c r="O12" i="5"/>
  <c r="O13" i="5"/>
  <c r="O14" i="5"/>
  <c r="O8" i="5"/>
  <c r="O14" i="7"/>
  <c r="O13" i="7"/>
  <c r="O12" i="7"/>
  <c r="O11" i="7"/>
  <c r="O10" i="7"/>
  <c r="P10" i="7" s="1"/>
  <c r="O9" i="7"/>
  <c r="P9" i="7" s="1"/>
  <c r="O7" i="7"/>
  <c r="P7" i="7" s="1"/>
  <c r="O6" i="7"/>
  <c r="P6" i="7" s="1"/>
  <c r="O5" i="7"/>
  <c r="O4" i="7"/>
  <c r="P4" i="7" s="1"/>
  <c r="O15" i="4" l="1"/>
  <c r="O14" i="4"/>
  <c r="O13" i="4"/>
  <c r="O12" i="4"/>
  <c r="O11" i="4"/>
  <c r="O10" i="4"/>
  <c r="O7" i="4"/>
  <c r="O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s>
  <commentList>
    <comment ref="C5" authorId="0" shapeId="0" xr:uid="{00000000-0006-0000-0200-000001000000}">
      <text>
        <r>
          <rPr>
            <sz val="12"/>
            <color indexed="81"/>
            <rFont val="Tahoma"/>
            <family val="2"/>
          </rPr>
          <t>Escriba el nombre completo de la entidad</t>
        </r>
      </text>
    </comment>
    <comment ref="C7" authorId="0" shapeId="0" xr:uid="{00000000-0006-0000-0200-000002000000}">
      <text>
        <r>
          <rPr>
            <sz val="10"/>
            <color indexed="81"/>
            <rFont val="Tahoma"/>
            <family val="2"/>
          </rPr>
          <t>Seleccione el sector al que pertenece la entidad (sólo para entidades del orden nacional)</t>
        </r>
      </text>
    </comment>
    <comment ref="H7" authorId="0" shapeId="0" xr:uid="{00000000-0006-0000-0200-000003000000}">
      <text>
        <r>
          <rPr>
            <sz val="10"/>
            <color indexed="81"/>
            <rFont val="Tahoma"/>
            <family val="2"/>
          </rPr>
          <t>Seleccione el orden al que pertenece la entidad (nacional o territorial)</t>
        </r>
        <r>
          <rPr>
            <sz val="9"/>
            <color indexed="81"/>
            <rFont val="Tahoma"/>
            <family val="2"/>
          </rPr>
          <t xml:space="preserve">
</t>
        </r>
      </text>
    </comment>
    <comment ref="C9" authorId="0" shapeId="0" xr:uid="{00000000-0006-0000-0200-000004000000}">
      <text>
        <r>
          <rPr>
            <sz val="10"/>
            <color indexed="81"/>
            <rFont val="Tahoma"/>
            <family val="2"/>
          </rPr>
          <t>Seleccione el departamento donde está ubicada la entidad (solo para entidades del orden territorial)</t>
        </r>
      </text>
    </comment>
    <comment ref="H9" authorId="0" shapeId="0" xr:uid="{00000000-0006-0000-0200-000005000000}">
      <text>
        <r>
          <rPr>
            <sz val="10"/>
            <color indexed="81"/>
            <rFont val="Tahoma"/>
            <family val="2"/>
          </rPr>
          <t>Seleccione el año en que va a presentar la propuesta de racionalización</t>
        </r>
        <r>
          <rPr>
            <sz val="9"/>
            <color indexed="81"/>
            <rFont val="Tahoma"/>
            <family val="2"/>
          </rPr>
          <t xml:space="preserve">
</t>
        </r>
      </text>
    </comment>
    <comment ref="C11" authorId="0" shapeId="0" xr:uid="{00000000-0006-0000-0200-000006000000}">
      <text>
        <r>
          <rPr>
            <sz val="12"/>
            <color indexed="81"/>
            <rFont val="Tahoma"/>
            <family val="2"/>
          </rPr>
          <t>Escriba el nombre del Municipio donde se ubica la entidad (sólo para entidades del orden territorial)</t>
        </r>
      </text>
    </comment>
    <comment ref="C14" authorId="0" shapeId="0" xr:uid="{00000000-0006-0000-0200-000007000000}">
      <text>
        <r>
          <rPr>
            <sz val="12"/>
            <color indexed="81"/>
            <rFont val="Tahoma"/>
            <family val="2"/>
          </rPr>
          <t>Seleccione la modalidad de la mejora a realizar (normativa, administrativa o tecnológica)</t>
        </r>
      </text>
    </comment>
    <comment ref="D14" authorId="0" shapeId="0" xr:uid="{00000000-0006-0000-0200-000008000000}">
      <text>
        <r>
          <rPr>
            <sz val="12"/>
            <color indexed="81"/>
            <rFont val="Tahoma"/>
            <family val="2"/>
          </rPr>
          <t>Seleccione la opción de racionalización que aplica, según el tipo de racionalización elegido</t>
        </r>
      </text>
    </comment>
    <comment ref="E14" authorId="0" shapeId="0" xr:uid="{00000000-0006-0000-0200-000009000000}">
      <text>
        <r>
          <rPr>
            <sz val="12"/>
            <color indexed="81"/>
            <rFont val="Tahoma"/>
            <family val="2"/>
          </rPr>
          <t>De manera concreta describa como está u opera actualmente el trámite, proceso o procedimiento, es decir, antes de realizar la mejora a proponer</t>
        </r>
      </text>
    </comment>
    <comment ref="F14" authorId="1" shapeId="0" xr:uid="{00000000-0006-0000-0200-00000A000000}">
      <text>
        <r>
          <rPr>
            <sz val="12"/>
            <color indexed="81"/>
            <rFont val="Tahoma"/>
            <family val="2"/>
          </rPr>
          <t>De manera concreta describa en qué consiste la acción de mejora o racionalización a realizar al trámite, proceso o procedimiento.</t>
        </r>
      </text>
    </comment>
    <comment ref="G14" authorId="0" shapeId="0" xr:uid="{00000000-0006-0000-0200-00000B000000}">
      <text>
        <r>
          <rPr>
            <sz val="12"/>
            <color indexed="81"/>
            <rFont val="Tahoma"/>
            <family val="2"/>
          </rPr>
          <t>De manera concreta describa el impacto que tiene la mejora en el ciudadano y/o la entidad, expresada en reducción de tiempo o costos</t>
        </r>
      </text>
    </comment>
    <comment ref="H14" authorId="2" shapeId="0" xr:uid="{00000000-0006-0000-0200-00000C000000}">
      <text>
        <r>
          <rPr>
            <sz val="12"/>
            <color indexed="81"/>
            <rFont val="Tahoma"/>
            <family val="2"/>
          </rPr>
          <t>Área dentro de la entidad que lidera la racionalización del trámite, proceso o procedimiento</t>
        </r>
      </text>
    </comment>
    <comment ref="I15" authorId="2" shapeId="0" xr:uid="{00000000-0006-0000-0200-00000D000000}">
      <text>
        <r>
          <rPr>
            <sz val="12"/>
            <color indexed="81"/>
            <rFont val="Tahoma"/>
            <family val="2"/>
          </rPr>
          <t>Indique la fecha de inicio de las acciones de racionalización a realizar</t>
        </r>
      </text>
    </comment>
    <comment ref="J15" authorId="2" shapeId="0" xr:uid="{00000000-0006-0000-0200-00000E000000}">
      <text>
        <r>
          <rPr>
            <sz val="12"/>
            <color indexed="81"/>
            <rFont val="Tahoma"/>
            <family val="2"/>
          </rPr>
          <t>Indique la fecha de terminación de las acciones de racionalización a realizar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Chávez</author>
  </authors>
  <commentList>
    <comment ref="A5" authorId="0" shapeId="0" xr:uid="{00000000-0006-0000-0300-000001000000}">
      <text>
        <r>
          <rPr>
            <b/>
            <sz val="9"/>
            <color indexed="81"/>
            <rFont val="Tahoma"/>
            <family val="2"/>
          </rPr>
          <t>Jorge Chávez:</t>
        </r>
        <r>
          <rPr>
            <sz val="9"/>
            <color indexed="81"/>
            <rFont val="Tahoma"/>
            <family val="2"/>
          </rPr>
          <t xml:space="preserve">
Favor revisar autodiagnostico y Furag para verificar si no faltan actividades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Dolly Alvarez Buitrago</author>
    <author>Jorge</author>
  </authors>
  <commentList>
    <comment ref="H12" authorId="0" shapeId="0" xr:uid="{00000000-0006-0000-0700-000001000000}">
      <text>
        <r>
          <rPr>
            <b/>
            <sz val="9"/>
            <color indexed="81"/>
            <rFont val="Tahoma"/>
            <family val="2"/>
          </rPr>
          <t>Dolly Álvarez Buitrago:</t>
        </r>
        <r>
          <rPr>
            <sz val="9"/>
            <color indexed="81"/>
            <rFont val="Tahoma"/>
            <family val="2"/>
          </rPr>
          <t xml:space="preserve">
Organizaciones creadas año 2020</t>
        </r>
      </text>
    </comment>
    <comment ref="H13" authorId="0" shapeId="0" xr:uid="{00000000-0006-0000-0700-000002000000}">
      <text>
        <r>
          <rPr>
            <b/>
            <sz val="9"/>
            <color indexed="81"/>
            <rFont val="Tahoma"/>
            <family val="2"/>
          </rPr>
          <t>Dolly Alvarez Buitrago:</t>
        </r>
        <r>
          <rPr>
            <sz val="9"/>
            <color indexed="81"/>
            <rFont val="Tahoma"/>
            <family val="2"/>
          </rPr>
          <t xml:space="preserve">
Seis convenio y 38 contratista en la Dirección de desarrollo. Total 44</t>
        </r>
      </text>
    </comment>
    <comment ref="H20" authorId="1" shapeId="0" xr:uid="{00000000-0006-0000-0700-000003000000}">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7" authorId="1" shapeId="0" xr:uid="{00000000-0006-0000-0700-00000400000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sharedStrings.xml><?xml version="1.0" encoding="utf-8"?>
<sst xmlns="http://schemas.openxmlformats.org/spreadsheetml/2006/main" count="1931" uniqueCount="797">
  <si>
    <t>Plan Anticorrupción 
 y de Atención al Ciudadano 2022</t>
  </si>
  <si>
    <t xml:space="preserve">      Componentes:</t>
  </si>
  <si>
    <t xml:space="preserve">Plan Anticorrupción y de Atención al Ciudadano                                                                                                                                                                                   </t>
  </si>
  <si>
    <t xml:space="preserve">CUATRIMESTRE 1 </t>
  </si>
  <si>
    <t>CUATRIMESTRE 2</t>
  </si>
  <si>
    <t>CUATRIMESTRE 3</t>
  </si>
  <si>
    <t>DESCRIPCION AVANCE 1ER CUATRIMESTRE</t>
  </si>
  <si>
    <t>DESCRIPCION AVANCE SEGUNDO</t>
  </si>
  <si>
    <t>DESCRIPCION AVANCE TERCERO</t>
  </si>
  <si>
    <t>Componente 1: Gestión del Riesgo de Corrupción</t>
  </si>
  <si>
    <t xml:space="preserve">TOTAL Alcanzado </t>
  </si>
  <si>
    <t>META</t>
  </si>
  <si>
    <t>CUMPLIMIENTO</t>
  </si>
  <si>
    <t>Subcomponente</t>
  </si>
  <si>
    <t xml:space="preserve"> Actividades</t>
  </si>
  <si>
    <t>Meta o producto</t>
  </si>
  <si>
    <t>Responsable</t>
  </si>
  <si>
    <t>Grupo</t>
  </si>
  <si>
    <t>Fecha programada</t>
  </si>
  <si>
    <t>EJECUTADO</t>
  </si>
  <si>
    <t xml:space="preserve">ESPERADO </t>
  </si>
  <si>
    <t xml:space="preserve">
Subcomponente/proceso 1
Política de administración de riesgos</t>
  </si>
  <si>
    <t>1.1</t>
  </si>
  <si>
    <t xml:space="preserve">Revisión  de la política de administración de riesgos de la Unidad, y en caso de ser necesario actualizarla </t>
  </si>
  <si>
    <t>Una Política de Administración de riesgos actualizada</t>
  </si>
  <si>
    <t>Director Técnico
Coordinador
Profesional especializado grado 17</t>
  </si>
  <si>
    <t>Dirección  de Investigaciones y Planeación</t>
  </si>
  <si>
    <t>Subcomponente/proceso 2
Construcción del mapa de Riesgos de Corrupción</t>
  </si>
  <si>
    <t>2.1</t>
  </si>
  <si>
    <t xml:space="preserve">Acompañamiento y asesorÍa en la construcciónn de  mapa de riesgos de corrupción : revisar, actualizar y validar los riesgos de corrupción identificados </t>
  </si>
  <si>
    <t>1 Mapas de riesgo construido</t>
  </si>
  <si>
    <t xml:space="preserve">
Profesional Especializado grado 17 </t>
  </si>
  <si>
    <t>Planeación y Estadística</t>
  </si>
  <si>
    <t>01/07/2021 a 15/01/2022</t>
  </si>
  <si>
    <t>Subcomponente/proceso 3
Consulta y divulgación</t>
  </si>
  <si>
    <t>3.1</t>
  </si>
  <si>
    <t xml:space="preserve">Publicación en firme del mapa de riesgos de corrupción página Web de la Entidad  tenindo en cuenta las observaciones o  recomendaciones realizadas por la ciudadania </t>
  </si>
  <si>
    <t>1 Mapa de riesgos de corrupción publicado</t>
  </si>
  <si>
    <t>Socializar, capacitación o sensibilizar  a los funcionarios sobre los riesgos de corrupción identificados en la institución</t>
  </si>
  <si>
    <t xml:space="preserve">100% Actividades de socialización, capacitación o sensibilización realizadas </t>
  </si>
  <si>
    <t>Profesional especializado grado 17</t>
  </si>
  <si>
    <t>02/01/2022 a 31/12/2022</t>
  </si>
  <si>
    <t>Subcomponente/proceso 4
Monitoreo y Revisión</t>
  </si>
  <si>
    <t>4.1</t>
  </si>
  <si>
    <t>Acompañar la elaboración de planes de mejoramiento cuando se detecten desviaciones</t>
  </si>
  <si>
    <t xml:space="preserve">100% de Planes de mejoramiento  asesorados </t>
  </si>
  <si>
    <t>Subcomponente/proceso 5
Seguimiento</t>
  </si>
  <si>
    <t>5.1</t>
  </si>
  <si>
    <t xml:space="preserve">Realizar  seguimiento y  monitoreo a Mapas de riesgo de corrupción </t>
  </si>
  <si>
    <t xml:space="preserve">3 Monitoreos consolidadso y retroalimentado </t>
  </si>
  <si>
    <t>Lideres
Profesional especializado grado 17
Coordinador
Director Técnico</t>
  </si>
  <si>
    <t xml:space="preserve">Director de Investigaciones y Planeación, y Coordinación de Planeación y Estadística y lideres de proceso </t>
  </si>
  <si>
    <t xml:space="preserve">30/04/2022
30/08/2022
31/12/2022
</t>
  </si>
  <si>
    <t>5.2</t>
  </si>
  <si>
    <r>
      <t>Ejecutar plan de auditorías y seguimientos</t>
    </r>
    <r>
      <rPr>
        <i/>
        <sz val="10"/>
        <rFont val="Arial Narrow"/>
        <family val="2"/>
      </rPr>
      <t xml:space="preserve"> ( Informe de mapa de riesgos de corrupción)</t>
    </r>
  </si>
  <si>
    <t xml:space="preserve">3 Informes de monitoreos </t>
  </si>
  <si>
    <t>Jefe Oficina de Control Interno</t>
  </si>
  <si>
    <t>Oficina de Control Interno</t>
  </si>
  <si>
    <t>30/04/2022
30/08/2022
31/12/2022</t>
  </si>
  <si>
    <t>ESTRATEGIA DE RACIONALIZACIÓN DE TRAMITES</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</si>
  <si>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</si>
  <si>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</si>
  <si>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</si>
  <si>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</si>
  <si>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</si>
  <si>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</si>
  <si>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</si>
  <si>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</si>
  <si>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</si>
  <si>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</si>
  <si>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</si>
  <si>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</si>
  <si>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</si>
  <si>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</si>
  <si>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</si>
  <si>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</si>
  <si>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</si>
  <si>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</si>
  <si>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</si>
  <si>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</si>
  <si>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</si>
  <si>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CUATRIMESTRE 1</t>
  </si>
  <si>
    <t>TOTAL</t>
  </si>
  <si>
    <t>PORCENTAJE CUMPLIMIENTO</t>
  </si>
  <si>
    <t>INICIO
dd/mm/aa</t>
  </si>
  <si>
    <t>FIN
dd/mm/aa</t>
  </si>
  <si>
    <t>INTERCAMBIO DE INFORMACIÓN (CADENAS DE TRÁMITES - VENTANILLAS ÚNICAS)</t>
  </si>
  <si>
    <t>Acreditación</t>
  </si>
  <si>
    <t>Otros</t>
  </si>
  <si>
    <t>Revisión de la normativa reguladora y entorno</t>
  </si>
  <si>
    <t>Grupo de Educación e Investigación
Oficina Asesora Jurídica</t>
  </si>
  <si>
    <t>Nombre del responsable:</t>
  </si>
  <si>
    <t>Número de teléfono:</t>
  </si>
  <si>
    <t>Línea celular:  +57 322 844 45- 59
PBX:  601 327 52 52</t>
  </si>
  <si>
    <t>Correo electrónico:</t>
  </si>
  <si>
    <t>Fecha aprobación del plan:</t>
  </si>
  <si>
    <t>Dirección de Investigación y Planeación</t>
  </si>
  <si>
    <t>Grupo de Educación e Investigación</t>
  </si>
  <si>
    <t xml:space="preserve">Enero 30 de Abril </t>
  </si>
  <si>
    <t xml:space="preserve">Mayo 30 de Agosto </t>
  </si>
  <si>
    <t xml:space="preserve">Septiembre a 30 Diciembre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</si>
  <si>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</si>
  <si>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</si>
  <si>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</si>
  <si>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</si>
  <si>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</si>
  <si>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</si>
  <si>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t>
  </si>
  <si>
    <t>Se gestionará con los entes encargados de la televisión pública y privada, la inclusión de espacios promocionales que divulguen la Economía Solidaria, teniendo en cuenta, además, la disponibilidad presupuestal para el 2022.</t>
  </si>
  <si>
    <t xml:space="preserve">2 Mensajes institucionales </t>
  </si>
  <si>
    <t>Coordinador</t>
  </si>
  <si>
    <t>Grupo de Comunicaciones y Prensa</t>
  </si>
  <si>
    <t>01/02/2022 a 31/12/2022</t>
  </si>
  <si>
    <t>1.2</t>
  </si>
  <si>
    <t>Aportar la información sobre la gestión de peticiones y el trámite de acreditación, como insumo para la audiencia pública de rendición de cuentas</t>
  </si>
  <si>
    <t>Un documento con la información del 100% de solicitudes de  atendidas</t>
  </si>
  <si>
    <t>Coordinador(a)</t>
  </si>
  <si>
    <t xml:space="preserve">Grupo de Educación e investigación 
</t>
  </si>
  <si>
    <t>1.3</t>
  </si>
  <si>
    <t>Socializar a la ciudadanía los resultados trImestrales de las peticiones y trámite gestionados, como parte de la estrategia de rendición de cuentas</t>
  </si>
  <si>
    <t>Coordinadores</t>
  </si>
  <si>
    <t>Grupo de Educación e Investigación
Grupo de Comunicaciones y Prensa</t>
  </si>
  <si>
    <t>1.4</t>
  </si>
  <si>
    <t>Generar campañas para dar a conocer a la ciudadanía y servidores de la UAEOS el nuevo documento de caracterización de usuarios y grupos de valor</t>
  </si>
  <si>
    <t>2 actividades de socialización sobre la Caracterización de Usuarios y Grupos de valor</t>
  </si>
  <si>
    <t>Grupo de Educación e investigación 
Grupo de Comunicaciones y Prensa</t>
  </si>
  <si>
    <t>30/06/2022
30/11/2022</t>
  </si>
  <si>
    <t>1.5</t>
  </si>
  <si>
    <t>Se elaborarán y publicarán piezas divulgativas con lenguaje ciudadano en los canales propios de la Unidad Administrativa sobre  la gestión y  resultados  de la planeación estratégica de la entidad, con temas de interés identificados con la ciudadanía</t>
  </si>
  <si>
    <t xml:space="preserve">100% estrategía de Comunicaciones implementada </t>
  </si>
  <si>
    <t xml:space="preserve">Coordinador </t>
  </si>
  <si>
    <t xml:space="preserve"> Diálogo </t>
  </si>
  <si>
    <t>Consultar  con la ciudadanía propuestas, necesidades, problemáticas, etc., por medio de consulta ciudadana dispuestos en la página web.</t>
  </si>
  <si>
    <t xml:space="preserve">4 Consulta Ciudadana </t>
  </si>
  <si>
    <t>2.2</t>
  </si>
  <si>
    <t>La Entidad seguirá los lineamientos establecidos para la realización de la audiencia pública, garantizando la participación de la ciudadanía en todo el proceso.</t>
  </si>
  <si>
    <t>Una audiencia realizada</t>
  </si>
  <si>
    <t>Director Técnico
Coordinadores</t>
  </si>
  <si>
    <t xml:space="preserve">Dirección de Investigación y Planeación
Grupo de Comunicaciones y Prensa
Grupo de Planeación Estadística </t>
  </si>
  <si>
    <t>1/10/2022 a 31/11/2022</t>
  </si>
  <si>
    <t xml:space="preserve">Responsabilidad </t>
  </si>
  <si>
    <t>Publicaciones de experiencias solidarias en la página WEB de la entidad y en revistas publicadas en el año</t>
  </si>
  <si>
    <t>1 informes de evidencias sobre las publicaciones en la WEB</t>
  </si>
  <si>
    <t>3.3</t>
  </si>
  <si>
    <t xml:space="preserve">Realizar Informe de rendición de cuentas identificando acciones de mejora y recomendaciones de la ciudadanía </t>
  </si>
  <si>
    <t xml:space="preserve">2 Informes realizados </t>
  </si>
  <si>
    <t xml:space="preserve">Grupo de Comunicaciones y Prensa </t>
  </si>
  <si>
    <t>16/07/2022
31/12/2022</t>
  </si>
  <si>
    <t>Plan Anticorrupción y de Atención al Ciudadano</t>
  </si>
  <si>
    <t>Actividad General</t>
  </si>
  <si>
    <t>Elaborar reportes sobre la oportunidad en la respuesta a peticiones y revisarlos en comités directivos mensuales</t>
  </si>
  <si>
    <t>11 reportes presentados</t>
  </si>
  <si>
    <t>Coordinador(a)
Director(a) Técnico(a)</t>
  </si>
  <si>
    <t>Grupo de Educación e investigación 
Dirección de Investigación y Planeación</t>
  </si>
  <si>
    <t>Diseñar piezas comunicativas para ser divulgadas al interior de la Unidad sobre el procedimiento aprobado para la gestión de peticiones</t>
  </si>
  <si>
    <t xml:space="preserve">3 actividades de socialización realizadas </t>
  </si>
  <si>
    <t>30/04/2022
30/08/2022
20/12/2022</t>
  </si>
  <si>
    <t>Diseñar piezas comunicativas para ser divulgadas a la ciudadanía sobre el marco normativo aprobado para el trámite de acreditación</t>
  </si>
  <si>
    <t>2.3</t>
  </si>
  <si>
    <t>Diseñar piezas comunicativas para ser divulgadas al interior de la Unidad sobre la prevención de riesgos de corrupción en el proceso de servicio al ciudadano</t>
  </si>
  <si>
    <t>Diseñar piezas comunicativas para ser divulgadas a la ciudadanía sobre los canales de atención al ciudadano disponibles</t>
  </si>
  <si>
    <t>3.2</t>
  </si>
  <si>
    <t>Identificar criterios aplicables para la Unidad acorde a lo señalado en la a Norma Técnica de Accesibilidad al Medio Físico NTC 6047 de 2013 para los espacios de atención presencial al ciudadano</t>
  </si>
  <si>
    <t>1 lista de chequeo diseñada y con seguimiento</t>
  </si>
  <si>
    <t>Grupo de Educación e investigación 
Grupo de Gestión Administrativa</t>
  </si>
  <si>
    <t>Elaborar informe sobre la participación de los servidores públicos de la Unidad en procesos de formación y/o capacitación que propendan por la cualificación de los servidores públicos en temas relacionados con la competencia de atención y orientación al ciudadano</t>
  </si>
  <si>
    <t xml:space="preserve">2 reportes de actividades de formación y/o capacitación  </t>
  </si>
  <si>
    <t xml:space="preserve">Grupo de Gestión humana
</t>
  </si>
  <si>
    <t xml:space="preserve">
30/08/2022
20/12/2022</t>
  </si>
  <si>
    <t>Componente 5: Transparencia y Acceso a la Información</t>
  </si>
  <si>
    <t>Indicadores</t>
  </si>
  <si>
    <t>Lineamientos de Transparencia Activa</t>
  </si>
  <si>
    <t>Verificar la publicación de la información mínima obligatoria de la Entidad en las secciones de la Web Institucional que determina la Ley 1712 de 2014 y la Resolución 1519 de 2020 del Ministerio de la información y las comunicaciones, en el marco de la auditoría de evaluación independiente.</t>
  </si>
  <si>
    <t>Porcentaje (Información mínima publicada / Información mínima obligada a publicar por la Ley) *100</t>
  </si>
  <si>
    <t>Jefe de Control Interno</t>
  </si>
  <si>
    <t xml:space="preserve">
31/08/2022
</t>
  </si>
  <si>
    <t>Actualizar y publicacion los sets de datos abiertos de la UAEOS, asegurando su publicación en el sitio web www.datos.gov.co</t>
  </si>
  <si>
    <t>3 Reportes</t>
  </si>
  <si>
    <t>Nuemro de Reportes Actualizados y publicacion de los sets de datos abiertos de la UAEOS</t>
  </si>
  <si>
    <t>Grupo de Tecnologías de la Información</t>
  </si>
  <si>
    <t>30/04/2022
31/08/2022
31/12/2022</t>
  </si>
  <si>
    <t>Verificar la publicación de la Información sobre Contratación Pública en SECOP II</t>
  </si>
  <si>
    <t>Porcentaje de Información sobre Contratación Pública registrada en SECOP / Información sobre Contratación Pública Total de la Entidad</t>
  </si>
  <si>
    <t>Jefe Oficina Asesora Jurídica</t>
  </si>
  <si>
    <t>Oficina Asesora Jurídica</t>
  </si>
  <si>
    <t>Realizar el seguimiento y publicación de la información mínima, obligatoria en la página web, conforme se establece la resolución 1519 de 2020 y la Ley 1712 de 2014, sus decretos reglamentarios y la matriz ITA de la Procuraduría General de la Nación.</t>
  </si>
  <si>
    <t>2 Reportes</t>
  </si>
  <si>
    <t>Numero de Reportes de seguimiento y publicación de la información mínima, obligatoria en la página web,</t>
  </si>
  <si>
    <t>Grupo de Tecnologías de la Información
Grupo Comunicaciones</t>
  </si>
  <si>
    <t xml:space="preserve">
31/08/2022
31/12/2022</t>
  </si>
  <si>
    <t xml:space="preserve">Enviar los informes de ejecución contractual para su respectiva publicación en el portal web, deacuerdo a y la Ley 1712 de 2014 tanparencia y Acceso a la información publica. </t>
  </si>
  <si>
    <t>Numero de Reportes de información Enviada de ejecución contractual para su respectiva publicación en el portal web</t>
  </si>
  <si>
    <t>1.6</t>
  </si>
  <si>
    <t>Realizar una Encuesta a los funcionarios  de la entidad acerca de la informacion publicada con el fin medir la satisfacción del contenido de la informacion para mejorar la calidad de la información</t>
  </si>
  <si>
    <t xml:space="preserve">1 Encuesta </t>
  </si>
  <si>
    <t xml:space="preserve">Numero de encuesta de medición de percepción sobre transparencia de la información </t>
  </si>
  <si>
    <t>1.7</t>
  </si>
  <si>
    <t>Realizar acciones de divulgación (pagina Web e Intranet) donde se informe la consulta de datos abiertos en el portal de datos del gobierno</t>
  </si>
  <si>
    <t>3 piezas de divulgación elaboradas y socializadas por medios web e intranet</t>
  </si>
  <si>
    <t xml:space="preserve">Número de piezas publicadas </t>
  </si>
  <si>
    <t>Tecnologías de la información (elaboración)
Comunicaciones y Prensa (publicación)</t>
  </si>
  <si>
    <t>Grupo de Comunicaciones y Prensa - Grupo de Tecnologías de la Información</t>
  </si>
  <si>
    <t>1.8</t>
  </si>
  <si>
    <t>Seguimiento a los planes de Mejoramientos FURAG Y MIPG</t>
  </si>
  <si>
    <t xml:space="preserve">Porcentaje de Seguimiento de los Planes </t>
  </si>
  <si>
    <t>Grupo de Planeación</t>
  </si>
  <si>
    <t>1.9</t>
  </si>
  <si>
    <t xml:space="preserve">Publicación y divulgación de los  informes de avance de la politica de gobierno digital. </t>
  </si>
  <si>
    <t>Numero de Reportes de Publicación y divulgación de los  informes de avance de la politica de gobierno digital.</t>
  </si>
  <si>
    <t>1.10</t>
  </si>
  <si>
    <t>Realizar la actualización del inventario de activos de información y el índice de información pública clasificada en el portal de datos abiertos.</t>
  </si>
  <si>
    <t>1 Documento</t>
  </si>
  <si>
    <t>Numero de Actualización del inventario de activos de información el índice de información pública clasificada en el portal de datos abiertos.</t>
  </si>
  <si>
    <t xml:space="preserve">
31/12/2022</t>
  </si>
  <si>
    <t>1.11</t>
  </si>
  <si>
    <t>Modificar, actualizar y aprobar el Plan Anual de Adquisiciones - PAA 2021, de acuerdo con solicitudes formuladas por dependencias</t>
  </si>
  <si>
    <t xml:space="preserve">Numero de Actualizaciones del Plan anual de adquisiciones </t>
  </si>
  <si>
    <t>Grupo de Gestión Administrativa</t>
  </si>
  <si>
    <t>1.12</t>
  </si>
  <si>
    <t>Actualizar contenidos de los enlaces publicados en la web a cargo del grupo de educación e investigación</t>
  </si>
  <si>
    <t>Numero de Reportes Actualización a los contenidos de los enlaces publicados en la web a cargo del grupo de educación e investigación</t>
  </si>
  <si>
    <t xml:space="preserve">Grupo de Educación e Investigación </t>
  </si>
  <si>
    <t>Lineamientos de Transparencia Pasiva</t>
  </si>
  <si>
    <t>Diseñar piezas comunicativas para ser divulgadas a la ciudadanía sobre la gratuidad y la no necesidad de intermediarios para la gestión de peticiones, trámite y servicios ofertados por la Unidad</t>
  </si>
  <si>
    <t xml:space="preserve">3 piezas de divulgación elaboradas y  socializacion </t>
  </si>
  <si>
    <t>Registrar en el aplicativo de la SIC las bases de datos con información personal identifcadas en la vigencia 2022.</t>
  </si>
  <si>
    <t>2 reportes de actualización de las bases de datos registradas ante la SIC</t>
  </si>
  <si>
    <t>Numero de reportes de actualización de las bases de datos registradas ante la SIC</t>
  </si>
  <si>
    <t>Elaborar y publicar en la pagina Web piezas publicitarias que inviten a la consulta de la política de tratamiento de datos personales.</t>
  </si>
  <si>
    <t>3 piezas de divulgación elaboradas</t>
  </si>
  <si>
    <t>2.4</t>
  </si>
  <si>
    <t>Realizar publicación en la intranet y tips enviados por correo electronico de la entidad para dar a conocer la existencia de la Secretaría de Transparencia</t>
  </si>
  <si>
    <t>1 Pieza de publicaión en la intranet y  2 tips enviados por correo electronico</t>
  </si>
  <si>
    <t>Elaboración los Instrumentos de Gestión de la Información</t>
  </si>
  <si>
    <t xml:space="preserve">Revisar y mantener actualizado el inventario de activos de información de la UAEOS. En pagina web </t>
  </si>
  <si>
    <t>2 reportes</t>
  </si>
  <si>
    <t>Numero de Reportes de Actualización y Publicación del Inventario de Activos de Información de la Entidad</t>
  </si>
  <si>
    <t>Publicación de Inventarios Documentales de conformidad con los criterios establecidos en la estrategia GEL y ley 1712 de 2014.</t>
  </si>
  <si>
    <t>16 Transferencias documentales primarias publicadas en la web institucional.</t>
  </si>
  <si>
    <t>Numero de Transferencias Grado de implementación de TRD.</t>
  </si>
  <si>
    <t xml:space="preserve">Actualización y Publicación de la Información mínima exigida por la Ley 1712 de 2014 relacionada con Gestión Documental. </t>
  </si>
  <si>
    <t>Porcentaje ((Información Mínima Publicada /Información Mínima Obligada a Publicar por la Ley) *100)</t>
  </si>
  <si>
    <t xml:space="preserve">
31/08/2022
30/12/2022</t>
  </si>
  <si>
    <t>3.4</t>
  </si>
  <si>
    <t>Actualizar y publicar el esquema de publicación de información. Permite identificar la información que debe ser publicada en la pagina web y la frecuencia con la que se debe actualizar esta información.</t>
  </si>
  <si>
    <t>Porcentaje de actualización y publicación del esquema</t>
  </si>
  <si>
    <t>3.5</t>
  </si>
  <si>
    <t>Realizar 1 capacitacion y publicaciones a funcionarios de la UAEOS sobre ley 1712 ley de transparencia y acceso a la información Pública y Accesibilidad a la Información</t>
  </si>
  <si>
    <t>1 capacitación y  6 tips en la intranet o enviados por pa pagina Web</t>
  </si>
  <si>
    <t>Numero de capacitaciones y publicación de los tips</t>
  </si>
  <si>
    <t>3.6</t>
  </si>
  <si>
    <t>Educación e investigación (elaboración)
Comunicaciones y Prensa (publicación)</t>
  </si>
  <si>
    <t>Grupo de Educación e Investigación - Grupo de Comunicaciones y Prensa</t>
  </si>
  <si>
    <t>3.7</t>
  </si>
  <si>
    <t>Actualizar el reporte de gestión del trámite de acreditación en el SUIT, en los cinco primeros días hábiles del mes siguiente al corte trimestral establecido por el DAFP para el SUIT</t>
  </si>
  <si>
    <t>2 reportes incluidos en el SUIT</t>
  </si>
  <si>
    <t>Numero de Reportes de gestión del trámite de acreditación en el SUIT</t>
  </si>
  <si>
    <t>Realizar publicación en la pagina Web de la entidad las instancias con las que cuentan los ciudadanos para recurrir en caso de no recibir respuesta ante una solicitud de información.</t>
  </si>
  <si>
    <t xml:space="preserve">1 piezas de divulgación elaboradas en la pagina web </t>
  </si>
  <si>
    <t>Grupo de Educación e Investigación 
Grupo de Comunicaciones y Prensa - Grupo de Tecnologías de la Información</t>
  </si>
  <si>
    <t xml:space="preserve">Componente 6: Iniciativas Adicionales -Integridad- Gestión de Conflictos de Interes </t>
  </si>
  <si>
    <t>Meta</t>
  </si>
  <si>
    <t>DESCRIPCION AVANCE 2° CUATRIMESTRE</t>
  </si>
  <si>
    <t>DESCRIPCION AVANCE 3° CUATRIMESTRE</t>
  </si>
  <si>
    <t>Diseño de la estrategia para la gestión de conflictos de intereses</t>
  </si>
  <si>
    <t>Incorporar al Plan anual Institucional la estrategia para la gestión del conflicto de intereses y publicarlo en el sitio web.</t>
  </si>
  <si>
    <t>Número de publicaciones del plan anual institucional con la estrategia para la gestión del conflicto de intereses incorporada</t>
  </si>
  <si>
    <t xml:space="preserve">Marisol Viveros
Marlon Torres Puello 
Carmen Julia Lizarazo </t>
  </si>
  <si>
    <t>Planeación
Oficina Asesora Juridica
Gestión Humana</t>
  </si>
  <si>
    <t>Julio 30 de 2022</t>
  </si>
  <si>
    <t>Incorporar a la Gestión de Riesgos - Mapas de Riesgos de Corrupción del Plan Anticorrupción y Atención al Ciudadano - PAAC, la identificación de riesgos y controles frente a conflictos de intereses.</t>
  </si>
  <si>
    <t>Porcentaje de Mapas de Riesgos de Corrupción del Plan Anticorrupción y Atención al Ciudadano - PAAC, con la identificación de riesgos y controles frente a conflictos de intereses incorporada</t>
  </si>
  <si>
    <t xml:space="preserve">Marisol Viveros
Marlon Torres Puello 
Carmen Julia Lizarazo 
Gloria Lache </t>
  </si>
  <si>
    <t>Comité de Gestión y Desempeño</t>
  </si>
  <si>
    <t>Hacer seguimiento a la implementación de la estrategia de gestión de conflicto de intereses a través del Comité Institucional de Gestión y Desempeño</t>
  </si>
  <si>
    <t>Numero de seguimientos a la implementación de la estrategia de gestión de conflicto de intereses a través del Comité Institucional de Gestión y Desempeño</t>
  </si>
  <si>
    <t>Maribel Reyes
Ronald Torres</t>
  </si>
  <si>
    <t xml:space="preserve">Dirección de Investigación y Planeación 
Subdirección </t>
  </si>
  <si>
    <t>Abril 30 de 2022
Agosto 30 de 2022
Diciembre 31 de 2022</t>
  </si>
  <si>
    <t>Procesos y procedimiento</t>
  </si>
  <si>
    <t>Documentar y publicar en la página web el seguimiento e implementación del plan de trabajo y la estrategia de gestión de conflicto de interés.</t>
  </si>
  <si>
    <t>Número de informes seguimiento e implementación del plan de trabajo y la estrategia de gestión de conflicto de interés publicados en la Pagina WEB</t>
  </si>
  <si>
    <t>Planeación
Oficina Asesora Jurídica
Gestión Humana</t>
  </si>
  <si>
    <t>Diciembre 31 de 2022</t>
  </si>
  <si>
    <t>Sensibilización y capacitación</t>
  </si>
  <si>
    <t>Realizar estrategias de comunicación (por diferentes medios) y sensibilización  para  socializar y apropiar el código de integridad y sobre la importancia de declarar conflictos de interés</t>
  </si>
  <si>
    <t>Número de estrategias implementadas relacionadas con los temas de código de Integridad y conflicto de intereses.</t>
  </si>
  <si>
    <t>4.2</t>
  </si>
  <si>
    <t>Implementar acciones de capacitación sobre la gestión de conflictos de intereses, su declaración proactiva,, del trámite de los impedimentos y recusaciones  el cumplimiento de la Ley 2013 de 2019 y el trámite de los impedimentos y recusaciones de acuerdo al artículo 12 de la Ley 1437 de 2011 a través del plan de capacitación institucional.</t>
  </si>
  <si>
    <t xml:space="preserve">Número de  capacitaciones sobre la gestión de conflictos de intereses realizadas </t>
  </si>
  <si>
    <t xml:space="preserve">Marlon Torres Puello 
Carmen Julia Lizarazo </t>
  </si>
  <si>
    <t>Oficina Asesora Jurídica
Gestión Humana</t>
  </si>
  <si>
    <t>4.3</t>
  </si>
  <si>
    <t>Vincular a los servidores y contratistas de la entidad al curso de integridad, transparencia y lucha contra la corrupción establecido por Función Pública para dar cumplimiento a la Ley 2016 de 2020.</t>
  </si>
  <si>
    <t>Porcentaje de servidores públicos con el curso de integridad, transparencia y lucha contra la corrupción</t>
  </si>
  <si>
    <t xml:space="preserve">Carmen Julia Lizarazo </t>
  </si>
  <si>
    <t>Gestión Humana</t>
  </si>
  <si>
    <t>Declaración de bienes, rentas y conflictos de intereses Ley 2013 de 2019</t>
  </si>
  <si>
    <t>Garantizar que los servidores públicos y contratistas de la entidad obligados por la Ley 2013 de 2019 publiquen la declaración de bienes, rentas y conflicto de intereses en el aplicativo establecido por Función Pública.
Asegurar que la declaración de bienes y renta de los servidores públicos de la entidad se presente en los términos y condiciones de los artículos 13 al 16 de la ley 190 de 1995.</t>
  </si>
  <si>
    <t>Porcentaje de servidores públicos y contratistas de la entidad que publicaron  la declaración de bienes, rentas y conflicto de intereses en el aplicativo establecido por Función Pública.</t>
  </si>
  <si>
    <t xml:space="preserve">
Registro de las declaraciones de conflictos de intereses</t>
  </si>
  <si>
    <t>6.1</t>
  </si>
  <si>
    <t xml:space="preserve">Realizar seguimiento y monitoreo al registro de conflictos de intereses que han surtido tramite </t>
  </si>
  <si>
    <t xml:space="preserve">Porcentaje de seguimiento y y monitoreo a los registros de conflictos de intereses que han surtido tramite </t>
  </si>
  <si>
    <t>Nelson Pineros</t>
  </si>
  <si>
    <t>Control interno</t>
  </si>
  <si>
    <t>6.2</t>
  </si>
  <si>
    <t>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t>
  </si>
  <si>
    <t>Porcentaje de seguimiento y control a la implementación de las estrategias de gestión preventiva del conflicto de intereses</t>
  </si>
  <si>
    <t>Mapa Riesgo Institucional  2022</t>
  </si>
  <si>
    <t>Proceso:</t>
  </si>
  <si>
    <t>Todos los procesos</t>
  </si>
  <si>
    <t>Objetivo:</t>
  </si>
  <si>
    <t>identificar los riesgos que se establecieron para cada uno de los procesos de la unidad, su valoración y tratamiento a través de controles, y su posterior seguimiento periodico.</t>
  </si>
  <si>
    <t>Alcance:</t>
  </si>
  <si>
    <t>Consolidar mapas de riesgos de todos los procesos de la Entidad.</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</si>
  <si>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</si>
  <si>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</si>
  <si>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</si>
  <si>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</si>
  <si>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</si>
  <si>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</si>
  <si>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</si>
  <si>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</si>
  <si>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</si>
  <si>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</si>
  <si>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</si>
  <si>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 xml:space="preserve">Frecuencia (No. Veces en que se repite la actividad en un año)  </t>
  </si>
  <si>
    <t>Probabilidad Inherente</t>
  </si>
  <si>
    <t>%</t>
  </si>
  <si>
    <t>Impacto 
Inherente</t>
  </si>
  <si>
    <t>Zona de Riesgo Inherente</t>
  </si>
  <si>
    <t>No. Control</t>
  </si>
  <si>
    <t>Descripción del Control</t>
  </si>
  <si>
    <t>Afectación</t>
  </si>
  <si>
    <t>Atributos</t>
  </si>
  <si>
    <t>Probabilidad Residual Final</t>
  </si>
  <si>
    <t>Impacto Residual Final</t>
  </si>
  <si>
    <t xml:space="preserve">Zona de Riesgo </t>
  </si>
  <si>
    <t>Tratamiento</t>
  </si>
  <si>
    <t>Fecha Implementación</t>
  </si>
  <si>
    <t>Fecha Seguimiento</t>
  </si>
  <si>
    <t>Seguimiento</t>
  </si>
  <si>
    <t>Estado</t>
  </si>
  <si>
    <t>PROCESO</t>
  </si>
  <si>
    <t>Probabilidad</t>
  </si>
  <si>
    <t>Tipo</t>
  </si>
  <si>
    <t>Implementación</t>
  </si>
  <si>
    <t>Calificación</t>
  </si>
  <si>
    <t>Documentación</t>
  </si>
  <si>
    <t>Frecuencia</t>
  </si>
  <si>
    <t>Evidencia</t>
  </si>
  <si>
    <t>PDE</t>
  </si>
  <si>
    <t>Posibilidad de pérdida reputacional y económica</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</si>
  <si>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</si>
  <si>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</si>
  <si>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</si>
  <si>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Ejecución y Administración de Procesos</t>
  </si>
  <si>
    <t>Muy Baja</t>
  </si>
  <si>
    <t>Catastrófico</t>
  </si>
  <si>
    <t>Extremo</t>
  </si>
  <si>
    <t>Revisión, actualización y  desarrollo del proceso de Pensamiento y Direccionamiento Estratégico, para la formulación e implementación de la Planeación Estratégica Institucional.</t>
  </si>
  <si>
    <t>X</t>
  </si>
  <si>
    <t>Preventivo</t>
  </si>
  <si>
    <t>Manual</t>
  </si>
  <si>
    <t>Documentado</t>
  </si>
  <si>
    <t>Continua</t>
  </si>
  <si>
    <t>Registro Material</t>
  </si>
  <si>
    <t>Reducir</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</si>
  <si>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</si>
  <si>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t>Director Nacional
Director de Investigación y Planeación
Director de Desarrollo de las organizaciones Solidarias
Líderes de Procesos</t>
  </si>
  <si>
    <t>Enero 1 de 2022</t>
  </si>
  <si>
    <t>Junio 30
Diciembre 31</t>
  </si>
  <si>
    <t>La identificación de riesgos y sus controles para combatirlos  no son los adecuados para reducir, evitar o compartir los riesgos.</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</si>
  <si>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</si>
  <si>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</si>
  <si>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Baja</t>
  </si>
  <si>
    <t>Moderado</t>
  </si>
  <si>
    <t>Actualizar y socializar las herramientas para la Administración de riesgos de la entidad (Política de administración de riesgos, formatos, manual y procedimientos) de acuerdo con la normatividad y lineamiento vigentes.</t>
  </si>
  <si>
    <t>Detectivo</t>
  </si>
  <si>
    <t>1.Mantener actualizada la documentación y herramientas para la gestión de riesgos. 
2. Realizar análisis a los seguimientos que reportan los líderes de procesos frente a los controles establecidos en los  Mapa de Riesgos de la entidad periódicamente.</t>
  </si>
  <si>
    <t xml:space="preserve">Líderes de Procesos (1ra. Y 2da. Línea de defensa)
</t>
  </si>
  <si>
    <t>CFO</t>
  </si>
  <si>
    <t xml:space="preserve">Posibilidad de pérdida económica y reputacional </t>
  </si>
  <si>
    <t xml:space="preserve">
Debilidad en el diagnostico socio empresarial </t>
  </si>
  <si>
    <r>
      <t>Debido</t>
    </r>
    <r>
      <rPr>
        <sz val="10"/>
        <rFont val="Arial Narrow"/>
        <family val="2"/>
      </rPr>
      <t xml:space="preserve"> a organizaciones solidarias que no son perdurables y sostenibles en el tiempo.</t>
    </r>
  </si>
  <si>
    <r>
      <rPr>
        <sz val="10"/>
        <color rgb="FFFF0000"/>
        <rFont val="Arial Narrow"/>
        <family val="2"/>
      </rPr>
      <t>Posibilidad de perdida</t>
    </r>
    <r>
      <rPr>
        <sz val="10"/>
        <color theme="1"/>
        <rFont val="Arial Narrow"/>
        <family val="2"/>
      </rPr>
      <t xml:space="preserve"> económica y reputacional, </t>
    </r>
    <r>
      <rPr>
        <sz val="10"/>
        <color rgb="FFFF0000"/>
        <rFont val="Arial Narrow"/>
        <family val="2"/>
      </rPr>
      <t>debido</t>
    </r>
    <r>
      <rPr>
        <sz val="10"/>
        <color theme="1"/>
        <rFont val="Arial Narrow"/>
        <family val="2"/>
      </rPr>
      <t xml:space="preserve"> a organizaciones solidarias que no son perdurables y sostenibles en el tiempo.</t>
    </r>
  </si>
  <si>
    <t>Media</t>
  </si>
  <si>
    <t>Mayor</t>
  </si>
  <si>
    <t>Alto</t>
  </si>
  <si>
    <t>Implementar el programa integral de intervención PII (ruta)</t>
  </si>
  <si>
    <t>Registro Sustancial</t>
  </si>
  <si>
    <t xml:space="preserve">Acompañamiento técnico  a las organizaciones solidarias  durante los cuatro años que dura cada proceso .haciendo actualización cada año. </t>
  </si>
  <si>
    <t>Dirección de Desarrollo</t>
  </si>
  <si>
    <t>Posibilidad de incurrir en perdida económica y reputacional</t>
  </si>
  <si>
    <t xml:space="preserve"> Alcance de cobertura  para atender a las organizaciones solidarias </t>
  </si>
  <si>
    <r>
      <rPr>
        <sz val="11"/>
        <color rgb="FFFF0000"/>
        <rFont val="Arial Narrow"/>
        <family val="2"/>
      </rPr>
      <t>Debido a</t>
    </r>
    <r>
      <rPr>
        <sz val="11"/>
        <color theme="1"/>
        <rFont val="Arial Narrow"/>
        <family val="2"/>
      </rPr>
      <t xml:space="preserve">   presupuesto insuficiente  </t>
    </r>
  </si>
  <si>
    <r>
      <rPr>
        <sz val="11"/>
        <color rgb="FFFF0000"/>
        <rFont val="Arial Narrow"/>
        <family val="2"/>
      </rPr>
      <t>Posibilidad de perdida</t>
    </r>
    <r>
      <rPr>
        <sz val="11"/>
        <color theme="1"/>
        <rFont val="Arial Narrow"/>
        <family val="2"/>
      </rPr>
      <t xml:space="preserve"> reputacional  Debido a  presupuesto insuficiente  </t>
    </r>
  </si>
  <si>
    <t xml:space="preserve">Gestionar ante el ministerio de hacienda y crédito las necesidades presupuestales para la atención de fomento de la economía solidaria </t>
  </si>
  <si>
    <t xml:space="preserve">Presentar ante el proyecto de presupuesto para atender las necesidades de las organizaciones </t>
  </si>
  <si>
    <t>Coaccionar a los funcionarios, contratistas o supervisores  de la Unidad</t>
  </si>
  <si>
    <t>Debido a  ejercer coacción a los funcionarios, contratistas o supervisores de la unidad para un beneficio particular o de un tercero.</t>
  </si>
  <si>
    <t>Posibilidad perdida económica y reputacional  debido a  ejercer coacción a los funcionarios, contratistas o supervisores de la unidad para un beneficio particular o de un tercero.</t>
  </si>
  <si>
    <t>Fraude Interno - Corrupción</t>
  </si>
  <si>
    <t>Verificar   cumplimiento de la normativa vigente como. Circular para el supervisor.  resolución de funciones de supervisión, informes de supervisión   CIRCULAR 225 /15
Manual de contratación
Guía de Supervisión 
Guía de Financiero</t>
  </si>
  <si>
    <t>x</t>
  </si>
  <si>
    <t>Solicitar Informes de supervisión con evidencia de seguimiento de informes mensuales técnicos  del cooperante y contratista si aplica.</t>
  </si>
  <si>
    <t>Junio 30
Agosto 31
Diciembre 31</t>
  </si>
  <si>
    <t>GPP</t>
  </si>
  <si>
    <t>La no formulación, gestión y actualización de los planes, programas y proyectos por los formuladores y responsables, que permitan su desarrollo y ejecución de los proyectos de inversión.</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</si>
  <si>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</si>
  <si>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</si>
  <si>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</si>
  <si>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</si>
  <si>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Director de Investigación y Planeación
Director de Desarrollo de las organizaciones Solidarias</t>
  </si>
  <si>
    <t>Supervisar la ejecución de los proyectos de inversión, estableciéndose el grado de avance financiero y de entrega productos, y realizar los ajustes en la ejecución si a ello corresponde.</t>
  </si>
  <si>
    <t>Verificar el desarrollo y ejecución de los proyectos para establecer alertas en caso de presentar demoras, modificaciones en su desarrollo, o en la entrega de los productos contratados.</t>
  </si>
  <si>
    <t>Supervisor del contrato o convenio</t>
  </si>
  <si>
    <t>Existencia de interés particular en búsqueda de beneficios particulares o de terceros.</t>
  </si>
  <si>
    <r>
      <rPr>
        <sz val="10"/>
        <color rgb="FFFF0000"/>
        <rFont val="Arial Narrow"/>
        <family val="2"/>
      </rPr>
      <t xml:space="preserve">Debido </t>
    </r>
    <r>
      <rPr>
        <sz val="10"/>
        <rFont val="Arial Narrow"/>
        <family val="2"/>
      </rPr>
      <t>al desvió de</t>
    </r>
    <r>
      <rPr>
        <sz val="10"/>
        <color rgb="FFFF0000"/>
        <rFont val="Arial Narrow"/>
        <family val="2"/>
      </rPr>
      <t xml:space="preserve"> </t>
    </r>
    <r>
      <rPr>
        <sz val="10"/>
        <rFont val="Arial Narrow"/>
        <family val="2"/>
      </rPr>
      <t>la gestión pública en beneficio propio o de terceros en la formulación y actualización de Planes, Programas y Proyectos o en la contratación.</t>
    </r>
  </si>
  <si>
    <r>
      <rPr>
        <sz val="10"/>
        <color rgb="FFFF0000"/>
        <rFont val="Arial Narrow"/>
        <family val="2"/>
      </rPr>
      <t>Posibilidad</t>
    </r>
    <r>
      <rPr>
        <sz val="10"/>
        <color theme="1"/>
        <rFont val="Arial Narrow"/>
        <family val="2"/>
      </rPr>
      <t xml:space="preserve"> de perdida económica por solicitar o pedir dadivas o beneficios a nombre propio o de terceros, </t>
    </r>
    <r>
      <rPr>
        <sz val="10"/>
        <color rgb="FFFF0000"/>
        <rFont val="Arial Narrow"/>
        <family val="2"/>
      </rPr>
      <t>debido</t>
    </r>
    <r>
      <rPr>
        <sz val="10"/>
        <color theme="1"/>
        <rFont val="Arial Narrow"/>
        <family val="2"/>
      </rPr>
      <t xml:space="preserve"> al desvió de la gestión pública en beneficio propio o de terceros en la formulación y actualización de Planes, Programas y Proyectos.</t>
    </r>
  </si>
  <si>
    <t>Revisar y verificar que los formuladores o supervisores no tengan grados de consanguinidad o conflictos de intereses con los planes, programas y proyectos bajo su responsabilidad.</t>
  </si>
  <si>
    <t>Correctivo</t>
  </si>
  <si>
    <t>Revisar y verificar el responsable del rol de "Control de Formulación", que los cambios, actualizaciones, modificaciones, y ajustes en la formulación , se encuentren dentro de los lineamientos establecidos por el gobierno nacional, PND, Plan estratégico sectorial, y el plan estratégico de la entidad, y que no presenten conflicto de intereses.</t>
  </si>
  <si>
    <t>Responsable roll "Control de Formulación"</t>
  </si>
  <si>
    <t>GSM</t>
  </si>
  <si>
    <t>Omisión del envío de información o bases de datos, necesarios para la realización de las operaciones estadísticas internas (gestión institucional) o externas (Sector Solidario).</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</si>
  <si>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</si>
  <si>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</si>
  <si>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t>Diseñar y actualizar el  Plan Estadístico Institucional, las fichas de cada operación estadística y las herramientas de recolección de información  internas y externas</t>
  </si>
  <si>
    <t>Menor</t>
  </si>
  <si>
    <t>Actualizar el Plan Estadístico Institucional, las fichas de operaciones estadísticas y las herramientas de recolección</t>
  </si>
  <si>
    <t>Coordinación Grupo de Planeación y Estadística.
Profesional Especializado</t>
  </si>
  <si>
    <t>Verificación y consistencia de la información para su procesamiento.</t>
  </si>
  <si>
    <t>Bajo</t>
  </si>
  <si>
    <t>Realizar reportes de las operaciones estadísticas conforme a su periodicidad, verificando los criterios de calidad estadística.</t>
  </si>
  <si>
    <r>
      <rPr>
        <sz val="11"/>
        <color rgb="FFFF0000"/>
        <rFont val="Arial Narrow"/>
        <family val="2"/>
      </rPr>
      <t>Posibilidad de incurrir</t>
    </r>
    <r>
      <rPr>
        <sz val="11"/>
        <color theme="1"/>
        <rFont val="Arial Narrow"/>
        <family val="2"/>
      </rPr>
      <t xml:space="preserve"> en perdida reputacional y económica</t>
    </r>
  </si>
  <si>
    <t>La información o bases de datos de la entidad sea manipulada por personas no autorizadas.</t>
  </si>
  <si>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</si>
  <si>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</si>
  <si>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Restricción del acceso a la información y a las bases de datos de operaciones estadísticas a personal no autorizado.</t>
  </si>
  <si>
    <t>Leve</t>
  </si>
  <si>
    <t>Acceso a la información de las bases de datos catalogadas como sensibles de las operaciones estadísticas, únicamente al personal autorizado: al Coordinador del Grupo de Planeación y Estadístico y al contratista o a quien autorice la Dirección Nacional de la entidad.</t>
  </si>
  <si>
    <t>Coordinador Grupo de Planeación y Estadística</t>
  </si>
  <si>
    <t>GEO 01</t>
  </si>
  <si>
    <t>Posibilidad de pérdida económica y  reputacional</t>
  </si>
  <si>
    <t>Falta de conocimiento de los referentes doctrinales de la UAEOS por profesionales que desarrollan investigaciones.</t>
  </si>
  <si>
    <r>
      <rPr>
        <sz val="11"/>
        <color rgb="FFFF0000"/>
        <rFont val="Arial Narrow"/>
        <family val="2"/>
      </rPr>
      <t>Debido</t>
    </r>
    <r>
      <rPr>
        <sz val="11"/>
        <color theme="1"/>
        <rFont val="Arial Narrow"/>
        <family val="2"/>
      </rPr>
      <t xml:space="preserve"> a desarrollos investigativos que no se alinean a los referentes doctrinales institucionales</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</si>
  <si>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desarrollos investigativos que no se alinean a los referentes doctrinales institucionales. </t>
    </r>
  </si>
  <si>
    <t>Mesa de trabajo con cooperantes y/o contratistas/ investigadores/ para socializar los referentes doctrinales institucionales.</t>
  </si>
  <si>
    <t>Realizar mesa de trabajo con cooperantes y/o contratistas/ investigadores/ para socializar los referentes doctrinales institucionales.</t>
  </si>
  <si>
    <t>Coordinación 
Grupo de Educación e Investigación</t>
  </si>
  <si>
    <t>GEO 02</t>
  </si>
  <si>
    <t>Posibilidad de pérdida reputacional y pérdida económica</t>
  </si>
  <si>
    <t>Expedición de certificaciones de formación sin el cumplimiento de requisitos</t>
  </si>
  <si>
    <t xml:space="preserve">Debido a la emisión de certificados de procesos de formación sin el correspondiente cumplimiento de requisitos </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</si>
  <si>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</si>
  <si>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Alta</t>
  </si>
  <si>
    <t>Socializar los requisitos asociados al procedimiento de emisión de certificados de procesos de formación desarrollados por la Caeos</t>
  </si>
  <si>
    <t>Divulgar internamente los requisitos asociados al procedimiento de emisión de certificados de procesos de formación desarrollados por la Caeos</t>
  </si>
  <si>
    <t>SC 01</t>
  </si>
  <si>
    <t>Posibilidad de pérdida reputacional</t>
  </si>
  <si>
    <t xml:space="preserve">Carencia de un desarrollo tecnológico integrado (para todos los canales de atención) que genere alertas preventivas, estadísticas y permita evidenciar la trazabilidad de las peticiones  </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</si>
  <si>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</si>
  <si>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</si>
  <si>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Generar mecanismos de alerta temprana para recordar las peticiones asignadas a las diferentes áreas de la entidad.</t>
  </si>
  <si>
    <t>Remitir al menos dos veces por mes, a los jefes de cada área, la relación de peticiones pendientes</t>
  </si>
  <si>
    <t>Profesional Oficina de Servicio al ciudadano</t>
  </si>
  <si>
    <t>SC 02</t>
  </si>
  <si>
    <t>Soporte técnico del aplicativo SIIA en su programación y desarrollo de los  módulos que lo integran</t>
  </si>
  <si>
    <r>
      <rPr>
        <sz val="11"/>
        <color rgb="FFFF0000"/>
        <rFont val="Arial Narrow"/>
        <family val="2"/>
      </rPr>
      <t>Debido</t>
    </r>
    <r>
      <rPr>
        <sz val="11"/>
        <color theme="1"/>
        <rFont val="Arial Narrow"/>
        <family val="2"/>
      </rPr>
      <t xml:space="preserve"> al inadecuado funcionamiento del aplicativo SIIA</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</si>
  <si>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al  inadecuado funcionamiento del aplicativo SIIA</t>
    </r>
  </si>
  <si>
    <t>Fallas Tecnológicas</t>
  </si>
  <si>
    <t xml:space="preserve">Reportar las necesidades de programación, mantenimiento y soporte al grupo de Tics </t>
  </si>
  <si>
    <t>Reportar las necesidades de programación, mantenimiento y soporte al grupo de Tics, cada vez que ocurran</t>
  </si>
  <si>
    <t xml:space="preserve">Profesional Especializado Grupo de educación e investigación </t>
  </si>
  <si>
    <t>SC 03</t>
  </si>
  <si>
    <t>Ejercer presión para agilizar la revisión de solicitudes de acreditación, no permitiendo la verificación de cumplimiento de requisitos</t>
  </si>
  <si>
    <r>
      <rPr>
        <sz val="11"/>
        <color rgb="FFFF0000"/>
        <rFont val="Arial Narrow"/>
        <family val="2"/>
      </rPr>
      <t>Debido</t>
    </r>
    <r>
      <rPr>
        <sz val="11"/>
        <color theme="1"/>
        <rFont val="Arial Narrow"/>
        <family val="2"/>
      </rPr>
      <t xml:space="preserve"> a la emisión de concepto favorable a solicitudes de acreditación sin el lleno de cumplimiento de requisitos.</t>
    </r>
  </si>
  <si>
    <r>
      <rPr>
        <sz val="11"/>
        <color rgb="FFFF0000"/>
        <rFont val="Arial Narrow"/>
        <family val="2"/>
      </rPr>
      <t>Posibilidad</t>
    </r>
    <r>
      <rPr>
        <sz val="11"/>
        <color theme="1"/>
        <rFont val="Arial Narrow"/>
        <family val="2"/>
      </rPr>
      <t xml:space="preserve"> de pérdida económica y pérdida reputacional</t>
    </r>
    <r>
      <rPr>
        <sz val="11"/>
        <color rgb="FFFF0000"/>
        <rFont val="Arial Narrow"/>
        <family val="2"/>
      </rPr>
      <t xml:space="preserve"> debido</t>
    </r>
    <r>
      <rPr>
        <sz val="11"/>
        <color theme="1"/>
        <rFont val="Arial Narrow"/>
        <family val="2"/>
      </rPr>
      <t xml:space="preserve"> a la emisión de concepto favorable a solicitudes de acreditación sin el lleno de cumplimiento de requisitos </t>
    </r>
  </si>
  <si>
    <t>Socializar las consecuencias de incurrir en actos de corrupción por no observar el marco normativo aplicable</t>
  </si>
  <si>
    <t xml:space="preserve">
Divulgar a la ciudadanía la gratuidad de las acciones que desarrolla la Caeos respecto del trámite
Socializar el marco normativo y procedimiento aplicable al trámite de acreditación.
</t>
  </si>
  <si>
    <t>GH 01</t>
  </si>
  <si>
    <r>
      <t xml:space="preserve">Por sanciones por parte de los entes de control e </t>
    </r>
    <r>
      <rPr>
        <sz val="10"/>
        <color rgb="FFFF0000"/>
        <rFont val="Arial Narrow"/>
        <family val="2"/>
      </rPr>
      <t>insatisfacción de los funcionarios de la entidad</t>
    </r>
  </si>
  <si>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</si>
  <si>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por</t>
    </r>
    <r>
      <rPr>
        <sz val="10"/>
        <color theme="1"/>
        <rFont val="Arial Narrow"/>
        <family val="2"/>
      </rPr>
      <t xml:space="preserve"> sanciones por parte de los entes de control e insatisfacción de los funcionarios de la entidad,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</si>
  <si>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Conflicto de Intereses</t>
  </si>
  <si>
    <t xml:space="preserve">El profesional  responsable verifica la documentación presentada por el aspirante  frente a los requisitos establecidos el Manual especifico de Funciones y Competencias de la entidad, para posteriormente ser validado y aprobado por el Coordinador del área de gestión Humana. </t>
  </si>
  <si>
    <t>Verificación de la documentación en la plataforma de SIGEP II y cumplimiento de la normatividad vigente.</t>
  </si>
  <si>
    <t>GH 02</t>
  </si>
  <si>
    <t>Posibilidad de incurrir en perdida económica</t>
  </si>
  <si>
    <r>
      <rPr>
        <sz val="10"/>
        <color rgb="FFFF0000"/>
        <rFont val="Arial Narrow"/>
        <family val="2"/>
      </rPr>
      <t>Po</t>
    </r>
    <r>
      <rPr>
        <sz val="10"/>
        <color theme="1"/>
        <rFont val="Arial Narrow"/>
        <family val="2"/>
      </rPr>
      <t xml:space="preserve">r sanciones por entes de control o demandas por pagos inadecuados en la nomina </t>
    </r>
  </si>
  <si>
    <r>
      <rPr>
        <sz val="10"/>
        <color rgb="FFFF0000"/>
        <rFont val="Arial Narrow"/>
        <family val="2"/>
      </rPr>
      <t>Debido</t>
    </r>
    <r>
      <rPr>
        <sz val="10"/>
        <color theme="1"/>
        <rFont val="Arial Narrow"/>
        <family val="2"/>
      </rPr>
      <t xml:space="preserve"> a inconsistencias presentadas en la liquidación de la nómina  
 </t>
    </r>
  </si>
  <si>
    <r>
      <rPr>
        <sz val="10"/>
        <color rgb="FFFF0000"/>
        <rFont val="Arial Narrow"/>
        <family val="2"/>
      </rPr>
      <t>Posibilidad</t>
    </r>
    <r>
      <rPr>
        <sz val="10"/>
        <color theme="1"/>
        <rFont val="Arial Narrow"/>
        <family val="2"/>
      </rPr>
      <t xml:space="preserve"> de incurrir en perdida económica por sanciones por parte de  entes de control o demandas por pagos inadecuados en la nomina y liquidación de las prestaciones sociales, </t>
    </r>
    <r>
      <rPr>
        <sz val="10"/>
        <color rgb="FFFF0000"/>
        <rFont val="Arial Narrow"/>
        <family val="2"/>
      </rPr>
      <t>debido</t>
    </r>
    <r>
      <rPr>
        <sz val="10"/>
        <color theme="1"/>
        <rFont val="Arial Narrow"/>
        <family val="2"/>
      </rPr>
      <t xml:space="preserve"> a inconsistencias presentadas en la liquidación de la mismas.</t>
    </r>
  </si>
  <si>
    <t>Relaciones Laborales</t>
  </si>
  <si>
    <t>Validar y aprobar por el Coordinador de Gestión Humana la preliquidación de nomina presentada por el profesional responsable  a través de la verificación de la prenomina frente a la confrontación de las novedades y situaciones administrativas existentes.</t>
  </si>
  <si>
    <t>Revisión, validación y verificación de la preliquidación de nomina, para solicitud de PAC y  nomina mensual para su pago.</t>
  </si>
  <si>
    <t>Profesional Universitario Grupo de Gestión Humana
Coordinador Grupo de Gestión Humana
Subdirector Nacional</t>
  </si>
  <si>
    <t>GH 03</t>
  </si>
  <si>
    <r>
      <rPr>
        <sz val="11"/>
        <color rgb="FFFF0000"/>
        <rFont val="Arial Narrow"/>
        <family val="2"/>
      </rPr>
      <t>Posibilidad de incurri</t>
    </r>
    <r>
      <rPr>
        <sz val="11"/>
        <color theme="1"/>
        <rFont val="Arial Narrow"/>
        <family val="2"/>
      </rPr>
      <t>r en perdida económica</t>
    </r>
  </si>
  <si>
    <t>Por demandas generadas por accidentes de trabajo o
enfermedades laborales</t>
  </si>
  <si>
    <r>
      <rPr>
        <sz val="10"/>
        <color rgb="FFFF0000"/>
        <rFont val="Arial Narrow"/>
        <family val="2"/>
      </rPr>
      <t xml:space="preserve">Debido </t>
    </r>
    <r>
      <rPr>
        <sz val="10"/>
        <color theme="1"/>
        <rFont val="Arial Narrow"/>
        <family val="2"/>
      </rPr>
      <t xml:space="preserve">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</si>
  <si>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incurrir en perdida económica por demandas generadas por accidentes de trabajo o enfermedades general o laboral, </t>
    </r>
    <r>
      <rPr>
        <sz val="10"/>
        <color rgb="FFFF0000"/>
        <rFont val="Arial Narrow"/>
        <family val="2"/>
      </rPr>
      <t>debido</t>
    </r>
    <r>
      <rPr>
        <sz val="10"/>
        <color theme="1"/>
        <rFont val="Arial Narrow"/>
        <family val="2"/>
      </rPr>
      <t xml:space="preserve"> a la formulación e implementación del  Sistema de Gestión de la Seguridad y Salud en el Trabajo SG-SST, que no responde a las necesidades y características  de la entidad </t>
    </r>
  </si>
  <si>
    <t>El profesional responsable del sistema de Gestión en Seguridad y Salud en el trabaja verifica el cumplimiento de las actividades consignadas en el Plan de SST, de conformidad con las normas vigentes y las necesidades de la Entidad.</t>
  </si>
  <si>
    <t>Reportar a la ARL oportunamente los accidentes de trabajo y los casos positivos de Covid - 19.</t>
  </si>
  <si>
    <t>Grupo de Gestión Humana
Coordinador Grupo de Gestión Humana</t>
  </si>
  <si>
    <t>GH 04</t>
  </si>
  <si>
    <t>Posibilidad de  incurrir perdida reputacional</t>
  </si>
  <si>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</si>
  <si>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</si>
  <si>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</si>
  <si>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Cargue información de tiempos laborados y salarios en la plataforma CETIL, previa verificación y validación de la información en las Historia Laborales de los exfuncionarios y funcionarios de la Entidad.</t>
  </si>
  <si>
    <t>Revisión de Historias laborales para validación y cargue de la información en el aplicativo CETIL, para su revisión y firma del Coordinador Grupo de Gestión Humana.</t>
  </si>
  <si>
    <t>Coordinador Grupo de Gestión Humana.</t>
  </si>
  <si>
    <t>GH 05</t>
  </si>
  <si>
    <t>Posibilidad de incurrir en perdida reputacional</t>
  </si>
  <si>
    <t>Selección del rubro de Funcionamiento o inversión diferente al requerido.</t>
  </si>
  <si>
    <r>
      <rPr>
        <sz val="10"/>
        <color rgb="FFFF0000"/>
        <rFont val="Arial Narrow"/>
        <family val="2"/>
      </rPr>
      <t>Debido</t>
    </r>
    <r>
      <rPr>
        <sz val="10"/>
        <color theme="1"/>
        <rFont val="Arial Narrow"/>
        <family val="2"/>
      </rPr>
      <t xml:space="preserve"> a liquidación en la selección de los rubros de funcionamiento o inversión.</t>
    </r>
  </si>
  <si>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liquidación en la selección de los rubros de funcionamiento o inversión.</t>
    </r>
  </si>
  <si>
    <t>Cargue de la información SIIF, verificación y aprobación de las solicitudes de tiquetes aéreos y viáticos de comisión de servicios de los servidores públicos.</t>
  </si>
  <si>
    <t>Verificación y cumplimiento cronograma remitido por el área correspondiente, aprobación por la Dirección Nacional</t>
  </si>
  <si>
    <t>Grupo de Gestión Humana
Subdirección Nacional
Grupo de Gestión Financiera</t>
  </si>
  <si>
    <t>CPR 01</t>
  </si>
  <si>
    <t>Falta de control  en la publicación de contenidos y piezas, en los canales establecidos para tal fin.</t>
  </si>
  <si>
    <r>
      <rPr>
        <sz val="10"/>
        <color rgb="FFFF0000"/>
        <rFont val="Arial Narrow"/>
        <family val="2"/>
      </rPr>
      <t>Debido</t>
    </r>
    <r>
      <rPr>
        <sz val="10"/>
        <rFont val="Arial Narrow"/>
        <family val="2"/>
      </rPr>
      <t xml:space="preserve"> a incumplimiento de los estándares de imagen corporativa, contenido inadecuado para publicaciones, o publicaciones que no han sido autorizadas. </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</si>
  <si>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incumplimiento de los estándares de imagen corporativa, contenido inadecuado para publicaciones, o publicaciones que no han sido autorizadas. </t>
    </r>
  </si>
  <si>
    <t>El líder responsable del proceso, verificará  que la publicación y su contenido sea el previamente revisado y autorizado, en los tiempos y parámetros definidos.</t>
  </si>
  <si>
    <t>Verificar el cumplimiento en la publicación de cada uno de los contenidos autorizados por el líder de proceso.</t>
  </si>
  <si>
    <t>Líder del Proceso de Comunicación y Prensa</t>
  </si>
  <si>
    <t>CPR 02</t>
  </si>
  <si>
    <t>Falta de control en la recolección de la información que se produce en la UAEOS</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</si>
  <si>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</si>
  <si>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</si>
  <si>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</si>
  <si>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t>Semanalmente mediante Consejo de  redacción el líder de proceso, verificará que la información que se produzca desde la UAEOS, se recolecte y difunda oportunamente a través de los canales establecidos para tal fin.</t>
  </si>
  <si>
    <t>GAD 01</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</si>
  <si>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</si>
  <si>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</si>
  <si>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</si>
  <si>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</si>
  <si>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 xml:space="preserve">El profesional Especializado responsable de Inventarios, verifica cantidad y descripción de bienes contra factura, hoja de inventarios individual y diligenciamiento de los registros correspondientes de inventarios.           
</t>
  </si>
  <si>
    <t>Realizar toma física de inventarios de todos los bienes de la Entidad y presentar informe pormenorizado por funcionario (inventarios individuales) y por dependencia.</t>
  </si>
  <si>
    <t>Profesional Especializado Grupo de Gestión Administrativa</t>
  </si>
  <si>
    <t>GAD 02</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</si>
  <si>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</si>
  <si>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</si>
  <si>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</si>
  <si>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</si>
  <si>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</si>
  <si>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GAD 03</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</si>
  <si>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</si>
  <si>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</si>
  <si>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</si>
  <si>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Socialización del Plan Institucional de Gestión Ambiental - PIGA y a su desarrollo y seguimiento a sus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</si>
  <si>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</si>
  <si>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</si>
  <si>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GAD 04</t>
  </si>
  <si>
    <t>Nivel de acceso de personal no autorizado a la áreas de la Entidad</t>
  </si>
  <si>
    <r>
      <rPr>
        <sz val="11"/>
        <color rgb="FFFF0000"/>
        <rFont val="Arial Narrow"/>
        <family val="2"/>
      </rPr>
      <t>Debido</t>
    </r>
    <r>
      <rPr>
        <sz val="10"/>
        <color theme="1"/>
        <rFont val="Arial Narrow"/>
        <family val="2"/>
      </rPr>
      <t xml:space="preserve"> a sustracción de los bienes.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</si>
  <si>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</si>
  <si>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Verificación identidad del personal autorizado a accesar a la Entidad.</t>
  </si>
  <si>
    <t>Autorización de acceso a personal externo y visitantes, previa identificación. Y acompañamiento por parte de un funcionario de la Entidad.</t>
  </si>
  <si>
    <t>Grupo de Gestión Administrativa
Todos los funcionarios de la Entidad</t>
  </si>
  <si>
    <t>GDO 01</t>
  </si>
  <si>
    <t>Posibilidad de pérdida económica y reputacional</t>
  </si>
  <si>
    <t>Procesos archivísticos no aplicados conforme a la normatividad vigente.</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</si>
  <si>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</si>
  <si>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</si>
  <si>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Aplicación de instrumentos, tales como las tablas de retención documental - TRD, inventario documental, hoja de control, y demás formatos (formatos de afuera) que aseguren una adecuada gestión y conservación de la documentación.</t>
  </si>
  <si>
    <t>Sin Documentar</t>
  </si>
  <si>
    <t>Aleatoria</t>
  </si>
  <si>
    <t xml:space="preserve">Programar una (1) visita trimestral a una dependencia para verificar y validar la adecuada aplicación de los instrumentos de control citados.   </t>
  </si>
  <si>
    <t>Grupo de Gestión Administrativa
Profesional o Tecnólogo en Gestión Documental</t>
  </si>
  <si>
    <t>GDO 02</t>
  </si>
  <si>
    <t>Posibilidad de perdida económica y reputacional</t>
  </si>
  <si>
    <t>Inexistencia de protocolos y lineamientos  para la administración de las comunicaciones oficiales.</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</si>
  <si>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</si>
  <si>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</si>
  <si>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Elaboración de un protocolo y lineamientos para la administración y control de las comunicaciones oficiales.</t>
  </si>
  <si>
    <t>Socializar el protocolo y los lineamientos para la administración de las comunicaciones oficiales.</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</si>
  <si>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</si>
  <si>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</si>
  <si>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que se certifique erróneamente la disponibilidad de un rubro presupuestal.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</si>
  <si>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que se certifique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</si>
  <si>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</si>
  <si>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El Coordinador, técnico y auxiliar administrativo del Grupo de Gestión Financiera asesoraran en los rubros y usos presupuestales a utilizar.</t>
  </si>
  <si>
    <t>Profesional Especializado. Técnico y auxiliar Grupo de Gestión Financiera</t>
  </si>
  <si>
    <t>Brindar asesoría en la definición de los rubros y usos presupuestales para la adquisición de bienes o servicios por parte de los funcionario encargado del manejo de presupuesto.</t>
  </si>
  <si>
    <t>El Coordinador, contratista con funciones de contador, técnico,  auxiliar administrativo del Grupo de Gestión Financiera brindaran asesora para la definición de los rubros y usos presupuestales en la adquisición de bienes y servicios.</t>
  </si>
  <si>
    <t>Profesional Especializado, contratista con funciones de contador, Técnico y auxiliar Grupo de Gestión Financiera</t>
  </si>
  <si>
    <t>GFI 02</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</si>
  <si>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</si>
  <si>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</si>
  <si>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</si>
  <si>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</si>
  <si>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</si>
  <si>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</si>
  <si>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GFI 03</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</si>
  <si>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</si>
  <si>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</si>
  <si>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</si>
  <si>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</si>
  <si>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</si>
  <si>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</si>
  <si>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GFI 04</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</si>
  <si>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</si>
  <si>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</si>
  <si>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</si>
  <si>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</si>
  <si>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</si>
  <si>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</si>
  <si>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GIN 01</t>
  </si>
  <si>
    <t>Perdida reputacional y económica</t>
  </si>
  <si>
    <t>No disponer recursos presupuestales suficientes.</t>
  </si>
  <si>
    <r>
      <t>Debido</t>
    </r>
    <r>
      <rPr>
        <sz val="10"/>
        <rFont val="Arial Narrow"/>
        <family val="2"/>
      </rPr>
      <t xml:space="preserve"> a la no contratación de los procesos indispensables (mantenimiento preventivo y correctivo de hardware y software, obsolescencia de equipos tecnológicos) para el funcionamiento de la UAEOS.</t>
    </r>
  </si>
  <si>
    <r>
      <rPr>
        <sz val="10"/>
        <color rgb="FFFF0000"/>
        <rFont val="Arial Narrow"/>
        <family val="2"/>
      </rPr>
      <t>Posibilidad de perdida</t>
    </r>
    <r>
      <rPr>
        <sz val="10"/>
        <color theme="1"/>
        <rFont val="Arial Narrow"/>
        <family val="2"/>
      </rPr>
      <t xml:space="preserve"> reputacional y económica , </t>
    </r>
    <r>
      <rPr>
        <sz val="10"/>
        <color rgb="FFFF0000"/>
        <rFont val="Arial Narrow"/>
        <family val="2"/>
      </rPr>
      <t>debido</t>
    </r>
    <r>
      <rPr>
        <sz val="10"/>
        <color theme="1"/>
        <rFont val="Arial Narrow"/>
        <family val="2"/>
      </rPr>
      <t xml:space="preserve"> a la no contratación de los procesos indispensables (mantenimiento preventivo y correctivo de hardware y software, obsolescencia de equipos tecnológicos) para el funcionamiento de la UAEOS.</t>
    </r>
  </si>
  <si>
    <t>Realizar planeación (establecer prioridades y necesidades) de los recursos presupuestales necesarios para adelantar las actividades de contratación.</t>
  </si>
  <si>
    <t xml:space="preserve">Seguimiento  a los procesos de contratación del Grupo TICS conforme al Plan Anual de Adquisiciones </t>
  </si>
  <si>
    <t>Coordinador Grupo de Tecnologías de la Información</t>
  </si>
  <si>
    <t>GIN 02</t>
  </si>
  <si>
    <t>Sanciones económicas a la entidad</t>
  </si>
  <si>
    <t>Interrupción o fallas en los suministros de servicios (energía eléctrica, internet, y desastres naturales)</t>
  </si>
  <si>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</si>
  <si>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</si>
  <si>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Verificar informes ejecución del Plan de mantenimiento de software y hardware</t>
  </si>
  <si>
    <t>Ejecutar plan de mantenimiento de software y hardware</t>
  </si>
  <si>
    <t>Grupo TICS</t>
  </si>
  <si>
    <t>GIN 03</t>
  </si>
  <si>
    <t>Perdida económica y reputacional</t>
  </si>
  <si>
    <t>No contar con protocolos de seguridad informática, herramientas y aplicaciones de seguridad perimetral.</t>
  </si>
  <si>
    <r>
      <rPr>
        <sz val="10"/>
        <color rgb="FFFF0000"/>
        <rFont val="Arial Narrow"/>
        <family val="2"/>
      </rPr>
      <t>Debido</t>
    </r>
    <r>
      <rPr>
        <sz val="10"/>
        <rFont val="Arial Narrow"/>
        <family val="2"/>
      </rPr>
      <t xml:space="preserve">  a uso de software sin licencia, a fallas en la seguridad informática, de sus redes y bases de datos por manejo de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</si>
  <si>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uso de software sin licencia, </t>
    </r>
    <r>
      <rPr>
        <sz val="10"/>
        <color theme="1"/>
        <rFont val="Arial Narrow"/>
        <family val="2"/>
      </rPr>
      <t>a fallas en la seguridad informática, de sus redes y bases de datos por manejo de personal no autorizado.</t>
    </r>
  </si>
  <si>
    <t>Verificar el software instalado en los equipos de computo de la Entidad.</t>
  </si>
  <si>
    <t>Realizar jornadas de verificación de software no autorizado dentro de las actividades programadas de mantenimiento preventivo y correctivo.</t>
  </si>
  <si>
    <t>Coordinador Grupo de Tecnologías de la Información y el Supervisor del contrato designado</t>
  </si>
  <si>
    <t>GIN 04</t>
  </si>
  <si>
    <t>Sistemas de información no cuentan con controles adecuados y suficientes.</t>
  </si>
  <si>
    <r>
      <rPr>
        <sz val="10"/>
        <color rgb="FFFF0000"/>
        <rFont val="Arial Narrow"/>
        <family val="2"/>
      </rPr>
      <t>Debido</t>
    </r>
    <r>
      <rPr>
        <sz val="10"/>
        <color theme="1"/>
        <rFont val="Arial Narrow"/>
        <family val="2"/>
      </rPr>
      <t xml:space="preserve">  a sistemas de información susceptibles de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</si>
  <si>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sistemas de información susceptibles de manipulación o adulteración por personal no autorizado.</t>
    </r>
  </si>
  <si>
    <t>Corrupción - Fraude Interno</t>
  </si>
  <si>
    <t>Actualizar los Usuarios con accesos, permisos de Administrador y contraseñas, para los diferentes aplicativos, Servidores y equipos de Cómputo.</t>
  </si>
  <si>
    <t>Automático</t>
  </si>
  <si>
    <t xml:space="preserve">Realizar jornadas de actualización de permisos de acceso a los roles de administrador, cada cuatro (4) meses; registrando los mismos en el formato "Dispositivos por IP". 
 </t>
  </si>
  <si>
    <t>Coordinador Grupo de Tecnologías de la Información y el Profesional Especializado</t>
  </si>
  <si>
    <t>GCO 01</t>
  </si>
  <si>
    <t>Intereses propios o particulares en procesos de contratación aperturados por la UAEOS.</t>
  </si>
  <si>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</si>
  <si>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procesos de contratación direccionados, con violación a las disposiciones existentes que regulan desde la selección objetiva, la existencia de conflictos de intereses entre el funcionario público, el adjudicante, el adjudicatario y el supervisor de un contrato o convenio, con intereses propios o a favor de particulares.
</t>
    </r>
  </si>
  <si>
    <t>Revisar Plan Anual de Adquisiciones para adelantar el proceso de contratación, acorde a las necesidades reales y definidas previamente.</t>
  </si>
  <si>
    <t>Revisar Plan anual de adquisiciones frente a solicitudes de procesos de contratación.</t>
  </si>
  <si>
    <t>Oficina Jurídica
Subdirección Nacional
Director de Investigación y Planeación
Director de Desarrollo de las organizaciones Solidarias</t>
  </si>
  <si>
    <t>Diligenciar formato con los requisitos establecidos en la norma para realizar estudios (formato de documento y estudios previos conforme a lo enunciado en la ley 1150 de 2007)</t>
  </si>
  <si>
    <t>Presentación y revisión de documentos de estudios previos conforme a lo indicado en la ley 1150 de 2.007</t>
  </si>
  <si>
    <t>GCO 02</t>
  </si>
  <si>
    <t>Interés particular del supervisor en la entrega del cumplido a satisfacción sin el lleno de los requisitos contractuales.</t>
  </si>
  <si>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</si>
  <si>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Informes de supervisión y recibos a satisfacción sin el cumplimiento de los requisitos y obligaciones contractuales</t>
    </r>
  </si>
  <si>
    <t>Revisar informes de supervisión de conformidad al objeto contractual del contratos o convenio.</t>
  </si>
  <si>
    <t>Informes de supervisión revisados</t>
  </si>
  <si>
    <t>Oficina Jurídica
Subdirección Nacional</t>
  </si>
  <si>
    <t>GCO 03</t>
  </si>
  <si>
    <t>Satisfacer un interés particular de carácter económico, de prestigio o de notoriedad.</t>
  </si>
  <si>
    <r>
      <rPr>
        <sz val="10"/>
        <color rgb="FFFF0000"/>
        <rFont val="Arial Narrow"/>
        <family val="2"/>
      </rPr>
      <t>Debido</t>
    </r>
    <r>
      <rPr>
        <sz val="10"/>
        <color theme="1"/>
        <rFont val="Arial Narrow"/>
        <family val="2"/>
      </rPr>
      <t xml:space="preserve"> a vínculos de parentesco, consanguíneo, civil, o legal entre un contratista y su supervisor.</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</si>
  <si>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debido</t>
    </r>
    <r>
      <rPr>
        <sz val="10"/>
        <rFont val="Arial Narrow"/>
        <family val="2"/>
      </rPr>
      <t xml:space="preserve"> a vínculos de parentesco, consanguíneo, civil, o legal entre un contratista y su supervisor o en acciones que insidan directamente en su configuración.</t>
    </r>
  </si>
  <si>
    <t>Efectuar revisión regimen de inhabilidades e incompatibilidades, consagrado en la Ley 80 de 1.993; y ley 1474 de 2.011.</t>
  </si>
  <si>
    <t>Mitigar</t>
  </si>
  <si>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</si>
  <si>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Solicitar a los futuros contratistas y/o supervisores de contratos y/o convenios de la UAEOS, declaración de estar incurso o no en causal de conflicto de intereses, frente al futuro contratista o cooperante.</t>
  </si>
  <si>
    <t xml:space="preserve">Validar diligenciamiento  de declaración de estar incurso o no, en la causal de conflicto de intereses. </t>
  </si>
  <si>
    <t>GJU 01</t>
  </si>
  <si>
    <t>Falta de planeación en la asignación del apoderado judicial.</t>
  </si>
  <si>
    <r>
      <rPr>
        <sz val="11"/>
        <color rgb="FFFF0000"/>
        <rFont val="Arial Narrow"/>
        <family val="2"/>
      </rPr>
      <t xml:space="preserve">Debido </t>
    </r>
    <r>
      <rPr>
        <sz val="11"/>
        <color theme="1"/>
        <rFont val="Arial Narrow"/>
        <family val="2"/>
      </rPr>
      <t>a la asignación de apoderado judicial sin idoneidad y experiencia.</t>
    </r>
  </si>
  <si>
    <r>
      <rPr>
        <sz val="11"/>
        <color rgb="FFFF0000"/>
        <rFont val="Arial Narrow"/>
        <family val="2"/>
      </rPr>
      <t>Posibilidad</t>
    </r>
    <r>
      <rPr>
        <sz val="11"/>
        <rFont val="Arial Narrow"/>
        <family val="2"/>
      </rPr>
      <t xml:space="preserve"> de perdida reputacional y económica por p</t>
    </r>
    <r>
      <rPr>
        <sz val="11"/>
        <color theme="1"/>
        <rFont val="Arial Narrow"/>
        <family val="2"/>
      </rPr>
      <t xml:space="preserve">rocesos judiciales sin defensa técnica, en favor de los intereses de la Entidad; lo anterior </t>
    </r>
    <r>
      <rPr>
        <sz val="11"/>
        <color rgb="FFFF0000"/>
        <rFont val="Arial Narrow"/>
        <family val="2"/>
      </rPr>
      <t>debido</t>
    </r>
    <r>
      <rPr>
        <sz val="11"/>
        <color theme="1"/>
        <rFont val="Arial Narrow"/>
        <family val="2"/>
      </rPr>
      <t xml:space="preserve"> a la designación de apoderado judicial sin idoneidad y experiencia.</t>
    </r>
    <r>
      <rPr>
        <sz val="11"/>
        <color rgb="FFFF0000"/>
        <rFont val="Arial Narrow"/>
        <family val="2"/>
      </rPr>
      <t/>
    </r>
  </si>
  <si>
    <t>Estudiar hojas de vida de apoderados judiciales de procesos  a favor o en contra de la UAEOS.</t>
  </si>
  <si>
    <t>Validación y verificación de hojas de vida de los apoderados judiciales Consejo Superior de la Judicatura.</t>
  </si>
  <si>
    <t>GJU 02</t>
  </si>
  <si>
    <t>Deficiente Planeación en la designación oportuna de apoderado judicial en las diferentes etapas de los procesos.</t>
  </si>
  <si>
    <r>
      <rPr>
        <sz val="11"/>
        <color rgb="FFFF0000"/>
        <rFont val="Arial Narrow"/>
        <family val="2"/>
      </rPr>
      <t>Debido</t>
    </r>
    <r>
      <rPr>
        <sz val="11"/>
        <color theme="1"/>
        <rFont val="Arial Narrow"/>
        <family val="2"/>
      </rPr>
      <t xml:space="preserve"> a  Procesos sin asignación de apoderado judicial, Procesos judiciales sin oportuno seguimiento, Procesos judiciales sin intervención oportuna</t>
    </r>
  </si>
  <si>
    <r>
      <rPr>
        <sz val="11"/>
        <color rgb="FFFF0000"/>
        <rFont val="Arial Narrow"/>
        <family val="2"/>
      </rPr>
      <t xml:space="preserve">Posibilidad </t>
    </r>
    <r>
      <rPr>
        <sz val="11"/>
        <rFont val="Arial Narrow"/>
        <family val="2"/>
      </rPr>
      <t xml:space="preserve">de perdida reputacional y económica por Procesos sin defensa judicial oportuna.                            </t>
    </r>
    <r>
      <rPr>
        <sz val="11"/>
        <color theme="1"/>
        <rFont val="Arial Narrow"/>
        <family val="2"/>
      </rPr>
      <t xml:space="preserve">                 </t>
    </r>
    <r>
      <rPr>
        <sz val="11"/>
        <color rgb="FFFF0000"/>
        <rFont val="Arial Narrow"/>
        <family val="2"/>
      </rPr>
      <t xml:space="preserve"> Debido </t>
    </r>
    <r>
      <rPr>
        <sz val="11"/>
        <color theme="1"/>
        <rFont val="Arial Narrow"/>
        <family val="2"/>
      </rPr>
      <t>a  Procesos sin designación de apoderado judicial, Procesos judiciales sin oportuno seguimiento, Procesos judiciales sin intervención oportuna</t>
    </r>
  </si>
  <si>
    <t>Designar oportuna y adecuadamente los apoderados judiciales</t>
  </si>
  <si>
    <t>Apoderados judiciales designados en las etapas procesales</t>
  </si>
  <si>
    <t>GJU 03</t>
  </si>
  <si>
    <t>No establecimientos de controles y seguimientos a las PQRDS radicadas al interior de la UAEOS</t>
  </si>
  <si>
    <r>
      <rPr>
        <sz val="11"/>
        <color rgb="FFFF0000"/>
        <rFont val="Arial Narrow"/>
        <family val="2"/>
      </rPr>
      <t xml:space="preserve"> Debido</t>
    </r>
    <r>
      <rPr>
        <sz val="11"/>
        <color theme="1"/>
        <rFont val="Arial Narrow"/>
        <family val="2"/>
      </rPr>
      <t xml:space="preserve"> a  Respuestas a las PQRDS fuera de los términos establecidos, Respuestas a las PQRDS no congruentes con lo solicitado,  y PQRDS sin traslado oportuno.</t>
    </r>
  </si>
  <si>
    <r>
      <rPr>
        <sz val="11"/>
        <color rgb="FFFF0000"/>
        <rFont val="Arial Narrow"/>
        <family val="2"/>
      </rPr>
      <t>Posibilidad</t>
    </r>
    <r>
      <rPr>
        <sz val="11"/>
        <rFont val="Arial Narrow"/>
        <family val="2"/>
      </rPr>
      <t xml:space="preserve"> de perdida reputacional y económica po</t>
    </r>
    <r>
      <rPr>
        <sz val="11"/>
        <color theme="1"/>
        <rFont val="Arial Narrow"/>
        <family val="2"/>
      </rPr>
      <t xml:space="preserve">r Respuesta a PQRDS sin el lleno de los requisitos legales. </t>
    </r>
    <r>
      <rPr>
        <sz val="11"/>
        <color rgb="FFFF0000"/>
        <rFont val="Arial Narrow"/>
        <family val="2"/>
      </rPr>
      <t xml:space="preserve"> Debido </t>
    </r>
    <r>
      <rPr>
        <sz val="11"/>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</si>
  <si>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</si>
  <si>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PQRDS resueltas en los términos de Ley</t>
  </si>
  <si>
    <t>GJU 04</t>
  </si>
  <si>
    <t>La no verificación de existencia de incompatibilidad o conflicto de intereses entre el apoderado designado por la UAEOS y la parte demandante o demandada según corresponda.</t>
  </si>
  <si>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</si>
  <si>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r>
      <rPr>
        <sz val="11"/>
        <color rgb="FFFF0000"/>
        <rFont val="Arial Narrow"/>
        <family val="2"/>
      </rPr>
      <t>Posibilidad</t>
    </r>
    <r>
      <rPr>
        <sz val="11"/>
        <color theme="1"/>
        <rFont val="Arial Narrow"/>
        <family val="2"/>
      </rPr>
      <t xml:space="preserve"> de perdida reputacional, </t>
    </r>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</si>
  <si>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t>Asignación de apoderados judiciales con verificación por proceso, del régimen de inhabilidades e incompatibilidades y conflicto de interés</t>
  </si>
  <si>
    <t>GME 01</t>
  </si>
  <si>
    <t xml:space="preserve">La prestación de un servicio o producto no conforme contrario con los criterios establecidos para la prestación de un servicio o producto con los estándares de calidad y/o a los términos o condiciones establecidas contractualmente. </t>
  </si>
  <si>
    <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</si>
  <si>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</si>
  <si>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</si>
  <si>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 xml:space="preserve">Mayor </t>
  </si>
  <si>
    <t>Verificar el cumplimiento de las características y criterios establecidos para la conformidad de los productos o servicios de la Unidad, estableciendo una lista de chequeo en cumplimiento de las características y condiciones del producto o servicio</t>
  </si>
  <si>
    <t>Líder del Proceso misional donde se genera el producto o servicio no conforme.</t>
  </si>
  <si>
    <t>El Director Técnico del área donde se lleva a cavo la prestación del producto o servicio respectivo, validará el cumplimiento de los requisitos, características y criterios establecidos para la conformidad de los productos o servicios de la Unidad.</t>
  </si>
  <si>
    <t>Validar el cumplimiento de las característica y criterios establecidos para la conformidad de los productos o servicios de la Unidad, estableciendo una lista de chequeo en cumplimiento de las características y condiciones del producto o servicio</t>
  </si>
  <si>
    <t>Director de Investigación y Planeación
Director de Desarrollo de las organizaciones Solidarias</t>
  </si>
  <si>
    <t>GME 02</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</si>
  <si>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</si>
  <si>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</si>
  <si>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</si>
  <si>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</si>
  <si>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</si>
  <si>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t>Profesional líder de mejoramiento</t>
  </si>
  <si>
    <t>GME 03</t>
  </si>
  <si>
    <r>
      <rPr>
        <sz val="10"/>
        <color rgb="FFFF0000"/>
        <rFont val="Arial Narrow"/>
        <family val="2"/>
      </rPr>
      <t>Posibilidad de incurri</t>
    </r>
    <r>
      <rPr>
        <sz val="10"/>
        <color theme="1"/>
        <rFont val="Arial Narrow"/>
        <family val="2"/>
      </rPr>
      <t>r en perdida repuacional y económica</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</si>
  <si>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</si>
  <si>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</si>
  <si>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</si>
  <si>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</si>
  <si>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</si>
  <si>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Líder Proceso de Gestión de Mejoramiento</t>
  </si>
  <si>
    <t>GCE 01</t>
  </si>
  <si>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</si>
  <si>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</si>
  <si>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</si>
  <si>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</si>
  <si>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Los informes emitidos por la Oficina de Control Interno, serán presentados ante los miembros de Comité Institucional de Coordinación de Control Interno para su conocimiento.</t>
  </si>
  <si>
    <t>GCE 02</t>
  </si>
  <si>
    <t>Posibilidad de perdida reputacional</t>
  </si>
  <si>
    <t>Suministro de la información  solicitada del proceso de forma extemporáneamente o no entregada.</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</si>
  <si>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</si>
  <si>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</si>
  <si>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</si>
  <si>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Suscripción de acta de apertura a los procesos de evaluación independiente, incluyendo el compromiso por parte de los líderes de proceso, de suministrar la información necesaria y requerida.</t>
  </si>
  <si>
    <t>GCE 03</t>
  </si>
  <si>
    <t>Desconocimiento de la importancia e impacto de las recomendaciones realizadas por la  Oficina de Control Interno y las consecuencias de incumplimiento por los diferentes procesos.</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</si>
  <si>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</si>
  <si>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</si>
  <si>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</si>
  <si>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</si>
  <si>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</si>
  <si>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t>TABLA DE PROBABILIDAD</t>
  </si>
  <si>
    <t>TABLA DE IMPACTO</t>
  </si>
  <si>
    <t>ZOA DE RIESGO</t>
  </si>
  <si>
    <t>TRATAMIENTO RIESGO</t>
  </si>
  <si>
    <t>Aceptar</t>
  </si>
  <si>
    <t>Transferir</t>
  </si>
  <si>
    <t>Muy Alta</t>
  </si>
  <si>
    <t>Evitar</t>
  </si>
  <si>
    <t>La Uaeos cuenta con un solo trámite que es el de la acreditación, este trámite se encuentra completamente racionalizado. No obstante, hay varias normas que regulan el trámite (resolución 227 de 2018, resolución 110 de 2016, resolución 332 de 2017); actualmente los tiempos establecidos en la revisión de las solicitudes del trámite toman 10 días hábiles, y se han detectado posibilidades de reducir pasos y tiempos en la gestión del mismo trámite. A la vez se ha evidenciado la necesidad de ampliar la oferta de programas educativos que pueden acreditar las entidades privadas sin ánimo de lucro con la Uaeos.</t>
  </si>
  <si>
    <r>
      <t xml:space="preserve">Se </t>
    </r>
    <r>
      <rPr>
        <sz val="12"/>
        <color rgb="FF000000"/>
        <rFont val="Arial Narrow"/>
        <family val="2"/>
      </rPr>
      <t>contará con un marco normativo unificado y actualizado del trámite de acreditación</t>
    </r>
  </si>
  <si>
    <t xml:space="preserve">Contar con un marco normativo unificado, actualizado que reduzca tiempos y pasos para hacer el trámite un proceso más ágil y sencillo de gestionar </t>
  </si>
  <si>
    <t xml:space="preserve">Grupo de Educación e Investigación - Nidia Yamile Patiño Cortés
Grupo de Tecnologías de la Información y las Telecomunicaciones TICs - Laura Malaver
Oficina Asesora Jurídica - Marlon Torres </t>
  </si>
  <si>
    <t>nidia.patino@uaeos.gov.co</t>
  </si>
  <si>
    <t>3 Informes de peticiones , quejas y reclamos</t>
  </si>
  <si>
    <t>30/04/2022
30/07/2022
30/11/2022</t>
  </si>
  <si>
    <t xml:space="preserve">2 actividades de socialización realizadas </t>
  </si>
  <si>
    <t>30/10/2022
20/12/2022</t>
  </si>
  <si>
    <t>Grupo de Comunicaciones y Prensa
Gestión Humana</t>
  </si>
  <si>
    <t xml:space="preserve">Maria Cristina Nuñez
Carmen Julia Lizarazo </t>
  </si>
  <si>
    <t>Incluir en el procedimiento de acreditación, dentro del SIGOS, la actuación que debe surtir un profesional en rol de evaluador del trámite de acreditación ante posibles conflictos de interés</t>
  </si>
  <si>
    <t>Número de Procedimientos actualizados</t>
  </si>
  <si>
    <t>Carolina Bonilla
Nidia Patiño</t>
  </si>
  <si>
    <t>Grupo de educación e investigación</t>
  </si>
  <si>
    <t>Actualizado el 25/04/2022</t>
  </si>
  <si>
    <t>Actualizado  25/04/2022</t>
  </si>
  <si>
    <r>
      <t xml:space="preserve">Componente 4: </t>
    </r>
    <r>
      <rPr>
        <b/>
        <sz val="14"/>
        <rFont val="Arial"/>
        <family val="2"/>
      </rPr>
      <t xml:space="preserve">Mecanismos para mejorar el servicio al ciudadano </t>
    </r>
  </si>
  <si>
    <r>
      <t xml:space="preserve">
</t>
    </r>
    <r>
      <rPr>
        <b/>
        <i/>
        <sz val="10"/>
        <rFont val="Arial Narrow"/>
        <family val="2"/>
      </rPr>
      <t>1. Planeación estratégica del servicio al ciudadano</t>
    </r>
  </si>
  <si>
    <t xml:space="preserve">Actualizar  documento de caracterizacion de ciudadanos,  usuarios y grupos de interés </t>
  </si>
  <si>
    <t xml:space="preserve">1 documento actualizado </t>
  </si>
  <si>
    <t>Coordinador(a)  y profesional encargado</t>
  </si>
  <si>
    <t xml:space="preserve">
2. Fortalecimiento del talento humano al servicio del ciudadano</t>
  </si>
  <si>
    <r>
      <t xml:space="preserve">
2.1</t>
    </r>
    <r>
      <rPr>
        <b/>
        <i/>
        <sz val="10"/>
        <color theme="8" tint="-0.249977111117893"/>
        <rFont val="Arial Narrow"/>
        <family val="2"/>
      </rPr>
      <t xml:space="preserve"> </t>
    </r>
  </si>
  <si>
    <t>Actualizado 11/07/2022</t>
  </si>
  <si>
    <t>30/06/2022
20/11/2022</t>
  </si>
  <si>
    <t>Presentar la necesidad a la alta dirección de la creación del grupo interno de Relacionamiento con el ciudadano, en  cumplimiento del artículo 17 de la Ley 2052 de 2020</t>
  </si>
  <si>
    <t>1 Necesidad presentada a la dirección nacional en comité directivo</t>
  </si>
  <si>
    <t>Actualizar el Manual Protocolo Reglamento de servicio al ciudadano  a la normatividad vigente.</t>
  </si>
  <si>
    <t xml:space="preserve">1 Documento actualizado </t>
  </si>
  <si>
    <t xml:space="preserve">
3.5</t>
  </si>
  <si>
    <t xml:space="preserve">
3.6</t>
  </si>
  <si>
    <t xml:space="preserve">
3.7</t>
  </si>
  <si>
    <r>
      <t xml:space="preserve">
</t>
    </r>
    <r>
      <rPr>
        <b/>
        <i/>
        <sz val="10"/>
        <rFont val="Arial Narrow"/>
        <family val="2"/>
      </rPr>
      <t>4. Conocimiento al servicio del ciudadano</t>
    </r>
    <r>
      <rPr>
        <b/>
        <i/>
        <sz val="10"/>
        <color theme="8" tint="-0.249977111117893"/>
        <rFont val="Arial Narrow"/>
        <family val="2"/>
      </rPr>
      <t xml:space="preserve"> </t>
    </r>
  </si>
  <si>
    <t xml:space="preserve">4.1 </t>
  </si>
  <si>
    <t xml:space="preserve">Registrar todas las solicitudes de los ciudadanos en el formato de registro diario  de atención al ciudadano </t>
  </si>
  <si>
    <t>100% de las solicitudes registradas</t>
  </si>
  <si>
    <t>Profesional encargada</t>
  </si>
  <si>
    <t>Diario</t>
  </si>
  <si>
    <t>Diseñar e implementar encuesta web por grupo de valor para identificar la percepción ciudadana frente a la complejidad de los documentos emitidos desde el proceso de servicio al ciudadano</t>
  </si>
  <si>
    <t>1 encuesta web diseñada e implementada</t>
  </si>
  <si>
    <t>Coordinador (a) y profesional encargada</t>
  </si>
  <si>
    <t>5. Evaluación de gestión y medición de la percepción ciudadana</t>
  </si>
  <si>
    <t>Elaborar y publicar informes trimestrales de atención al ciudadano, que incluyan la medición de la satisfacción de los mismos</t>
  </si>
  <si>
    <t>3 informes elaborados y publicados</t>
  </si>
  <si>
    <t xml:space="preserve">15/05/2022
15/07/2022
15/10/2022
</t>
  </si>
  <si>
    <t>3. Gestión de relacionamiento con los ciudadanos</t>
  </si>
  <si>
    <t>DESCRIPCION AVANCE 2 DO CUATRIMESTRE</t>
  </si>
  <si>
    <t>Mensual</t>
  </si>
  <si>
    <t>Actualizado el 14/07/2022</t>
  </si>
  <si>
    <t>Actualizado v3  14-07-2022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</si>
</sst>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d/mm/yyyy;@"/>
  </numFmts>
  <fonts count="61" x14ac:knownFonts="1">
    <font>
      <sz val="11"/>
      <color theme="1"/>
      <name val="Calibri"/>
      <family val="2"/>
      <scheme val="minor"/>
    </font>
    <font>
      <sz val="11"/>
      <color theme="1"/>
      <name val="Calibri"/>
      <family val="2"/>
      <scheme val="minor"/>
    </font>
    <font>
      <sz val="11"/>
      <color theme="1"/>
      <name val="Arial"/>
      <family val="2"/>
    </font>
    <font>
      <b/>
      <sz val="14"/>
      <color theme="0"/>
      <name val="Arial"/>
      <family val="2"/>
    </font>
    <font>
      <b/>
      <sz val="14"/>
      <color rgb="FF000000"/>
      <name val="Arial"/>
      <family val="2"/>
    </font>
    <font>
      <b/>
      <sz val="11"/>
      <color theme="1"/>
      <name val="Arial"/>
      <family val="2"/>
    </font>
    <font>
      <b/>
      <sz val="9"/>
      <color theme="1"/>
      <name val="Arial"/>
      <family val="2"/>
    </font>
    <font>
      <sz val="8"/>
      <color theme="1"/>
      <name val="Arial"/>
      <family val="2"/>
    </font>
    <font>
      <b/>
      <i/>
      <sz val="10"/>
      <color rgb="FF000000"/>
      <name val="Arial Narrow"/>
      <family val="2"/>
    </font>
    <font>
      <b/>
      <i/>
      <sz val="10"/>
      <name val="Arial Narrow"/>
      <family val="2"/>
    </font>
    <font>
      <i/>
      <sz val="10"/>
      <name val="Arial Narrow"/>
      <family val="2"/>
    </font>
    <font>
      <sz val="10"/>
      <color theme="1"/>
      <name val="Arial Narrow"/>
      <family val="2"/>
    </font>
    <font>
      <u/>
      <sz val="11"/>
      <color theme="10"/>
      <name val="Calibri"/>
      <family val="2"/>
      <scheme val="minor"/>
    </font>
    <font>
      <sz val="11"/>
      <color theme="1"/>
      <name val="Calibri Light"/>
      <family val="2"/>
      <scheme val="major"/>
    </font>
    <font>
      <sz val="10"/>
      <name val="Arial"/>
      <family val="2"/>
    </font>
    <font>
      <b/>
      <sz val="11"/>
      <color theme="1"/>
      <name val="Calibri Light"/>
      <family val="2"/>
      <scheme val="major"/>
    </font>
    <font>
      <b/>
      <sz val="16"/>
      <color indexed="8"/>
      <name val="Arial Narrow"/>
      <family val="2"/>
    </font>
    <font>
      <b/>
      <sz val="11"/>
      <color indexed="8"/>
      <name val="Arial Narrow"/>
      <family val="2"/>
    </font>
    <font>
      <sz val="11"/>
      <name val="Arial Narrow"/>
      <family val="2"/>
    </font>
    <font>
      <b/>
      <sz val="11"/>
      <name val="Arial Narrow"/>
      <family val="2"/>
    </font>
    <font>
      <sz val="11"/>
      <color theme="1"/>
      <name val="Arial Narrow"/>
      <family val="2"/>
    </font>
    <font>
      <sz val="12"/>
      <color rgb="FF0070C0"/>
      <name val="Arial Narrow"/>
      <family val="2"/>
    </font>
    <font>
      <sz val="12"/>
      <color theme="1"/>
      <name val="Arial Narrow"/>
      <family val="2"/>
    </font>
    <font>
      <sz val="12"/>
      <color indexed="81"/>
      <name val="Tahoma"/>
      <family val="2"/>
    </font>
    <font>
      <sz val="10"/>
      <color indexed="81"/>
      <name val="Tahoma"/>
      <family val="2"/>
    </font>
    <font>
      <sz val="9"/>
      <color indexed="81"/>
      <name val="Tahoma"/>
      <family val="2"/>
    </font>
    <font>
      <b/>
      <sz val="9"/>
      <color indexed="81"/>
      <name val="Tahoma"/>
      <family val="2"/>
    </font>
    <font>
      <sz val="12"/>
      <name val="Arial Narrow"/>
      <family val="2"/>
    </font>
    <font>
      <b/>
      <sz val="16"/>
      <color theme="1"/>
      <name val="Arial Narrow"/>
      <family val="2"/>
    </font>
    <font>
      <b/>
      <i/>
      <sz val="10"/>
      <color theme="1"/>
      <name val="Arial Narrow"/>
      <family val="2"/>
    </font>
    <font>
      <b/>
      <sz val="10"/>
      <color theme="1"/>
      <name val="Arial Narrow"/>
      <family val="2"/>
    </font>
    <font>
      <i/>
      <sz val="10"/>
      <color theme="1"/>
      <name val="Arial Narrow"/>
      <family val="2"/>
    </font>
    <font>
      <b/>
      <sz val="12"/>
      <color rgb="FF000000"/>
      <name val="Arial Narrow"/>
      <family val="2"/>
    </font>
    <font>
      <b/>
      <sz val="10"/>
      <color rgb="FF000000"/>
      <name val="Arial Narrow"/>
      <family val="2"/>
    </font>
    <font>
      <i/>
      <sz val="10"/>
      <color rgb="FF000000"/>
      <name val="Arial Narrow"/>
      <family val="2"/>
    </font>
    <font>
      <sz val="11"/>
      <name val="Calibri"/>
      <family val="2"/>
      <scheme val="minor"/>
    </font>
    <font>
      <sz val="11"/>
      <color theme="4"/>
      <name val="Calibri"/>
      <family val="2"/>
      <scheme val="minor"/>
    </font>
    <font>
      <b/>
      <sz val="28"/>
      <color rgb="FF3366CC"/>
      <name val="Calibri"/>
      <family val="2"/>
      <scheme val="minor"/>
    </font>
    <font>
      <b/>
      <sz val="16"/>
      <color rgb="FF3366CC"/>
      <name val="Calibri"/>
      <family val="2"/>
      <scheme val="minor"/>
    </font>
    <font>
      <b/>
      <sz val="18"/>
      <color rgb="FF3366CC"/>
      <name val="Calibri"/>
      <family val="2"/>
      <scheme val="minor"/>
    </font>
    <font>
      <b/>
      <sz val="11"/>
      <color rgb="FF0070C0"/>
      <name val="Arial Narrow"/>
      <family val="2"/>
    </font>
    <font>
      <sz val="9"/>
      <color theme="1"/>
      <name val="Calibri"/>
      <family val="2"/>
      <scheme val="minor"/>
    </font>
    <font>
      <sz val="10"/>
      <name val="Arial Narrow"/>
      <family val="2"/>
    </font>
    <font>
      <b/>
      <i/>
      <sz val="11"/>
      <color theme="1"/>
      <name val="Arial Narrow"/>
      <family val="2"/>
    </font>
    <font>
      <b/>
      <sz val="11"/>
      <color theme="1"/>
      <name val="Arial Narrow"/>
      <family val="2"/>
    </font>
    <font>
      <sz val="11"/>
      <color indexed="8"/>
      <name val="Arial Narrow"/>
      <family val="2"/>
    </font>
    <font>
      <b/>
      <sz val="11"/>
      <color indexed="21"/>
      <name val="Arial Narrow"/>
      <family val="2"/>
    </font>
    <font>
      <b/>
      <sz val="11"/>
      <color rgb="FF00B050"/>
      <name val="Arial Narrow"/>
      <family val="2"/>
    </font>
    <font>
      <sz val="24"/>
      <color theme="1"/>
      <name val="Calibri"/>
      <family val="2"/>
      <scheme val="minor"/>
    </font>
    <font>
      <b/>
      <sz val="14"/>
      <color theme="1"/>
      <name val="Arial Narrow"/>
      <family val="2"/>
    </font>
    <font>
      <sz val="10"/>
      <color rgb="FFFF0000"/>
      <name val="Arial Narrow"/>
      <family val="2"/>
    </font>
    <font>
      <sz val="11"/>
      <color rgb="FF000000"/>
      <name val="Arial Narrow"/>
      <family val="2"/>
    </font>
    <font>
      <sz val="11"/>
      <color theme="0"/>
      <name val="Arial Narrow"/>
      <family val="2"/>
    </font>
    <font>
      <sz val="11"/>
      <color rgb="FFFF0000"/>
      <name val="Arial Narrow"/>
      <family val="2"/>
    </font>
    <font>
      <sz val="10"/>
      <color rgb="FF000000"/>
      <name val="Arial Narrow"/>
      <family val="2"/>
    </font>
    <font>
      <sz val="12"/>
      <color rgb="FF000000"/>
      <name val="Arial Narrow"/>
      <family val="2"/>
    </font>
    <font>
      <sz val="11"/>
      <color rgb="FFFFFFFF"/>
      <name val="Arial Narrow"/>
      <family val="2"/>
    </font>
    <font>
      <b/>
      <sz val="18"/>
      <color theme="1"/>
      <name val="Arial Narrow"/>
      <family val="2"/>
    </font>
    <font>
      <b/>
      <sz val="14"/>
      <name val="Arial"/>
      <family val="2"/>
    </font>
    <font>
      <b/>
      <i/>
      <sz val="10"/>
      <color theme="8" tint="-0.249977111117893"/>
      <name val="Arial Narrow"/>
      <family val="2"/>
    </font>
    <font>
      <b/>
      <sz val="11"/>
      <color theme="1"/>
      <name val="Calibri"/>
      <family val="2"/>
      <scheme val="minor"/>
    </font>
  </fonts>
  <fills count="22">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B8CCE4"/>
        <bgColor indexed="64"/>
      </patternFill>
    </fill>
    <fill>
      <patternFill patternType="solid">
        <fgColor rgb="FFB4C6E7"/>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00FF00"/>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rgb="FF44546A"/>
      </left>
      <right/>
      <top/>
      <bottom/>
      <diagonal/>
    </border>
    <border>
      <left style="medium">
        <color rgb="FF44546A"/>
      </left>
      <right/>
      <top style="medium">
        <color indexed="64"/>
      </top>
      <bottom/>
      <diagonal/>
    </border>
    <border>
      <left/>
      <right style="medium">
        <color rgb="FF44546A"/>
      </right>
      <top style="medium">
        <color indexed="64"/>
      </top>
      <bottom/>
      <diagonal/>
    </border>
    <border>
      <left style="medium">
        <color rgb="FF44546A"/>
      </left>
      <right style="medium">
        <color rgb="FF44546A"/>
      </right>
      <top/>
      <bottom/>
      <diagonal/>
    </border>
    <border>
      <left/>
      <right style="medium">
        <color rgb="FF44546A"/>
      </right>
      <top/>
      <bottom/>
      <diagonal/>
    </border>
    <border>
      <left style="double">
        <color theme="8" tint="-0.499984740745262"/>
      </left>
      <right style="medium">
        <color theme="0"/>
      </right>
      <top style="double">
        <color theme="8" tint="-0.499984740745262"/>
      </top>
      <bottom/>
      <diagonal/>
    </border>
    <border>
      <left style="medium">
        <color theme="0"/>
      </left>
      <right style="medium">
        <color theme="0"/>
      </right>
      <top style="double">
        <color theme="8" tint="-0.499984740745262"/>
      </top>
      <bottom/>
      <diagonal/>
    </border>
    <border>
      <left style="medium">
        <color theme="0"/>
      </left>
      <right style="double">
        <color theme="8" tint="-0.499984740745262"/>
      </right>
      <top style="double">
        <color theme="8" tint="-0.499984740745262"/>
      </top>
      <bottom/>
      <diagonal/>
    </border>
    <border>
      <left style="double">
        <color theme="8" tint="-0.499984740745262"/>
      </left>
      <right style="medium">
        <color theme="0"/>
      </right>
      <top/>
      <bottom/>
      <diagonal/>
    </border>
    <border>
      <left style="medium">
        <color theme="0"/>
      </left>
      <right style="medium">
        <color theme="0"/>
      </right>
      <top/>
      <bottom/>
      <diagonal/>
    </border>
    <border>
      <left style="medium">
        <color theme="0"/>
      </left>
      <right style="double">
        <color theme="8" tint="-0.499984740745262"/>
      </right>
      <top/>
      <bottom/>
      <diagonal/>
    </border>
    <border>
      <left style="double">
        <color theme="8" tint="-0.499984740745262"/>
      </left>
      <right style="medium">
        <color theme="0"/>
      </right>
      <top/>
      <bottom style="double">
        <color theme="8" tint="-0.499984740745262"/>
      </bottom>
      <diagonal/>
    </border>
    <border>
      <left style="medium">
        <color theme="0"/>
      </left>
      <right style="medium">
        <color theme="0"/>
      </right>
      <top/>
      <bottom style="double">
        <color theme="8" tint="-0.499984740745262"/>
      </bottom>
      <diagonal/>
    </border>
    <border>
      <left style="medium">
        <color theme="0"/>
      </left>
      <right style="double">
        <color theme="8" tint="-0.499984740745262"/>
      </right>
      <top/>
      <bottom style="double">
        <color theme="8" tint="-0.499984740745262"/>
      </bottom>
      <diagonal/>
    </border>
    <border>
      <left style="medium">
        <color theme="0"/>
      </left>
      <right/>
      <top/>
      <bottom/>
      <diagonal/>
    </border>
    <border>
      <left/>
      <right/>
      <top style="medium">
        <color indexed="64"/>
      </top>
      <bottom style="thin">
        <color indexed="64"/>
      </bottom>
      <diagonal/>
    </border>
    <border>
      <left/>
      <right style="medium">
        <color theme="0"/>
      </right>
      <top/>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dashed">
        <color theme="9" tint="-0.24994659260841701"/>
      </left>
      <right/>
      <top style="dashed">
        <color theme="9" tint="-0.24994659260841701"/>
      </top>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otted">
        <color rgb="FFF79646"/>
      </top>
      <bottom/>
      <diagonal/>
    </border>
    <border>
      <left style="dashed">
        <color theme="9" tint="-0.24994659260841701"/>
      </left>
      <right style="dashed">
        <color theme="9" tint="-0.24994659260841701"/>
      </right>
      <top/>
      <bottom style="dotted">
        <color rgb="FFF79646"/>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style="dashed">
        <color theme="9" tint="-0.24994659260841701"/>
      </right>
      <top/>
      <bottom style="dashed">
        <color theme="9" tint="-0.24994659260841701"/>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12" fillId="0" borderId="0" applyNumberFormat="0" applyFill="0" applyBorder="0" applyAlignment="0" applyProtection="0"/>
    <xf numFmtId="0" fontId="14" fillId="0" borderId="0"/>
    <xf numFmtId="41" fontId="1" fillId="0" borderId="0" applyFont="0" applyFill="0" applyBorder="0" applyAlignment="0" applyProtection="0"/>
  </cellStyleXfs>
  <cellXfs count="658">
    <xf numFmtId="0" fontId="0" fillId="0" borderId="0" xfId="0"/>
    <xf numFmtId="0" fontId="2" fillId="0" borderId="0" xfId="0" applyFont="1"/>
    <xf numFmtId="0" fontId="5" fillId="4" borderId="5"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11" fillId="0" borderId="18" xfId="0" applyFont="1" applyBorder="1"/>
    <xf numFmtId="0" fontId="11" fillId="0" borderId="24" xfId="0" applyFont="1" applyBorder="1"/>
    <xf numFmtId="0" fontId="11" fillId="0" borderId="4" xfId="0" applyFont="1" applyBorder="1"/>
    <xf numFmtId="0" fontId="11" fillId="0" borderId="16" xfId="0" applyFont="1" applyBorder="1"/>
    <xf numFmtId="0" fontId="11" fillId="0" borderId="26" xfId="0" applyFont="1" applyBorder="1"/>
    <xf numFmtId="0" fontId="11" fillId="0" borderId="10" xfId="0" applyFont="1" applyBorder="1"/>
    <xf numFmtId="0" fontId="20" fillId="8" borderId="18" xfId="0" applyFont="1" applyFill="1" applyBorder="1"/>
    <xf numFmtId="9" fontId="20" fillId="5" borderId="18" xfId="1" applyFont="1" applyFill="1" applyBorder="1" applyAlignment="1">
      <alignment horizontal="center" vertical="center"/>
    </xf>
    <xf numFmtId="0" fontId="20" fillId="0" borderId="0" xfId="0" applyFont="1"/>
    <xf numFmtId="0" fontId="30" fillId="6" borderId="24" xfId="0" applyFont="1" applyFill="1" applyBorder="1" applyAlignment="1">
      <alignment horizontal="center" vertical="center" wrapText="1"/>
    </xf>
    <xf numFmtId="9" fontId="11" fillId="5" borderId="17" xfId="1" applyFont="1" applyFill="1" applyBorder="1" applyAlignment="1">
      <alignment horizontal="center" vertical="center"/>
    </xf>
    <xf numFmtId="9" fontId="11" fillId="7" borderId="18" xfId="1" applyFont="1" applyFill="1" applyBorder="1" applyAlignment="1">
      <alignment horizontal="center" vertical="center"/>
    </xf>
    <xf numFmtId="9" fontId="11" fillId="5" borderId="18" xfId="1" applyFont="1" applyFill="1" applyBorder="1" applyAlignment="1">
      <alignment horizontal="center" vertical="center"/>
    </xf>
    <xf numFmtId="0" fontId="13" fillId="0" borderId="18" xfId="0" applyFont="1" applyBorder="1"/>
    <xf numFmtId="0" fontId="30" fillId="6" borderId="18" xfId="0" applyFont="1" applyFill="1" applyBorder="1" applyAlignment="1">
      <alignment horizontal="center" vertical="center" wrapText="1"/>
    </xf>
    <xf numFmtId="0" fontId="10" fillId="0" borderId="18" xfId="0" applyFont="1" applyBorder="1" applyAlignment="1">
      <alignment vertical="center" wrapText="1"/>
    </xf>
    <xf numFmtId="0" fontId="31" fillId="0" borderId="18" xfId="0" applyFont="1" applyBorder="1" applyAlignment="1">
      <alignment horizontal="center" vertical="center" wrapText="1"/>
    </xf>
    <xf numFmtId="1" fontId="11" fillId="7" borderId="18" xfId="1" applyNumberFormat="1" applyFont="1" applyFill="1" applyBorder="1" applyAlignment="1">
      <alignment horizontal="center" vertical="center"/>
    </xf>
    <xf numFmtId="9" fontId="11" fillId="5" borderId="18" xfId="0" applyNumberFormat="1" applyFont="1" applyFill="1" applyBorder="1" applyAlignment="1">
      <alignment horizontal="center" vertical="center"/>
    </xf>
    <xf numFmtId="1" fontId="11" fillId="5" borderId="18" xfId="0" applyNumberFormat="1" applyFont="1" applyFill="1" applyBorder="1" applyAlignment="1">
      <alignment horizontal="center" vertical="center"/>
    </xf>
    <xf numFmtId="0" fontId="31" fillId="0" borderId="18" xfId="0" applyFont="1" applyBorder="1" applyAlignment="1">
      <alignment horizontal="justify" vertical="center" wrapText="1"/>
    </xf>
    <xf numFmtId="0" fontId="10" fillId="0" borderId="18" xfId="0" applyFont="1" applyBorder="1" applyAlignment="1">
      <alignment horizontal="justify" vertical="center" wrapText="1"/>
    </xf>
    <xf numFmtId="0" fontId="10" fillId="0" borderId="18" xfId="0" applyFont="1" applyBorder="1" applyAlignment="1">
      <alignment horizontal="center" vertical="center" wrapText="1"/>
    </xf>
    <xf numFmtId="1" fontId="11" fillId="5" borderId="17" xfId="1" applyNumberFormat="1" applyFont="1" applyFill="1" applyBorder="1" applyAlignment="1">
      <alignment horizontal="center" vertical="center"/>
    </xf>
    <xf numFmtId="1" fontId="11" fillId="5" borderId="18" xfId="1" applyNumberFormat="1" applyFont="1" applyFill="1" applyBorder="1" applyAlignment="1">
      <alignment horizontal="center" vertical="center"/>
    </xf>
    <xf numFmtId="0" fontId="31" fillId="5" borderId="18" xfId="0" applyFont="1" applyFill="1" applyBorder="1" applyAlignment="1">
      <alignment horizontal="center" vertical="center" wrapText="1"/>
    </xf>
    <xf numFmtId="1" fontId="11" fillId="5" borderId="21" xfId="1" applyNumberFormat="1" applyFont="1" applyFill="1" applyBorder="1" applyAlignment="1">
      <alignment horizontal="center" vertical="center"/>
    </xf>
    <xf numFmtId="1" fontId="11" fillId="7" borderId="22" xfId="1" applyNumberFormat="1" applyFont="1" applyFill="1" applyBorder="1" applyAlignment="1">
      <alignment horizontal="center" vertical="center"/>
    </xf>
    <xf numFmtId="1" fontId="11" fillId="5" borderId="22" xfId="0" applyNumberFormat="1" applyFont="1" applyFill="1" applyBorder="1" applyAlignment="1">
      <alignment horizontal="center" vertical="center"/>
    </xf>
    <xf numFmtId="1" fontId="11" fillId="5" borderId="22" xfId="1" applyNumberFormat="1" applyFont="1" applyFill="1" applyBorder="1" applyAlignment="1">
      <alignment horizontal="center" vertical="center"/>
    </xf>
    <xf numFmtId="0" fontId="13" fillId="0" borderId="22" xfId="0" applyFont="1" applyBorder="1"/>
    <xf numFmtId="0" fontId="30" fillId="6" borderId="26"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10" fillId="6" borderId="18" xfId="0" applyFont="1" applyFill="1" applyBorder="1" applyAlignment="1">
      <alignment horizontal="center" vertical="center" wrapText="1"/>
    </xf>
    <xf numFmtId="14" fontId="10" fillId="0" borderId="16" xfId="0" applyNumberFormat="1" applyFont="1" applyBorder="1" applyAlignment="1">
      <alignment horizontal="center" vertical="center" wrapText="1"/>
    </xf>
    <xf numFmtId="0" fontId="0" fillId="0" borderId="18" xfId="0" applyBorder="1"/>
    <xf numFmtId="0" fontId="10" fillId="5" borderId="18" xfId="0" applyFont="1" applyFill="1" applyBorder="1" applyAlignment="1">
      <alignment vertical="center" wrapText="1"/>
    </xf>
    <xf numFmtId="9" fontId="31" fillId="5" borderId="18" xfId="0" applyNumberFormat="1" applyFont="1" applyFill="1" applyBorder="1" applyAlignment="1">
      <alignment horizontal="center" vertical="center" wrapText="1"/>
    </xf>
    <xf numFmtId="0" fontId="30" fillId="5" borderId="22"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11" fillId="5" borderId="43" xfId="0" applyFont="1" applyFill="1" applyBorder="1" applyAlignment="1">
      <alignment horizontal="center" vertical="center"/>
    </xf>
    <xf numFmtId="0" fontId="11" fillId="7" borderId="40" xfId="0" applyFont="1" applyFill="1" applyBorder="1" applyAlignment="1">
      <alignment horizontal="center" vertical="center"/>
    </xf>
    <xf numFmtId="0" fontId="11" fillId="5" borderId="40" xfId="0" applyFont="1" applyFill="1" applyBorder="1" applyAlignment="1">
      <alignment horizontal="center" vertical="center"/>
    </xf>
    <xf numFmtId="9" fontId="11" fillId="5" borderId="40" xfId="0" applyNumberFormat="1" applyFont="1" applyFill="1" applyBorder="1" applyAlignment="1">
      <alignment horizontal="center" vertical="center"/>
    </xf>
    <xf numFmtId="1" fontId="11" fillId="5" borderId="40" xfId="0" applyNumberFormat="1" applyFont="1" applyFill="1" applyBorder="1" applyAlignment="1">
      <alignment horizontal="center" vertical="center"/>
    </xf>
    <xf numFmtId="0" fontId="0" fillId="0" borderId="40" xfId="0" applyBorder="1"/>
    <xf numFmtId="0" fontId="31" fillId="5" borderId="18" xfId="0" applyFont="1" applyFill="1" applyBorder="1" applyAlignment="1">
      <alignment vertical="center" wrapText="1"/>
    </xf>
    <xf numFmtId="0" fontId="10" fillId="5" borderId="18" xfId="0" applyFont="1" applyFill="1" applyBorder="1" applyAlignment="1">
      <alignment horizontal="center" vertical="center" wrapText="1"/>
    </xf>
    <xf numFmtId="0" fontId="11" fillId="5" borderId="17" xfId="0" applyFont="1" applyFill="1" applyBorder="1" applyAlignment="1">
      <alignment horizontal="center" vertical="center"/>
    </xf>
    <xf numFmtId="0" fontId="11" fillId="7" borderId="18" xfId="0" applyFont="1" applyFill="1" applyBorder="1" applyAlignment="1">
      <alignment horizontal="center" vertical="center"/>
    </xf>
    <xf numFmtId="0" fontId="11" fillId="5" borderId="18" xfId="0" applyFont="1" applyFill="1" applyBorder="1" applyAlignment="1">
      <alignment horizontal="center" vertical="center"/>
    </xf>
    <xf numFmtId="2" fontId="11" fillId="5" borderId="18" xfId="0" applyNumberFormat="1" applyFont="1" applyFill="1" applyBorder="1" applyAlignment="1">
      <alignment horizontal="center" vertical="center"/>
    </xf>
    <xf numFmtId="0" fontId="31" fillId="5" borderId="18" xfId="0" applyFont="1" applyFill="1" applyBorder="1" applyAlignment="1">
      <alignment horizontal="justify" vertical="center" wrapText="1"/>
    </xf>
    <xf numFmtId="0" fontId="31" fillId="0" borderId="18" xfId="0" applyFont="1" applyBorder="1" applyAlignment="1">
      <alignment vertical="center" wrapText="1"/>
    </xf>
    <xf numFmtId="0" fontId="11" fillId="0" borderId="17" xfId="0" applyFont="1" applyBorder="1" applyAlignment="1">
      <alignment horizontal="center" vertical="center"/>
    </xf>
    <xf numFmtId="0" fontId="30" fillId="5" borderId="26" xfId="0" applyFont="1" applyFill="1" applyBorder="1" applyAlignment="1">
      <alignment horizontal="center" vertical="center" wrapText="1"/>
    </xf>
    <xf numFmtId="0" fontId="0" fillId="0" borderId="17" xfId="0" applyBorder="1"/>
    <xf numFmtId="0" fontId="29" fillId="4" borderId="22" xfId="0" applyFont="1" applyFill="1" applyBorder="1" applyAlignment="1">
      <alignment horizontal="center" vertical="center"/>
    </xf>
    <xf numFmtId="0" fontId="29" fillId="4" borderId="22" xfId="0" applyFont="1" applyFill="1" applyBorder="1" applyAlignment="1">
      <alignment horizontal="center" vertical="center" wrapText="1"/>
    </xf>
    <xf numFmtId="0" fontId="18" fillId="8" borderId="18" xfId="0" applyFont="1" applyFill="1" applyBorder="1"/>
    <xf numFmtId="0" fontId="20" fillId="5" borderId="17" xfId="0" applyFont="1" applyFill="1" applyBorder="1" applyAlignment="1">
      <alignment horizontal="center" vertical="center"/>
    </xf>
    <xf numFmtId="0" fontId="20" fillId="7" borderId="18" xfId="0" applyFont="1" applyFill="1" applyBorder="1" applyAlignment="1">
      <alignment horizontal="center" vertical="center"/>
    </xf>
    <xf numFmtId="0" fontId="18" fillId="5" borderId="18" xfId="0" applyFont="1" applyFill="1" applyBorder="1" applyAlignment="1">
      <alignment horizontal="center" vertical="center"/>
    </xf>
    <xf numFmtId="0" fontId="18" fillId="7" borderId="18" xfId="0" applyFont="1" applyFill="1" applyBorder="1" applyAlignment="1">
      <alignment horizontal="center" vertical="center"/>
    </xf>
    <xf numFmtId="0" fontId="20" fillId="5" borderId="18" xfId="0" applyFont="1" applyFill="1" applyBorder="1" applyAlignment="1">
      <alignment horizontal="center" vertical="center"/>
    </xf>
    <xf numFmtId="9" fontId="20" fillId="5" borderId="18" xfId="1" applyFont="1" applyFill="1" applyBorder="1" applyAlignment="1">
      <alignment horizontal="left" vertical="center" wrapText="1"/>
    </xf>
    <xf numFmtId="0" fontId="20" fillId="0" borderId="18" xfId="0" applyFont="1" applyBorder="1" applyAlignment="1">
      <alignment horizontal="left" vertical="center" wrapText="1"/>
    </xf>
    <xf numFmtId="9" fontId="20" fillId="5" borderId="17" xfId="1" applyFont="1" applyFill="1" applyBorder="1" applyAlignment="1">
      <alignment horizontal="center" vertical="center"/>
    </xf>
    <xf numFmtId="1" fontId="20" fillId="7" borderId="18" xfId="1" applyNumberFormat="1" applyFont="1" applyFill="1" applyBorder="1" applyAlignment="1">
      <alignment horizontal="center" vertical="center"/>
    </xf>
    <xf numFmtId="9" fontId="18" fillId="5" borderId="18" xfId="1" applyFont="1" applyFill="1" applyBorder="1" applyAlignment="1">
      <alignment horizontal="center" vertical="center"/>
    </xf>
    <xf numFmtId="9" fontId="18" fillId="7" borderId="18" xfId="1" applyFont="1" applyFill="1" applyBorder="1" applyAlignment="1">
      <alignment horizontal="center" vertical="center"/>
    </xf>
    <xf numFmtId="1" fontId="18" fillId="7" borderId="18" xfId="0" applyNumberFormat="1" applyFont="1" applyFill="1" applyBorder="1" applyAlignment="1">
      <alignment horizontal="center" vertical="center"/>
    </xf>
    <xf numFmtId="9" fontId="20" fillId="7" borderId="18" xfId="1" applyFont="1" applyFill="1" applyBorder="1" applyAlignment="1">
      <alignment horizontal="center" vertical="center"/>
    </xf>
    <xf numFmtId="9" fontId="18" fillId="7" borderId="18" xfId="0" applyNumberFormat="1" applyFont="1" applyFill="1" applyBorder="1" applyAlignment="1">
      <alignment horizontal="center" vertical="center"/>
    </xf>
    <xf numFmtId="9" fontId="20" fillId="5" borderId="18" xfId="1" applyFont="1" applyFill="1" applyBorder="1" applyAlignment="1">
      <alignment horizontal="center" vertical="center" wrapText="1"/>
    </xf>
    <xf numFmtId="0" fontId="20" fillId="0" borderId="18" xfId="0" applyFont="1" applyBorder="1" applyAlignment="1">
      <alignment vertical="center" wrapText="1"/>
    </xf>
    <xf numFmtId="0" fontId="18" fillId="0" borderId="0" xfId="0" applyFont="1"/>
    <xf numFmtId="14" fontId="31" fillId="5" borderId="18" xfId="0" applyNumberFormat="1" applyFont="1" applyFill="1" applyBorder="1" applyAlignment="1">
      <alignment horizontal="center" vertical="center" wrapText="1"/>
    </xf>
    <xf numFmtId="0" fontId="29" fillId="6" borderId="18" xfId="0" applyFont="1" applyFill="1" applyBorder="1" applyAlignment="1">
      <alignment horizontal="center" vertical="center"/>
    </xf>
    <xf numFmtId="0" fontId="29" fillId="6" borderId="24" xfId="0" applyFont="1" applyFill="1" applyBorder="1" applyAlignment="1">
      <alignment horizontal="center" vertical="center"/>
    </xf>
    <xf numFmtId="0" fontId="31" fillId="5" borderId="24" xfId="0" applyFont="1" applyFill="1" applyBorder="1" applyAlignment="1">
      <alignment horizontal="justify" vertical="center" wrapText="1"/>
    </xf>
    <xf numFmtId="0" fontId="31" fillId="5" borderId="24" xfId="0" applyFont="1" applyFill="1" applyBorder="1" applyAlignment="1">
      <alignment vertical="center" wrapText="1"/>
    </xf>
    <xf numFmtId="0" fontId="31" fillId="5" borderId="4" xfId="0" applyFont="1" applyFill="1" applyBorder="1" applyAlignment="1">
      <alignment horizontal="center" vertical="center" wrapText="1"/>
    </xf>
    <xf numFmtId="14" fontId="31" fillId="5" borderId="16" xfId="0" applyNumberFormat="1" applyFont="1" applyFill="1" applyBorder="1" applyAlignment="1">
      <alignment horizontal="center" vertical="center" wrapText="1"/>
    </xf>
    <xf numFmtId="0" fontId="31" fillId="5" borderId="16" xfId="0" applyFont="1" applyFill="1" applyBorder="1" applyAlignment="1">
      <alignment horizontal="center" vertical="center" wrapText="1"/>
    </xf>
    <xf numFmtId="0" fontId="31" fillId="5" borderId="26" xfId="0" applyFont="1" applyFill="1" applyBorder="1" applyAlignment="1">
      <alignment horizontal="justify" vertical="center" wrapText="1"/>
    </xf>
    <xf numFmtId="0" fontId="31" fillId="5" borderId="26" xfId="0" applyFont="1" applyFill="1" applyBorder="1" applyAlignment="1">
      <alignment vertical="center" wrapText="1"/>
    </xf>
    <xf numFmtId="14" fontId="31" fillId="5" borderId="10" xfId="0" applyNumberFormat="1" applyFont="1" applyFill="1" applyBorder="1" applyAlignment="1">
      <alignment horizontal="center" vertical="center" wrapText="1"/>
    </xf>
    <xf numFmtId="0" fontId="0" fillId="5" borderId="0" xfId="0" applyFill="1"/>
    <xf numFmtId="0" fontId="0" fillId="12" borderId="18" xfId="0" applyFill="1" applyBorder="1"/>
    <xf numFmtId="0" fontId="8" fillId="11" borderId="45" xfId="0" applyFont="1" applyFill="1" applyBorder="1" applyAlignment="1">
      <alignment horizontal="center" vertical="center"/>
    </xf>
    <xf numFmtId="0" fontId="8" fillId="11" borderId="0" xfId="0" applyFont="1" applyFill="1" applyAlignment="1">
      <alignment horizontal="center" vertical="center" wrapText="1"/>
    </xf>
    <xf numFmtId="0" fontId="8" fillId="11" borderId="48" xfId="0" applyFont="1" applyFill="1" applyBorder="1" applyAlignment="1">
      <alignment horizontal="center" vertical="center" wrapText="1"/>
    </xf>
    <xf numFmtId="0" fontId="8" fillId="11" borderId="49" xfId="0" applyFont="1" applyFill="1" applyBorder="1" applyAlignment="1">
      <alignment horizontal="center" vertical="center"/>
    </xf>
    <xf numFmtId="0" fontId="0" fillId="12" borderId="22" xfId="0" applyFill="1" applyBorder="1"/>
    <xf numFmtId="0" fontId="33" fillId="5" borderId="18" xfId="0" applyFont="1" applyFill="1" applyBorder="1" applyAlignment="1">
      <alignment horizontal="center" vertical="center" wrapText="1"/>
    </xf>
    <xf numFmtId="0" fontId="34" fillId="5" borderId="18" xfId="0" applyFont="1" applyFill="1" applyBorder="1" applyAlignment="1">
      <alignment horizontal="left" vertical="center" wrapText="1"/>
    </xf>
    <xf numFmtId="0" fontId="34" fillId="5" borderId="22" xfId="0" applyFont="1" applyFill="1" applyBorder="1" applyAlignment="1">
      <alignment horizontal="left" vertical="center" wrapText="1"/>
    </xf>
    <xf numFmtId="0" fontId="34" fillId="5" borderId="18" xfId="0" applyFont="1" applyFill="1" applyBorder="1" applyAlignment="1">
      <alignment horizontal="center" vertical="center" wrapText="1"/>
    </xf>
    <xf numFmtId="14" fontId="31" fillId="5" borderId="18" xfId="0" applyNumberFormat="1" applyFont="1" applyFill="1" applyBorder="1" applyAlignment="1">
      <alignment horizontal="center" vertical="center"/>
    </xf>
    <xf numFmtId="0" fontId="0" fillId="5" borderId="17" xfId="0" applyFill="1" applyBorder="1" applyAlignment="1">
      <alignment horizontal="center" vertical="center"/>
    </xf>
    <xf numFmtId="0" fontId="0" fillId="7" borderId="18" xfId="0" applyFill="1" applyBorder="1" applyAlignment="1">
      <alignment horizontal="center" vertical="center"/>
    </xf>
    <xf numFmtId="0" fontId="0" fillId="5" borderId="18" xfId="0" applyFill="1" applyBorder="1" applyAlignment="1">
      <alignment horizontal="center" vertical="center"/>
    </xf>
    <xf numFmtId="0" fontId="0" fillId="5" borderId="18" xfId="0" applyFill="1" applyBorder="1"/>
    <xf numFmtId="9" fontId="0" fillId="7" borderId="18" xfId="0" applyNumberFormat="1" applyFill="1" applyBorder="1" applyAlignment="1">
      <alignment horizontal="center" vertical="center"/>
    </xf>
    <xf numFmtId="0" fontId="8" fillId="11" borderId="18" xfId="0" applyFont="1" applyFill="1" applyBorder="1" applyAlignment="1">
      <alignment horizontal="center" vertical="center" wrapText="1"/>
    </xf>
    <xf numFmtId="0" fontId="8" fillId="11" borderId="18" xfId="0" applyFont="1" applyFill="1" applyBorder="1" applyAlignment="1">
      <alignment vertical="center" wrapText="1"/>
    </xf>
    <xf numFmtId="0" fontId="34" fillId="5" borderId="18" xfId="0" applyFont="1" applyFill="1" applyBorder="1" applyAlignment="1">
      <alignment horizontal="center" vertical="center"/>
    </xf>
    <xf numFmtId="0" fontId="29" fillId="0" borderId="18" xfId="0" applyFont="1" applyBorder="1" applyAlignment="1">
      <alignment horizontal="center" vertical="center" wrapText="1"/>
    </xf>
    <xf numFmtId="0" fontId="29" fillId="0" borderId="18" xfId="0" applyFont="1" applyBorder="1" applyAlignment="1">
      <alignment horizontal="center" vertical="center"/>
    </xf>
    <xf numFmtId="0" fontId="29" fillId="0" borderId="35" xfId="0" applyFont="1" applyBorder="1" applyAlignment="1">
      <alignment horizontal="center" vertical="center" wrapText="1"/>
    </xf>
    <xf numFmtId="0" fontId="11" fillId="8" borderId="9" xfId="0" applyFont="1" applyFill="1" applyBorder="1"/>
    <xf numFmtId="0" fontId="11" fillId="8" borderId="26" xfId="0" applyFont="1" applyFill="1" applyBorder="1"/>
    <xf numFmtId="1" fontId="31" fillId="0" borderId="18" xfId="0" applyNumberFormat="1" applyFont="1" applyBorder="1" applyAlignment="1">
      <alignment horizontal="center" vertical="center"/>
    </xf>
    <xf numFmtId="0" fontId="31" fillId="0" borderId="18" xfId="0" applyFont="1" applyBorder="1" applyAlignment="1">
      <alignment horizontal="left" vertical="center" wrapText="1"/>
    </xf>
    <xf numFmtId="14" fontId="31" fillId="0" borderId="35" xfId="0" applyNumberFormat="1" applyFont="1" applyBorder="1" applyAlignment="1">
      <alignment horizontal="center" vertical="center"/>
    </xf>
    <xf numFmtId="9" fontId="11" fillId="5" borderId="39" xfId="1" applyFont="1" applyFill="1" applyBorder="1" applyAlignment="1">
      <alignment horizontal="center" vertical="center"/>
    </xf>
    <xf numFmtId="9" fontId="11" fillId="7" borderId="40" xfId="1" applyFont="1" applyFill="1" applyBorder="1" applyAlignment="1">
      <alignment horizontal="center" vertical="center"/>
    </xf>
    <xf numFmtId="9" fontId="11" fillId="5" borderId="40" xfId="1" applyFont="1" applyFill="1" applyBorder="1" applyAlignment="1">
      <alignment horizontal="center" vertical="center"/>
    </xf>
    <xf numFmtId="1" fontId="11" fillId="7" borderId="40" xfId="1" applyNumberFormat="1" applyFont="1" applyFill="1" applyBorder="1" applyAlignment="1">
      <alignment horizontal="center" vertical="center"/>
    </xf>
    <xf numFmtId="1" fontId="11" fillId="5" borderId="40" xfId="1" applyNumberFormat="1" applyFont="1" applyFill="1" applyBorder="1" applyAlignment="1">
      <alignment horizontal="center" vertical="center"/>
    </xf>
    <xf numFmtId="0" fontId="13" fillId="0" borderId="43" xfId="0" applyFont="1" applyBorder="1" applyAlignment="1">
      <alignment wrapText="1"/>
    </xf>
    <xf numFmtId="0" fontId="13" fillId="0" borderId="40" xfId="0" applyFont="1" applyBorder="1" applyAlignment="1">
      <alignment wrapText="1"/>
    </xf>
    <xf numFmtId="1" fontId="31" fillId="0" borderId="18" xfId="0" applyNumberFormat="1" applyFont="1" applyBorder="1" applyAlignment="1">
      <alignment horizontal="center" vertical="center" wrapText="1"/>
    </xf>
    <xf numFmtId="14" fontId="31" fillId="5" borderId="35" xfId="0" applyNumberFormat="1" applyFont="1" applyFill="1" applyBorder="1" applyAlignment="1">
      <alignment horizontal="center" vertical="center" wrapText="1"/>
    </xf>
    <xf numFmtId="9" fontId="11" fillId="5" borderId="15" xfId="1" applyFont="1" applyFill="1" applyBorder="1" applyAlignment="1">
      <alignment horizontal="center" vertical="center"/>
    </xf>
    <xf numFmtId="0" fontId="30" fillId="0" borderId="18" xfId="0" applyFont="1" applyBorder="1" applyAlignment="1">
      <alignment horizontal="center" vertical="center" wrapText="1"/>
    </xf>
    <xf numFmtId="14" fontId="31" fillId="0" borderId="35" xfId="0" applyNumberFormat="1" applyFont="1" applyBorder="1" applyAlignment="1">
      <alignment horizontal="center" vertical="center" wrapText="1"/>
    </xf>
    <xf numFmtId="1" fontId="11" fillId="5" borderId="15" xfId="1" applyNumberFormat="1" applyFont="1" applyFill="1" applyBorder="1" applyAlignment="1">
      <alignment horizontal="center" vertical="center"/>
    </xf>
    <xf numFmtId="0" fontId="0" fillId="0" borderId="15" xfId="0" applyBorder="1"/>
    <xf numFmtId="0" fontId="31" fillId="5" borderId="18" xfId="0" applyFont="1" applyFill="1" applyBorder="1" applyAlignment="1">
      <alignment horizontal="left" vertical="center" wrapText="1"/>
    </xf>
    <xf numFmtId="1" fontId="10" fillId="5" borderId="18" xfId="0" applyNumberFormat="1" applyFont="1" applyFill="1" applyBorder="1" applyAlignment="1">
      <alignment horizontal="center" vertical="center" wrapText="1"/>
    </xf>
    <xf numFmtId="0" fontId="31" fillId="5" borderId="35" xfId="0" applyFont="1" applyFill="1" applyBorder="1" applyAlignment="1">
      <alignment horizontal="center" vertical="center" wrapText="1"/>
    </xf>
    <xf numFmtId="9" fontId="11" fillId="5" borderId="16" xfId="1" applyFont="1" applyFill="1" applyBorder="1" applyAlignment="1">
      <alignment horizontal="center" vertical="center"/>
    </xf>
    <xf numFmtId="1" fontId="11" fillId="5" borderId="9" xfId="1" applyNumberFormat="1" applyFont="1" applyFill="1" applyBorder="1" applyAlignment="1">
      <alignment horizontal="center" vertical="center"/>
    </xf>
    <xf numFmtId="1" fontId="11" fillId="7" borderId="26" xfId="1" applyNumberFormat="1" applyFont="1" applyFill="1" applyBorder="1" applyAlignment="1">
      <alignment horizontal="center" vertical="center"/>
    </xf>
    <xf numFmtId="1" fontId="11" fillId="5" borderId="26" xfId="1" applyNumberFormat="1" applyFont="1" applyFill="1" applyBorder="1" applyAlignment="1">
      <alignment horizontal="center" vertical="center"/>
    </xf>
    <xf numFmtId="9" fontId="11" fillId="7" borderId="26" xfId="1" applyFont="1" applyFill="1" applyBorder="1" applyAlignment="1">
      <alignment horizontal="center" vertical="center"/>
    </xf>
    <xf numFmtId="9" fontId="11" fillId="5" borderId="10" xfId="1" applyFont="1" applyFill="1" applyBorder="1" applyAlignment="1">
      <alignment horizontal="center" vertical="center"/>
    </xf>
    <xf numFmtId="14" fontId="0" fillId="0" borderId="0" xfId="0" applyNumberFormat="1"/>
    <xf numFmtId="0" fontId="35" fillId="0" borderId="0" xfId="0" applyFont="1"/>
    <xf numFmtId="9" fontId="0" fillId="0" borderId="0" xfId="0" applyNumberFormat="1" applyAlignment="1">
      <alignment horizontal="center" vertical="center"/>
    </xf>
    <xf numFmtId="1" fontId="0" fillId="7" borderId="18" xfId="0" applyNumberFormat="1" applyFill="1" applyBorder="1" applyAlignment="1">
      <alignment horizontal="center" vertical="center"/>
    </xf>
    <xf numFmtId="1" fontId="0" fillId="5" borderId="17" xfId="0" applyNumberFormat="1" applyFill="1" applyBorder="1" applyAlignment="1">
      <alignment horizontal="center" vertical="center"/>
    </xf>
    <xf numFmtId="1" fontId="0" fillId="7" borderId="18" xfId="1" applyNumberFormat="1" applyFont="1" applyFill="1" applyBorder="1" applyAlignment="1">
      <alignment horizontal="center" vertical="center"/>
    </xf>
    <xf numFmtId="1" fontId="0" fillId="5" borderId="18" xfId="0" applyNumberFormat="1" applyFill="1" applyBorder="1" applyAlignment="1">
      <alignment horizontal="center" vertical="center"/>
    </xf>
    <xf numFmtId="0" fontId="0" fillId="0" borderId="50" xfId="0" applyBorder="1"/>
    <xf numFmtId="0" fontId="0" fillId="0" borderId="51" xfId="0" applyBorder="1"/>
    <xf numFmtId="0" fontId="36" fillId="0" borderId="51" xfId="0" applyFont="1" applyBorder="1"/>
    <xf numFmtId="41" fontId="36" fillId="0" borderId="51" xfId="4" applyFont="1" applyFill="1" applyBorder="1"/>
    <xf numFmtId="41" fontId="36" fillId="0" borderId="52" xfId="4" applyFont="1" applyFill="1" applyBorder="1"/>
    <xf numFmtId="0" fontId="0" fillId="0" borderId="53" xfId="0" applyBorder="1"/>
    <xf numFmtId="0" fontId="0" fillId="0" borderId="54" xfId="0" applyBorder="1"/>
    <xf numFmtId="0" fontId="36" fillId="0" borderId="54" xfId="0" applyFont="1" applyBorder="1"/>
    <xf numFmtId="41" fontId="36" fillId="0" borderId="54" xfId="4" applyFont="1" applyFill="1" applyBorder="1"/>
    <xf numFmtId="41" fontId="36" fillId="0" borderId="55" xfId="4" applyFont="1" applyFill="1" applyBorder="1"/>
    <xf numFmtId="41" fontId="38" fillId="0" borderId="54" xfId="4" applyFont="1" applyFill="1" applyBorder="1" applyAlignment="1">
      <alignment horizontal="center" vertical="center"/>
    </xf>
    <xf numFmtId="41" fontId="0" fillId="0" borderId="54" xfId="4" applyFont="1" applyFill="1" applyBorder="1" applyAlignment="1" applyProtection="1">
      <alignment wrapText="1"/>
      <protection hidden="1"/>
    </xf>
    <xf numFmtId="41" fontId="0" fillId="0" borderId="54" xfId="4" applyFont="1" applyFill="1" applyBorder="1" applyProtection="1">
      <protection hidden="1"/>
    </xf>
    <xf numFmtId="41" fontId="0" fillId="0" borderId="55" xfId="4" applyFont="1" applyFill="1" applyBorder="1" applyProtection="1">
      <protection hidden="1"/>
    </xf>
    <xf numFmtId="41" fontId="0" fillId="0" borderId="54" xfId="4" applyFont="1" applyFill="1" applyBorder="1"/>
    <xf numFmtId="0" fontId="0" fillId="0" borderId="0" xfId="0" applyAlignment="1">
      <alignment wrapText="1"/>
    </xf>
    <xf numFmtId="0" fontId="0" fillId="0" borderId="55" xfId="0" applyBorder="1"/>
    <xf numFmtId="0" fontId="0" fillId="0" borderId="56" xfId="0" applyBorder="1"/>
    <xf numFmtId="0" fontId="0" fillId="0" borderId="57" xfId="0" applyBorder="1"/>
    <xf numFmtId="0" fontId="0" fillId="0" borderId="58" xfId="0" applyBorder="1"/>
    <xf numFmtId="0" fontId="41" fillId="0" borderId="59" xfId="0" applyFont="1" applyBorder="1"/>
    <xf numFmtId="0" fontId="41" fillId="0" borderId="0" xfId="0" applyFont="1"/>
    <xf numFmtId="0" fontId="42" fillId="5" borderId="18" xfId="0" applyFont="1" applyFill="1" applyBorder="1" applyAlignment="1" applyProtection="1">
      <alignment horizontal="left" vertical="center" wrapText="1"/>
      <protection hidden="1"/>
    </xf>
    <xf numFmtId="9" fontId="0" fillId="5" borderId="18" xfId="0" applyNumberFormat="1" applyFill="1" applyBorder="1" applyAlignment="1">
      <alignment horizontal="center" vertical="center"/>
    </xf>
    <xf numFmtId="0" fontId="20" fillId="5" borderId="0" xfId="3" applyFont="1" applyFill="1"/>
    <xf numFmtId="0" fontId="18" fillId="5" borderId="0" xfId="3" applyFont="1" applyFill="1"/>
    <xf numFmtId="0" fontId="18" fillId="5" borderId="11" xfId="3" applyFont="1" applyFill="1" applyBorder="1"/>
    <xf numFmtId="0" fontId="17" fillId="5" borderId="0" xfId="3" applyFont="1" applyFill="1" applyAlignment="1">
      <alignment vertical="center" wrapText="1"/>
    </xf>
    <xf numFmtId="0" fontId="45" fillId="5" borderId="11" xfId="3" applyFont="1" applyFill="1" applyBorder="1" applyAlignment="1">
      <alignment horizontal="justify" vertical="top" wrapText="1"/>
    </xf>
    <xf numFmtId="0" fontId="46" fillId="5" borderId="0" xfId="3" applyFont="1" applyFill="1" applyAlignment="1">
      <alignment horizontal="center" vertical="center" wrapText="1"/>
    </xf>
    <xf numFmtId="0" fontId="17" fillId="5" borderId="0" xfId="3" applyFont="1" applyFill="1" applyAlignment="1">
      <alignment horizontal="right" vertical="center" wrapText="1"/>
    </xf>
    <xf numFmtId="0" fontId="17" fillId="5" borderId="18" xfId="3" applyFont="1" applyFill="1" applyBorder="1" applyAlignment="1">
      <alignment horizontal="center" vertical="center" wrapText="1"/>
    </xf>
    <xf numFmtId="0" fontId="18" fillId="5" borderId="14" xfId="3" applyFont="1" applyFill="1" applyBorder="1"/>
    <xf numFmtId="0" fontId="17" fillId="5" borderId="11" xfId="3" applyFont="1" applyFill="1" applyBorder="1" applyAlignment="1">
      <alignment horizontal="justify" vertical="top" wrapText="1"/>
    </xf>
    <xf numFmtId="0" fontId="17" fillId="5" borderId="0" xfId="3" applyFont="1" applyFill="1" applyAlignment="1">
      <alignment horizontal="left" vertical="center" wrapText="1"/>
    </xf>
    <xf numFmtId="0" fontId="17" fillId="5" borderId="0" xfId="3" applyFont="1" applyFill="1" applyAlignment="1">
      <alignment horizontal="center" vertical="center" wrapText="1"/>
    </xf>
    <xf numFmtId="0" fontId="19" fillId="5" borderId="18" xfId="3" applyFont="1" applyFill="1" applyBorder="1" applyAlignment="1">
      <alignment horizontal="center" vertical="center" wrapText="1"/>
    </xf>
    <xf numFmtId="0" fontId="17" fillId="5" borderId="11" xfId="3" applyFont="1" applyFill="1" applyBorder="1" applyAlignment="1">
      <alignment horizontal="left" vertical="center" wrapText="1"/>
    </xf>
    <xf numFmtId="0" fontId="17" fillId="5" borderId="0" xfId="3" applyFont="1" applyFill="1" applyAlignment="1">
      <alignment horizontal="left" vertical="top" wrapText="1"/>
    </xf>
    <xf numFmtId="0" fontId="21" fillId="5" borderId="39" xfId="3" applyFont="1" applyFill="1" applyBorder="1" applyAlignment="1" applyProtection="1">
      <alignment horizontal="center" vertical="center" wrapText="1"/>
      <protection locked="0"/>
    </xf>
    <xf numFmtId="0" fontId="20" fillId="5" borderId="0" xfId="3" applyFont="1" applyFill="1" applyAlignment="1">
      <alignment horizontal="justify" vertical="top" wrapText="1"/>
    </xf>
    <xf numFmtId="0" fontId="44" fillId="5" borderId="0" xfId="3" applyFont="1" applyFill="1" applyAlignment="1">
      <alignment horizontal="justify" vertical="top" wrapText="1"/>
    </xf>
    <xf numFmtId="0" fontId="44" fillId="5" borderId="0" xfId="3" applyFont="1" applyFill="1" applyAlignment="1">
      <alignment vertical="top" wrapText="1"/>
    </xf>
    <xf numFmtId="0" fontId="44" fillId="5" borderId="14" xfId="3" applyFont="1" applyFill="1" applyBorder="1" applyAlignment="1">
      <alignment vertical="top" wrapText="1"/>
    </xf>
    <xf numFmtId="0" fontId="44" fillId="5" borderId="0" xfId="3" applyFont="1" applyFill="1" applyAlignment="1">
      <alignment horizontal="left" vertical="center" wrapText="1"/>
    </xf>
    <xf numFmtId="0" fontId="20" fillId="5" borderId="0" xfId="3" applyFont="1" applyFill="1" applyAlignment="1" applyProtection="1">
      <alignment horizontal="center" vertical="top" wrapText="1"/>
      <protection locked="0"/>
    </xf>
    <xf numFmtId="0" fontId="47" fillId="5" borderId="0" xfId="3" applyFont="1" applyFill="1" applyAlignment="1">
      <alignment vertical="center" wrapText="1"/>
    </xf>
    <xf numFmtId="0" fontId="45" fillId="5" borderId="0" xfId="3" applyFont="1" applyFill="1" applyAlignment="1">
      <alignment vertical="top" wrapText="1"/>
    </xf>
    <xf numFmtId="0" fontId="17" fillId="5" borderId="0" xfId="3" applyFont="1" applyFill="1" applyAlignment="1">
      <alignment horizontal="right" vertical="top" wrapText="1"/>
    </xf>
    <xf numFmtId="0" fontId="17" fillId="5" borderId="14" xfId="3" applyFont="1" applyFill="1" applyBorder="1" applyAlignment="1">
      <alignment horizontal="right" vertical="top" wrapText="1"/>
    </xf>
    <xf numFmtId="0" fontId="17" fillId="5" borderId="11" xfId="3" applyFont="1" applyFill="1" applyBorder="1" applyAlignment="1">
      <alignment vertical="center" wrapText="1"/>
    </xf>
    <xf numFmtId="0" fontId="45" fillId="5" borderId="0" xfId="3" applyFont="1" applyFill="1" applyAlignment="1" applyProtection="1">
      <alignment horizontal="center" vertical="top" wrapText="1"/>
      <protection locked="0"/>
    </xf>
    <xf numFmtId="0" fontId="19" fillId="5" borderId="31" xfId="3" applyFont="1" applyFill="1" applyBorder="1" applyAlignment="1">
      <alignment horizontal="left"/>
    </xf>
    <xf numFmtId="0" fontId="19" fillId="5" borderId="32" xfId="3" applyFont="1" applyFill="1" applyBorder="1" applyAlignment="1">
      <alignment horizontal="left"/>
    </xf>
    <xf numFmtId="0" fontId="17" fillId="5" borderId="32" xfId="3" applyFont="1" applyFill="1" applyBorder="1" applyAlignment="1">
      <alignment horizontal="left" vertical="top" wrapText="1"/>
    </xf>
    <xf numFmtId="0" fontId="18" fillId="5" borderId="32" xfId="3" applyFont="1" applyFill="1" applyBorder="1"/>
    <xf numFmtId="0" fontId="18" fillId="5" borderId="33" xfId="3" applyFont="1" applyFill="1" applyBorder="1"/>
    <xf numFmtId="0" fontId="19" fillId="5" borderId="0" xfId="3" applyFont="1" applyFill="1" applyAlignment="1">
      <alignment horizontal="left" vertical="center" wrapText="1"/>
    </xf>
    <xf numFmtId="0" fontId="45" fillId="5" borderId="0" xfId="3" applyFont="1" applyFill="1" applyAlignment="1">
      <alignment horizontal="justify" vertical="top" wrapText="1"/>
    </xf>
    <xf numFmtId="0" fontId="45" fillId="5" borderId="0" xfId="3" applyFont="1" applyFill="1" applyAlignment="1">
      <alignment horizontal="left" vertical="top" wrapText="1"/>
    </xf>
    <xf numFmtId="0" fontId="45" fillId="5" borderId="0" xfId="3" applyFont="1" applyFill="1" applyAlignment="1">
      <alignment horizontal="center" vertical="top" wrapText="1"/>
    </xf>
    <xf numFmtId="0" fontId="45" fillId="5" borderId="14" xfId="3" applyFont="1" applyFill="1" applyBorder="1" applyAlignment="1">
      <alignment horizontal="center" vertical="top" wrapText="1"/>
    </xf>
    <xf numFmtId="0" fontId="19" fillId="5" borderId="0" xfId="3" applyFont="1" applyFill="1"/>
    <xf numFmtId="14" fontId="18" fillId="5" borderId="0" xfId="3" applyNumberFormat="1" applyFont="1" applyFill="1" applyAlignment="1">
      <alignment horizontal="left"/>
    </xf>
    <xf numFmtId="0" fontId="18" fillId="5" borderId="31" xfId="3" applyFont="1" applyFill="1" applyBorder="1"/>
    <xf numFmtId="0" fontId="19" fillId="3" borderId="22" xfId="3" applyFont="1" applyFill="1" applyBorder="1" applyAlignment="1">
      <alignment horizontal="center" vertical="center" wrapText="1"/>
    </xf>
    <xf numFmtId="0" fontId="19" fillId="3" borderId="38" xfId="3" applyFont="1" applyFill="1" applyBorder="1" applyAlignment="1">
      <alignment horizontal="center" vertical="center" wrapText="1"/>
    </xf>
    <xf numFmtId="0" fontId="20" fillId="3" borderId="22" xfId="0" applyFont="1" applyFill="1" applyBorder="1"/>
    <xf numFmtId="0" fontId="18" fillId="5" borderId="6" xfId="3" applyFont="1" applyFill="1" applyBorder="1"/>
    <xf numFmtId="0" fontId="17" fillId="5" borderId="30" xfId="3" applyFont="1" applyFill="1" applyBorder="1" applyAlignment="1">
      <alignment vertical="center" wrapText="1"/>
    </xf>
    <xf numFmtId="0" fontId="19" fillId="5" borderId="30" xfId="3" applyFont="1" applyFill="1" applyBorder="1" applyAlignment="1">
      <alignment horizontal="center" vertical="center" wrapText="1"/>
    </xf>
    <xf numFmtId="0" fontId="18" fillId="5" borderId="30" xfId="3" applyFont="1" applyFill="1" applyBorder="1"/>
    <xf numFmtId="0" fontId="18" fillId="5" borderId="13" xfId="3" applyFont="1" applyFill="1" applyBorder="1"/>
    <xf numFmtId="0" fontId="17" fillId="5" borderId="32" xfId="3" applyFont="1" applyFill="1" applyBorder="1" applyAlignment="1">
      <alignment horizontal="center" vertical="top" wrapText="1"/>
    </xf>
    <xf numFmtId="0" fontId="17" fillId="5" borderId="32" xfId="3" applyFont="1" applyFill="1" applyBorder="1" applyAlignment="1">
      <alignment horizontal="justify" vertical="top" wrapText="1"/>
    </xf>
    <xf numFmtId="1" fontId="20" fillId="5" borderId="17" xfId="1" applyNumberFormat="1" applyFont="1" applyFill="1" applyBorder="1" applyAlignment="1">
      <alignment horizontal="center" vertical="center"/>
    </xf>
    <xf numFmtId="1" fontId="18" fillId="5" borderId="18" xfId="1" applyNumberFormat="1" applyFont="1" applyFill="1" applyBorder="1" applyAlignment="1">
      <alignment horizontal="center" vertical="center"/>
    </xf>
    <xf numFmtId="1" fontId="18" fillId="7" borderId="18" xfId="1" applyNumberFormat="1" applyFont="1" applyFill="1" applyBorder="1" applyAlignment="1">
      <alignment horizontal="center" vertical="center"/>
    </xf>
    <xf numFmtId="1" fontId="20" fillId="5" borderId="18" xfId="0" applyNumberFormat="1" applyFont="1" applyFill="1" applyBorder="1" applyAlignment="1">
      <alignment horizontal="center" vertical="center"/>
    </xf>
    <xf numFmtId="0" fontId="22" fillId="13" borderId="18" xfId="3" applyFont="1" applyFill="1" applyBorder="1" applyAlignment="1" applyProtection="1">
      <alignment horizontal="center" vertical="center" wrapText="1"/>
      <protection locked="0"/>
    </xf>
    <xf numFmtId="9" fontId="20" fillId="3" borderId="18" xfId="1"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left" vertical="center"/>
    </xf>
    <xf numFmtId="0" fontId="49" fillId="0" borderId="0" xfId="0" applyFont="1" applyAlignment="1">
      <alignment horizontal="left" vertical="center"/>
    </xf>
    <xf numFmtId="0" fontId="20" fillId="5" borderId="62" xfId="0" applyFont="1" applyFill="1" applyBorder="1" applyAlignment="1">
      <alignment horizontal="left" vertical="center"/>
    </xf>
    <xf numFmtId="0" fontId="20" fillId="5" borderId="63" xfId="0" applyFont="1" applyFill="1" applyBorder="1" applyAlignment="1">
      <alignment horizontal="center" vertical="center"/>
    </xf>
    <xf numFmtId="0" fontId="20" fillId="5" borderId="63" xfId="0" applyFont="1" applyFill="1" applyBorder="1"/>
    <xf numFmtId="0" fontId="20" fillId="5" borderId="63" xfId="0" applyFont="1" applyFill="1" applyBorder="1" applyAlignment="1">
      <alignment horizontal="center"/>
    </xf>
    <xf numFmtId="0" fontId="20" fillId="5" borderId="64" xfId="0" applyFont="1" applyFill="1" applyBorder="1"/>
    <xf numFmtId="0" fontId="20" fillId="5" borderId="0" xfId="0" applyFont="1" applyFill="1"/>
    <xf numFmtId="0" fontId="44" fillId="14" borderId="67" xfId="0" applyFont="1" applyFill="1" applyBorder="1" applyAlignment="1">
      <alignment horizontal="center" vertical="center" textRotation="90"/>
    </xf>
    <xf numFmtId="0" fontId="44" fillId="14" borderId="69" xfId="0" applyFont="1" applyFill="1" applyBorder="1" applyAlignment="1">
      <alignment horizontal="center" vertical="center" textRotation="90"/>
    </xf>
    <xf numFmtId="0" fontId="44" fillId="14" borderId="68" xfId="0" applyFont="1" applyFill="1" applyBorder="1" applyAlignment="1">
      <alignment horizontal="center" vertical="center" textRotation="90" wrapText="1"/>
    </xf>
    <xf numFmtId="0" fontId="44" fillId="14" borderId="68" xfId="0" applyFont="1" applyFill="1" applyBorder="1" applyAlignment="1">
      <alignment horizontal="center" vertical="center" textRotation="90"/>
    </xf>
    <xf numFmtId="0" fontId="44" fillId="0" borderId="0" xfId="0" applyFont="1" applyAlignment="1">
      <alignment horizontal="center" vertical="center"/>
    </xf>
    <xf numFmtId="0" fontId="44" fillId="14" borderId="0" xfId="0" applyFont="1" applyFill="1" applyAlignment="1">
      <alignment horizontal="center" vertical="center"/>
    </xf>
    <xf numFmtId="0" fontId="20" fillId="0" borderId="67" xfId="0" applyFont="1" applyBorder="1" applyAlignment="1">
      <alignment horizontal="center" vertical="center"/>
    </xf>
    <xf numFmtId="0" fontId="11" fillId="0" borderId="67" xfId="0" applyFont="1" applyBorder="1" applyAlignment="1">
      <alignment horizontal="justify" vertical="center" wrapText="1"/>
    </xf>
    <xf numFmtId="0" fontId="11" fillId="0" borderId="67" xfId="0" applyFont="1" applyBorder="1" applyAlignment="1">
      <alignment horizontal="center" vertical="center" wrapText="1"/>
    </xf>
    <xf numFmtId="0" fontId="20" fillId="0" borderId="67" xfId="0" applyFont="1" applyBorder="1" applyAlignment="1">
      <alignment horizontal="center" vertical="center" wrapText="1"/>
    </xf>
    <xf numFmtId="0" fontId="51" fillId="5" borderId="73" xfId="0" applyFont="1" applyFill="1" applyBorder="1" applyAlignment="1">
      <alignment horizontal="center" vertical="center" wrapText="1" readingOrder="1"/>
    </xf>
    <xf numFmtId="9" fontId="20" fillId="5" borderId="68" xfId="1" applyFont="1" applyFill="1" applyBorder="1" applyAlignment="1">
      <alignment horizontal="center" vertical="center" wrapText="1"/>
    </xf>
    <xf numFmtId="0" fontId="27" fillId="5" borderId="74" xfId="0" applyFont="1" applyFill="1" applyBorder="1" applyAlignment="1">
      <alignment horizontal="center" vertical="center" wrapText="1" readingOrder="1"/>
    </xf>
    <xf numFmtId="0" fontId="18" fillId="5" borderId="67" xfId="0" applyFont="1" applyFill="1" applyBorder="1" applyAlignment="1">
      <alignment horizontal="center" vertical="center" wrapText="1"/>
    </xf>
    <xf numFmtId="0" fontId="20" fillId="0" borderId="68" xfId="0" applyFont="1" applyBorder="1" applyAlignment="1">
      <alignment horizontal="center" vertical="center"/>
    </xf>
    <xf numFmtId="0" fontId="11" fillId="0" borderId="68" xfId="0" applyFont="1" applyBorder="1" applyAlignment="1">
      <alignment horizontal="justify" vertical="center" wrapText="1"/>
    </xf>
    <xf numFmtId="9" fontId="20" fillId="0" borderId="68" xfId="1" applyFont="1" applyBorder="1" applyAlignment="1">
      <alignment horizontal="center" vertical="center"/>
    </xf>
    <xf numFmtId="0" fontId="20" fillId="0" borderId="68" xfId="0" applyFont="1" applyBorder="1" applyAlignment="1">
      <alignment horizontal="center" vertical="center" textRotation="90"/>
    </xf>
    <xf numFmtId="10" fontId="20" fillId="5" borderId="68" xfId="1" applyNumberFormat="1" applyFont="1" applyFill="1" applyBorder="1" applyAlignment="1">
      <alignment horizontal="center" vertical="center" wrapText="1"/>
    </xf>
    <xf numFmtId="9" fontId="20" fillId="5" borderId="68" xfId="1" applyFont="1" applyFill="1" applyBorder="1" applyAlignment="1">
      <alignment horizontal="center" vertical="center"/>
    </xf>
    <xf numFmtId="0" fontId="52" fillId="15" borderId="68" xfId="0" applyFont="1" applyFill="1" applyBorder="1" applyAlignment="1">
      <alignment horizontal="center" vertical="center" wrapText="1"/>
    </xf>
    <xf numFmtId="0" fontId="20" fillId="0" borderId="67" xfId="0" applyFont="1" applyBorder="1" applyAlignment="1">
      <alignment horizontal="center" vertical="center" textRotation="90"/>
    </xf>
    <xf numFmtId="0" fontId="42" fillId="0" borderId="68" xfId="0" applyFont="1" applyBorder="1" applyAlignment="1">
      <alignment horizontal="justify" vertical="center" wrapText="1"/>
    </xf>
    <xf numFmtId="0" fontId="11" fillId="0" borderId="68" xfId="0" applyFont="1" applyBorder="1" applyAlignment="1">
      <alignment horizontal="center" vertical="center" wrapText="1"/>
    </xf>
    <xf numFmtId="14" fontId="11" fillId="0" borderId="68" xfId="0" applyNumberFormat="1" applyFont="1" applyBorder="1" applyAlignment="1">
      <alignment horizontal="left" vertical="center" wrapText="1"/>
    </xf>
    <xf numFmtId="0" fontId="20" fillId="0" borderId="68"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center" vertical="center" wrapText="1"/>
    </xf>
    <xf numFmtId="9" fontId="20" fillId="5" borderId="68" xfId="0" applyNumberFormat="1" applyFont="1" applyFill="1" applyBorder="1" applyAlignment="1">
      <alignment horizontal="center" vertical="center"/>
    </xf>
    <xf numFmtId="0" fontId="20" fillId="5" borderId="68" xfId="0" applyFont="1" applyFill="1" applyBorder="1" applyAlignment="1">
      <alignment horizontal="center" vertical="center" wrapText="1"/>
    </xf>
    <xf numFmtId="0" fontId="11" fillId="0" borderId="67" xfId="0" applyFont="1" applyBorder="1" applyAlignment="1">
      <alignment horizontal="center" vertical="center" textRotation="90"/>
    </xf>
    <xf numFmtId="0" fontId="20" fillId="5" borderId="68" xfId="0" applyFont="1" applyFill="1" applyBorder="1" applyAlignment="1">
      <alignment horizontal="center" vertical="center"/>
    </xf>
    <xf numFmtId="0" fontId="20" fillId="0" borderId="68" xfId="0" applyFont="1" applyBorder="1" applyAlignment="1" applyProtection="1">
      <alignment horizontal="justify" vertical="center" wrapText="1"/>
      <protection locked="0"/>
    </xf>
    <xf numFmtId="0" fontId="50" fillId="5" borderId="67" xfId="0" applyFont="1" applyFill="1" applyBorder="1" applyAlignment="1" applyProtection="1">
      <alignment horizontal="justify" vertical="center" wrapText="1"/>
      <protection locked="0"/>
    </xf>
    <xf numFmtId="0" fontId="11" fillId="5" borderId="67" xfId="0" applyFont="1" applyFill="1" applyBorder="1" applyAlignment="1" applyProtection="1">
      <alignment horizontal="justify" vertical="center" wrapText="1"/>
      <protection locked="0"/>
    </xf>
    <xf numFmtId="0" fontId="11" fillId="0" borderId="68" xfId="0" applyFont="1" applyBorder="1" applyAlignment="1" applyProtection="1">
      <alignment horizontal="center" vertical="center" wrapText="1"/>
      <protection locked="0"/>
    </xf>
    <xf numFmtId="0" fontId="20" fillId="0" borderId="68" xfId="0" applyFont="1" applyBorder="1" applyAlignment="1" applyProtection="1">
      <alignment horizontal="center" vertical="center" wrapText="1"/>
      <protection locked="0"/>
    </xf>
    <xf numFmtId="9" fontId="20" fillId="5" borderId="68" xfId="1" applyFont="1" applyFill="1" applyBorder="1" applyAlignment="1" applyProtection="1">
      <alignment horizontal="center" vertical="center" wrapText="1"/>
      <protection locked="0"/>
    </xf>
    <xf numFmtId="0" fontId="11" fillId="0" borderId="68" xfId="0" applyFont="1" applyBorder="1" applyAlignment="1" applyProtection="1">
      <alignment horizontal="justify" vertical="center" wrapText="1"/>
      <protection locked="0"/>
    </xf>
    <xf numFmtId="9" fontId="20" fillId="5" borderId="68" xfId="0" applyNumberFormat="1" applyFont="1" applyFill="1" applyBorder="1" applyAlignment="1">
      <alignment horizontal="center" vertical="center" wrapText="1"/>
    </xf>
    <xf numFmtId="14" fontId="20" fillId="0" borderId="68" xfId="0" applyNumberFormat="1" applyFont="1" applyBorder="1" applyAlignment="1">
      <alignment horizontal="left" vertical="center" wrapText="1"/>
    </xf>
    <xf numFmtId="0" fontId="20" fillId="5" borderId="68" xfId="0" applyFont="1" applyFill="1" applyBorder="1" applyAlignment="1" applyProtection="1">
      <alignment horizontal="justify" vertical="center" wrapText="1"/>
      <protection locked="0"/>
    </xf>
    <xf numFmtId="0" fontId="42" fillId="0" borderId="68" xfId="0" applyFont="1" applyBorder="1" applyAlignment="1" applyProtection="1">
      <alignment horizontal="justify" vertical="center" wrapText="1"/>
      <protection locked="0"/>
    </xf>
    <xf numFmtId="9" fontId="20" fillId="5" borderId="0" xfId="1" applyFont="1" applyFill="1" applyBorder="1" applyAlignment="1">
      <alignment horizontal="center" vertical="center" wrapText="1"/>
    </xf>
    <xf numFmtId="0" fontId="20" fillId="0" borderId="68" xfId="0" applyFont="1" applyBorder="1" applyAlignment="1">
      <alignment horizontal="justify" vertical="center" wrapText="1"/>
    </xf>
    <xf numFmtId="0" fontId="11" fillId="5" borderId="68" xfId="0" applyFont="1" applyFill="1" applyBorder="1" applyAlignment="1" applyProtection="1">
      <alignment horizontal="center" vertical="center" wrapText="1"/>
      <protection locked="0"/>
    </xf>
    <xf numFmtId="0" fontId="20" fillId="5" borderId="68" xfId="0" applyFont="1" applyFill="1" applyBorder="1" applyAlignment="1" applyProtection="1">
      <alignment horizontal="center" vertical="center" wrapText="1"/>
      <protection locked="0"/>
    </xf>
    <xf numFmtId="0" fontId="51" fillId="5" borderId="67" xfId="0" applyFont="1" applyFill="1" applyBorder="1" applyAlignment="1">
      <alignment horizontal="center" vertical="center" wrapText="1" readingOrder="1"/>
    </xf>
    <xf numFmtId="0" fontId="18" fillId="0" borderId="68" xfId="0" applyFont="1" applyBorder="1" applyAlignment="1">
      <alignment horizontal="center" vertical="center" wrapText="1"/>
    </xf>
    <xf numFmtId="0" fontId="20" fillId="16" borderId="68" xfId="0" applyFont="1" applyFill="1" applyBorder="1" applyAlignment="1">
      <alignment horizontal="center" vertical="center" wrapText="1"/>
    </xf>
    <xf numFmtId="0" fontId="53" fillId="0" borderId="68" xfId="0" applyFont="1" applyBorder="1" applyAlignment="1">
      <alignment horizontal="justify" vertical="center" wrapText="1"/>
    </xf>
    <xf numFmtId="0" fontId="20" fillId="0" borderId="67" xfId="0" applyFont="1" applyBorder="1" applyAlignment="1">
      <alignment vertical="center" wrapText="1"/>
    </xf>
    <xf numFmtId="9" fontId="20" fillId="0" borderId="68" xfId="0" applyNumberFormat="1" applyFont="1" applyBorder="1" applyAlignment="1">
      <alignment horizontal="center" vertical="center" wrapText="1"/>
    </xf>
    <xf numFmtId="0" fontId="18" fillId="0" borderId="68" xfId="0" applyFont="1" applyBorder="1" applyAlignment="1">
      <alignment horizontal="justify" vertical="center" wrapText="1"/>
    </xf>
    <xf numFmtId="0" fontId="20" fillId="17" borderId="68" xfId="0" applyFont="1" applyFill="1" applyBorder="1" applyAlignment="1">
      <alignment horizontal="center" vertical="center" wrapText="1"/>
    </xf>
    <xf numFmtId="0" fontId="11" fillId="5" borderId="68" xfId="0" applyFont="1" applyFill="1" applyBorder="1" applyAlignment="1">
      <alignment horizontal="justify" vertical="center" wrapText="1"/>
    </xf>
    <xf numFmtId="0" fontId="50" fillId="5" borderId="68" xfId="0" applyFont="1" applyFill="1" applyBorder="1" applyAlignment="1">
      <alignment horizontal="justify" vertical="center" wrapText="1"/>
    </xf>
    <xf numFmtId="9" fontId="18" fillId="5" borderId="74" xfId="1" applyFont="1" applyFill="1" applyBorder="1" applyAlignment="1">
      <alignment horizontal="center" vertical="center" wrapText="1" readingOrder="1"/>
    </xf>
    <xf numFmtId="0" fontId="20" fillId="0" borderId="0" xfId="0" applyFont="1" applyAlignment="1">
      <alignment horizontal="justify" vertical="center" wrapText="1"/>
    </xf>
    <xf numFmtId="0" fontId="51" fillId="5" borderId="70" xfId="0" applyFont="1" applyFill="1" applyBorder="1" applyAlignment="1">
      <alignment horizontal="center" vertical="center" wrapText="1" readingOrder="1"/>
    </xf>
    <xf numFmtId="0" fontId="50" fillId="0" borderId="68" xfId="0" applyFont="1" applyBorder="1" applyAlignment="1">
      <alignment horizontal="justify" vertical="center" wrapText="1"/>
    </xf>
    <xf numFmtId="0" fontId="11" fillId="0" borderId="68" xfId="0" applyFont="1" applyBorder="1" applyAlignment="1">
      <alignment horizontal="justify" vertical="top" wrapText="1"/>
    </xf>
    <xf numFmtId="9" fontId="20" fillId="0" borderId="68" xfId="1" applyFont="1" applyBorder="1" applyAlignment="1">
      <alignment horizontal="center" vertical="center" wrapText="1"/>
    </xf>
    <xf numFmtId="10" fontId="11" fillId="5" borderId="68" xfId="1" applyNumberFormat="1" applyFont="1" applyFill="1" applyBorder="1" applyAlignment="1">
      <alignment horizontal="center" vertical="center" wrapText="1"/>
    </xf>
    <xf numFmtId="9" fontId="11" fillId="5" borderId="68" xfId="1" applyFont="1" applyFill="1" applyBorder="1" applyAlignment="1">
      <alignment horizontal="center" vertical="center" wrapText="1"/>
    </xf>
    <xf numFmtId="0" fontId="11" fillId="5" borderId="68" xfId="0" applyFont="1" applyFill="1" applyBorder="1" applyAlignment="1">
      <alignment horizontal="center" vertical="center" wrapText="1"/>
    </xf>
    <xf numFmtId="0" fontId="20" fillId="0" borderId="69" xfId="0" applyFont="1" applyBorder="1" applyAlignment="1">
      <alignment horizontal="center" vertical="center"/>
    </xf>
    <xf numFmtId="0" fontId="50" fillId="0" borderId="68" xfId="0" applyFont="1" applyBorder="1" applyAlignment="1">
      <alignment horizontal="justify" vertical="top" wrapText="1"/>
    </xf>
    <xf numFmtId="9" fontId="20" fillId="5" borderId="0" xfId="0" applyNumberFormat="1" applyFont="1" applyFill="1" applyAlignment="1">
      <alignment horizontal="center" vertical="center" wrapText="1"/>
    </xf>
    <xf numFmtId="0" fontId="20" fillId="0" borderId="67" xfId="0" applyFont="1" applyBorder="1" applyAlignment="1">
      <alignment horizontal="justify" vertical="center" wrapText="1"/>
    </xf>
    <xf numFmtId="0" fontId="11" fillId="5" borderId="67" xfId="0" applyFont="1" applyFill="1" applyBorder="1" applyAlignment="1">
      <alignment horizontal="justify" vertical="center" wrapText="1"/>
    </xf>
    <xf numFmtId="0" fontId="50" fillId="5" borderId="67" xfId="0" applyFont="1" applyFill="1" applyBorder="1" applyAlignment="1">
      <alignment horizontal="justify" vertical="center" wrapText="1"/>
    </xf>
    <xf numFmtId="9" fontId="20" fillId="5" borderId="67" xfId="1" applyFont="1" applyFill="1" applyBorder="1" applyAlignment="1">
      <alignment horizontal="center" vertical="center" wrapText="1"/>
    </xf>
    <xf numFmtId="9" fontId="20" fillId="0" borderId="68" xfId="1" applyFont="1" applyBorder="1" applyAlignment="1">
      <alignment horizontal="center" vertical="center" textRotation="90"/>
    </xf>
    <xf numFmtId="0" fontId="18" fillId="0" borderId="67" xfId="0" applyFont="1" applyBorder="1" applyAlignment="1">
      <alignment horizontal="justify" vertical="center" wrapText="1"/>
    </xf>
    <xf numFmtId="9" fontId="20" fillId="5" borderId="67" xfId="0" applyNumberFormat="1" applyFont="1" applyFill="1" applyBorder="1" applyAlignment="1">
      <alignment horizontal="center" vertical="center" wrapText="1"/>
    </xf>
    <xf numFmtId="0" fontId="20" fillId="0" borderId="68" xfId="0" applyFont="1" applyBorder="1" applyAlignment="1">
      <alignment horizontal="justify" vertical="top" wrapText="1"/>
    </xf>
    <xf numFmtId="0" fontId="18" fillId="0" borderId="67" xfId="0" applyFont="1" applyBorder="1" applyAlignment="1">
      <alignment horizontal="center" vertical="center" wrapText="1"/>
    </xf>
    <xf numFmtId="10" fontId="18" fillId="5" borderId="65" xfId="1" applyNumberFormat="1" applyFont="1" applyFill="1" applyBorder="1" applyAlignment="1">
      <alignment horizontal="center" vertical="center" wrapText="1" readingOrder="1"/>
    </xf>
    <xf numFmtId="0" fontId="54" fillId="18" borderId="74" xfId="0" applyFont="1" applyFill="1" applyBorder="1" applyAlignment="1">
      <alignment horizontal="center" vertical="center" wrapText="1" readingOrder="1"/>
    </xf>
    <xf numFmtId="9" fontId="11" fillId="5" borderId="68" xfId="1" applyFont="1" applyFill="1" applyBorder="1" applyAlignment="1">
      <alignment horizontal="center" vertical="center"/>
    </xf>
    <xf numFmtId="0" fontId="54" fillId="17" borderId="73" xfId="0" applyFont="1" applyFill="1" applyBorder="1" applyAlignment="1">
      <alignment horizontal="center" vertical="center" wrapText="1" readingOrder="1"/>
    </xf>
    <xf numFmtId="9" fontId="11" fillId="5" borderId="68" xfId="0" applyNumberFormat="1" applyFont="1" applyFill="1" applyBorder="1" applyAlignment="1">
      <alignment horizontal="center" vertical="center"/>
    </xf>
    <xf numFmtId="0" fontId="11" fillId="19" borderId="68" xfId="0" applyFont="1" applyFill="1" applyBorder="1" applyAlignment="1">
      <alignment horizontal="center" vertical="center" wrapText="1"/>
    </xf>
    <xf numFmtId="9" fontId="42" fillId="5" borderId="74" xfId="1" applyFont="1" applyFill="1" applyBorder="1" applyAlignment="1">
      <alignment horizontal="center" vertical="center" wrapText="1" readingOrder="1"/>
    </xf>
    <xf numFmtId="0" fontId="55" fillId="5" borderId="74" xfId="0" applyFont="1" applyFill="1" applyBorder="1" applyAlignment="1">
      <alignment horizontal="center" vertical="center" wrapText="1" readingOrder="1"/>
    </xf>
    <xf numFmtId="9" fontId="20" fillId="5" borderId="68" xfId="1" applyFont="1" applyFill="1" applyBorder="1" applyAlignment="1" applyProtection="1">
      <alignment horizontal="center" vertical="center" wrapText="1"/>
    </xf>
    <xf numFmtId="9" fontId="20" fillId="5" borderId="0" xfId="1" applyFont="1" applyFill="1" applyBorder="1" applyAlignment="1" applyProtection="1">
      <alignment horizontal="center" vertical="center" wrapText="1"/>
    </xf>
    <xf numFmtId="0" fontId="27" fillId="5" borderId="0" xfId="0" applyFont="1" applyFill="1" applyAlignment="1">
      <alignment horizontal="center" vertical="center" wrapText="1" readingOrder="1"/>
    </xf>
    <xf numFmtId="0" fontId="20" fillId="19" borderId="68" xfId="0" applyFont="1" applyFill="1" applyBorder="1" applyAlignment="1">
      <alignment horizontal="center" vertical="center"/>
    </xf>
    <xf numFmtId="0" fontId="20" fillId="19" borderId="0" xfId="0" applyFont="1" applyFill="1" applyAlignment="1">
      <alignment horizontal="center" vertical="center"/>
    </xf>
    <xf numFmtId="0" fontId="44" fillId="0" borderId="18" xfId="0" applyFont="1" applyBorder="1" applyAlignment="1">
      <alignment horizontal="center" vertical="center" wrapText="1"/>
    </xf>
    <xf numFmtId="0" fontId="44" fillId="0" borderId="18" xfId="0" applyFont="1" applyBorder="1"/>
    <xf numFmtId="0" fontId="51" fillId="17" borderId="18" xfId="0" applyFont="1" applyFill="1" applyBorder="1" applyAlignment="1">
      <alignment horizontal="center" vertical="center" wrapText="1" readingOrder="1"/>
    </xf>
    <xf numFmtId="9" fontId="20" fillId="0" borderId="18" xfId="1" applyFont="1" applyBorder="1"/>
    <xf numFmtId="0" fontId="51" fillId="17" borderId="73" xfId="0" applyFont="1" applyFill="1" applyBorder="1" applyAlignment="1">
      <alignment horizontal="center" vertical="center" wrapText="1" readingOrder="1"/>
    </xf>
    <xf numFmtId="0" fontId="20" fillId="17" borderId="18" xfId="0" applyFont="1" applyFill="1" applyBorder="1"/>
    <xf numFmtId="0" fontId="20" fillId="0" borderId="18" xfId="0" applyFont="1" applyBorder="1"/>
    <xf numFmtId="0" fontId="51" fillId="20" borderId="18" xfId="0" applyFont="1" applyFill="1" applyBorder="1" applyAlignment="1">
      <alignment horizontal="center" vertical="center" wrapText="1" readingOrder="1"/>
    </xf>
    <xf numFmtId="0" fontId="51" fillId="21" borderId="74" xfId="0" applyFont="1" applyFill="1" applyBorder="1" applyAlignment="1">
      <alignment horizontal="center" vertical="center" wrapText="1" readingOrder="1"/>
    </xf>
    <xf numFmtId="0" fontId="20" fillId="19" borderId="18" xfId="0" applyFont="1" applyFill="1" applyBorder="1"/>
    <xf numFmtId="0" fontId="20" fillId="0" borderId="18" xfId="0" applyFont="1" applyBorder="1" applyAlignment="1">
      <alignment vertical="center"/>
    </xf>
    <xf numFmtId="0" fontId="51" fillId="19" borderId="18" xfId="0" applyFont="1" applyFill="1" applyBorder="1" applyAlignment="1">
      <alignment horizontal="center" vertical="center" wrapText="1" readingOrder="1"/>
    </xf>
    <xf numFmtId="0" fontId="51" fillId="19" borderId="74" xfId="0" applyFont="1" applyFill="1" applyBorder="1" applyAlignment="1">
      <alignment horizontal="center" vertical="center" wrapText="1" readingOrder="1"/>
    </xf>
    <xf numFmtId="0" fontId="20" fillId="18" borderId="18" xfId="0" applyFont="1" applyFill="1" applyBorder="1"/>
    <xf numFmtId="0" fontId="51" fillId="18" borderId="18" xfId="0" applyFont="1" applyFill="1" applyBorder="1" applyAlignment="1">
      <alignment horizontal="center" vertical="center" wrapText="1" readingOrder="1"/>
    </xf>
    <xf numFmtId="0" fontId="51" fillId="18" borderId="74" xfId="0" applyFont="1" applyFill="1" applyBorder="1" applyAlignment="1">
      <alignment horizontal="center" vertical="center" wrapText="1" readingOrder="1"/>
    </xf>
    <xf numFmtId="0" fontId="20" fillId="15" borderId="18" xfId="0" applyFont="1" applyFill="1" applyBorder="1"/>
    <xf numFmtId="0" fontId="56" fillId="15" borderId="18" xfId="0" applyFont="1" applyFill="1" applyBorder="1" applyAlignment="1">
      <alignment horizontal="center" vertical="center" wrapText="1" readingOrder="1"/>
    </xf>
    <xf numFmtId="0" fontId="56" fillId="15" borderId="74" xfId="0" applyFont="1" applyFill="1" applyBorder="1" applyAlignment="1">
      <alignment horizontal="center" vertical="center" wrapText="1" readingOrder="1"/>
    </xf>
    <xf numFmtId="0" fontId="0" fillId="0" borderId="59" xfId="0" applyBorder="1"/>
    <xf numFmtId="41" fontId="36" fillId="0" borderId="61" xfId="4" applyFont="1" applyFill="1" applyBorder="1"/>
    <xf numFmtId="0" fontId="0" fillId="0" borderId="61" xfId="0" applyBorder="1"/>
    <xf numFmtId="0" fontId="36" fillId="0" borderId="0" xfId="0" applyFont="1"/>
    <xf numFmtId="0" fontId="29" fillId="0" borderId="11" xfId="0" applyFont="1" applyBorder="1" applyAlignment="1">
      <alignment horizontal="center" vertical="center"/>
    </xf>
    <xf numFmtId="0" fontId="29" fillId="9" borderId="18" xfId="0" applyFont="1" applyFill="1" applyBorder="1" applyAlignment="1">
      <alignment vertical="center" wrapText="1"/>
    </xf>
    <xf numFmtId="0" fontId="29" fillId="9" borderId="18" xfId="0" applyFont="1" applyFill="1" applyBorder="1" applyAlignment="1">
      <alignment horizontal="left" vertical="center" wrapText="1"/>
    </xf>
    <xf numFmtId="0" fontId="31" fillId="0" borderId="18" xfId="0" applyFont="1" applyBorder="1" applyAlignment="1">
      <alignment horizontal="justify" vertical="top" wrapText="1"/>
    </xf>
    <xf numFmtId="0" fontId="31" fillId="5" borderId="18" xfId="0" applyFont="1" applyFill="1" applyBorder="1" applyAlignment="1">
      <alignment horizontal="justify" vertical="top" wrapText="1"/>
    </xf>
    <xf numFmtId="0" fontId="10" fillId="5" borderId="18" xfId="0" applyFont="1" applyFill="1" applyBorder="1" applyAlignment="1">
      <alignment horizontal="justify" vertical="top" wrapText="1"/>
    </xf>
    <xf numFmtId="0" fontId="7" fillId="0" borderId="0" xfId="0" applyFont="1"/>
    <xf numFmtId="0" fontId="6" fillId="4" borderId="6" xfId="0" applyFont="1" applyFill="1" applyBorder="1" applyAlignment="1">
      <alignment horizontal="center" vertical="center"/>
    </xf>
    <xf numFmtId="0" fontId="6" fillId="4" borderId="6" xfId="0" applyFont="1" applyFill="1" applyBorder="1" applyAlignment="1">
      <alignment horizontal="left" vertical="center" indent="1"/>
    </xf>
    <xf numFmtId="0" fontId="6" fillId="4" borderId="6" xfId="0" applyFont="1" applyFill="1" applyBorder="1" applyAlignment="1">
      <alignment horizontal="center" vertical="center" wrapText="1"/>
    </xf>
    <xf numFmtId="0" fontId="42" fillId="3" borderId="22" xfId="0" applyFont="1" applyFill="1" applyBorder="1"/>
    <xf numFmtId="0" fontId="9" fillId="5" borderId="24" xfId="0" applyFont="1" applyFill="1" applyBorder="1" applyAlignment="1">
      <alignment horizontal="center" vertical="center"/>
    </xf>
    <xf numFmtId="0" fontId="10" fillId="5" borderId="24" xfId="0" applyFont="1" applyFill="1" applyBorder="1" applyAlignment="1">
      <alignment horizontal="justify" vertical="center" wrapText="1"/>
    </xf>
    <xf numFmtId="0" fontId="10" fillId="5" borderId="24"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1" fillId="7" borderId="24" xfId="0" applyFont="1" applyFill="1" applyBorder="1" applyAlignment="1">
      <alignment horizontal="center" vertical="center"/>
    </xf>
    <xf numFmtId="0" fontId="11" fillId="0" borderId="24" xfId="0" applyFont="1" applyBorder="1" applyAlignment="1">
      <alignment horizontal="center" vertical="center"/>
    </xf>
    <xf numFmtId="0" fontId="9" fillId="5" borderId="26" xfId="0" applyFont="1" applyFill="1" applyBorder="1" applyAlignment="1">
      <alignment horizontal="center" vertical="center"/>
    </xf>
    <xf numFmtId="0" fontId="10" fillId="5" borderId="26" xfId="0" applyFont="1" applyFill="1" applyBorder="1" applyAlignment="1">
      <alignment horizontal="center" vertical="center" wrapText="1"/>
    </xf>
    <xf numFmtId="0" fontId="11" fillId="7" borderId="26" xfId="0" applyFont="1" applyFill="1" applyBorder="1" applyAlignment="1">
      <alignment horizontal="center" vertical="center"/>
    </xf>
    <xf numFmtId="0" fontId="11" fillId="0" borderId="26" xfId="0" applyFont="1" applyBorder="1" applyAlignment="1">
      <alignment horizontal="center" vertical="center"/>
    </xf>
    <xf numFmtId="0" fontId="11" fillId="0" borderId="7" xfId="0" applyFont="1" applyBorder="1"/>
    <xf numFmtId="0" fontId="11" fillId="7" borderId="7" xfId="0" applyFont="1" applyFill="1" applyBorder="1" applyAlignment="1">
      <alignment horizontal="center" vertical="center"/>
    </xf>
    <xf numFmtId="0" fontId="11" fillId="0" borderId="7" xfId="0" applyFont="1" applyBorder="1" applyAlignment="1">
      <alignment horizontal="center" vertical="center"/>
    </xf>
    <xf numFmtId="0" fontId="9" fillId="0" borderId="18" xfId="0" applyFont="1" applyBorder="1" applyAlignment="1">
      <alignment horizontal="center" vertical="center" wrapText="1"/>
    </xf>
    <xf numFmtId="0" fontId="11" fillId="0" borderId="18" xfId="0" applyFont="1" applyBorder="1" applyAlignment="1">
      <alignment horizontal="center" vertical="center"/>
    </xf>
    <xf numFmtId="9" fontId="11" fillId="7" borderId="18" xfId="0" applyNumberFormat="1" applyFont="1" applyFill="1" applyBorder="1" applyAlignment="1">
      <alignment horizontal="center" vertical="center"/>
    </xf>
    <xf numFmtId="9" fontId="11" fillId="0" borderId="18" xfId="0" applyNumberFormat="1" applyFont="1" applyBorder="1" applyAlignment="1">
      <alignment horizontal="center" vertical="center"/>
    </xf>
    <xf numFmtId="0" fontId="9" fillId="5" borderId="18" xfId="0" applyFont="1" applyFill="1" applyBorder="1" applyAlignment="1">
      <alignment horizontal="center" vertical="center"/>
    </xf>
    <xf numFmtId="0" fontId="9" fillId="5" borderId="18" xfId="0" applyFont="1" applyFill="1" applyBorder="1" applyAlignment="1">
      <alignment horizontal="center" vertical="center" wrapText="1"/>
    </xf>
    <xf numFmtId="0" fontId="11" fillId="5" borderId="26" xfId="0" applyFont="1" applyFill="1" applyBorder="1" applyAlignment="1">
      <alignment horizontal="center" vertical="center"/>
    </xf>
    <xf numFmtId="9" fontId="11" fillId="7" borderId="24" xfId="0" applyNumberFormat="1" applyFont="1" applyFill="1" applyBorder="1" applyAlignment="1">
      <alignment horizontal="center" vertical="center"/>
    </xf>
    <xf numFmtId="9" fontId="11" fillId="5" borderId="24" xfId="0" applyNumberFormat="1" applyFont="1" applyFill="1" applyBorder="1" applyAlignment="1">
      <alignment horizontal="center" vertical="center"/>
    </xf>
    <xf numFmtId="9" fontId="11" fillId="7" borderId="26" xfId="0" applyNumberFormat="1" applyFont="1" applyFill="1" applyBorder="1" applyAlignment="1">
      <alignment horizontal="center" vertical="center"/>
    </xf>
    <xf numFmtId="9" fontId="11" fillId="5" borderId="26" xfId="0" applyNumberFormat="1" applyFont="1" applyFill="1" applyBorder="1" applyAlignment="1">
      <alignment horizontal="center" vertical="center"/>
    </xf>
    <xf numFmtId="0" fontId="2" fillId="0" borderId="26" xfId="0" applyFont="1" applyBorder="1"/>
    <xf numFmtId="0" fontId="2" fillId="0" borderId="10" xfId="0" applyFont="1" applyBorder="1"/>
    <xf numFmtId="0" fontId="11" fillId="7" borderId="29" xfId="0" applyFont="1" applyFill="1" applyBorder="1" applyAlignment="1">
      <alignment horizontal="center" vertical="center"/>
    </xf>
    <xf numFmtId="0" fontId="11" fillId="0" borderId="29" xfId="0" applyFont="1" applyBorder="1" applyAlignment="1">
      <alignment horizontal="center" vertical="center"/>
    </xf>
    <xf numFmtId="0" fontId="11" fillId="5" borderId="29" xfId="0" applyFont="1" applyFill="1" applyBorder="1" applyAlignment="1">
      <alignment horizontal="center" vertical="center"/>
    </xf>
    <xf numFmtId="0" fontId="2" fillId="0" borderId="29" xfId="0" applyFont="1" applyBorder="1" applyAlignment="1">
      <alignment vertical="center"/>
    </xf>
    <xf numFmtId="0" fontId="2" fillId="0" borderId="28" xfId="0" applyFont="1" applyBorder="1" applyAlignment="1">
      <alignment vertical="center"/>
    </xf>
    <xf numFmtId="0" fontId="30" fillId="6"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20" fillId="11" borderId="7" xfId="0" applyFont="1" applyFill="1" applyBorder="1"/>
    <xf numFmtId="0" fontId="20" fillId="11" borderId="7" xfId="0" applyFont="1" applyFill="1" applyBorder="1" applyAlignment="1">
      <alignment horizontal="center"/>
    </xf>
    <xf numFmtId="0" fontId="20" fillId="11" borderId="7" xfId="0" applyFont="1" applyFill="1" applyBorder="1" applyAlignment="1">
      <alignment horizontal="center" wrapText="1"/>
    </xf>
    <xf numFmtId="0" fontId="20" fillId="11" borderId="7" xfId="0" applyFont="1" applyFill="1" applyBorder="1" applyAlignment="1">
      <alignment horizontal="center" vertical="center" wrapText="1"/>
    </xf>
    <xf numFmtId="0" fontId="20" fillId="11" borderId="8" xfId="0" applyFont="1" applyFill="1" applyBorder="1" applyAlignment="1">
      <alignment horizontal="center" vertical="center" wrapText="1"/>
    </xf>
    <xf numFmtId="0" fontId="27" fillId="13" borderId="18" xfId="3" applyFont="1" applyFill="1" applyBorder="1" applyAlignment="1" applyProtection="1">
      <alignment horizontal="justify" vertical="center" wrapText="1"/>
      <protection locked="0"/>
    </xf>
    <xf numFmtId="0" fontId="55" fillId="6" borderId="18" xfId="0" applyFont="1" applyFill="1" applyBorder="1" applyAlignment="1">
      <alignment horizontal="justify" vertical="center" wrapText="1"/>
    </xf>
    <xf numFmtId="0" fontId="22" fillId="13" borderId="18" xfId="3" applyFont="1" applyFill="1" applyBorder="1" applyAlignment="1" applyProtection="1">
      <alignment horizontal="justify" vertical="center" wrapText="1"/>
      <protection locked="0"/>
    </xf>
    <xf numFmtId="14" fontId="22" fillId="13" borderId="18" xfId="3" applyNumberFormat="1" applyFont="1" applyFill="1" applyBorder="1" applyAlignment="1" applyProtection="1">
      <alignment horizontal="justify" vertical="center" wrapText="1"/>
      <protection locked="0"/>
    </xf>
    <xf numFmtId="0" fontId="20" fillId="5" borderId="18" xfId="0" applyFont="1" applyFill="1" applyBorder="1" applyAlignment="1">
      <alignment horizontal="center" vertical="center" wrapText="1"/>
    </xf>
    <xf numFmtId="0" fontId="10" fillId="5" borderId="18" xfId="0" applyFont="1" applyFill="1" applyBorder="1" applyAlignment="1">
      <alignment horizontal="left" vertical="center" wrapText="1"/>
    </xf>
    <xf numFmtId="0" fontId="11" fillId="0" borderId="23" xfId="0" applyFont="1" applyBorder="1"/>
    <xf numFmtId="0" fontId="11" fillId="0" borderId="80" xfId="0" applyFont="1" applyBorder="1"/>
    <xf numFmtId="0" fontId="11" fillId="0" borderId="81" xfId="0" applyFont="1" applyBorder="1"/>
    <xf numFmtId="0" fontId="11" fillId="0" borderId="17" xfId="0" applyFont="1" applyBorder="1"/>
    <xf numFmtId="0" fontId="11" fillId="0" borderId="80" xfId="0" applyFont="1" applyBorder="1" applyAlignment="1">
      <alignment horizontal="center" vertical="center"/>
    </xf>
    <xf numFmtId="0" fontId="11" fillId="0" borderId="23" xfId="0" applyFont="1" applyBorder="1" applyAlignment="1">
      <alignment horizontal="center" vertical="center"/>
    </xf>
    <xf numFmtId="0" fontId="11" fillId="0" borderId="82" xfId="0" applyFont="1" applyBorder="1" applyAlignment="1">
      <alignment vertical="center"/>
    </xf>
    <xf numFmtId="14" fontId="10" fillId="0" borderId="4" xfId="0" applyNumberFormat="1" applyFont="1" applyBorder="1" applyAlignment="1">
      <alignment horizontal="center" vertical="center" wrapText="1"/>
    </xf>
    <xf numFmtId="0" fontId="10" fillId="5" borderId="26" xfId="0" applyFont="1" applyFill="1" applyBorder="1" applyAlignment="1">
      <alignment horizontal="justify" vertical="center" wrapText="1"/>
    </xf>
    <xf numFmtId="0" fontId="10" fillId="5" borderId="10" xfId="0" applyFont="1" applyFill="1" applyBorder="1" applyAlignment="1">
      <alignment horizontal="center" vertical="center" wrapText="1"/>
    </xf>
    <xf numFmtId="0" fontId="11" fillId="8" borderId="18" xfId="0" applyFont="1" applyFill="1" applyBorder="1"/>
    <xf numFmtId="9" fontId="11" fillId="5" borderId="43" xfId="1" applyFont="1" applyFill="1" applyBorder="1" applyAlignment="1">
      <alignment horizontal="center" vertical="center"/>
    </xf>
    <xf numFmtId="0" fontId="13" fillId="0" borderId="40" xfId="0" applyFont="1" applyBorder="1"/>
    <xf numFmtId="0" fontId="29" fillId="0" borderId="22" xfId="0" applyFont="1" applyBorder="1" applyAlignment="1">
      <alignment horizontal="center" vertical="center"/>
    </xf>
    <xf numFmtId="0" fontId="29" fillId="0" borderId="22" xfId="0" applyFont="1" applyBorder="1" applyAlignment="1">
      <alignment horizontal="center" vertical="center" wrapText="1"/>
    </xf>
    <xf numFmtId="0" fontId="18" fillId="0" borderId="24" xfId="0" applyFont="1" applyBorder="1" applyAlignment="1">
      <alignment horizontal="justify" vertical="center" wrapText="1"/>
    </xf>
    <xf numFmtId="9" fontId="20" fillId="0" borderId="24" xfId="0" applyNumberFormat="1" applyFont="1" applyBorder="1" applyAlignment="1">
      <alignment horizontal="center" vertical="center"/>
    </xf>
    <xf numFmtId="0" fontId="20" fillId="0" borderId="24" xfId="0" applyFont="1" applyBorder="1" applyAlignment="1">
      <alignment horizontal="center" vertical="center" wrapText="1"/>
    </xf>
    <xf numFmtId="14" fontId="20" fillId="0" borderId="4" xfId="0" applyNumberFormat="1" applyFont="1" applyBorder="1" applyAlignment="1">
      <alignment horizontal="center" vertical="center" wrapText="1"/>
    </xf>
    <xf numFmtId="0" fontId="18" fillId="0" borderId="18" xfId="0" applyFont="1" applyBorder="1" applyAlignment="1">
      <alignment vertical="center" wrapText="1"/>
    </xf>
    <xf numFmtId="9" fontId="20" fillId="0" borderId="18" xfId="0" applyNumberFormat="1" applyFont="1" applyBorder="1" applyAlignment="1">
      <alignment horizontal="center" vertical="center" wrapText="1"/>
    </xf>
    <xf numFmtId="0" fontId="20" fillId="0" borderId="18" xfId="0" applyFont="1" applyBorder="1" applyAlignment="1">
      <alignment horizontal="center" vertical="center" wrapText="1"/>
    </xf>
    <xf numFmtId="14" fontId="20" fillId="0" borderId="16" xfId="0" applyNumberFormat="1" applyFont="1" applyBorder="1" applyAlignment="1">
      <alignment horizontal="center" vertical="center" wrapText="1"/>
    </xf>
    <xf numFmtId="0" fontId="20" fillId="0" borderId="18"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18" xfId="0" applyFont="1" applyBorder="1" applyAlignment="1">
      <alignment horizontal="center" vertical="center" wrapText="1"/>
    </xf>
    <xf numFmtId="1" fontId="18" fillId="0" borderId="18" xfId="0" applyNumberFormat="1" applyFont="1" applyBorder="1" applyAlignment="1">
      <alignment horizontal="center" vertical="center" wrapText="1"/>
    </xf>
    <xf numFmtId="0" fontId="20" fillId="0" borderId="26" xfId="0" applyFont="1" applyBorder="1" applyAlignment="1">
      <alignment vertical="center" wrapText="1"/>
    </xf>
    <xf numFmtId="9" fontId="20" fillId="0" borderId="26" xfId="0" applyNumberFormat="1" applyFont="1" applyBorder="1" applyAlignment="1">
      <alignment horizontal="center" vertical="center" wrapText="1"/>
    </xf>
    <xf numFmtId="0" fontId="20" fillId="0" borderId="26" xfId="0" applyFont="1" applyBorder="1" applyAlignment="1">
      <alignment horizontal="center" vertical="center" wrapText="1"/>
    </xf>
    <xf numFmtId="14" fontId="20" fillId="0" borderId="10" xfId="0" applyNumberFormat="1" applyFont="1" applyBorder="1" applyAlignment="1">
      <alignment horizontal="center" vertical="center" wrapText="1"/>
    </xf>
    <xf numFmtId="0" fontId="18" fillId="6" borderId="18" xfId="0" applyFont="1" applyFill="1" applyBorder="1" applyAlignment="1">
      <alignment horizontal="center" vertical="center" wrapText="1"/>
    </xf>
    <xf numFmtId="14" fontId="18" fillId="0" borderId="16" xfId="0" applyNumberFormat="1" applyFont="1" applyBorder="1" applyAlignment="1">
      <alignment horizontal="center" vertical="center" wrapText="1"/>
    </xf>
    <xf numFmtId="0" fontId="18" fillId="5" borderId="18" xfId="0" applyFont="1" applyFill="1" applyBorder="1" applyAlignment="1">
      <alignment vertical="center" wrapText="1"/>
    </xf>
    <xf numFmtId="9" fontId="20" fillId="5" borderId="18" xfId="0" applyNumberFormat="1" applyFont="1" applyFill="1" applyBorder="1" applyAlignment="1">
      <alignment horizontal="center" vertical="center" wrapText="1"/>
    </xf>
    <xf numFmtId="0" fontId="18" fillId="5" borderId="22" xfId="0" applyFont="1" applyFill="1" applyBorder="1" applyAlignment="1">
      <alignment vertical="center" wrapText="1"/>
    </xf>
    <xf numFmtId="0" fontId="18" fillId="5" borderId="22" xfId="0" applyFont="1" applyFill="1" applyBorder="1" applyAlignment="1">
      <alignment horizontal="center" vertical="center" wrapText="1"/>
    </xf>
    <xf numFmtId="0" fontId="20" fillId="0" borderId="22" xfId="0" applyFont="1" applyBorder="1" applyAlignment="1">
      <alignment horizontal="center" vertical="center" wrapText="1"/>
    </xf>
    <xf numFmtId="0" fontId="20" fillId="5" borderId="22" xfId="0" applyFont="1" applyFill="1" applyBorder="1" applyAlignment="1">
      <alignment horizontal="center" vertical="center" wrapText="1"/>
    </xf>
    <xf numFmtId="14" fontId="20" fillId="0" borderId="20" xfId="0" applyNumberFormat="1" applyFont="1" applyBorder="1" applyAlignment="1">
      <alignment horizontal="center" vertical="center" wrapText="1"/>
    </xf>
    <xf numFmtId="0" fontId="18" fillId="5" borderId="24" xfId="0" applyFont="1" applyFill="1" applyBorder="1" applyAlignment="1">
      <alignment vertical="center" wrapText="1"/>
    </xf>
    <xf numFmtId="0" fontId="20" fillId="5" borderId="24" xfId="0" applyFont="1" applyFill="1" applyBorder="1" applyAlignment="1">
      <alignment horizontal="center" vertical="center" wrapText="1"/>
    </xf>
    <xf numFmtId="0" fontId="20" fillId="5" borderId="18" xfId="0" applyFont="1" applyFill="1" applyBorder="1" applyAlignment="1">
      <alignment vertical="center" wrapText="1"/>
    </xf>
    <xf numFmtId="0" fontId="18" fillId="5" borderId="18" xfId="0" applyFont="1" applyFill="1" applyBorder="1" applyAlignment="1">
      <alignment horizontal="center" vertical="center" wrapText="1"/>
    </xf>
    <xf numFmtId="0" fontId="20" fillId="5" borderId="18" xfId="0" applyFont="1" applyFill="1" applyBorder="1" applyAlignment="1">
      <alignment horizontal="justify" vertical="center" wrapText="1"/>
    </xf>
    <xf numFmtId="0" fontId="20" fillId="5" borderId="26" xfId="0" applyFont="1" applyFill="1" applyBorder="1" applyAlignment="1">
      <alignment horizontal="center" vertical="center" wrapText="1"/>
    </xf>
    <xf numFmtId="41" fontId="37" fillId="0" borderId="54" xfId="4" applyFont="1" applyFill="1" applyBorder="1" applyAlignment="1">
      <alignment horizontal="center" vertical="center" wrapText="1"/>
    </xf>
    <xf numFmtId="41" fontId="37" fillId="0" borderId="55" xfId="4" applyFont="1" applyFill="1" applyBorder="1" applyAlignment="1">
      <alignment horizontal="center" vertical="center" wrapText="1"/>
    </xf>
    <xf numFmtId="41" fontId="39" fillId="0" borderId="54" xfId="4" applyFont="1" applyFill="1" applyBorder="1" applyAlignment="1">
      <alignment horizontal="center" vertical="center"/>
    </xf>
    <xf numFmtId="0" fontId="40" fillId="0" borderId="54" xfId="0" applyFont="1" applyBorder="1" applyAlignment="1" applyProtection="1">
      <alignment horizontal="left" vertical="center"/>
      <protection hidden="1"/>
    </xf>
    <xf numFmtId="0" fontId="40" fillId="0" borderId="55" xfId="0" applyFont="1" applyBorder="1" applyAlignment="1" applyProtection="1">
      <alignment horizontal="left" vertical="center"/>
      <protection hidden="1"/>
    </xf>
    <xf numFmtId="0" fontId="48" fillId="0" borderId="59" xfId="0" applyFont="1" applyBorder="1" applyAlignment="1">
      <alignment horizontal="center"/>
    </xf>
    <xf numFmtId="0" fontId="0" fillId="0" borderId="0" xfId="0" applyAlignment="1">
      <alignment horizontal="center"/>
    </xf>
    <xf numFmtId="0" fontId="0" fillId="0" borderId="61" xfId="0" applyBorder="1" applyAlignment="1">
      <alignment horizontal="center"/>
    </xf>
    <xf numFmtId="0" fontId="0" fillId="0" borderId="59" xfId="0" applyBorder="1" applyAlignment="1">
      <alignment horizontal="center"/>
    </xf>
    <xf numFmtId="0" fontId="8" fillId="11" borderId="18"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0" xfId="0" applyFill="1" applyBorder="1" applyAlignment="1">
      <alignment horizontal="center" vertical="center" wrapText="1"/>
    </xf>
    <xf numFmtId="0" fontId="32" fillId="11" borderId="1" xfId="0" applyFont="1" applyFill="1" applyBorder="1" applyAlignment="1">
      <alignment horizontal="center" vertical="center"/>
    </xf>
    <xf numFmtId="0" fontId="32" fillId="11" borderId="2" xfId="0" applyFont="1" applyFill="1" applyBorder="1" applyAlignment="1">
      <alignment horizontal="center" vertical="center"/>
    </xf>
    <xf numFmtId="0" fontId="0" fillId="12" borderId="18" xfId="0" applyFill="1" applyBorder="1" applyAlignment="1">
      <alignment horizontal="center" vertical="center" wrapText="1"/>
    </xf>
    <xf numFmtId="0" fontId="0" fillId="12" borderId="22" xfId="0" applyFill="1" applyBorder="1" applyAlignment="1">
      <alignment horizontal="center" vertical="center" wrapText="1"/>
    </xf>
    <xf numFmtId="0" fontId="0" fillId="12" borderId="18" xfId="0" applyFill="1" applyBorder="1" applyAlignment="1">
      <alignment horizontal="center" vertical="center"/>
    </xf>
    <xf numFmtId="0" fontId="0" fillId="12" borderId="22" xfId="0" applyFill="1" applyBorder="1" applyAlignment="1">
      <alignment horizontal="center" vertical="center"/>
    </xf>
    <xf numFmtId="0" fontId="8" fillId="11" borderId="46" xfId="0" applyFont="1" applyFill="1" applyBorder="1" applyAlignment="1">
      <alignment horizontal="center" vertical="center"/>
    </xf>
    <xf numFmtId="0" fontId="8" fillId="11" borderId="47" xfId="0" applyFont="1" applyFill="1" applyBorder="1" applyAlignment="1">
      <alignment horizontal="center" vertical="center"/>
    </xf>
    <xf numFmtId="0" fontId="32" fillId="11" borderId="1" xfId="0" applyFont="1" applyFill="1" applyBorder="1" applyAlignment="1">
      <alignment horizontal="center" vertical="center" wrapText="1"/>
    </xf>
    <xf numFmtId="0" fontId="32" fillId="11" borderId="2" xfId="0" applyFont="1" applyFill="1" applyBorder="1" applyAlignment="1">
      <alignment horizontal="center" vertical="center" wrapText="1"/>
    </xf>
    <xf numFmtId="0" fontId="0" fillId="12" borderId="38" xfId="0" applyFill="1" applyBorder="1" applyAlignment="1">
      <alignment horizontal="center"/>
    </xf>
    <xf numFmtId="0" fontId="0" fillId="12" borderId="21" xfId="0" applyFill="1" applyBorder="1" applyAlignment="1">
      <alignment horizontal="center"/>
    </xf>
    <xf numFmtId="0" fontId="0" fillId="12" borderId="44" xfId="0" applyFill="1" applyBorder="1" applyAlignment="1">
      <alignment horizontal="center"/>
    </xf>
    <xf numFmtId="0" fontId="0" fillId="12" borderId="43" xfId="0" applyFill="1" applyBorder="1" applyAlignment="1">
      <alignment horizontal="center"/>
    </xf>
    <xf numFmtId="0" fontId="19" fillId="5" borderId="11" xfId="3" applyFont="1" applyFill="1" applyBorder="1" applyAlignment="1">
      <alignment horizontal="left" vertical="center" wrapText="1"/>
    </xf>
    <xf numFmtId="0" fontId="19" fillId="5" borderId="0" xfId="3" applyFont="1" applyFill="1" applyAlignment="1">
      <alignment horizontal="left" vertical="center" wrapText="1"/>
    </xf>
    <xf numFmtId="0" fontId="18" fillId="5" borderId="0" xfId="3" applyFont="1" applyFill="1" applyAlignment="1">
      <alignment horizontal="left" wrapText="1"/>
    </xf>
    <xf numFmtId="0" fontId="17" fillId="11" borderId="27" xfId="3" applyFont="1" applyFill="1" applyBorder="1" applyAlignment="1">
      <alignment horizontal="center" vertical="center" wrapText="1"/>
    </xf>
    <xf numFmtId="0" fontId="17" fillId="11" borderId="7" xfId="3" applyFont="1" applyFill="1" applyBorder="1" applyAlignment="1">
      <alignment horizontal="center" vertical="center" wrapText="1"/>
    </xf>
    <xf numFmtId="0" fontId="20" fillId="5" borderId="35" xfId="3" applyFont="1" applyFill="1" applyBorder="1" applyAlignment="1">
      <alignment horizontal="left" vertical="center" wrapText="1"/>
    </xf>
    <xf numFmtId="0" fontId="20" fillId="5" borderId="36" xfId="3" applyFont="1" applyFill="1" applyBorder="1" applyAlignment="1">
      <alignment horizontal="left" vertical="center" wrapText="1"/>
    </xf>
    <xf numFmtId="0" fontId="20" fillId="5" borderId="17" xfId="3" applyFont="1" applyFill="1" applyBorder="1" applyAlignment="1">
      <alignment horizontal="left" vertical="center" wrapText="1"/>
    </xf>
    <xf numFmtId="0" fontId="44" fillId="5" borderId="0" xfId="3" applyFont="1" applyFill="1" applyAlignment="1">
      <alignment horizontal="right" vertical="center" wrapText="1"/>
    </xf>
    <xf numFmtId="0" fontId="44" fillId="5" borderId="41" xfId="3" applyFont="1" applyFill="1" applyBorder="1" applyAlignment="1">
      <alignment horizontal="right" vertical="center" wrapText="1"/>
    </xf>
    <xf numFmtId="164" fontId="20" fillId="5" borderId="35" xfId="3" applyNumberFormat="1" applyFont="1" applyFill="1" applyBorder="1" applyAlignment="1" applyProtection="1">
      <alignment horizontal="center" vertical="center" wrapText="1"/>
      <protection locked="0"/>
    </xf>
    <xf numFmtId="164" fontId="20" fillId="5" borderId="42" xfId="3" applyNumberFormat="1" applyFont="1" applyFill="1" applyBorder="1" applyAlignment="1" applyProtection="1">
      <alignment horizontal="center" vertical="center" wrapText="1"/>
      <protection locked="0"/>
    </xf>
    <xf numFmtId="0" fontId="12" fillId="5" borderId="18" xfId="2" applyFill="1" applyBorder="1" applyAlignment="1"/>
    <xf numFmtId="0" fontId="18" fillId="5" borderId="18" xfId="0" applyFont="1" applyFill="1" applyBorder="1" applyAlignment="1"/>
    <xf numFmtId="0" fontId="17" fillId="5" borderId="0" xfId="3" applyFont="1" applyFill="1" applyAlignment="1">
      <alignment horizontal="right" vertical="center" wrapText="1"/>
    </xf>
    <xf numFmtId="0" fontId="17" fillId="5" borderId="41" xfId="3" applyFont="1" applyFill="1" applyBorder="1" applyAlignment="1">
      <alignment horizontal="right" vertical="center" wrapText="1"/>
    </xf>
    <xf numFmtId="164" fontId="45" fillId="5" borderId="35" xfId="3" applyNumberFormat="1" applyFont="1" applyFill="1" applyBorder="1" applyAlignment="1" applyProtection="1">
      <alignment horizontal="center" vertical="center" wrapText="1"/>
      <protection locked="0"/>
    </xf>
    <xf numFmtId="164" fontId="45" fillId="5" borderId="42" xfId="3" applyNumberFormat="1" applyFont="1" applyFill="1" applyBorder="1" applyAlignment="1" applyProtection="1">
      <alignment horizontal="center" vertical="center" wrapText="1"/>
      <protection locked="0"/>
    </xf>
    <xf numFmtId="0" fontId="20" fillId="3" borderId="40"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19" fillId="3" borderId="40" xfId="3" applyFont="1" applyFill="1" applyBorder="1" applyAlignment="1">
      <alignment horizontal="center" vertical="center" wrapText="1"/>
    </xf>
    <xf numFmtId="0" fontId="19" fillId="3" borderId="22" xfId="3" applyFont="1" applyFill="1" applyBorder="1" applyAlignment="1">
      <alignment horizontal="center" vertical="center" wrapText="1"/>
    </xf>
    <xf numFmtId="0" fontId="19" fillId="3" borderId="12" xfId="3" applyFont="1" applyFill="1" applyBorder="1" applyAlignment="1">
      <alignment horizontal="center" vertical="center" wrapText="1"/>
    </xf>
    <xf numFmtId="0" fontId="19" fillId="3" borderId="44" xfId="3" applyFont="1" applyFill="1" applyBorder="1" applyAlignment="1">
      <alignment horizontal="center" vertical="center" wrapText="1"/>
    </xf>
    <xf numFmtId="0" fontId="20" fillId="3" borderId="40" xfId="0" applyFont="1" applyFill="1" applyBorder="1" applyAlignment="1">
      <alignment horizontal="center"/>
    </xf>
    <xf numFmtId="0" fontId="20" fillId="3" borderId="22" xfId="0" applyFont="1" applyFill="1" applyBorder="1" applyAlignment="1">
      <alignment horizontal="center"/>
    </xf>
    <xf numFmtId="0" fontId="20" fillId="3" borderId="40" xfId="0" applyFont="1" applyFill="1" applyBorder="1" applyAlignment="1">
      <alignment horizontal="center" vertical="center"/>
    </xf>
    <xf numFmtId="0" fontId="20" fillId="3" borderId="22" xfId="0" applyFont="1" applyFill="1" applyBorder="1" applyAlignment="1">
      <alignment horizontal="center" vertical="center"/>
    </xf>
    <xf numFmtId="0" fontId="19" fillId="5" borderId="39" xfId="3" applyFont="1" applyFill="1" applyBorder="1" applyAlignment="1">
      <alignment horizontal="center" vertical="center" wrapText="1"/>
    </xf>
    <xf numFmtId="0" fontId="19" fillId="5" borderId="19" xfId="3" applyFont="1" applyFill="1" applyBorder="1" applyAlignment="1">
      <alignment horizontal="center" vertical="center" wrapText="1"/>
    </xf>
    <xf numFmtId="0" fontId="19" fillId="5" borderId="40" xfId="3" applyFont="1" applyFill="1" applyBorder="1" applyAlignment="1">
      <alignment horizontal="center" vertical="center" wrapText="1"/>
    </xf>
    <xf numFmtId="0" fontId="19" fillId="5" borderId="22" xfId="3" applyFont="1" applyFill="1" applyBorder="1" applyAlignment="1">
      <alignment horizontal="center" vertical="center" wrapText="1"/>
    </xf>
    <xf numFmtId="0" fontId="19" fillId="5" borderId="12" xfId="3" applyFont="1" applyFill="1" applyBorder="1" applyAlignment="1">
      <alignment horizontal="center" vertical="center" wrapText="1"/>
    </xf>
    <xf numFmtId="0" fontId="17" fillId="5" borderId="37" xfId="3" applyFont="1" applyFill="1" applyBorder="1" applyAlignment="1">
      <alignment horizontal="center" vertical="center" wrapText="1"/>
    </xf>
    <xf numFmtId="0" fontId="17" fillId="5" borderId="60" xfId="3" applyFont="1" applyFill="1" applyBorder="1" applyAlignment="1">
      <alignment horizontal="center" vertical="center" wrapText="1"/>
    </xf>
    <xf numFmtId="0" fontId="17" fillId="5" borderId="23" xfId="3" applyFont="1" applyFill="1" applyBorder="1" applyAlignment="1">
      <alignment horizontal="center" vertical="center" wrapText="1"/>
    </xf>
    <xf numFmtId="0" fontId="16" fillId="11" borderId="1" xfId="3" applyFont="1" applyFill="1" applyBorder="1" applyAlignment="1">
      <alignment horizontal="center" vertical="center" wrapText="1"/>
    </xf>
    <xf numFmtId="0" fontId="16" fillId="11" borderId="2" xfId="3" applyFont="1" applyFill="1" applyBorder="1" applyAlignment="1">
      <alignment horizontal="center" vertical="center" wrapText="1"/>
    </xf>
    <xf numFmtId="0" fontId="16" fillId="11" borderId="34" xfId="3" applyFont="1" applyFill="1" applyBorder="1" applyAlignment="1">
      <alignment horizontal="center" vertical="center" wrapText="1"/>
    </xf>
    <xf numFmtId="0" fontId="19" fillId="3" borderId="1" xfId="3" applyFont="1" applyFill="1" applyBorder="1" applyAlignment="1">
      <alignment horizontal="center" vertical="center" wrapText="1"/>
    </xf>
    <xf numFmtId="0" fontId="19" fillId="3" borderId="2" xfId="3" applyFont="1" applyFill="1" applyBorder="1" applyAlignment="1">
      <alignment horizontal="center" vertical="center" wrapText="1"/>
    </xf>
    <xf numFmtId="0" fontId="19" fillId="3" borderId="34" xfId="3" applyFont="1" applyFill="1" applyBorder="1" applyAlignment="1">
      <alignment horizontal="center" vertical="center" wrapText="1"/>
    </xf>
    <xf numFmtId="0" fontId="20" fillId="5" borderId="0" xfId="0" applyFont="1" applyFill="1" applyAlignment="1">
      <alignment horizontal="center"/>
    </xf>
    <xf numFmtId="0" fontId="43" fillId="5" borderId="0" xfId="0" applyFont="1" applyFill="1" applyAlignment="1">
      <alignment horizontal="center" vertical="center" wrapText="1"/>
    </xf>
    <xf numFmtId="0" fontId="17" fillId="5" borderId="35" xfId="3" applyFont="1" applyFill="1" applyBorder="1" applyAlignment="1">
      <alignment horizontal="center" vertical="center" wrapText="1"/>
    </xf>
    <xf numFmtId="0" fontId="17" fillId="5" borderId="36" xfId="3" applyFont="1" applyFill="1" applyBorder="1" applyAlignment="1">
      <alignment horizontal="center" vertical="center" wrapText="1"/>
    </xf>
    <xf numFmtId="0" fontId="17" fillId="5" borderId="17" xfId="3" applyFont="1" applyFill="1" applyBorder="1" applyAlignment="1">
      <alignment horizontal="center" vertical="center" wrapText="1"/>
    </xf>
    <xf numFmtId="0" fontId="29" fillId="10" borderId="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29" fillId="10" borderId="9"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18" xfId="0" applyFont="1" applyFill="1" applyBorder="1" applyAlignment="1">
      <alignment horizontal="center" vertical="center" wrapText="1"/>
    </xf>
    <xf numFmtId="0" fontId="30" fillId="10" borderId="18" xfId="0" applyFont="1" applyFill="1" applyBorder="1" applyAlignment="1">
      <alignment horizontal="center" vertical="center"/>
    </xf>
    <xf numFmtId="0" fontId="29" fillId="4" borderId="22" xfId="0" applyFont="1" applyFill="1" applyBorder="1" applyAlignment="1">
      <alignment horizontal="center" vertical="center"/>
    </xf>
    <xf numFmtId="0" fontId="18" fillId="0" borderId="0" xfId="0" applyFont="1" applyAlignment="1">
      <alignment horizontal="center" vertical="center"/>
    </xf>
    <xf numFmtId="16" fontId="18" fillId="0" borderId="0" xfId="0" applyNumberFormat="1" applyFont="1" applyAlignment="1">
      <alignment horizontal="center" vertical="center" wrapText="1"/>
    </xf>
    <xf numFmtId="0" fontId="30" fillId="6" borderId="18" xfId="0" applyFont="1" applyFill="1" applyBorder="1" applyAlignment="1">
      <alignment horizontal="center" vertical="center" wrapText="1"/>
    </xf>
    <xf numFmtId="0" fontId="18" fillId="8" borderId="18" xfId="0" applyFont="1" applyFill="1" applyBorder="1" applyAlignment="1">
      <alignment horizontal="center"/>
    </xf>
    <xf numFmtId="0" fontId="20" fillId="8" borderId="18" xfId="0" applyFont="1" applyFill="1" applyBorder="1" applyAlignment="1">
      <alignment horizontal="center"/>
    </xf>
    <xf numFmtId="0" fontId="8" fillId="3" borderId="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0" fillId="3"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20" fillId="8" borderId="22" xfId="0" applyFont="1" applyFill="1" applyBorder="1" applyAlignment="1">
      <alignment horizontal="center" vertical="center"/>
    </xf>
    <xf numFmtId="0" fontId="20" fillId="8" borderId="2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8" fillId="8" borderId="1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29" fillId="9" borderId="3" xfId="0" applyFont="1" applyFill="1" applyBorder="1" applyAlignment="1">
      <alignment horizontal="center" vertical="center" wrapText="1"/>
    </xf>
    <xf numFmtId="0" fontId="29" fillId="9" borderId="15"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19" xfId="0" applyFont="1" applyFill="1" applyBorder="1" applyAlignment="1">
      <alignment horizontal="center" vertical="center" wrapText="1"/>
    </xf>
    <xf numFmtId="0" fontId="11" fillId="8" borderId="18" xfId="0" applyFont="1" applyFill="1" applyBorder="1" applyAlignment="1">
      <alignment horizontal="center" vertical="center"/>
    </xf>
    <xf numFmtId="0" fontId="15" fillId="8" borderId="18" xfId="0" applyFont="1" applyFill="1" applyBorder="1" applyAlignment="1">
      <alignment horizontal="center" vertical="center" wrapText="1"/>
    </xf>
    <xf numFmtId="0" fontId="28" fillId="9" borderId="18" xfId="0" applyFont="1" applyFill="1" applyBorder="1" applyAlignment="1">
      <alignment horizontal="center" vertical="center"/>
    </xf>
    <xf numFmtId="0" fontId="29" fillId="0" borderId="22" xfId="0" applyFont="1" applyBorder="1" applyAlignment="1">
      <alignment horizontal="center" vertical="center"/>
    </xf>
    <xf numFmtId="0" fontId="28" fillId="0" borderId="18" xfId="0" applyFont="1" applyBorder="1" applyAlignment="1">
      <alignment horizontal="center" vertical="center"/>
    </xf>
    <xf numFmtId="0" fontId="11" fillId="8" borderId="18" xfId="0" applyFont="1" applyFill="1" applyBorder="1" applyAlignment="1">
      <alignment horizontal="center"/>
    </xf>
    <xf numFmtId="0" fontId="29" fillId="0" borderId="18" xfId="0" applyFont="1" applyBorder="1" applyAlignment="1">
      <alignment horizontal="center" vertical="center"/>
    </xf>
    <xf numFmtId="0" fontId="29" fillId="9" borderId="18" xfId="0" applyFont="1" applyFill="1" applyBorder="1" applyAlignment="1">
      <alignment horizontal="center" vertical="center" wrapText="1"/>
    </xf>
    <xf numFmtId="0" fontId="29" fillId="9" borderId="18" xfId="0" applyFont="1" applyFill="1" applyBorder="1" applyAlignment="1">
      <alignment horizontal="left" vertical="center" wrapText="1"/>
    </xf>
    <xf numFmtId="0" fontId="28" fillId="9" borderId="1" xfId="0" applyFont="1" applyFill="1" applyBorder="1" applyAlignment="1">
      <alignment horizontal="center" vertical="center"/>
    </xf>
    <xf numFmtId="0" fontId="28" fillId="9" borderId="30" xfId="0" applyFont="1" applyFill="1" applyBorder="1" applyAlignment="1">
      <alignment horizontal="center" vertical="center"/>
    </xf>
    <xf numFmtId="0" fontId="11" fillId="8" borderId="3" xfId="0" applyFont="1" applyFill="1" applyBorder="1" applyAlignment="1">
      <alignment horizontal="center"/>
    </xf>
    <xf numFmtId="0" fontId="11" fillId="8" borderId="24" xfId="0" applyFont="1" applyFill="1" applyBorder="1" applyAlignment="1">
      <alignment horizontal="center"/>
    </xf>
    <xf numFmtId="0" fontId="11" fillId="8" borderId="24" xfId="0" applyFont="1" applyFill="1" applyBorder="1" applyAlignment="1">
      <alignment horizontal="center" vertical="center"/>
    </xf>
    <xf numFmtId="0" fontId="11" fillId="8" borderId="26"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10"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3" xfId="0" applyFont="1" applyBorder="1" applyAlignment="1">
      <alignment horizontal="center" vertical="center" wrapText="1"/>
    </xf>
    <xf numFmtId="0" fontId="44" fillId="14" borderId="62" xfId="0" applyFont="1" applyFill="1" applyBorder="1" applyAlignment="1">
      <alignment horizontal="left" vertical="center"/>
    </xf>
    <xf numFmtId="0" fontId="44" fillId="14" borderId="63" xfId="0" applyFont="1" applyFill="1" applyBorder="1" applyAlignment="1">
      <alignment horizontal="left" vertical="center"/>
    </xf>
    <xf numFmtId="0" fontId="44" fillId="14" borderId="64" xfId="0" applyFont="1" applyFill="1" applyBorder="1" applyAlignment="1">
      <alignment horizontal="left" vertical="center"/>
    </xf>
    <xf numFmtId="0" fontId="20" fillId="5" borderId="62" xfId="0" applyFont="1" applyFill="1" applyBorder="1" applyAlignment="1">
      <alignment horizontal="left" vertical="center" wrapText="1"/>
    </xf>
    <xf numFmtId="0" fontId="20" fillId="5" borderId="63" xfId="0" applyFont="1" applyFill="1" applyBorder="1" applyAlignment="1">
      <alignment horizontal="left" vertical="center" wrapText="1"/>
    </xf>
    <xf numFmtId="0" fontId="20" fillId="5" borderId="64" xfId="0" applyFont="1" applyFill="1" applyBorder="1" applyAlignment="1">
      <alignment horizontal="left" vertical="center" wrapText="1"/>
    </xf>
    <xf numFmtId="0" fontId="44" fillId="14" borderId="62" xfId="0" applyFont="1" applyFill="1" applyBorder="1" applyAlignment="1">
      <alignment horizontal="center" vertical="center"/>
    </xf>
    <xf numFmtId="0" fontId="44" fillId="14" borderId="63" xfId="0" applyFont="1" applyFill="1" applyBorder="1" applyAlignment="1">
      <alignment horizontal="center" vertical="center"/>
    </xf>
    <xf numFmtId="0" fontId="44" fillId="14" borderId="65" xfId="0" applyFont="1" applyFill="1" applyBorder="1" applyAlignment="1">
      <alignment horizontal="center" vertical="center"/>
    </xf>
    <xf numFmtId="0" fontId="44" fillId="14" borderId="66" xfId="0" applyFont="1" applyFill="1" applyBorder="1" applyAlignment="1">
      <alignment horizontal="center" vertical="center"/>
    </xf>
    <xf numFmtId="0" fontId="44" fillId="14" borderId="71" xfId="0" applyFont="1" applyFill="1" applyBorder="1" applyAlignment="1">
      <alignment horizontal="center" vertical="center"/>
    </xf>
    <xf numFmtId="0" fontId="44" fillId="14" borderId="69" xfId="0" applyFont="1" applyFill="1" applyBorder="1" applyAlignment="1">
      <alignment horizontal="center" vertical="center" wrapText="1"/>
    </xf>
    <xf numFmtId="0" fontId="44" fillId="14" borderId="68" xfId="0" applyFont="1" applyFill="1" applyBorder="1" applyAlignment="1">
      <alignment horizontal="center" vertical="center" wrapText="1"/>
    </xf>
    <xf numFmtId="0" fontId="44" fillId="14" borderId="67" xfId="0" applyFont="1" applyFill="1" applyBorder="1" applyAlignment="1">
      <alignment horizontal="center" vertical="center" textRotation="90" wrapText="1"/>
    </xf>
    <xf numFmtId="0" fontId="44" fillId="14" borderId="69" xfId="0" applyFont="1" applyFill="1" applyBorder="1" applyAlignment="1">
      <alignment horizontal="center" vertical="center" textRotation="90" wrapText="1"/>
    </xf>
    <xf numFmtId="0" fontId="44" fillId="14" borderId="67" xfId="0" applyFont="1" applyFill="1" applyBorder="1" applyAlignment="1">
      <alignment horizontal="center" vertical="center" textRotation="90"/>
    </xf>
    <xf numFmtId="0" fontId="44" fillId="14" borderId="69" xfId="0" applyFont="1" applyFill="1" applyBorder="1" applyAlignment="1">
      <alignment horizontal="center" vertical="center" textRotation="90"/>
    </xf>
    <xf numFmtId="0" fontId="44" fillId="14" borderId="68" xfId="0" applyFont="1" applyFill="1" applyBorder="1" applyAlignment="1">
      <alignment horizontal="center" vertical="center"/>
    </xf>
    <xf numFmtId="0" fontId="44" fillId="14" borderId="69" xfId="0" applyFont="1" applyFill="1" applyBorder="1" applyAlignment="1">
      <alignment horizontal="center" vertical="center"/>
    </xf>
    <xf numFmtId="0" fontId="44" fillId="14" borderId="67" xfId="0" applyFont="1" applyFill="1" applyBorder="1" applyAlignment="1">
      <alignment horizontal="center" vertical="center" wrapText="1"/>
    </xf>
    <xf numFmtId="0" fontId="44" fillId="14" borderId="70" xfId="0" applyFont="1" applyFill="1" applyBorder="1" applyAlignment="1">
      <alignment horizontal="center" vertical="center" wrapText="1"/>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67" xfId="0" applyFont="1" applyBorder="1" applyAlignment="1">
      <alignment horizontal="justify" vertical="center" wrapText="1"/>
    </xf>
    <xf numFmtId="0" fontId="20" fillId="0" borderId="69" xfId="0" applyFont="1" applyBorder="1" applyAlignment="1">
      <alignment horizontal="justify" vertical="center" wrapText="1"/>
    </xf>
    <xf numFmtId="0" fontId="11" fillId="5" borderId="67" xfId="0" applyFont="1" applyFill="1" applyBorder="1" applyAlignment="1">
      <alignment horizontal="justify" vertical="center" wrapText="1"/>
    </xf>
    <xf numFmtId="0" fontId="11" fillId="5" borderId="69" xfId="0" applyFont="1" applyFill="1" applyBorder="1" applyAlignment="1">
      <alignment horizontal="justify" vertical="center" wrapText="1"/>
    </xf>
    <xf numFmtId="0" fontId="11" fillId="0" borderId="67" xfId="0" applyFont="1" applyBorder="1" applyAlignment="1">
      <alignment horizontal="center" vertical="center" wrapText="1"/>
    </xf>
    <xf numFmtId="0" fontId="11" fillId="0" borderId="69"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9" xfId="0" applyFont="1" applyBorder="1" applyAlignment="1">
      <alignment horizontal="center" vertical="center" wrapText="1"/>
    </xf>
    <xf numFmtId="0" fontId="44" fillId="14" borderId="68" xfId="0" applyFont="1" applyFill="1" applyBorder="1" applyAlignment="1">
      <alignment horizontal="center" vertical="center" textRotation="90" wrapText="1"/>
    </xf>
    <xf numFmtId="0" fontId="44" fillId="14" borderId="62" xfId="0" applyFont="1" applyFill="1" applyBorder="1" applyAlignment="1">
      <alignment horizontal="center" vertical="center" wrapText="1"/>
    </xf>
    <xf numFmtId="0" fontId="44" fillId="14" borderId="63" xfId="0" applyFont="1" applyFill="1" applyBorder="1" applyAlignment="1">
      <alignment horizontal="center" vertical="center" wrapText="1"/>
    </xf>
    <xf numFmtId="0" fontId="44" fillId="14" borderId="64" xfId="0" applyFont="1" applyFill="1" applyBorder="1" applyAlignment="1">
      <alignment horizontal="center" vertical="center" wrapText="1"/>
    </xf>
    <xf numFmtId="0" fontId="44" fillId="14" borderId="72" xfId="0" applyFont="1" applyFill="1" applyBorder="1" applyAlignment="1">
      <alignment horizontal="center" vertical="center" textRotation="90" wrapText="1"/>
    </xf>
    <xf numFmtId="0" fontId="44" fillId="14" borderId="65" xfId="0" applyFont="1" applyFill="1" applyBorder="1" applyAlignment="1">
      <alignment horizontal="center" vertical="center" textRotation="90" wrapText="1"/>
    </xf>
    <xf numFmtId="0" fontId="20" fillId="14" borderId="72" xfId="0" applyFont="1" applyFill="1" applyBorder="1" applyAlignment="1">
      <alignment horizontal="center" vertical="center" textRotation="90" wrapText="1"/>
    </xf>
    <xf numFmtId="0" fontId="20" fillId="14" borderId="65" xfId="0" applyFont="1" applyFill="1" applyBorder="1" applyAlignment="1">
      <alignment horizontal="center" vertical="center" textRotation="90" wrapText="1"/>
    </xf>
    <xf numFmtId="0" fontId="44" fillId="14" borderId="71" xfId="0" applyFont="1" applyFill="1" applyBorder="1" applyAlignment="1">
      <alignment horizontal="center" vertical="center" wrapText="1"/>
    </xf>
    <xf numFmtId="0" fontId="51" fillId="5" borderId="67" xfId="0" applyFont="1" applyFill="1" applyBorder="1" applyAlignment="1">
      <alignment horizontal="center" vertical="center" wrapText="1" readingOrder="1"/>
    </xf>
    <xf numFmtId="0" fontId="51" fillId="5" borderId="69" xfId="0" applyFont="1" applyFill="1" applyBorder="1" applyAlignment="1">
      <alignment horizontal="center" vertical="center" wrapText="1" readingOrder="1"/>
    </xf>
    <xf numFmtId="9" fontId="20" fillId="0" borderId="67" xfId="0" applyNumberFormat="1" applyFont="1" applyBorder="1" applyAlignment="1">
      <alignment horizontal="center" vertical="center" wrapText="1"/>
    </xf>
    <xf numFmtId="9" fontId="20" fillId="0" borderId="69" xfId="0" applyNumberFormat="1" applyFont="1" applyBorder="1" applyAlignment="1">
      <alignment horizontal="center" vertical="center" wrapText="1"/>
    </xf>
    <xf numFmtId="0" fontId="27" fillId="5" borderId="75" xfId="0" applyFont="1" applyFill="1" applyBorder="1" applyAlignment="1">
      <alignment horizontal="center" vertical="center" wrapText="1" readingOrder="1"/>
    </xf>
    <xf numFmtId="0" fontId="27" fillId="5" borderId="69" xfId="0" applyFont="1" applyFill="1" applyBorder="1" applyAlignment="1">
      <alignment horizontal="center" vertical="center" wrapText="1" readingOrder="1"/>
    </xf>
    <xf numFmtId="9" fontId="20" fillId="5" borderId="67" xfId="1" applyFont="1" applyFill="1" applyBorder="1" applyAlignment="1">
      <alignment horizontal="center" vertical="center" wrapText="1"/>
    </xf>
    <xf numFmtId="9" fontId="20" fillId="5" borderId="69" xfId="1" applyFont="1" applyFill="1" applyBorder="1" applyAlignment="1">
      <alignment horizontal="center" vertical="center" wrapText="1"/>
    </xf>
    <xf numFmtId="0" fontId="18" fillId="5" borderId="67" xfId="0" applyFont="1" applyFill="1" applyBorder="1" applyAlignment="1">
      <alignment horizontal="center" vertical="center" wrapText="1"/>
    </xf>
    <xf numFmtId="0" fontId="18" fillId="5" borderId="69" xfId="0" applyFont="1" applyFill="1" applyBorder="1" applyAlignment="1">
      <alignment horizontal="center" vertical="center" wrapText="1"/>
    </xf>
    <xf numFmtId="0" fontId="11" fillId="0" borderId="67" xfId="0" applyFont="1" applyBorder="1" applyAlignment="1">
      <alignment horizontal="justify" vertical="center" wrapText="1"/>
    </xf>
    <xf numFmtId="0" fontId="11" fillId="0" borderId="70" xfId="0" applyFont="1" applyBorder="1" applyAlignment="1">
      <alignment horizontal="justify" vertical="center" wrapText="1"/>
    </xf>
    <xf numFmtId="0" fontId="11" fillId="5" borderId="70" xfId="0" applyFont="1" applyFill="1" applyBorder="1" applyAlignment="1">
      <alignment horizontal="justify" vertical="center" wrapText="1"/>
    </xf>
    <xf numFmtId="0" fontId="11" fillId="0" borderId="69" xfId="0" applyFont="1" applyBorder="1" applyAlignment="1">
      <alignment horizontal="justify" vertical="center" wrapText="1"/>
    </xf>
    <xf numFmtId="0" fontId="20" fillId="0" borderId="70" xfId="0" applyFont="1" applyBorder="1" applyAlignment="1">
      <alignment horizontal="center" vertical="center" wrapText="1"/>
    </xf>
    <xf numFmtId="0" fontId="51" fillId="5" borderId="70" xfId="0" applyFont="1" applyFill="1" applyBorder="1" applyAlignment="1">
      <alignment horizontal="center" vertical="center" wrapText="1" readingOrder="1"/>
    </xf>
    <xf numFmtId="9" fontId="20" fillId="0" borderId="70" xfId="0" applyNumberFormat="1" applyFont="1" applyBorder="1" applyAlignment="1">
      <alignment horizontal="center" vertical="center" wrapText="1"/>
    </xf>
    <xf numFmtId="0" fontId="27" fillId="5" borderId="76" xfId="0" applyFont="1" applyFill="1" applyBorder="1" applyAlignment="1">
      <alignment horizontal="center" vertical="center" wrapText="1" readingOrder="1"/>
    </xf>
    <xf numFmtId="0" fontId="11" fillId="0" borderId="67" xfId="0" applyFont="1" applyBorder="1" applyAlignment="1">
      <alignment horizontal="center" vertical="center" textRotation="90"/>
    </xf>
    <xf numFmtId="0" fontId="11" fillId="0" borderId="69" xfId="0" applyFont="1" applyBorder="1" applyAlignment="1">
      <alignment horizontal="center" vertical="center" textRotation="90"/>
    </xf>
    <xf numFmtId="14" fontId="20" fillId="0" borderId="67" xfId="0" applyNumberFormat="1" applyFont="1" applyBorder="1" applyAlignment="1">
      <alignment horizontal="left" vertical="center" wrapText="1"/>
    </xf>
    <xf numFmtId="14" fontId="20" fillId="0" borderId="69" xfId="0" applyNumberFormat="1" applyFont="1" applyBorder="1" applyAlignment="1">
      <alignment horizontal="left" vertical="center" wrapText="1"/>
    </xf>
    <xf numFmtId="0" fontId="51" fillId="5" borderId="75" xfId="0" applyFont="1" applyFill="1" applyBorder="1" applyAlignment="1">
      <alignment horizontal="center" vertical="center" wrapText="1" readingOrder="1"/>
    </xf>
    <xf numFmtId="0" fontId="51" fillId="5" borderId="76" xfId="0" applyFont="1" applyFill="1" applyBorder="1" applyAlignment="1">
      <alignment horizontal="center" vertical="center" wrapText="1" readingOrder="1"/>
    </xf>
    <xf numFmtId="9" fontId="20" fillId="5" borderId="67" xfId="0" applyNumberFormat="1" applyFont="1" applyFill="1" applyBorder="1" applyAlignment="1">
      <alignment horizontal="center" vertical="center" wrapText="1"/>
    </xf>
    <xf numFmtId="9" fontId="20" fillId="5" borderId="69" xfId="0" applyNumberFormat="1" applyFont="1" applyFill="1" applyBorder="1" applyAlignment="1">
      <alignment horizontal="center" vertical="center" wrapText="1"/>
    </xf>
    <xf numFmtId="14" fontId="20" fillId="0" borderId="67" xfId="0" applyNumberFormat="1" applyFont="1" applyBorder="1" applyAlignment="1">
      <alignment horizontal="center" vertical="center" wrapText="1"/>
    </xf>
    <xf numFmtId="14" fontId="20" fillId="0" borderId="69" xfId="0" applyNumberFormat="1" applyFont="1" applyBorder="1" applyAlignment="1">
      <alignment horizontal="center" vertical="center" wrapText="1"/>
    </xf>
    <xf numFmtId="0" fontId="44" fillId="0" borderId="18" xfId="0" applyFont="1" applyBorder="1" applyAlignment="1">
      <alignment horizontal="center" vertical="top" wrapText="1"/>
    </xf>
    <xf numFmtId="0" fontId="44" fillId="0" borderId="18" xfId="0" applyFont="1" applyBorder="1" applyAlignment="1">
      <alignment horizontal="center" vertical="center"/>
    </xf>
    <xf numFmtId="0" fontId="57" fillId="0" borderId="0" xfId="0" applyFont="1" applyAlignment="1">
      <alignment horizontal="center" vertical="center"/>
    </xf>
    <xf numFmtId="0" fontId="57" fillId="0" borderId="66" xfId="0" applyFont="1" applyBorder="1" applyAlignment="1">
      <alignment horizontal="center" vertical="center"/>
    </xf>
    <xf numFmtId="0" fontId="54" fillId="17" borderId="75" xfId="0" applyFont="1" applyFill="1" applyBorder="1" applyAlignment="1">
      <alignment horizontal="center" vertical="center" wrapText="1" readingOrder="1"/>
    </xf>
    <xf numFmtId="0" fontId="54" fillId="17" borderId="76" xfId="0" applyFont="1" applyFill="1" applyBorder="1" applyAlignment="1">
      <alignment horizontal="center" vertical="center" wrapText="1" readingOrder="1"/>
    </xf>
    <xf numFmtId="9" fontId="20" fillId="5" borderId="77" xfId="0" applyNumberFormat="1" applyFont="1" applyFill="1" applyBorder="1" applyAlignment="1">
      <alignment horizontal="center" vertical="center" wrapText="1"/>
    </xf>
    <xf numFmtId="9" fontId="20" fillId="5" borderId="66" xfId="0" applyNumberFormat="1" applyFont="1" applyFill="1" applyBorder="1" applyAlignment="1">
      <alignment horizontal="center" vertical="center" wrapText="1"/>
    </xf>
    <xf numFmtId="9" fontId="20" fillId="5" borderId="78" xfId="1" applyFont="1" applyFill="1" applyBorder="1" applyAlignment="1">
      <alignment horizontal="center" vertical="center" wrapText="1"/>
    </xf>
    <xf numFmtId="9" fontId="20" fillId="5" borderId="79" xfId="1" applyFont="1" applyFill="1" applyBorder="1" applyAlignment="1">
      <alignment horizontal="center" vertical="center" wrapText="1"/>
    </xf>
  </cellXfs>
  <cellStyles count="5">
    <cellStyle name="Hipervínculo" xfId="2" builtinId="8"/>
    <cellStyle name="Millares [0]" xfId="4" builtinId="6"/>
    <cellStyle name="Normal" xfId="0" builtinId="0"/>
    <cellStyle name="Normal 3" xfId="3" xr:uid="{00000000-0005-0000-0000-000003000000}"/>
    <cellStyle name="Porcentaje" xfId="1" builtinId="5"/>
  </cellStyles>
  <dxfs count="1219">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MAPA RIESGOS UAEOS'!A1"/><Relationship Id="rId3" Type="http://schemas.openxmlformats.org/officeDocument/2006/relationships/hyperlink" Target="#'Componente 2 Racionalizac'!A1"/><Relationship Id="rId7" Type="http://schemas.openxmlformats.org/officeDocument/2006/relationships/image" Target="../media/image2.png"/><Relationship Id="rId12" Type="http://schemas.openxmlformats.org/officeDocument/2006/relationships/image" Target="../media/image5.png"/><Relationship Id="rId2" Type="http://schemas.openxmlformats.org/officeDocument/2006/relationships/hyperlink" Target="#'Componente 1 Riesgos'!A1"/><Relationship Id="rId1" Type="http://schemas.openxmlformats.org/officeDocument/2006/relationships/image" Target="../media/image1.png"/><Relationship Id="rId6" Type="http://schemas.openxmlformats.org/officeDocument/2006/relationships/hyperlink" Target="#'Componente 5  Transparencia '!A1"/><Relationship Id="rId11" Type="http://schemas.openxmlformats.org/officeDocument/2006/relationships/hyperlink" Target="#'Integridad- Gesti&#243;n de Conflict'!A1"/><Relationship Id="rId5" Type="http://schemas.openxmlformats.org/officeDocument/2006/relationships/hyperlink" Target="#'Componente 4  Atenci&#243;n al Ciuda'!A1"/><Relationship Id="rId10" Type="http://schemas.openxmlformats.org/officeDocument/2006/relationships/image" Target="../media/image4.png"/><Relationship Id="rId4" Type="http://schemas.openxmlformats.org/officeDocument/2006/relationships/hyperlink" Target="#'Componente 3  Rendici&#243;n'!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PAAC!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PAAC!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PAAC!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PAAC!A1"/></Relationships>
</file>

<file path=xl/drawings/_rels/drawing8.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7.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440532</xdr:colOff>
      <xdr:row>3</xdr:row>
      <xdr:rowOff>392908</xdr:rowOff>
    </xdr:from>
    <xdr:to>
      <xdr:col>7</xdr:col>
      <xdr:colOff>50007</xdr:colOff>
      <xdr:row>3</xdr:row>
      <xdr:rowOff>757239</xdr:rowOff>
    </xdr:to>
    <xdr:pic>
      <xdr:nvPicPr>
        <xdr:cNvPr id="3" name="Imagen 2" descr="¡Compras Públicas Locales!">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038" t="81538" r="56020" b="10381"/>
        <a:stretch/>
      </xdr:blipFill>
      <xdr:spPr bwMode="auto">
        <a:xfrm>
          <a:off x="1964532" y="1381127"/>
          <a:ext cx="3419475" cy="36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781048</xdr:colOff>
      <xdr:row>8</xdr:row>
      <xdr:rowOff>64294</xdr:rowOff>
    </xdr:from>
    <xdr:to>
      <xdr:col>15</xdr:col>
      <xdr:colOff>295275</xdr:colOff>
      <xdr:row>10</xdr:row>
      <xdr:rowOff>159543</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7639048" y="2912269"/>
          <a:ext cx="4981577" cy="590549"/>
        </a:xfrm>
        <a:prstGeom prst="roundRect">
          <a:avLst/>
        </a:prstGeom>
        <a:solidFill>
          <a:schemeClr val="accent1">
            <a:lumMod val="75000"/>
          </a:schemeClr>
        </a:solidFill>
        <a:ln>
          <a:solidFill>
            <a:schemeClr val="accent1">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1. Gestión del Riesgo de Corrupción- Mapa de Riesgo de Corrupción </a:t>
          </a:r>
        </a:p>
      </xdr:txBody>
    </xdr:sp>
    <xdr:clientData/>
  </xdr:twoCellAnchor>
  <xdr:twoCellAnchor>
    <xdr:from>
      <xdr:col>9</xdr:col>
      <xdr:colOff>735278</xdr:colOff>
      <xdr:row>11</xdr:row>
      <xdr:rowOff>178592</xdr:rowOff>
    </xdr:from>
    <xdr:to>
      <xdr:col>15</xdr:col>
      <xdr:colOff>280459</xdr:colOff>
      <xdr:row>15</xdr:row>
      <xdr:rowOff>95249</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7593278" y="3712367"/>
          <a:ext cx="5012531" cy="678657"/>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2. Estrategia de racionalización de trámites </a:t>
          </a:r>
        </a:p>
      </xdr:txBody>
    </xdr:sp>
    <xdr:clientData/>
  </xdr:twoCellAnchor>
  <xdr:twoCellAnchor>
    <xdr:from>
      <xdr:col>9</xdr:col>
      <xdr:colOff>733424</xdr:colOff>
      <xdr:row>16</xdr:row>
      <xdr:rowOff>26194</xdr:rowOff>
    </xdr:from>
    <xdr:to>
      <xdr:col>15</xdr:col>
      <xdr:colOff>314326</xdr:colOff>
      <xdr:row>19</xdr:row>
      <xdr:rowOff>92869</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7591424" y="4512469"/>
          <a:ext cx="5048252" cy="638175"/>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3. Estrategia de rendición de cuentas </a:t>
          </a:r>
        </a:p>
      </xdr:txBody>
    </xdr:sp>
    <xdr:clientData/>
  </xdr:twoCellAnchor>
  <xdr:twoCellAnchor>
    <xdr:from>
      <xdr:col>9</xdr:col>
      <xdr:colOff>752474</xdr:colOff>
      <xdr:row>20</xdr:row>
      <xdr:rowOff>107157</xdr:rowOff>
    </xdr:from>
    <xdr:to>
      <xdr:col>15</xdr:col>
      <xdr:colOff>304800</xdr:colOff>
      <xdr:row>24</xdr:row>
      <xdr:rowOff>11906</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7610474" y="5355432"/>
          <a:ext cx="5019676" cy="666749"/>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4. Mecanismos para mejorar la Atención al ciudadano</a:t>
          </a:r>
        </a:p>
      </xdr:txBody>
    </xdr:sp>
    <xdr:clientData/>
  </xdr:twoCellAnchor>
  <xdr:twoCellAnchor>
    <xdr:from>
      <xdr:col>9</xdr:col>
      <xdr:colOff>767553</xdr:colOff>
      <xdr:row>25</xdr:row>
      <xdr:rowOff>30691</xdr:rowOff>
    </xdr:from>
    <xdr:to>
      <xdr:col>15</xdr:col>
      <xdr:colOff>288925</xdr:colOff>
      <xdr:row>29</xdr:row>
      <xdr:rowOff>14022</xdr:rowOff>
    </xdr:to>
    <xdr:sp macro="" textlink="">
      <xdr:nvSpPr>
        <xdr:cNvPr id="8" name="Rectángulo: esquinas redondeadas 7">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7625553" y="6231466"/>
          <a:ext cx="4988722"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5</a:t>
          </a:r>
          <a:r>
            <a:rPr lang="es-CO" sz="1400" b="1"/>
            <a:t>. Mecanismos para la Transparencia y acceso a la Información </a:t>
          </a:r>
          <a:endParaRPr lang="es-CO" sz="1200" b="1"/>
        </a:p>
      </xdr:txBody>
    </xdr:sp>
    <xdr:clientData/>
  </xdr:twoCellAnchor>
  <xdr:twoCellAnchor editAs="oneCell">
    <xdr:from>
      <xdr:col>12</xdr:col>
      <xdr:colOff>190500</xdr:colOff>
      <xdr:row>0</xdr:row>
      <xdr:rowOff>190500</xdr:rowOff>
    </xdr:from>
    <xdr:to>
      <xdr:col>15</xdr:col>
      <xdr:colOff>744220</xdr:colOff>
      <xdr:row>2</xdr:row>
      <xdr:rowOff>191452</xdr:rowOff>
    </xdr:to>
    <xdr:pic>
      <xdr:nvPicPr>
        <xdr:cNvPr id="9" name="Imagen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229850" y="190500"/>
          <a:ext cx="2839720" cy="591502"/>
        </a:xfrm>
        <a:prstGeom prst="rect">
          <a:avLst/>
        </a:prstGeom>
      </xdr:spPr>
    </xdr:pic>
    <xdr:clientData/>
  </xdr:twoCellAnchor>
  <xdr:twoCellAnchor>
    <xdr:from>
      <xdr:col>9</xdr:col>
      <xdr:colOff>904875</xdr:colOff>
      <xdr:row>34</xdr:row>
      <xdr:rowOff>166688</xdr:rowOff>
    </xdr:from>
    <xdr:to>
      <xdr:col>14</xdr:col>
      <xdr:colOff>690562</xdr:colOff>
      <xdr:row>38</xdr:row>
      <xdr:rowOff>47625</xdr:rowOff>
    </xdr:to>
    <xdr:sp macro="" textlink="">
      <xdr:nvSpPr>
        <xdr:cNvPr id="10" name="CuadroTexto 9">
          <a:hlinkClick xmlns:r="http://schemas.openxmlformats.org/officeDocument/2006/relationships" r:id="rId8"/>
          <a:extLst>
            <a:ext uri="{FF2B5EF4-FFF2-40B4-BE49-F238E27FC236}">
              <a16:creationId xmlns:a16="http://schemas.microsoft.com/office/drawing/2014/main" id="{00000000-0008-0000-0000-00000A000000}"/>
            </a:ext>
          </a:extLst>
        </xdr:cNvPr>
        <xdr:cNvSpPr txBox="1"/>
      </xdr:nvSpPr>
      <xdr:spPr>
        <a:xfrm>
          <a:off x="7762875" y="8120063"/>
          <a:ext cx="4488656" cy="6429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a:t>Consulta aquí  el mapa de Riesgos 2022</a:t>
          </a:r>
        </a:p>
      </xdr:txBody>
    </xdr:sp>
    <xdr:clientData/>
  </xdr:twoCellAnchor>
  <xdr:twoCellAnchor>
    <xdr:from>
      <xdr:col>15</xdr:col>
      <xdr:colOff>370283</xdr:colOff>
      <xdr:row>12</xdr:row>
      <xdr:rowOff>54768</xdr:rowOff>
    </xdr:from>
    <xdr:to>
      <xdr:col>15</xdr:col>
      <xdr:colOff>3107531</xdr:colOff>
      <xdr:row>23</xdr:row>
      <xdr:rowOff>154781</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2693252" y="3793331"/>
          <a:ext cx="2737248" cy="2195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pPr algn="ctr"/>
          <a:r>
            <a:rPr lang="es-CO" sz="1400" b="1">
              <a:solidFill>
                <a:schemeClr val="accent5">
                  <a:lumMod val="50000"/>
                </a:schemeClr>
              </a:solidFill>
            </a:rPr>
            <a:t>Haz</a:t>
          </a:r>
          <a:r>
            <a:rPr lang="es-CO" sz="1400" b="1" baseline="0">
              <a:solidFill>
                <a:schemeClr val="accent5">
                  <a:lumMod val="50000"/>
                </a:schemeClr>
              </a:solidFill>
            </a:rPr>
            <a:t> click en cada componente </a:t>
          </a:r>
          <a:r>
            <a:rPr lang="es-CO" sz="1400" b="1" baseline="0">
              <a:solidFill>
                <a:schemeClr val="accent5">
                  <a:lumMod val="50000"/>
                </a:schemeClr>
              </a:solidFill>
              <a:effectLst/>
              <a:latin typeface="+mn-lt"/>
              <a:ea typeface="+mn-ea"/>
              <a:cs typeface="+mn-cs"/>
            </a:rPr>
            <a:t>p</a:t>
          </a:r>
          <a:r>
            <a:rPr lang="es-CO" sz="1400" b="1">
              <a:solidFill>
                <a:schemeClr val="accent5">
                  <a:lumMod val="50000"/>
                </a:schemeClr>
              </a:solidFill>
              <a:effectLst/>
              <a:latin typeface="+mn-lt"/>
              <a:ea typeface="+mn-ea"/>
              <a:cs typeface="+mn-cs"/>
            </a:rPr>
            <a:t>ara conocer el contenido </a:t>
          </a:r>
          <a:endParaRPr lang="es-CO" sz="1400" b="1">
            <a:solidFill>
              <a:schemeClr val="accent5">
                <a:lumMod val="50000"/>
              </a:schemeClr>
            </a:solidFill>
          </a:endParaRPr>
        </a:p>
      </xdr:txBody>
    </xdr:sp>
    <xdr:clientData/>
  </xdr:twoCellAnchor>
  <xdr:twoCellAnchor editAs="oneCell">
    <xdr:from>
      <xdr:col>15</xdr:col>
      <xdr:colOff>596500</xdr:colOff>
      <xdr:row>8</xdr:row>
      <xdr:rowOff>30956</xdr:rowOff>
    </xdr:from>
    <xdr:to>
      <xdr:col>15</xdr:col>
      <xdr:colOff>2414351</xdr:colOff>
      <xdr:row>12</xdr:row>
      <xdr:rowOff>166687</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12919469" y="2888456"/>
          <a:ext cx="1817851" cy="1016794"/>
        </a:xfrm>
        <a:prstGeom prst="rect">
          <a:avLst/>
        </a:prstGeom>
      </xdr:spPr>
    </xdr:pic>
    <xdr:clientData/>
  </xdr:twoCellAnchor>
  <xdr:twoCellAnchor editAs="oneCell">
    <xdr:from>
      <xdr:col>15</xdr:col>
      <xdr:colOff>130969</xdr:colOff>
      <xdr:row>35</xdr:row>
      <xdr:rowOff>107157</xdr:rowOff>
    </xdr:from>
    <xdr:to>
      <xdr:col>15</xdr:col>
      <xdr:colOff>535931</xdr:colOff>
      <xdr:row>37</xdr:row>
      <xdr:rowOff>164766</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0"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2453938" y="8251032"/>
          <a:ext cx="404962" cy="438609"/>
        </a:xfrm>
        <a:prstGeom prst="rect">
          <a:avLst/>
        </a:prstGeom>
      </xdr:spPr>
    </xdr:pic>
    <xdr:clientData/>
  </xdr:twoCellAnchor>
  <xdr:twoCellAnchor>
    <xdr:from>
      <xdr:col>9</xdr:col>
      <xdr:colOff>809625</xdr:colOff>
      <xdr:row>30</xdr:row>
      <xdr:rowOff>35719</xdr:rowOff>
    </xdr:from>
    <xdr:to>
      <xdr:col>15</xdr:col>
      <xdr:colOff>330997</xdr:colOff>
      <xdr:row>33</xdr:row>
      <xdr:rowOff>209550</xdr:rowOff>
    </xdr:to>
    <xdr:sp macro="" textlink="">
      <xdr:nvSpPr>
        <xdr:cNvPr id="14" name="Rectángulo: esquinas redondeadas 13">
          <a:hlinkClick xmlns:r="http://schemas.openxmlformats.org/officeDocument/2006/relationships" r:id="rId11"/>
          <a:extLst>
            <a:ext uri="{FF2B5EF4-FFF2-40B4-BE49-F238E27FC236}">
              <a16:creationId xmlns:a16="http://schemas.microsoft.com/office/drawing/2014/main" id="{00000000-0008-0000-0000-00000E000000}"/>
            </a:ext>
          </a:extLst>
        </xdr:cNvPr>
        <xdr:cNvSpPr/>
      </xdr:nvSpPr>
      <xdr:spPr>
        <a:xfrm>
          <a:off x="7667625" y="7188994"/>
          <a:ext cx="4988722"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6</a:t>
          </a:r>
          <a:r>
            <a:rPr lang="es-CO" sz="1400" b="1"/>
            <a:t>. Iniciativas Adicionales -Integridad- Gestión de Conflictos de Interes </a:t>
          </a:r>
          <a:endParaRPr lang="es-CO" sz="1200" b="1"/>
        </a:p>
      </xdr:txBody>
    </xdr:sp>
    <xdr:clientData/>
  </xdr:twoCellAnchor>
  <xdr:twoCellAnchor editAs="oneCell">
    <xdr:from>
      <xdr:col>0</xdr:col>
      <xdr:colOff>0</xdr:colOff>
      <xdr:row>5</xdr:row>
      <xdr:rowOff>59532</xdr:rowOff>
    </xdr:from>
    <xdr:to>
      <xdr:col>9</xdr:col>
      <xdr:colOff>655579</xdr:colOff>
      <xdr:row>35</xdr:row>
      <xdr:rowOff>190499</xdr:rowOff>
    </xdr:to>
    <xdr:pic>
      <xdr:nvPicPr>
        <xdr:cNvPr id="2" name="Imagen 1">
          <a:extLst>
            <a:ext uri="{FF2B5EF4-FFF2-40B4-BE49-F238E27FC236}">
              <a16:creationId xmlns:a16="http://schemas.microsoft.com/office/drawing/2014/main" id="{C119FE0E-F63F-4807-9FA7-3CC33BA7114E}"/>
            </a:ext>
          </a:extLst>
        </xdr:cNvPr>
        <xdr:cNvPicPr>
          <a:picLocks noChangeAspect="1"/>
        </xdr:cNvPicPr>
      </xdr:nvPicPr>
      <xdr:blipFill>
        <a:blip xmlns:r="http://schemas.openxmlformats.org/officeDocument/2006/relationships" r:embed="rId12"/>
        <a:stretch>
          <a:fillRect/>
        </a:stretch>
      </xdr:blipFill>
      <xdr:spPr>
        <a:xfrm>
          <a:off x="0" y="2166938"/>
          <a:ext cx="7513579" cy="61674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749415</xdr:colOff>
      <xdr:row>3</xdr:row>
      <xdr:rowOff>107844</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3825"/>
          <a:ext cx="2835390" cy="555519"/>
        </a:xfrm>
        <a:prstGeom prst="rect">
          <a:avLst/>
        </a:prstGeom>
      </xdr:spPr>
    </xdr:pic>
    <xdr:clientData/>
  </xdr:twoCellAnchor>
  <xdr:twoCellAnchor>
    <xdr:from>
      <xdr:col>5</xdr:col>
      <xdr:colOff>1238250</xdr:colOff>
      <xdr:row>0</xdr:row>
      <xdr:rowOff>104775</xdr:rowOff>
    </xdr:from>
    <xdr:to>
      <xdr:col>7</xdr:col>
      <xdr:colOff>228600</xdr:colOff>
      <xdr:row>3</xdr:row>
      <xdr:rowOff>171450</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8391525" y="104775"/>
          <a:ext cx="1828800"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7</xdr:col>
      <xdr:colOff>389659</xdr:colOff>
      <xdr:row>0</xdr:row>
      <xdr:rowOff>138546</xdr:rowOff>
    </xdr:from>
    <xdr:to>
      <xdr:col>8</xdr:col>
      <xdr:colOff>218955</xdr:colOff>
      <xdr:row>3</xdr:row>
      <xdr:rowOff>141906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0381384" y="138546"/>
          <a:ext cx="591296" cy="574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111331</xdr:colOff>
      <xdr:row>1</xdr:row>
      <xdr:rowOff>61850</xdr:rowOff>
    </xdr:from>
    <xdr:to>
      <xdr:col>2</xdr:col>
      <xdr:colOff>885239</xdr:colOff>
      <xdr:row>2</xdr:row>
      <xdr:rowOff>494658</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331" y="223775"/>
          <a:ext cx="2831308" cy="594733"/>
        </a:xfrm>
        <a:prstGeom prst="rect">
          <a:avLst/>
        </a:prstGeom>
      </xdr:spPr>
    </xdr:pic>
    <xdr:clientData/>
  </xdr:twoCellAnchor>
  <xdr:twoCellAnchor>
    <xdr:from>
      <xdr:col>6</xdr:col>
      <xdr:colOff>862853</xdr:colOff>
      <xdr:row>0</xdr:row>
      <xdr:rowOff>111332</xdr:rowOff>
    </xdr:from>
    <xdr:to>
      <xdr:col>7</xdr:col>
      <xdr:colOff>779318</xdr:colOff>
      <xdr:row>2</xdr:row>
      <xdr:rowOff>655617</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2068735" y="111332"/>
          <a:ext cx="1731818" cy="858050"/>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Volver</a:t>
          </a:r>
          <a:r>
            <a:rPr lang="es-CO" sz="1600" b="1" baseline="0"/>
            <a:t> al Menú </a:t>
          </a:r>
          <a:endParaRPr lang="es-CO" sz="1600" b="1"/>
        </a:p>
      </xdr:txBody>
    </xdr:sp>
    <xdr:clientData/>
  </xdr:twoCellAnchor>
  <xdr:twoCellAnchor editAs="oneCell">
    <xdr:from>
      <xdr:col>7</xdr:col>
      <xdr:colOff>940131</xdr:colOff>
      <xdr:row>1</xdr:row>
      <xdr:rowOff>49481</xdr:rowOff>
    </xdr:from>
    <xdr:to>
      <xdr:col>8</xdr:col>
      <xdr:colOff>211534</xdr:colOff>
      <xdr:row>2</xdr:row>
      <xdr:rowOff>463530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8180381" y="211406"/>
          <a:ext cx="591296" cy="575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134620</xdr:colOff>
      <xdr:row>3</xdr:row>
      <xdr:rowOff>22119</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2839720" cy="593619"/>
        </a:xfrm>
        <a:prstGeom prst="rect">
          <a:avLst/>
        </a:prstGeom>
      </xdr:spPr>
    </xdr:pic>
    <xdr:clientData/>
  </xdr:twoCellAnchor>
  <xdr:twoCellAnchor editAs="oneCell">
    <xdr:from>
      <xdr:col>5</xdr:col>
      <xdr:colOff>137523</xdr:colOff>
      <xdr:row>0</xdr:row>
      <xdr:rowOff>144626</xdr:rowOff>
    </xdr:from>
    <xdr:to>
      <xdr:col>5</xdr:col>
      <xdr:colOff>542485</xdr:colOff>
      <xdr:row>2</xdr:row>
      <xdr:rowOff>116510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9529173" y="144626"/>
          <a:ext cx="404962" cy="390984"/>
        </a:xfrm>
        <a:prstGeom prst="rect">
          <a:avLst/>
        </a:prstGeom>
      </xdr:spPr>
    </xdr:pic>
    <xdr:clientData/>
  </xdr:twoCellAnchor>
  <xdr:twoCellAnchor>
    <xdr:from>
      <xdr:col>4</xdr:col>
      <xdr:colOff>251732</xdr:colOff>
      <xdr:row>0</xdr:row>
      <xdr:rowOff>27215</xdr:rowOff>
    </xdr:from>
    <xdr:to>
      <xdr:col>5</xdr:col>
      <xdr:colOff>46141</xdr:colOff>
      <xdr:row>3</xdr:row>
      <xdr:rowOff>32658</xdr:rowOff>
    </xdr:to>
    <xdr:sp macro="" textlink="">
      <xdr:nvSpPr>
        <xdr:cNvPr id="4" name="Flecha: hacia la izquierda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8090807" y="27215"/>
          <a:ext cx="134698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2</xdr:col>
      <xdr:colOff>537051</xdr:colOff>
      <xdr:row>3</xdr:row>
      <xdr:rowOff>162613</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2842101" cy="610288"/>
        </a:xfrm>
        <a:prstGeom prst="rect">
          <a:avLst/>
        </a:prstGeom>
      </xdr:spPr>
    </xdr:pic>
    <xdr:clientData/>
  </xdr:twoCellAnchor>
  <xdr:twoCellAnchor>
    <xdr:from>
      <xdr:col>7</xdr:col>
      <xdr:colOff>0</xdr:colOff>
      <xdr:row>0</xdr:row>
      <xdr:rowOff>47625</xdr:rowOff>
    </xdr:from>
    <xdr:to>
      <xdr:col>7</xdr:col>
      <xdr:colOff>9525</xdr:colOff>
      <xdr:row>3</xdr:row>
      <xdr:rowOff>94383</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2912587" y="47625"/>
          <a:ext cx="9525" cy="593410"/>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twoCellAnchor>
    <xdr:from>
      <xdr:col>7</xdr:col>
      <xdr:colOff>0</xdr:colOff>
      <xdr:row>0</xdr:row>
      <xdr:rowOff>74840</xdr:rowOff>
    </xdr:from>
    <xdr:to>
      <xdr:col>7</xdr:col>
      <xdr:colOff>17566</xdr:colOff>
      <xdr:row>3</xdr:row>
      <xdr:rowOff>108858</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12912587" y="74840"/>
          <a:ext cx="17566" cy="580670"/>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xdr:from>
      <xdr:col>5</xdr:col>
      <xdr:colOff>753719</xdr:colOff>
      <xdr:row>0</xdr:row>
      <xdr:rowOff>0</xdr:rowOff>
    </xdr:from>
    <xdr:to>
      <xdr:col>6</xdr:col>
      <xdr:colOff>157369</xdr:colOff>
      <xdr:row>3</xdr:row>
      <xdr:rowOff>99391</xdr:rowOff>
    </xdr:to>
    <xdr:sp macro="" textlink="">
      <xdr:nvSpPr>
        <xdr:cNvPr id="7" name="Flecha: hacia la izquierda 3">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9086023" y="0"/>
          <a:ext cx="1490868" cy="64604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twoCellAnchor editAs="oneCell">
    <xdr:from>
      <xdr:col>6</xdr:col>
      <xdr:colOff>422413</xdr:colOff>
      <xdr:row>0</xdr:row>
      <xdr:rowOff>74542</xdr:rowOff>
    </xdr:from>
    <xdr:to>
      <xdr:col>6</xdr:col>
      <xdr:colOff>827375</xdr:colOff>
      <xdr:row>2</xdr:row>
      <xdr:rowOff>101091</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0841935" y="74542"/>
          <a:ext cx="404962" cy="3909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95250</xdr:rowOff>
    </xdr:from>
    <xdr:ext cx="2839720" cy="593619"/>
    <xdr:pic>
      <xdr:nvPicPr>
        <xdr:cNvPr id="5" name="Imagen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2839720" cy="593619"/>
        </a:xfrm>
        <a:prstGeom prst="rect">
          <a:avLst/>
        </a:prstGeom>
      </xdr:spPr>
    </xdr:pic>
    <xdr:clientData/>
  </xdr:oneCellAnchor>
  <xdr:twoCellAnchor editAs="oneCell">
    <xdr:from>
      <xdr:col>8</xdr:col>
      <xdr:colOff>470897</xdr:colOff>
      <xdr:row>0</xdr:row>
      <xdr:rowOff>128281</xdr:rowOff>
    </xdr:from>
    <xdr:to>
      <xdr:col>9</xdr:col>
      <xdr:colOff>113859</xdr:colOff>
      <xdr:row>2</xdr:row>
      <xdr:rowOff>176365</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3043897" y="128281"/>
          <a:ext cx="404962" cy="429084"/>
        </a:xfrm>
        <a:prstGeom prst="rect">
          <a:avLst/>
        </a:prstGeom>
      </xdr:spPr>
    </xdr:pic>
    <xdr:clientData/>
  </xdr:twoCellAnchor>
  <xdr:twoCellAnchor>
    <xdr:from>
      <xdr:col>6</xdr:col>
      <xdr:colOff>1013732</xdr:colOff>
      <xdr:row>0</xdr:row>
      <xdr:rowOff>65315</xdr:rowOff>
    </xdr:from>
    <xdr:to>
      <xdr:col>8</xdr:col>
      <xdr:colOff>312841</xdr:colOff>
      <xdr:row>3</xdr:row>
      <xdr:rowOff>70758</xdr:rowOff>
    </xdr:to>
    <xdr:sp macro="" textlink="">
      <xdr:nvSpPr>
        <xdr:cNvPr id="7" name="Flecha: hacia la izquierda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11062607" y="65315"/>
          <a:ext cx="1823234" cy="63409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100" b="1">
              <a:solidFill>
                <a:schemeClr val="lt1"/>
              </a:solidFill>
              <a:effectLst/>
              <a:latin typeface="+mn-lt"/>
              <a:ea typeface="+mn-ea"/>
              <a:cs typeface="+mn-cs"/>
            </a:rPr>
            <a:t>Volver al Menú</a:t>
          </a:r>
          <a:endParaRPr lang="es-CO"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83344</xdr:colOff>
      <xdr:row>0</xdr:row>
      <xdr:rowOff>0</xdr:rowOff>
    </xdr:from>
    <xdr:to>
      <xdr:col>13</xdr:col>
      <xdr:colOff>131535</xdr:colOff>
      <xdr:row>0</xdr:row>
      <xdr:rowOff>738187</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4408944" y="0"/>
          <a:ext cx="1391216" cy="738187"/>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twoCellAnchor editAs="oneCell">
    <xdr:from>
      <xdr:col>0</xdr:col>
      <xdr:colOff>0</xdr:colOff>
      <xdr:row>0</xdr:row>
      <xdr:rowOff>71438</xdr:rowOff>
    </xdr:from>
    <xdr:to>
      <xdr:col>2</xdr:col>
      <xdr:colOff>370796</xdr:colOff>
      <xdr:row>0</xdr:row>
      <xdr:rowOff>626957</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438"/>
          <a:ext cx="2835390" cy="555519"/>
        </a:xfrm>
        <a:prstGeom prst="rect">
          <a:avLst/>
        </a:prstGeom>
      </xdr:spPr>
    </xdr:pic>
    <xdr:clientData/>
  </xdr:twoCellAnchor>
  <xdr:twoCellAnchor editAs="oneCell">
    <xdr:from>
      <xdr:col>13</xdr:col>
      <xdr:colOff>404813</xdr:colOff>
      <xdr:row>0</xdr:row>
      <xdr:rowOff>190501</xdr:rowOff>
    </xdr:from>
    <xdr:to>
      <xdr:col>14</xdr:col>
      <xdr:colOff>154932</xdr:colOff>
      <xdr:row>0</xdr:row>
      <xdr:rowOff>581485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6097251" y="190501"/>
          <a:ext cx="404962" cy="390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8659</xdr:colOff>
      <xdr:row>0</xdr:row>
      <xdr:rowOff>51955</xdr:rowOff>
    </xdr:from>
    <xdr:to>
      <xdr:col>4</xdr:col>
      <xdr:colOff>737221</xdr:colOff>
      <xdr:row>1</xdr:row>
      <xdr:rowOff>479714</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909" y="51955"/>
          <a:ext cx="3814662" cy="799234"/>
        </a:xfrm>
        <a:prstGeom prst="rect">
          <a:avLst/>
        </a:prstGeom>
      </xdr:spPr>
    </xdr:pic>
    <xdr:clientData/>
  </xdr:twoCellAnchor>
  <xdr:twoCellAnchor editAs="oneCell">
    <xdr:from>
      <xdr:col>16</xdr:col>
      <xdr:colOff>202408</xdr:colOff>
      <xdr:row>1</xdr:row>
      <xdr:rowOff>380999</xdr:rowOff>
    </xdr:from>
    <xdr:to>
      <xdr:col>17</xdr:col>
      <xdr:colOff>119214</xdr:colOff>
      <xdr:row>2</xdr:row>
      <xdr:rowOff>271921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l="27603" t="29615"/>
        <a:stretch/>
      </xdr:blipFill>
      <xdr:spPr>
        <a:xfrm rot="20235106">
          <a:off x="17918908" y="750093"/>
          <a:ext cx="404962" cy="390984"/>
        </a:xfrm>
        <a:prstGeom prst="rect">
          <a:avLst/>
        </a:prstGeom>
      </xdr:spPr>
    </xdr:pic>
    <xdr:clientData/>
  </xdr:twoCellAnchor>
  <xdr:twoCellAnchor>
    <xdr:from>
      <xdr:col>14</xdr:col>
      <xdr:colOff>2107407</xdr:colOff>
      <xdr:row>1</xdr:row>
      <xdr:rowOff>178595</xdr:rowOff>
    </xdr:from>
    <xdr:to>
      <xdr:col>15</xdr:col>
      <xdr:colOff>464911</xdr:colOff>
      <xdr:row>3</xdr:row>
      <xdr:rowOff>190500</xdr:rowOff>
    </xdr:to>
    <xdr:sp macro="" textlink="">
      <xdr:nvSpPr>
        <xdr:cNvPr id="4" name="Flecha: hacia la izquierda 1">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16311563" y="547689"/>
          <a:ext cx="1393598" cy="1012030"/>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Volver al Menú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Documento%20Definitivo\Racionalizaci&#243;n%20tr&#225;mites%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sol.viveros/Desktop/Trabajo%20en%20casa/2.%20Marisol%20Viveros%202021/7%20Propuestas/Planes%20integrados/Planes%20integrados%20para%20publicar%202022/MAPA_RIESGOS_UAEOS_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AEOS\TRABAJO%20EN%20CASA\MAPAS%20DE%20RIESGOS\RIESGOS%202021\MAPAS%20DE%20RIESGOS%20DE%20PROCESO%202021\MAPAS%20DE%20RIESGOS%20GUIA%202021\MAPA_RIESGOS_FOMENTO_ORGA_SOLIDARIAS_UAEOS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AEOS\TRABAJO%20EN%20CASA\MAPAS%20DE%20RIESGOS\RIESGOS%202021\MAPAS%20DE%20RIESGOS%20DE%20PROCESO%202021\MAPAS%20DE%20RIESGOS%20GUIA%202021\MAPA_RIESGOS_PROGRAMAS%20Y%20PROYECTOS_UAEOS_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AEOS\TRABAJO%20EN%20CASA\MAPAS%20DE%20RIESGOS\RIESGOS%202021\MAPAS%20DE%20RIESGOS%20DE%20PROCESO%202021\MAPAS%20DE%20RIESGOS%20GUIA%202021\MAPA_RIESGOS_G_CONOCIMIENTO_CIUDADANO_UAE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AEOS\TRABAJO%20EN%20CASA\MAPAS%20DE%20RIESGOS\RIESGOS%202021\MAPAS%20DE%20RIESGOS%20DE%20PROCESO%202021\MAPAS%20DE%20RIESGOS%20GUIA%202021\MAPA_RIESGOS_G_OCI_UAE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olidarias-my.sharepoint.com/personal/marisol_viveros_uaeos_gov_co/Documents/Varios/Planes%20integrados%202022/MAPA_RIESGOS_UAEOS_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OCI_UAE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MEJORAMIENTO_UAEOS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TRACTUAL%20%20JURIDICA_UAEOS_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INFORMATICA_UAEOS_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orge/Documents/UAEOS/TRABAJO%20EN%20CASA/MAPAS%20DE%20RIESGOS/RIESGOS%202021/MAPAS%20DE%20RIESGOS%20DE%20PROCESO%202021/MAPAS%20DE%20RIESGOS%20GUIA%202021/MAPA_RIESGOS_G_CONOCIMIENTO_CIUDADANO_UAEO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COMUNICACION_PRENSA_UAEOS_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2020-11-10_Propuesta_Mapa_riesgos_RH_UAEO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SEGUIMIENTO%20Y%20MEDICION_UAEOS_20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PROGRAMAS%20Y%20PROYECTOS_UAEOS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UAEOS"/>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0.12</v>
          </cell>
        </row>
        <row r="15">
          <cell r="C15">
            <v>0.14000000000000001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propuesto"/>
      <sheetName val="Mapa de Riesgo"/>
      <sheetName val="Tabla probabiidad"/>
      <sheetName val="Tabla impacto"/>
      <sheetName val="Matriz calor_RI"/>
      <sheetName val="Matriz calor RR"/>
      <sheetName val="Tabla Valoración Controles"/>
      <sheetName val="Atributos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babiidad"/>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ributos controles"/>
      <sheetName val="Clasificacion riesgo"/>
      <sheetName val="Observaciones caracterizacion"/>
      <sheetName val="Factores Riesgo"/>
      <sheetName val="Hoja1"/>
      <sheetName val="CONTROL DE LA EVALUACIÓN"/>
      <sheetName val="Tabla probabiidad"/>
      <sheetName val="CRITERIO CAL IMPACTO CORRUPCIÓN"/>
      <sheetName val="Tabla impacto"/>
      <sheetName val="Matriz calor_RI"/>
      <sheetName val="Matriz calor RR"/>
      <sheetName val="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 val="Observaciones caracterizacion"/>
      <sheetName val="Factores Riesgo"/>
      <sheetName val="MR G CONTRACTUAL"/>
      <sheetName val="Hoja1"/>
      <sheetName val="MR G JURÍDICA"/>
      <sheetName val="Mapa de Riesgo"/>
      <sheetName val="Tabla probabiidad"/>
      <sheetName val="Tabla impacto"/>
      <sheetName val="CRITERIO CAL IMPACTO CORRUPCIÓN"/>
      <sheetName val="Matriz calor_RI"/>
      <sheetName val="Matriz calor RR"/>
      <sheetName val="Tabla Valoración Controles"/>
      <sheetName val="ValoraciónControles Contractual"/>
      <sheetName val="Calculo Controles G Contractual"/>
      <sheetName val="ValoraciónControles Jurídica"/>
      <sheetName val="Calculos Controles Jurídica"/>
    </sheetNames>
    <sheetDataSet>
      <sheetData sheetId="0"/>
      <sheetData sheetId="1"/>
      <sheetData sheetId="2"/>
      <sheetData sheetId="3"/>
      <sheetData sheetId="4"/>
      <sheetData sheetId="5"/>
      <sheetData sheetId="6">
        <row r="13">
          <cell r="F13" t="str">
            <v>Posibilidad de perdida reputacional, debido a vinculos de parentesco, cosanguineo, civil, o legal entre un apoderado judicial y la parte demandante o demandada en acciones que insidan directamente en su configuración.</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 val="Observaciones caracterizacion"/>
      <sheetName val="Factores Riesgo"/>
      <sheetName val="Hoja1"/>
      <sheetName val="MAPA DE RIESGOS CPR"/>
      <sheetName val="Mapa de Riesgo"/>
      <sheetName val="Tabla probabiidad"/>
      <sheetName val="Tabla impacto"/>
      <sheetName val="Matriz calor_RI"/>
      <sheetName val="Matriz calor RR"/>
      <sheetName val="Tabla Valoración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ributos controles"/>
      <sheetName val="Clasificacion riesgo"/>
      <sheetName val="Observaciones caracterizacion"/>
      <sheetName val="Factores Riesgo"/>
      <sheetName val="Hoja1"/>
      <sheetName val="Mapa riesgos propuesto"/>
      <sheetName val="Mapa de Riesgo"/>
      <sheetName val="Tabla probabiidad"/>
      <sheetName val="Tabla impacto"/>
      <sheetName val="CRITERIO CAL IMPACTO CORRUPCIÓN"/>
      <sheetName val="Matriz calor_RI"/>
      <sheetName val="Matriz calor RR"/>
      <sheetName val="Tabla Valoración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 val="Observaciones caracterizacion"/>
      <sheetName val="Factores Riesgo"/>
      <sheetName val="Hoja1"/>
      <sheetName val="MAPA RIESGOS PROPUESTO"/>
      <sheetName val="Tabla probabiidad"/>
      <sheetName val="Tabla impacto"/>
      <sheetName val="Matriz calor_RI"/>
      <sheetName val="Matriz calor RR"/>
      <sheetName val="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ributos controles"/>
      <sheetName val="Clasificacion riesgo"/>
      <sheetName val="Observaciones caracterizacion"/>
      <sheetName val="Factores Riesgo"/>
      <sheetName val="Hoja1"/>
      <sheetName val="Mapa riesgos propuesto"/>
      <sheetName val="Mapa de Riesgo"/>
      <sheetName val="Tabla probabiidad"/>
      <sheetName val="Tabla impacto"/>
      <sheetName val="Matriz calor_RI"/>
      <sheetName val="Matriz calor RR"/>
      <sheetName val="Tabla Valoración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babiidad"/>
      <sheetName val="Atributos controles"/>
      <sheetName val="Clasificacion riesgo"/>
      <sheetName val="Observaciones caracterizacion"/>
      <sheetName val="Factores Riesgo"/>
      <sheetName val="Hoja1"/>
      <sheetName val="Mapa riesgos propuesto"/>
      <sheetName val="Mapa de Riesgo"/>
      <sheetName val="Tabla impacto"/>
      <sheetName val="Matriz calor_RI"/>
      <sheetName val="Matriz calor RR"/>
      <sheetName val="Tabla Valoración Controles"/>
      <sheetName val="ValoraciónControles "/>
      <sheetName val="Calculos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mailto:nidia.patino@uaeos.gov.co"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tabSelected="1" zoomScale="80" zoomScaleNormal="80" zoomScaleSheetLayoutView="80" zoomScalePageLayoutView="70" workbookViewId="0"/>
  </sheetViews>
  <sheetFormatPr baseColWidth="10" defaultColWidth="11.42578125" defaultRowHeight="15" x14ac:dyDescent="0.25"/>
  <cols>
    <col min="10" max="10" width="24.85546875" customWidth="1"/>
    <col min="16" max="16" width="51.5703125" customWidth="1"/>
    <col min="17" max="57" width="11.42578125" customWidth="1"/>
    <col min="58" max="58" width="0.140625" customWidth="1"/>
    <col min="59" max="89" width="11.42578125" customWidth="1"/>
    <col min="90" max="90" width="0.28515625" customWidth="1"/>
    <col min="91" max="97" width="11.42578125" customWidth="1"/>
    <col min="98" max="98" width="0.85546875" customWidth="1"/>
    <col min="99" max="113" width="11.42578125" customWidth="1"/>
  </cols>
  <sheetData>
    <row r="1" spans="1:16" ht="15.75" thickTop="1" x14ac:dyDescent="0.25">
      <c r="A1" s="151"/>
      <c r="B1" s="152"/>
      <c r="C1" s="152"/>
      <c r="D1" s="152"/>
      <c r="E1" s="152"/>
      <c r="F1" s="152"/>
      <c r="G1" s="152"/>
      <c r="H1" s="153"/>
      <c r="I1" s="154"/>
      <c r="J1" s="154"/>
      <c r="K1" s="154"/>
      <c r="L1" s="154"/>
      <c r="M1" s="154"/>
      <c r="N1" s="154"/>
      <c r="O1" s="154"/>
      <c r="P1" s="155"/>
    </row>
    <row r="2" spans="1:16" ht="30.75" customHeight="1" x14ac:dyDescent="0.25">
      <c r="A2" s="156"/>
      <c r="B2" s="157"/>
      <c r="C2" s="157"/>
      <c r="D2" s="157"/>
      <c r="E2" s="157"/>
      <c r="F2" s="157"/>
      <c r="G2" s="157"/>
      <c r="H2" s="158"/>
      <c r="I2" s="159"/>
      <c r="J2" s="159"/>
      <c r="K2" s="159"/>
      <c r="L2" s="159"/>
      <c r="M2" s="159"/>
      <c r="N2" s="159"/>
      <c r="O2" s="159"/>
      <c r="P2" s="160"/>
    </row>
    <row r="3" spans="1:16" ht="30.75" customHeight="1" x14ac:dyDescent="0.25">
      <c r="A3" s="156"/>
      <c r="B3" s="157"/>
      <c r="C3" s="157"/>
      <c r="D3" s="157"/>
      <c r="E3" s="157"/>
      <c r="F3" s="157"/>
      <c r="G3" s="157"/>
      <c r="H3" s="158"/>
      <c r="I3" s="159"/>
      <c r="J3" s="159"/>
      <c r="K3" s="159"/>
      <c r="L3" s="159"/>
      <c r="M3" s="159"/>
      <c r="N3" s="159"/>
      <c r="O3" s="159"/>
      <c r="P3" s="160"/>
    </row>
    <row r="4" spans="1:16" ht="72.75" customHeight="1" x14ac:dyDescent="0.25">
      <c r="A4" s="156"/>
      <c r="B4" s="157"/>
      <c r="C4" s="157"/>
      <c r="D4" s="157"/>
      <c r="E4" s="157"/>
      <c r="F4" s="157"/>
      <c r="G4" s="157"/>
      <c r="H4" s="157"/>
      <c r="I4" s="458" t="s">
        <v>0</v>
      </c>
      <c r="J4" s="458"/>
      <c r="K4" s="458"/>
      <c r="L4" s="458"/>
      <c r="M4" s="458"/>
      <c r="N4" s="458"/>
      <c r="O4" s="458"/>
      <c r="P4" s="459"/>
    </row>
    <row r="5" spans="1:16" x14ac:dyDescent="0.25">
      <c r="A5" s="156"/>
      <c r="B5" s="157"/>
      <c r="C5" s="157"/>
      <c r="D5" s="157"/>
      <c r="E5" s="157"/>
      <c r="F5" s="157"/>
      <c r="G5" s="157"/>
      <c r="H5" s="158"/>
      <c r="I5" s="159"/>
      <c r="J5" s="159"/>
      <c r="K5" s="159"/>
      <c r="L5" s="159"/>
      <c r="M5" s="159"/>
      <c r="N5" s="159"/>
      <c r="O5" s="159"/>
      <c r="P5" s="160"/>
    </row>
    <row r="6" spans="1:16" ht="21" x14ac:dyDescent="0.25">
      <c r="A6" s="156"/>
      <c r="B6" s="157"/>
      <c r="C6" s="463"/>
      <c r="D6" s="464"/>
      <c r="E6" s="464"/>
      <c r="F6" s="464"/>
      <c r="G6" s="464"/>
      <c r="H6" s="465"/>
      <c r="I6" s="159"/>
      <c r="J6" s="157"/>
      <c r="K6" s="159"/>
      <c r="L6" s="159"/>
      <c r="M6" s="159"/>
      <c r="N6" s="159"/>
      <c r="O6" s="161"/>
      <c r="P6" s="160"/>
    </row>
    <row r="7" spans="1:16" x14ac:dyDescent="0.25">
      <c r="A7" s="156"/>
      <c r="B7" s="157"/>
      <c r="C7" s="466"/>
      <c r="D7" s="464"/>
      <c r="E7" s="464"/>
      <c r="F7" s="464"/>
      <c r="G7" s="464"/>
      <c r="H7" s="465"/>
      <c r="I7" s="159"/>
      <c r="J7" s="162"/>
      <c r="K7" s="163"/>
      <c r="L7" s="163"/>
      <c r="M7" s="163"/>
      <c r="N7" s="163"/>
      <c r="O7" s="163"/>
      <c r="P7" s="164"/>
    </row>
    <row r="8" spans="1:16" ht="23.25" x14ac:dyDescent="0.25">
      <c r="A8" s="156"/>
      <c r="B8" s="157"/>
      <c r="C8" s="466"/>
      <c r="D8" s="464"/>
      <c r="E8" s="464"/>
      <c r="F8" s="464"/>
      <c r="G8" s="464"/>
      <c r="H8" s="465"/>
      <c r="I8" s="159"/>
      <c r="J8" s="460" t="s">
        <v>1</v>
      </c>
      <c r="K8" s="460"/>
      <c r="L8" s="460"/>
      <c r="M8" s="163"/>
      <c r="N8" s="163"/>
      <c r="O8" s="163"/>
      <c r="P8" s="164"/>
    </row>
    <row r="9" spans="1:16" ht="24" customHeight="1" x14ac:dyDescent="0.25">
      <c r="A9" s="156"/>
      <c r="B9" s="157"/>
      <c r="C9" s="466"/>
      <c r="D9" s="464"/>
      <c r="E9" s="464"/>
      <c r="F9" s="464"/>
      <c r="G9" s="464"/>
      <c r="H9" s="465"/>
      <c r="I9" s="159"/>
      <c r="J9" s="163"/>
      <c r="K9" s="163"/>
      <c r="L9" s="157"/>
      <c r="M9" s="163"/>
      <c r="N9" s="163"/>
      <c r="O9" s="157"/>
      <c r="P9" s="164"/>
    </row>
    <row r="10" spans="1:16" x14ac:dyDescent="0.25">
      <c r="A10" s="156"/>
      <c r="B10" s="157"/>
      <c r="C10" s="466"/>
      <c r="D10" s="464"/>
      <c r="E10" s="464"/>
      <c r="F10" s="464"/>
      <c r="G10" s="464"/>
      <c r="H10" s="465"/>
      <c r="I10" s="159"/>
      <c r="J10" s="163"/>
      <c r="K10" s="163"/>
      <c r="L10" s="163"/>
      <c r="M10" s="163"/>
      <c r="N10" s="163"/>
      <c r="O10" s="163"/>
      <c r="P10" s="164"/>
    </row>
    <row r="11" spans="1:16" x14ac:dyDescent="0.25">
      <c r="A11" s="156"/>
      <c r="B11" s="157"/>
      <c r="C11" s="466"/>
      <c r="D11" s="464"/>
      <c r="E11" s="464"/>
      <c r="F11" s="464"/>
      <c r="G11" s="464"/>
      <c r="H11" s="465"/>
      <c r="I11" s="159"/>
      <c r="J11" s="163"/>
      <c r="K11" s="163"/>
      <c r="L11" s="163"/>
      <c r="M11" s="163"/>
      <c r="N11" s="163"/>
      <c r="O11" s="163"/>
      <c r="P11" s="164"/>
    </row>
    <row r="12" spans="1:16" x14ac:dyDescent="0.25">
      <c r="A12" s="156"/>
      <c r="B12" s="157"/>
      <c r="C12" s="466"/>
      <c r="D12" s="464"/>
      <c r="E12" s="464"/>
      <c r="F12" s="464"/>
      <c r="G12" s="464"/>
      <c r="H12" s="465"/>
      <c r="I12" s="159"/>
      <c r="J12" s="163"/>
      <c r="K12" s="163"/>
      <c r="L12" s="163"/>
      <c r="M12" s="163"/>
      <c r="N12" s="163"/>
      <c r="O12" s="163"/>
      <c r="P12" s="164"/>
    </row>
    <row r="13" spans="1:16" x14ac:dyDescent="0.25">
      <c r="A13" s="156"/>
      <c r="B13" s="157"/>
      <c r="C13" s="466"/>
      <c r="D13" s="464"/>
      <c r="E13" s="464"/>
      <c r="F13" s="464"/>
      <c r="G13" s="464"/>
      <c r="H13" s="465"/>
      <c r="I13" s="159"/>
      <c r="J13" s="163"/>
      <c r="K13" s="163"/>
      <c r="L13" s="163"/>
      <c r="M13" s="163"/>
      <c r="N13" s="163"/>
      <c r="O13" s="163"/>
      <c r="P13" s="164"/>
    </row>
    <row r="14" spans="1:16" x14ac:dyDescent="0.25">
      <c r="A14" s="156"/>
      <c r="B14" s="157"/>
      <c r="C14" s="466"/>
      <c r="D14" s="464"/>
      <c r="E14" s="464"/>
      <c r="F14" s="464"/>
      <c r="G14" s="464"/>
      <c r="H14" s="465"/>
      <c r="I14" s="159"/>
      <c r="J14" s="157"/>
      <c r="K14" s="157"/>
      <c r="L14" s="157"/>
      <c r="M14" s="157"/>
      <c r="N14" s="163"/>
      <c r="O14" s="163"/>
      <c r="P14" s="164"/>
    </row>
    <row r="15" spans="1:16" x14ac:dyDescent="0.25">
      <c r="A15" s="156"/>
      <c r="B15" s="157"/>
      <c r="C15" s="466"/>
      <c r="D15" s="464"/>
      <c r="E15" s="464"/>
      <c r="F15" s="464"/>
      <c r="G15" s="464"/>
      <c r="H15" s="465"/>
      <c r="I15" s="159"/>
      <c r="J15" s="157"/>
      <c r="K15" s="157"/>
      <c r="L15" s="157"/>
      <c r="M15" s="157"/>
      <c r="N15" s="163"/>
      <c r="O15" s="163"/>
      <c r="P15" s="164"/>
    </row>
    <row r="16" spans="1:16" x14ac:dyDescent="0.25">
      <c r="A16" s="156"/>
      <c r="B16" s="157"/>
      <c r="C16" s="466"/>
      <c r="D16" s="464"/>
      <c r="E16" s="464"/>
      <c r="F16" s="464"/>
      <c r="G16" s="464"/>
      <c r="H16" s="465"/>
      <c r="I16" s="159"/>
      <c r="J16" s="165"/>
      <c r="K16" s="157"/>
      <c r="L16" s="157"/>
      <c r="M16" s="157"/>
      <c r="N16" s="163"/>
      <c r="O16" s="163"/>
      <c r="P16" s="164"/>
    </row>
    <row r="17" spans="1:20" x14ac:dyDescent="0.25">
      <c r="A17" s="156"/>
      <c r="B17" s="157"/>
      <c r="C17" s="466"/>
      <c r="D17" s="464"/>
      <c r="E17" s="464"/>
      <c r="F17" s="464"/>
      <c r="G17" s="464"/>
      <c r="H17" s="465"/>
      <c r="I17" s="159"/>
      <c r="J17" s="157"/>
      <c r="K17" s="157"/>
      <c r="L17" s="157"/>
      <c r="M17" s="157"/>
      <c r="N17" s="163"/>
      <c r="O17" s="163"/>
      <c r="P17" s="164"/>
    </row>
    <row r="18" spans="1:20" x14ac:dyDescent="0.25">
      <c r="A18" s="156"/>
      <c r="B18" s="157"/>
      <c r="C18" s="466"/>
      <c r="D18" s="464"/>
      <c r="E18" s="464"/>
      <c r="F18" s="464"/>
      <c r="G18" s="464"/>
      <c r="H18" s="465"/>
      <c r="I18" s="159"/>
      <c r="J18" s="163"/>
      <c r="K18" s="163"/>
      <c r="L18" s="163"/>
      <c r="M18" s="163"/>
      <c r="N18" s="163"/>
      <c r="O18" s="163"/>
      <c r="P18" s="164"/>
    </row>
    <row r="19" spans="1:20" x14ac:dyDescent="0.25">
      <c r="A19" s="156"/>
      <c r="B19" s="157"/>
      <c r="C19" s="466"/>
      <c r="D19" s="464"/>
      <c r="E19" s="464"/>
      <c r="F19" s="464"/>
      <c r="G19" s="464"/>
      <c r="H19" s="465"/>
      <c r="I19" s="159"/>
      <c r="J19" s="163"/>
      <c r="K19" s="163"/>
      <c r="L19" s="163"/>
      <c r="M19" s="163"/>
      <c r="N19" s="163"/>
      <c r="O19" s="163"/>
      <c r="P19" s="164"/>
    </row>
    <row r="20" spans="1:20" x14ac:dyDescent="0.25">
      <c r="A20" s="156"/>
      <c r="B20" s="157"/>
      <c r="C20" s="466"/>
      <c r="D20" s="464"/>
      <c r="E20" s="464"/>
      <c r="F20" s="464"/>
      <c r="G20" s="464"/>
      <c r="H20" s="465"/>
      <c r="I20" s="159"/>
      <c r="J20" s="163"/>
      <c r="K20" s="163"/>
      <c r="L20" s="163"/>
      <c r="M20" s="163"/>
      <c r="N20" s="163"/>
      <c r="O20" s="163"/>
      <c r="P20" s="164"/>
    </row>
    <row r="21" spans="1:20" x14ac:dyDescent="0.25">
      <c r="A21" s="156"/>
      <c r="B21" s="157"/>
      <c r="C21" s="466"/>
      <c r="D21" s="464"/>
      <c r="E21" s="464"/>
      <c r="F21" s="464"/>
      <c r="G21" s="464"/>
      <c r="H21" s="465"/>
      <c r="I21" s="159"/>
      <c r="J21" s="163"/>
      <c r="K21" s="163"/>
      <c r="L21" s="163"/>
      <c r="M21" s="163"/>
      <c r="N21" s="163"/>
      <c r="O21" s="163"/>
      <c r="P21" s="164"/>
    </row>
    <row r="22" spans="1:20" x14ac:dyDescent="0.25">
      <c r="A22" s="156"/>
      <c r="B22" s="157"/>
      <c r="C22" s="157"/>
      <c r="D22" s="157"/>
      <c r="E22" s="157"/>
      <c r="F22" s="157"/>
      <c r="G22" s="157"/>
      <c r="H22" s="158"/>
      <c r="I22" s="159"/>
      <c r="J22" s="163"/>
      <c r="K22" s="163"/>
      <c r="L22" s="163"/>
      <c r="M22" s="163"/>
      <c r="N22" s="163"/>
      <c r="O22" s="163"/>
      <c r="P22" s="164"/>
    </row>
    <row r="23" spans="1:20" x14ac:dyDescent="0.25">
      <c r="A23" s="156"/>
      <c r="B23" s="157"/>
      <c r="C23" s="157"/>
      <c r="D23" s="157"/>
      <c r="E23" s="157"/>
      <c r="F23" s="157"/>
      <c r="G23" s="157"/>
      <c r="H23" s="158"/>
      <c r="I23" s="159"/>
      <c r="J23" s="163"/>
      <c r="K23" s="163"/>
      <c r="L23" s="163"/>
      <c r="M23" s="163"/>
      <c r="N23" s="163"/>
      <c r="O23" s="163"/>
      <c r="P23" s="164"/>
    </row>
    <row r="24" spans="1:20" x14ac:dyDescent="0.25">
      <c r="A24" s="156"/>
      <c r="B24" s="157"/>
      <c r="C24" s="157"/>
      <c r="D24" s="157"/>
      <c r="E24" s="157"/>
      <c r="F24" s="157"/>
      <c r="G24" s="157"/>
      <c r="H24" s="158"/>
      <c r="I24" s="159"/>
      <c r="J24" s="163"/>
      <c r="K24" s="163"/>
      <c r="L24" s="163"/>
      <c r="M24" s="163"/>
      <c r="N24" s="163"/>
      <c r="O24" s="163"/>
      <c r="P24" s="164"/>
    </row>
    <row r="25" spans="1:20" x14ac:dyDescent="0.25">
      <c r="A25" s="156"/>
      <c r="B25" s="157"/>
      <c r="C25" s="157"/>
      <c r="D25" s="157"/>
      <c r="E25" s="157"/>
      <c r="F25" s="157"/>
      <c r="G25" s="157"/>
      <c r="H25" s="158"/>
      <c r="I25" s="159"/>
      <c r="J25" s="159"/>
      <c r="K25" s="159"/>
      <c r="L25" s="159"/>
      <c r="M25" s="159"/>
      <c r="N25" s="159"/>
      <c r="O25" s="159"/>
      <c r="P25" s="160"/>
    </row>
    <row r="26" spans="1:20" x14ac:dyDescent="0.25">
      <c r="A26" s="156"/>
      <c r="B26" s="157"/>
      <c r="C26" s="157"/>
      <c r="D26" s="157"/>
      <c r="E26" s="157"/>
      <c r="F26" s="157"/>
      <c r="G26" s="157"/>
      <c r="H26" s="158"/>
      <c r="I26" s="159"/>
      <c r="J26" s="159"/>
      <c r="K26" s="159"/>
      <c r="L26" s="159"/>
      <c r="M26" s="159"/>
      <c r="N26" s="159"/>
      <c r="O26" s="159"/>
      <c r="P26" s="160"/>
    </row>
    <row r="27" spans="1:20" x14ac:dyDescent="0.25">
      <c r="A27" s="156"/>
      <c r="B27" s="157"/>
      <c r="C27" s="157"/>
      <c r="D27" s="157"/>
      <c r="E27" s="157"/>
      <c r="F27" s="157"/>
      <c r="G27" s="157"/>
      <c r="H27" s="158"/>
      <c r="I27" s="159"/>
      <c r="J27" s="159"/>
      <c r="K27" s="159"/>
      <c r="L27" s="159"/>
      <c r="M27" s="159"/>
      <c r="N27" s="159"/>
      <c r="O27" s="159"/>
      <c r="P27" s="160"/>
      <c r="T27" s="166"/>
    </row>
    <row r="28" spans="1:20" x14ac:dyDescent="0.25">
      <c r="A28" s="156"/>
      <c r="B28" s="157"/>
      <c r="C28" s="157"/>
      <c r="D28" s="157"/>
      <c r="E28" s="157"/>
      <c r="F28" s="157"/>
      <c r="G28" s="157"/>
      <c r="H28" s="158"/>
      <c r="I28" s="159"/>
      <c r="J28" s="159"/>
      <c r="K28" s="159"/>
      <c r="L28" s="159"/>
      <c r="M28" s="159"/>
      <c r="N28" s="159"/>
      <c r="O28" s="159"/>
      <c r="P28" s="160"/>
    </row>
    <row r="29" spans="1:20" x14ac:dyDescent="0.25">
      <c r="A29" s="156"/>
      <c r="B29" s="157"/>
      <c r="C29" s="157"/>
      <c r="D29" s="157"/>
      <c r="E29" s="157"/>
      <c r="F29" s="157"/>
      <c r="G29" s="157"/>
      <c r="H29" s="158"/>
      <c r="I29" s="159"/>
      <c r="J29" s="159"/>
      <c r="K29" s="159"/>
      <c r="L29" s="159"/>
      <c r="M29" s="159"/>
      <c r="N29" s="159"/>
      <c r="O29" s="159"/>
      <c r="P29" s="160"/>
    </row>
    <row r="30" spans="1:20" x14ac:dyDescent="0.25">
      <c r="A30" s="156"/>
      <c r="B30" s="157"/>
      <c r="C30" s="157"/>
      <c r="D30" s="157"/>
      <c r="E30" s="157"/>
      <c r="F30" s="157"/>
      <c r="G30" s="157"/>
      <c r="H30" s="158"/>
      <c r="I30" s="159"/>
      <c r="J30" s="159"/>
      <c r="K30" s="159"/>
      <c r="L30" s="159"/>
      <c r="M30" s="159"/>
      <c r="N30" s="159"/>
      <c r="O30" s="159"/>
      <c r="P30" s="160"/>
    </row>
    <row r="31" spans="1:20" x14ac:dyDescent="0.25">
      <c r="A31" s="156"/>
      <c r="B31" s="157"/>
      <c r="C31" s="157"/>
      <c r="D31" s="157"/>
      <c r="E31" s="157"/>
      <c r="F31" s="157"/>
      <c r="G31" s="157"/>
      <c r="H31" s="158"/>
      <c r="I31" s="159"/>
      <c r="J31" s="159"/>
      <c r="K31" s="159"/>
      <c r="L31" s="159"/>
      <c r="M31" s="159"/>
      <c r="N31" s="159"/>
      <c r="O31" s="159"/>
      <c r="P31" s="160"/>
    </row>
    <row r="32" spans="1:20" x14ac:dyDescent="0.25">
      <c r="A32" s="156"/>
      <c r="B32" s="157"/>
      <c r="C32" s="157"/>
      <c r="D32" s="157"/>
      <c r="E32" s="157"/>
      <c r="F32" s="157"/>
      <c r="G32" s="157"/>
      <c r="H32" s="158"/>
      <c r="I32" s="159"/>
      <c r="J32" s="159"/>
      <c r="K32" s="159"/>
      <c r="L32" s="159"/>
      <c r="M32" s="159"/>
      <c r="N32" s="159"/>
      <c r="O32" s="159"/>
      <c r="P32" s="160"/>
    </row>
    <row r="33" spans="1:16" x14ac:dyDescent="0.25">
      <c r="A33" s="156"/>
      <c r="B33" s="157"/>
      <c r="C33" s="157"/>
      <c r="D33" s="157"/>
      <c r="E33" s="157"/>
      <c r="F33" s="157"/>
      <c r="G33" s="157"/>
      <c r="H33" s="158"/>
      <c r="I33" s="159"/>
      <c r="J33" s="159"/>
      <c r="K33" s="159"/>
      <c r="L33" s="159"/>
      <c r="M33" s="159"/>
      <c r="N33" s="159"/>
      <c r="O33" s="159"/>
      <c r="P33" s="160"/>
    </row>
    <row r="34" spans="1:16" ht="16.5" x14ac:dyDescent="0.25">
      <c r="A34" s="156"/>
      <c r="B34" s="157"/>
      <c r="C34" s="157"/>
      <c r="D34" s="157"/>
      <c r="E34" s="157"/>
      <c r="F34" s="157"/>
      <c r="G34" s="157"/>
      <c r="H34" s="158"/>
      <c r="I34" s="159"/>
      <c r="J34" s="159"/>
      <c r="K34" s="461"/>
      <c r="L34" s="461"/>
      <c r="M34" s="461"/>
      <c r="N34" s="461"/>
      <c r="O34" s="461"/>
      <c r="P34" s="462"/>
    </row>
    <row r="35" spans="1:16" x14ac:dyDescent="0.25">
      <c r="A35" s="156"/>
      <c r="B35" s="157"/>
      <c r="C35" s="157"/>
      <c r="D35" s="157"/>
      <c r="E35" s="157"/>
      <c r="F35" s="157"/>
      <c r="G35" s="157"/>
      <c r="H35" s="158"/>
      <c r="I35" s="159"/>
      <c r="J35" s="159"/>
      <c r="K35" s="159"/>
      <c r="L35" s="159"/>
      <c r="M35" s="159"/>
      <c r="N35" s="159"/>
      <c r="O35" s="159"/>
      <c r="P35" s="160"/>
    </row>
    <row r="36" spans="1:16" x14ac:dyDescent="0.25">
      <c r="A36" s="156"/>
      <c r="B36" s="157"/>
      <c r="C36" s="157"/>
      <c r="D36" s="157"/>
      <c r="E36" s="157"/>
      <c r="F36" s="157"/>
      <c r="G36" s="352"/>
      <c r="H36" s="355"/>
      <c r="I36" s="353"/>
      <c r="J36" s="159"/>
      <c r="K36" s="159"/>
      <c r="L36" s="159"/>
      <c r="M36" s="159"/>
      <c r="N36" s="159"/>
      <c r="O36" s="159"/>
      <c r="P36" s="160"/>
    </row>
    <row r="37" spans="1:16" x14ac:dyDescent="0.25">
      <c r="A37" s="156"/>
      <c r="B37" s="157"/>
      <c r="C37" s="157"/>
      <c r="D37" s="157"/>
      <c r="E37" s="157"/>
      <c r="F37" s="157"/>
      <c r="G37" s="352"/>
      <c r="I37" s="354"/>
      <c r="J37" s="157"/>
      <c r="K37" s="157"/>
      <c r="L37" s="157"/>
      <c r="M37" s="157"/>
      <c r="N37" s="157"/>
      <c r="O37" s="157"/>
      <c r="P37" s="167"/>
    </row>
    <row r="38" spans="1:16" x14ac:dyDescent="0.25">
      <c r="A38" s="156"/>
      <c r="B38" s="157"/>
      <c r="C38" s="157"/>
      <c r="D38" s="157"/>
      <c r="E38" s="157"/>
      <c r="F38" s="157"/>
      <c r="G38" s="352"/>
      <c r="I38" s="354"/>
      <c r="J38" s="157"/>
      <c r="K38" s="157"/>
      <c r="L38" s="157"/>
      <c r="M38" s="157"/>
      <c r="N38" s="157"/>
      <c r="O38" s="157"/>
      <c r="P38" s="167"/>
    </row>
    <row r="39" spans="1:16" ht="15.75" thickBot="1" x14ac:dyDescent="0.3">
      <c r="A39" s="168"/>
      <c r="B39" s="169"/>
      <c r="C39" s="169"/>
      <c r="D39" s="169"/>
      <c r="E39" s="169"/>
      <c r="F39" s="169"/>
      <c r="G39" s="169"/>
      <c r="H39" s="169"/>
      <c r="I39" s="169"/>
      <c r="J39" s="169"/>
      <c r="K39" s="169"/>
      <c r="L39" s="169"/>
      <c r="M39" s="169"/>
      <c r="N39" s="169"/>
      <c r="O39" s="169"/>
      <c r="P39" s="170"/>
    </row>
    <row r="40" spans="1:16" ht="15.75" thickTop="1" x14ac:dyDescent="0.25">
      <c r="A40" s="171" t="s">
        <v>796</v>
      </c>
      <c r="B40" s="172"/>
    </row>
  </sheetData>
  <mergeCells count="4">
    <mergeCell ref="I4:P4"/>
    <mergeCell ref="J8:L8"/>
    <mergeCell ref="K34:P34"/>
    <mergeCell ref="C6:H21"/>
  </mergeCells>
  <pageMargins left="0.70866141732283472" right="0.70866141732283472" top="0.74803149606299213" bottom="0.74803149606299213" header="0.31496062992125984" footer="0.31496062992125984"/>
  <pageSetup paperSize="5" scale="38"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S14"/>
  <sheetViews>
    <sheetView workbookViewId="0"/>
  </sheetViews>
  <sheetFormatPr baseColWidth="10" defaultColWidth="11.42578125" defaultRowHeight="15" x14ac:dyDescent="0.25"/>
  <cols>
    <col min="1" max="1" width="23.42578125" style="93" customWidth="1"/>
    <col min="2" max="2" width="7.85546875" style="93" customWidth="1"/>
    <col min="3" max="3" width="36.42578125" style="93" customWidth="1"/>
    <col min="4" max="4" width="18.85546875" style="93" customWidth="1"/>
    <col min="5" max="5" width="20.7109375" style="93" customWidth="1"/>
    <col min="6" max="6" width="23.85546875" style="93" customWidth="1"/>
    <col min="7" max="7" width="18.7109375" style="93" customWidth="1"/>
    <col min="8" max="8" width="11.42578125" style="93"/>
    <col min="9" max="9" width="10.7109375" style="93" bestFit="1" customWidth="1"/>
    <col min="10" max="10" width="11.42578125" style="93"/>
    <col min="11" max="11" width="10.7109375" style="93" customWidth="1"/>
    <col min="12" max="12" width="11.42578125" style="93"/>
    <col min="13" max="13" width="10.7109375" style="93" customWidth="1"/>
    <col min="14" max="14" width="11.42578125" style="93" hidden="1" customWidth="1"/>
    <col min="15" max="15" width="11.42578125" style="93"/>
    <col min="16" max="16" width="14.42578125" style="93" customWidth="1"/>
    <col min="17" max="19" width="29" style="93" customWidth="1"/>
    <col min="20" max="16384" width="11.42578125" style="93"/>
  </cols>
  <sheetData>
    <row r="4" spans="1:19" ht="15.75" thickBot="1" x14ac:dyDescent="0.3"/>
    <row r="5" spans="1:19" ht="16.5" customHeight="1" thickBot="1" x14ac:dyDescent="0.3">
      <c r="A5" s="479" t="s">
        <v>2</v>
      </c>
      <c r="B5" s="480"/>
      <c r="C5" s="480"/>
      <c r="D5" s="480"/>
      <c r="E5" s="480"/>
      <c r="F5" s="480"/>
      <c r="G5" s="480"/>
      <c r="H5" s="481" t="s">
        <v>3</v>
      </c>
      <c r="I5" s="482"/>
      <c r="J5" s="481" t="s">
        <v>4</v>
      </c>
      <c r="K5" s="482"/>
      <c r="L5" s="481" t="s">
        <v>5</v>
      </c>
      <c r="M5" s="482"/>
      <c r="N5" s="94"/>
      <c r="O5" s="94"/>
      <c r="P5" s="94"/>
      <c r="Q5" s="468" t="s">
        <v>6</v>
      </c>
      <c r="R5" s="468" t="s">
        <v>7</v>
      </c>
      <c r="S5" s="468" t="s">
        <v>8</v>
      </c>
    </row>
    <row r="6" spans="1:19" ht="16.5" customHeight="1" thickBot="1" x14ac:dyDescent="0.3">
      <c r="A6" s="471" t="s">
        <v>9</v>
      </c>
      <c r="B6" s="472"/>
      <c r="C6" s="472"/>
      <c r="D6" s="472"/>
      <c r="E6" s="472"/>
      <c r="F6" s="472"/>
      <c r="G6" s="472"/>
      <c r="H6" s="483"/>
      <c r="I6" s="484"/>
      <c r="J6" s="483"/>
      <c r="K6" s="484"/>
      <c r="L6" s="483"/>
      <c r="M6" s="484"/>
      <c r="N6" s="473" t="s">
        <v>10</v>
      </c>
      <c r="O6" s="475" t="s">
        <v>11</v>
      </c>
      <c r="P6" s="475" t="s">
        <v>12</v>
      </c>
      <c r="Q6" s="469"/>
      <c r="R6" s="469"/>
      <c r="S6" s="469"/>
    </row>
    <row r="7" spans="1:19" x14ac:dyDescent="0.25">
      <c r="A7" s="95" t="s">
        <v>13</v>
      </c>
      <c r="B7" s="477" t="s">
        <v>14</v>
      </c>
      <c r="C7" s="478"/>
      <c r="D7" s="96" t="s">
        <v>15</v>
      </c>
      <c r="E7" s="97" t="s">
        <v>16</v>
      </c>
      <c r="F7" s="98" t="s">
        <v>17</v>
      </c>
      <c r="G7" s="96" t="s">
        <v>18</v>
      </c>
      <c r="H7" s="99" t="s">
        <v>19</v>
      </c>
      <c r="I7" s="99" t="s">
        <v>20</v>
      </c>
      <c r="J7" s="99" t="s">
        <v>19</v>
      </c>
      <c r="K7" s="99" t="s">
        <v>20</v>
      </c>
      <c r="L7" s="99" t="s">
        <v>19</v>
      </c>
      <c r="M7" s="99" t="s">
        <v>20</v>
      </c>
      <c r="N7" s="474"/>
      <c r="O7" s="476"/>
      <c r="P7" s="476"/>
      <c r="Q7" s="470"/>
      <c r="R7" s="470"/>
      <c r="S7" s="470"/>
    </row>
    <row r="8" spans="1:19" ht="51" x14ac:dyDescent="0.25">
      <c r="A8" s="110" t="s">
        <v>21</v>
      </c>
      <c r="B8" s="100" t="s">
        <v>22</v>
      </c>
      <c r="C8" s="101" t="s">
        <v>23</v>
      </c>
      <c r="D8" s="102" t="s">
        <v>24</v>
      </c>
      <c r="E8" s="51" t="s">
        <v>25</v>
      </c>
      <c r="F8" s="103" t="s">
        <v>26</v>
      </c>
      <c r="G8" s="104">
        <v>44926</v>
      </c>
      <c r="H8" s="105"/>
      <c r="I8" s="106"/>
      <c r="J8" s="107"/>
      <c r="K8" s="106"/>
      <c r="L8" s="107"/>
      <c r="M8" s="106">
        <v>1</v>
      </c>
      <c r="N8" s="107"/>
      <c r="O8" s="107">
        <f>I8+K8+M8</f>
        <v>1</v>
      </c>
      <c r="P8" s="107"/>
      <c r="Q8" s="108"/>
      <c r="R8" s="108"/>
      <c r="S8" s="108"/>
    </row>
    <row r="9" spans="1:19" ht="51" x14ac:dyDescent="0.25">
      <c r="A9" s="110" t="s">
        <v>27</v>
      </c>
      <c r="B9" s="100" t="s">
        <v>28</v>
      </c>
      <c r="C9" s="101" t="s">
        <v>29</v>
      </c>
      <c r="D9" s="101" t="s">
        <v>30</v>
      </c>
      <c r="E9" s="51" t="s">
        <v>31</v>
      </c>
      <c r="F9" s="103" t="s">
        <v>32</v>
      </c>
      <c r="G9" s="82" t="s">
        <v>33</v>
      </c>
      <c r="H9" s="105"/>
      <c r="I9" s="147">
        <v>1</v>
      </c>
      <c r="J9" s="107"/>
      <c r="K9" s="106"/>
      <c r="L9" s="107"/>
      <c r="M9" s="106"/>
      <c r="N9" s="107"/>
      <c r="O9" s="107">
        <f t="shared" ref="O9:O14" si="0">I9+K9+M9</f>
        <v>1</v>
      </c>
      <c r="P9" s="107"/>
      <c r="Q9" s="108"/>
      <c r="R9" s="108"/>
      <c r="S9" s="108"/>
    </row>
    <row r="10" spans="1:19" ht="51" x14ac:dyDescent="0.25">
      <c r="A10" s="467" t="s">
        <v>34</v>
      </c>
      <c r="B10" s="100" t="s">
        <v>35</v>
      </c>
      <c r="C10" s="101" t="s">
        <v>36</v>
      </c>
      <c r="D10" s="101" t="s">
        <v>37</v>
      </c>
      <c r="E10" s="51" t="s">
        <v>31</v>
      </c>
      <c r="F10" s="103" t="s">
        <v>32</v>
      </c>
      <c r="G10" s="104">
        <v>44591</v>
      </c>
      <c r="H10" s="105"/>
      <c r="I10" s="147">
        <v>1</v>
      </c>
      <c r="J10" s="107"/>
      <c r="K10" s="106"/>
      <c r="L10" s="107"/>
      <c r="M10" s="106"/>
      <c r="N10" s="107"/>
      <c r="O10" s="107">
        <f t="shared" si="0"/>
        <v>1</v>
      </c>
      <c r="P10" s="107"/>
      <c r="Q10" s="108"/>
      <c r="R10" s="108"/>
      <c r="S10" s="108"/>
    </row>
    <row r="11" spans="1:19" ht="51" x14ac:dyDescent="0.25">
      <c r="A11" s="467"/>
      <c r="B11" s="100">
        <v>3.2</v>
      </c>
      <c r="C11" s="101" t="s">
        <v>38</v>
      </c>
      <c r="D11" s="101" t="s">
        <v>39</v>
      </c>
      <c r="E11" s="51" t="s">
        <v>40</v>
      </c>
      <c r="F11" s="103" t="s">
        <v>32</v>
      </c>
      <c r="G11" s="104" t="s">
        <v>41</v>
      </c>
      <c r="H11" s="105"/>
      <c r="I11" s="106"/>
      <c r="J11" s="107"/>
      <c r="K11" s="109">
        <v>0.5</v>
      </c>
      <c r="L11" s="107"/>
      <c r="M11" s="109">
        <v>0.5</v>
      </c>
      <c r="N11" s="107"/>
      <c r="O11" s="174">
        <f t="shared" si="0"/>
        <v>1</v>
      </c>
      <c r="P11" s="107"/>
      <c r="Q11" s="108"/>
      <c r="R11" s="108"/>
      <c r="S11" s="108"/>
    </row>
    <row r="12" spans="1:19" ht="56.25" customHeight="1" x14ac:dyDescent="0.25">
      <c r="A12" s="111" t="s">
        <v>42</v>
      </c>
      <c r="B12" s="100" t="s">
        <v>43</v>
      </c>
      <c r="C12" s="101" t="s">
        <v>44</v>
      </c>
      <c r="D12" s="101" t="s">
        <v>45</v>
      </c>
      <c r="E12" s="51" t="s">
        <v>40</v>
      </c>
      <c r="F12" s="112" t="s">
        <v>32</v>
      </c>
      <c r="G12" s="104" t="s">
        <v>41</v>
      </c>
      <c r="H12" s="105"/>
      <c r="I12" s="106"/>
      <c r="J12" s="107"/>
      <c r="K12" s="109">
        <v>0.5</v>
      </c>
      <c r="L12" s="107"/>
      <c r="M12" s="109">
        <v>0.5</v>
      </c>
      <c r="N12" s="107"/>
      <c r="O12" s="174">
        <f t="shared" si="0"/>
        <v>1</v>
      </c>
      <c r="P12" s="107"/>
      <c r="Q12" s="108"/>
      <c r="R12" s="108"/>
      <c r="S12" s="108"/>
    </row>
    <row r="13" spans="1:19" ht="63.75" x14ac:dyDescent="0.25">
      <c r="A13" s="467" t="s">
        <v>46</v>
      </c>
      <c r="B13" s="100" t="s">
        <v>47</v>
      </c>
      <c r="C13" s="101" t="s">
        <v>48</v>
      </c>
      <c r="D13" s="101" t="s">
        <v>49</v>
      </c>
      <c r="E13" s="51" t="s">
        <v>50</v>
      </c>
      <c r="F13" s="103" t="s">
        <v>51</v>
      </c>
      <c r="G13" s="82" t="s">
        <v>52</v>
      </c>
      <c r="H13" s="148"/>
      <c r="I13" s="149">
        <v>1</v>
      </c>
      <c r="J13" s="150"/>
      <c r="K13" s="149">
        <v>1</v>
      </c>
      <c r="L13" s="150"/>
      <c r="M13" s="149">
        <v>1</v>
      </c>
      <c r="N13" s="107"/>
      <c r="O13" s="107">
        <f t="shared" si="0"/>
        <v>3</v>
      </c>
      <c r="P13" s="107"/>
      <c r="Q13" s="108"/>
      <c r="R13" s="108"/>
      <c r="S13" s="108"/>
    </row>
    <row r="14" spans="1:19" ht="38.25" x14ac:dyDescent="0.25">
      <c r="A14" s="467"/>
      <c r="B14" s="100" t="s">
        <v>53</v>
      </c>
      <c r="C14" s="173" t="s">
        <v>54</v>
      </c>
      <c r="D14" s="101" t="s">
        <v>55</v>
      </c>
      <c r="E14" s="51" t="s">
        <v>56</v>
      </c>
      <c r="F14" s="30" t="s">
        <v>57</v>
      </c>
      <c r="G14" s="82" t="s">
        <v>58</v>
      </c>
      <c r="H14" s="148"/>
      <c r="I14" s="149">
        <v>1</v>
      </c>
      <c r="J14" s="150"/>
      <c r="K14" s="149">
        <v>1</v>
      </c>
      <c r="L14" s="150"/>
      <c r="M14" s="149">
        <v>1</v>
      </c>
      <c r="N14" s="107"/>
      <c r="O14" s="107">
        <f t="shared" si="0"/>
        <v>3</v>
      </c>
      <c r="P14" s="107"/>
      <c r="Q14" s="108"/>
      <c r="R14" s="108"/>
      <c r="S14" s="108"/>
    </row>
  </sheetData>
  <mergeCells count="14">
    <mergeCell ref="A10:A11"/>
    <mergeCell ref="A13:A14"/>
    <mergeCell ref="S5:S7"/>
    <mergeCell ref="A6:G6"/>
    <mergeCell ref="N6:N7"/>
    <mergeCell ref="O6:O7"/>
    <mergeCell ref="P6:P7"/>
    <mergeCell ref="B7:C7"/>
    <mergeCell ref="A5:G5"/>
    <mergeCell ref="H5:I6"/>
    <mergeCell ref="J5:K6"/>
    <mergeCell ref="L5:M6"/>
    <mergeCell ref="Q5:Q7"/>
    <mergeCell ref="R5:R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0"/>
  <sheetViews>
    <sheetView zoomScale="85" zoomScaleNormal="85" workbookViewId="0">
      <selection sqref="A1:D3"/>
    </sheetView>
  </sheetViews>
  <sheetFormatPr baseColWidth="10" defaultColWidth="11.42578125" defaultRowHeight="16.5" zeroHeight="1" x14ac:dyDescent="0.3"/>
  <cols>
    <col min="1" max="1" width="3.28515625" style="176" customWidth="1"/>
    <col min="2" max="2" width="27.5703125" style="176" customWidth="1"/>
    <col min="3" max="3" width="22.85546875" style="176" customWidth="1"/>
    <col min="4" max="4" width="26.85546875" style="176" customWidth="1"/>
    <col min="5" max="5" width="48.85546875" style="176" customWidth="1"/>
    <col min="6" max="6" width="38.42578125" style="176" customWidth="1"/>
    <col min="7" max="7" width="27.140625" style="176" customWidth="1"/>
    <col min="8" max="8" width="19.85546875" style="176" customWidth="1"/>
    <col min="9" max="9" width="13.7109375" style="176" customWidth="1"/>
    <col min="10" max="10" width="20.42578125" style="176" customWidth="1"/>
    <col min="11" max="14" width="11.42578125" style="176"/>
    <col min="15" max="16" width="13" style="176" customWidth="1"/>
    <col min="17" max="17" width="0" style="176" hidden="1" customWidth="1"/>
    <col min="18" max="18" width="11.42578125" style="176"/>
    <col min="19" max="19" width="16.5703125" style="176" customWidth="1"/>
    <col min="20" max="20" width="27.140625" style="176" customWidth="1"/>
    <col min="21" max="21" width="27.5703125" style="176" customWidth="1"/>
    <col min="22" max="16384" width="11.42578125" style="176"/>
  </cols>
  <sheetData>
    <row r="1" spans="1:21" ht="12.75" customHeight="1" x14ac:dyDescent="0.3">
      <c r="A1" s="527"/>
      <c r="B1" s="527"/>
      <c r="C1" s="527"/>
      <c r="D1" s="527"/>
      <c r="E1" s="528"/>
      <c r="F1" s="528"/>
      <c r="G1" s="528"/>
      <c r="H1" s="528"/>
      <c r="I1" s="528"/>
      <c r="J1" s="528"/>
    </row>
    <row r="2" spans="1:21" ht="12.75" customHeight="1" x14ac:dyDescent="0.3">
      <c r="A2" s="527"/>
      <c r="B2" s="527"/>
      <c r="C2" s="527"/>
      <c r="D2" s="527"/>
      <c r="E2" s="528"/>
      <c r="F2" s="528"/>
      <c r="G2" s="528"/>
      <c r="H2" s="528"/>
      <c r="I2" s="528"/>
      <c r="J2" s="528"/>
    </row>
    <row r="3" spans="1:21" ht="65.25" customHeight="1" thickBot="1" x14ac:dyDescent="0.35">
      <c r="A3" s="527"/>
      <c r="B3" s="527"/>
      <c r="C3" s="527"/>
      <c r="D3" s="527"/>
      <c r="E3" s="528"/>
      <c r="F3" s="528"/>
      <c r="G3" s="528"/>
      <c r="H3" s="528"/>
      <c r="I3" s="528"/>
      <c r="J3" s="528"/>
    </row>
    <row r="4" spans="1:21" ht="39" customHeight="1" thickBot="1" x14ac:dyDescent="0.35">
      <c r="A4" s="524" t="s">
        <v>59</v>
      </c>
      <c r="B4" s="525"/>
      <c r="C4" s="525"/>
      <c r="D4" s="525"/>
      <c r="E4" s="525"/>
      <c r="F4" s="525"/>
      <c r="G4" s="525"/>
      <c r="H4" s="525"/>
      <c r="I4" s="525"/>
      <c r="J4" s="525"/>
      <c r="K4" s="525"/>
      <c r="L4" s="525"/>
      <c r="M4" s="525"/>
      <c r="N4" s="525"/>
      <c r="O4" s="525"/>
      <c r="P4" s="525"/>
      <c r="Q4" s="525"/>
      <c r="R4" s="525"/>
      <c r="S4" s="525"/>
      <c r="T4" s="525"/>
      <c r="U4" s="526"/>
    </row>
    <row r="5" spans="1:21" ht="29.25" customHeight="1" x14ac:dyDescent="0.3">
      <c r="A5" s="219"/>
      <c r="B5" s="220" t="s">
        <v>60</v>
      </c>
      <c r="C5" s="518" t="s">
        <v>61</v>
      </c>
      <c r="D5" s="519"/>
      <c r="E5" s="520"/>
      <c r="F5" s="220"/>
      <c r="G5" s="221"/>
      <c r="H5" s="222"/>
      <c r="I5" s="222"/>
      <c r="J5" s="221"/>
      <c r="K5" s="222"/>
      <c r="L5" s="222"/>
      <c r="M5" s="222"/>
      <c r="N5" s="222"/>
      <c r="O5" s="222"/>
      <c r="P5" s="222"/>
      <c r="Q5" s="222"/>
      <c r="R5" s="222"/>
      <c r="S5" s="222"/>
      <c r="T5" s="222"/>
      <c r="U5" s="223"/>
    </row>
    <row r="6" spans="1:21" ht="7.5" customHeight="1" x14ac:dyDescent="0.3">
      <c r="A6" s="179"/>
      <c r="B6" s="180"/>
      <c r="C6" s="180"/>
      <c r="D6" s="180"/>
      <c r="E6" s="180"/>
      <c r="F6" s="180"/>
      <c r="G6" s="180"/>
      <c r="H6" s="180"/>
      <c r="I6" s="180"/>
      <c r="J6" s="180"/>
      <c r="U6" s="183"/>
    </row>
    <row r="7" spans="1:21" ht="18" customHeight="1" x14ac:dyDescent="0.3">
      <c r="A7" s="177"/>
      <c r="B7" s="178" t="s">
        <v>62</v>
      </c>
      <c r="C7" s="529" t="s">
        <v>63</v>
      </c>
      <c r="D7" s="530"/>
      <c r="E7" s="531"/>
      <c r="G7" s="181" t="s">
        <v>64</v>
      </c>
      <c r="H7" s="182" t="s">
        <v>65</v>
      </c>
      <c r="U7" s="183"/>
    </row>
    <row r="8" spans="1:21" ht="7.5" customHeight="1" x14ac:dyDescent="0.3">
      <c r="A8" s="184"/>
      <c r="B8" s="185"/>
      <c r="C8" s="185"/>
      <c r="D8" s="185"/>
      <c r="E8" s="185"/>
      <c r="F8" s="185"/>
      <c r="G8" s="185"/>
      <c r="H8" s="185"/>
      <c r="J8" s="189"/>
      <c r="U8" s="183"/>
    </row>
    <row r="9" spans="1:21" ht="18" customHeight="1" x14ac:dyDescent="0.3">
      <c r="A9" s="177"/>
      <c r="B9" s="178" t="s">
        <v>66</v>
      </c>
      <c r="C9" s="529" t="s">
        <v>67</v>
      </c>
      <c r="D9" s="530"/>
      <c r="E9" s="531"/>
      <c r="F9" s="186"/>
      <c r="G9" s="181" t="s">
        <v>68</v>
      </c>
      <c r="H9" s="187">
        <v>2022</v>
      </c>
      <c r="I9" s="186"/>
      <c r="U9" s="183"/>
    </row>
    <row r="10" spans="1:21" ht="7.5" customHeight="1" x14ac:dyDescent="0.3">
      <c r="A10" s="188"/>
      <c r="B10" s="185"/>
      <c r="C10" s="185"/>
      <c r="D10" s="185"/>
      <c r="E10" s="185"/>
      <c r="F10" s="186"/>
      <c r="H10" s="181"/>
      <c r="I10" s="186"/>
      <c r="U10" s="183"/>
    </row>
    <row r="11" spans="1:21" ht="18" customHeight="1" x14ac:dyDescent="0.3">
      <c r="A11" s="177"/>
      <c r="B11" s="178" t="s">
        <v>69</v>
      </c>
      <c r="C11" s="529" t="s">
        <v>70</v>
      </c>
      <c r="D11" s="530"/>
      <c r="E11" s="531"/>
      <c r="F11" s="186"/>
      <c r="H11" s="181"/>
      <c r="I11" s="186"/>
      <c r="U11" s="183"/>
    </row>
    <row r="12" spans="1:21" ht="15" customHeight="1" thickBot="1" x14ac:dyDescent="0.35">
      <c r="A12" s="215"/>
      <c r="B12" s="206"/>
      <c r="C12" s="206"/>
      <c r="D12" s="206"/>
      <c r="E12" s="206"/>
      <c r="F12" s="206"/>
      <c r="G12" s="224"/>
      <c r="H12" s="205"/>
      <c r="I12" s="225"/>
      <c r="J12" s="225"/>
      <c r="K12" s="206"/>
      <c r="L12" s="206"/>
      <c r="M12" s="206"/>
      <c r="N12" s="206"/>
      <c r="O12" s="206"/>
      <c r="P12" s="206"/>
      <c r="Q12" s="206"/>
      <c r="R12" s="206"/>
      <c r="S12" s="206"/>
      <c r="T12" s="206"/>
      <c r="U12" s="207"/>
    </row>
    <row r="13" spans="1:21" ht="18" customHeight="1" thickBot="1" x14ac:dyDescent="0.35">
      <c r="A13" s="521" t="s">
        <v>71</v>
      </c>
      <c r="B13" s="522"/>
      <c r="C13" s="522"/>
      <c r="D13" s="522"/>
      <c r="E13" s="522"/>
      <c r="F13" s="522"/>
      <c r="G13" s="522"/>
      <c r="H13" s="522"/>
      <c r="I13" s="522"/>
      <c r="J13" s="522"/>
      <c r="K13" s="522"/>
      <c r="L13" s="522"/>
      <c r="M13" s="522"/>
      <c r="N13" s="522"/>
      <c r="O13" s="522"/>
      <c r="P13" s="522"/>
      <c r="Q13" s="522"/>
      <c r="R13" s="522"/>
      <c r="S13" s="522"/>
      <c r="T13" s="522"/>
      <c r="U13" s="523"/>
    </row>
    <row r="14" spans="1:21" ht="18" customHeight="1" x14ac:dyDescent="0.3">
      <c r="A14" s="513" t="s">
        <v>72</v>
      </c>
      <c r="B14" s="515" t="s">
        <v>73</v>
      </c>
      <c r="C14" s="517" t="s">
        <v>74</v>
      </c>
      <c r="D14" s="517" t="s">
        <v>75</v>
      </c>
      <c r="E14" s="507" t="s">
        <v>76</v>
      </c>
      <c r="F14" s="505" t="s">
        <v>77</v>
      </c>
      <c r="G14" s="507" t="s">
        <v>78</v>
      </c>
      <c r="H14" s="505" t="s">
        <v>79</v>
      </c>
      <c r="I14" s="505" t="s">
        <v>80</v>
      </c>
      <c r="J14" s="508"/>
      <c r="K14" s="509" t="s">
        <v>81</v>
      </c>
      <c r="L14" s="509"/>
      <c r="M14" s="509" t="s">
        <v>4</v>
      </c>
      <c r="N14" s="509"/>
      <c r="O14" s="509" t="s">
        <v>5</v>
      </c>
      <c r="P14" s="509"/>
      <c r="Q14" s="509" t="s">
        <v>82</v>
      </c>
      <c r="R14" s="511" t="s">
        <v>11</v>
      </c>
      <c r="S14" s="503" t="s">
        <v>83</v>
      </c>
      <c r="T14" s="503" t="s">
        <v>6</v>
      </c>
      <c r="U14" s="503" t="s">
        <v>793</v>
      </c>
    </row>
    <row r="15" spans="1:21" ht="33.75" thickBot="1" x14ac:dyDescent="0.35">
      <c r="A15" s="514"/>
      <c r="B15" s="516"/>
      <c r="C15" s="517"/>
      <c r="D15" s="517"/>
      <c r="E15" s="507"/>
      <c r="F15" s="506"/>
      <c r="G15" s="507"/>
      <c r="H15" s="506"/>
      <c r="I15" s="216" t="s">
        <v>84</v>
      </c>
      <c r="J15" s="217" t="s">
        <v>85</v>
      </c>
      <c r="K15" s="218" t="s">
        <v>19</v>
      </c>
      <c r="L15" s="218" t="s">
        <v>20</v>
      </c>
      <c r="M15" s="218" t="s">
        <v>19</v>
      </c>
      <c r="N15" s="218" t="s">
        <v>20</v>
      </c>
      <c r="O15" s="218" t="s">
        <v>19</v>
      </c>
      <c r="P15" s="218" t="s">
        <v>20</v>
      </c>
      <c r="Q15" s="510"/>
      <c r="R15" s="512"/>
      <c r="S15" s="504"/>
      <c r="T15" s="504"/>
      <c r="U15" s="504"/>
    </row>
    <row r="16" spans="1:21" ht="17.25" thickBot="1" x14ac:dyDescent="0.35">
      <c r="A16" s="488" t="s">
        <v>86</v>
      </c>
      <c r="B16" s="489"/>
      <c r="C16" s="489"/>
      <c r="D16" s="489"/>
      <c r="E16" s="489"/>
      <c r="F16" s="489"/>
      <c r="G16" s="489"/>
      <c r="H16" s="489"/>
      <c r="I16" s="489"/>
      <c r="J16" s="489"/>
      <c r="K16" s="401"/>
      <c r="L16" s="401"/>
      <c r="M16" s="401"/>
      <c r="N16" s="401"/>
      <c r="O16" s="401"/>
      <c r="P16" s="401"/>
      <c r="Q16" s="402"/>
      <c r="R16" s="402"/>
      <c r="S16" s="403"/>
      <c r="T16" s="404"/>
      <c r="U16" s="405"/>
    </row>
    <row r="17" spans="1:21" ht="246" customHeight="1" x14ac:dyDescent="0.3">
      <c r="A17" s="190">
        <v>1</v>
      </c>
      <c r="B17" s="230" t="s">
        <v>87</v>
      </c>
      <c r="C17" s="230" t="s">
        <v>88</v>
      </c>
      <c r="D17" s="230" t="s">
        <v>89</v>
      </c>
      <c r="E17" s="406" t="s">
        <v>746</v>
      </c>
      <c r="F17" s="406" t="s">
        <v>747</v>
      </c>
      <c r="G17" s="407" t="s">
        <v>748</v>
      </c>
      <c r="H17" s="408" t="s">
        <v>90</v>
      </c>
      <c r="I17" s="409">
        <v>44593</v>
      </c>
      <c r="J17" s="409">
        <v>44915</v>
      </c>
      <c r="K17" s="12"/>
      <c r="L17" s="231">
        <v>0.3</v>
      </c>
      <c r="M17" s="12"/>
      <c r="N17" s="231">
        <v>0.4</v>
      </c>
      <c r="O17" s="12"/>
      <c r="P17" s="231">
        <v>0.3</v>
      </c>
      <c r="Q17" s="12"/>
      <c r="R17" s="231">
        <f>L17+N17+P17</f>
        <v>1</v>
      </c>
      <c r="S17" s="410"/>
      <c r="T17" s="410"/>
      <c r="U17" s="410"/>
    </row>
    <row r="18" spans="1:21" ht="6.75" customHeight="1" x14ac:dyDescent="0.3">
      <c r="A18" s="179"/>
      <c r="B18" s="191"/>
      <c r="C18" s="191"/>
      <c r="D18" s="191"/>
      <c r="E18" s="191"/>
      <c r="F18" s="192"/>
      <c r="G18" s="192"/>
      <c r="H18" s="192"/>
      <c r="I18" s="193"/>
      <c r="J18" s="194"/>
    </row>
    <row r="19" spans="1:21" ht="66.75" customHeight="1" x14ac:dyDescent="0.3">
      <c r="A19" s="179"/>
      <c r="B19" s="195" t="s">
        <v>91</v>
      </c>
      <c r="C19" s="490" t="s">
        <v>749</v>
      </c>
      <c r="D19" s="491"/>
      <c r="E19" s="492"/>
      <c r="F19" s="196"/>
      <c r="G19" s="493" t="s">
        <v>92</v>
      </c>
      <c r="H19" s="494"/>
      <c r="I19" s="495" t="s">
        <v>93</v>
      </c>
      <c r="J19" s="496"/>
    </row>
    <row r="20" spans="1:21" ht="3" customHeight="1" x14ac:dyDescent="0.3">
      <c r="A20" s="179"/>
      <c r="B20" s="178"/>
      <c r="C20" s="197"/>
      <c r="D20" s="197"/>
      <c r="E20" s="197"/>
      <c r="F20" s="198"/>
      <c r="G20" s="198"/>
      <c r="H20" s="198"/>
      <c r="I20" s="199"/>
      <c r="J20" s="200"/>
    </row>
    <row r="21" spans="1:21" ht="30" customHeight="1" x14ac:dyDescent="0.3">
      <c r="A21" s="201"/>
      <c r="B21" s="185" t="s">
        <v>94</v>
      </c>
      <c r="C21" s="497" t="s">
        <v>750</v>
      </c>
      <c r="D21" s="498"/>
      <c r="E21" s="498"/>
      <c r="F21" s="202"/>
      <c r="G21" s="499" t="s">
        <v>95</v>
      </c>
      <c r="H21" s="500"/>
      <c r="I21" s="501"/>
      <c r="J21" s="502"/>
    </row>
    <row r="22" spans="1:21" ht="8.25" customHeight="1" thickBot="1" x14ac:dyDescent="0.35">
      <c r="A22" s="203"/>
      <c r="B22" s="204"/>
      <c r="C22" s="204"/>
      <c r="D22" s="204"/>
      <c r="E22" s="204"/>
      <c r="F22" s="205"/>
      <c r="G22" s="205"/>
      <c r="H22" s="206"/>
      <c r="I22" s="206"/>
      <c r="J22" s="207"/>
    </row>
    <row r="23" spans="1:21" x14ac:dyDescent="0.3">
      <c r="A23" s="485"/>
      <c r="B23" s="486"/>
      <c r="C23" s="208"/>
      <c r="D23" s="208"/>
      <c r="E23" s="208"/>
      <c r="F23" s="209"/>
      <c r="G23" s="210"/>
      <c r="H23" s="209"/>
      <c r="I23" s="211"/>
      <c r="J23" s="212"/>
    </row>
    <row r="24" spans="1:21" ht="4.5" customHeight="1" x14ac:dyDescent="0.3">
      <c r="A24" s="177"/>
      <c r="J24" s="183"/>
    </row>
    <row r="25" spans="1:21" ht="14.25" customHeight="1" x14ac:dyDescent="0.3">
      <c r="A25" s="177"/>
      <c r="B25" s="213"/>
      <c r="E25" s="213"/>
      <c r="J25" s="183"/>
    </row>
    <row r="26" spans="1:21" ht="14.25" customHeight="1" x14ac:dyDescent="0.3">
      <c r="A26" s="177"/>
      <c r="B26" s="213"/>
      <c r="E26" s="213"/>
      <c r="J26" s="183"/>
    </row>
    <row r="27" spans="1:21" ht="14.25" customHeight="1" x14ac:dyDescent="0.3">
      <c r="A27" s="177"/>
      <c r="B27" s="213"/>
      <c r="C27" s="213"/>
      <c r="D27" s="213"/>
      <c r="E27" s="213"/>
      <c r="F27" s="213"/>
      <c r="G27" s="213"/>
      <c r="J27" s="183"/>
    </row>
    <row r="28" spans="1:21" ht="14.25" customHeight="1" x14ac:dyDescent="0.3">
      <c r="A28" s="177"/>
      <c r="B28" s="487" t="s">
        <v>96</v>
      </c>
      <c r="C28" s="487"/>
      <c r="E28" s="214" t="s">
        <v>97</v>
      </c>
      <c r="F28" s="175"/>
      <c r="G28" s="214"/>
      <c r="J28" s="183"/>
    </row>
    <row r="29" spans="1:21" ht="17.25" thickBot="1" x14ac:dyDescent="0.35">
      <c r="A29" s="215"/>
      <c r="B29" s="206"/>
      <c r="C29" s="206"/>
      <c r="D29" s="206"/>
      <c r="E29" s="206"/>
      <c r="F29" s="206"/>
      <c r="G29" s="206"/>
      <c r="H29" s="206"/>
      <c r="I29" s="206"/>
      <c r="J29" s="207"/>
    </row>
    <row r="30" spans="1:21" x14ac:dyDescent="0.3"/>
    <row r="31" spans="1:21" x14ac:dyDescent="0.3">
      <c r="B31" s="176" t="s">
        <v>761</v>
      </c>
    </row>
    <row r="32" spans="1:21" x14ac:dyDescent="0.3"/>
    <row r="33" spans="5:6" x14ac:dyDescent="0.3">
      <c r="F33" s="214"/>
    </row>
    <row r="34" spans="5:6" x14ac:dyDescent="0.3"/>
    <row r="35" spans="5:6" x14ac:dyDescent="0.3"/>
    <row r="36" spans="5:6" x14ac:dyDescent="0.3"/>
    <row r="37" spans="5:6" x14ac:dyDescent="0.3">
      <c r="E37" s="214"/>
      <c r="F37" s="214"/>
    </row>
    <row r="38" spans="5:6" x14ac:dyDescent="0.3"/>
    <row r="39" spans="5:6" x14ac:dyDescent="0.3"/>
    <row r="40" spans="5:6" x14ac:dyDescent="0.3"/>
    <row r="41" spans="5:6" x14ac:dyDescent="0.3"/>
    <row r="42" spans="5:6" x14ac:dyDescent="0.3"/>
    <row r="43" spans="5:6" x14ac:dyDescent="0.3"/>
    <row r="44" spans="5:6" x14ac:dyDescent="0.3"/>
    <row r="45" spans="5:6" x14ac:dyDescent="0.3"/>
    <row r="46" spans="5:6" x14ac:dyDescent="0.3"/>
    <row r="47" spans="5:6" x14ac:dyDescent="0.3"/>
    <row r="48" spans="5:6"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sheetData>
  <mergeCells count="34">
    <mergeCell ref="C5:E5"/>
    <mergeCell ref="A13:U13"/>
    <mergeCell ref="A4:U4"/>
    <mergeCell ref="A1:D3"/>
    <mergeCell ref="E1:J3"/>
    <mergeCell ref="C7:E7"/>
    <mergeCell ref="C9:E9"/>
    <mergeCell ref="C11:E11"/>
    <mergeCell ref="A14:A15"/>
    <mergeCell ref="B14:B15"/>
    <mergeCell ref="C14:C15"/>
    <mergeCell ref="D14:D15"/>
    <mergeCell ref="E14:E15"/>
    <mergeCell ref="U14:U15"/>
    <mergeCell ref="F14:F15"/>
    <mergeCell ref="G14:G15"/>
    <mergeCell ref="H14:H15"/>
    <mergeCell ref="I14:J14"/>
    <mergeCell ref="K14:L14"/>
    <mergeCell ref="M14:N14"/>
    <mergeCell ref="O14:P14"/>
    <mergeCell ref="Q14:Q15"/>
    <mergeCell ref="R14:R15"/>
    <mergeCell ref="S14:S15"/>
    <mergeCell ref="T14:T15"/>
    <mergeCell ref="A23:B23"/>
    <mergeCell ref="B28:C28"/>
    <mergeCell ref="A16:J16"/>
    <mergeCell ref="C19:E19"/>
    <mergeCell ref="G19:H19"/>
    <mergeCell ref="I19:J19"/>
    <mergeCell ref="C21:E21"/>
    <mergeCell ref="G21:H21"/>
    <mergeCell ref="I21:J21"/>
  </mergeCells>
  <dataValidations count="8">
    <dataValidation type="date" operator="greaterThanOrEqual" allowBlank="1" showInputMessage="1" showErrorMessage="1" sqref="I21" xr:uid="{00000000-0002-0000-0200-000000000000}">
      <formula1>41275</formula1>
    </dataValidation>
    <dataValidation type="list" allowBlank="1" showInputMessage="1" showErrorMessage="1" sqref="H9" xr:uid="{00000000-0002-0000-0200-000001000000}">
      <formula1>vigencias</formula1>
    </dataValidation>
    <dataValidation showInputMessage="1" showErrorMessage="1" sqref="B17:E17 H17:J17" xr:uid="{50AE23CE-ABAD-4E00-867E-FD916D5BE264}"/>
    <dataValidation type="list" allowBlank="1" showDropDown="1" showErrorMessage="1" promptTitle="Departamento" prompt="Seleccione eldepartamenton de acuerdo a las opciones relacionadas." sqref="H12" xr:uid="{00000000-0002-0000-0200-000003000000}">
      <formula1>#REF!</formula1>
    </dataValidation>
    <dataValidation type="list" allowBlank="1" showInputMessage="1" showErrorMessage="1" sqref="I9:I11" xr:uid="{00000000-0002-0000-0200-000004000000}">
      <formula1>nivel</formula1>
    </dataValidation>
    <dataValidation type="list" allowBlank="1" showInputMessage="1" showErrorMessage="1" sqref="H7" xr:uid="{00000000-0002-0000-0200-000005000000}">
      <formula1>orden</formula1>
    </dataValidation>
    <dataValidation type="list" allowBlank="1" showInputMessage="1" showErrorMessage="1" sqref="C7:E7" xr:uid="{00000000-0002-0000-0200-000006000000}">
      <formula1>sector</formula1>
    </dataValidation>
    <dataValidation type="list" allowBlank="1" showInputMessage="1" showErrorMessage="1" sqref="C9:E9" xr:uid="{00000000-0002-0000-0200-000007000000}">
      <formula1>departamentos</formula1>
    </dataValidation>
  </dataValidations>
  <hyperlinks>
    <hyperlink ref="C21" r:id="rId1" xr:uid="{00000000-0004-0000-0200-000000000000}"/>
  </hyperlinks>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R16"/>
  <sheetViews>
    <sheetView workbookViewId="0"/>
  </sheetViews>
  <sheetFormatPr baseColWidth="10" defaultColWidth="11.42578125" defaultRowHeight="16.5" x14ac:dyDescent="0.3"/>
  <cols>
    <col min="1" max="1" width="29.140625" style="13" customWidth="1"/>
    <col min="2" max="2" width="11.42578125" style="13"/>
    <col min="3" max="3" width="45.85546875" style="13" customWidth="1"/>
    <col min="4" max="4" width="31.140625" style="13" customWidth="1"/>
    <col min="5" max="5" width="23.28515625" style="13" customWidth="1"/>
    <col min="6" max="6" width="24.28515625" style="13" customWidth="1"/>
    <col min="7" max="7" width="22" style="13" customWidth="1"/>
    <col min="8" max="12" width="11.42578125" style="81"/>
    <col min="13" max="15" width="11.42578125" style="13"/>
    <col min="16" max="16" width="31.85546875" style="13" customWidth="1"/>
    <col min="17" max="17" width="45.140625" style="13" customWidth="1"/>
    <col min="18" max="19" width="28.140625" style="13" customWidth="1"/>
    <col min="20" max="16384" width="11.42578125" style="13"/>
  </cols>
  <sheetData>
    <row r="3" spans="1:18" x14ac:dyDescent="0.3">
      <c r="H3" s="539" t="s">
        <v>98</v>
      </c>
      <c r="I3" s="539"/>
      <c r="J3" s="539" t="s">
        <v>99</v>
      </c>
      <c r="K3" s="539"/>
      <c r="L3" s="540" t="s">
        <v>100</v>
      </c>
      <c r="M3" s="540"/>
    </row>
    <row r="4" spans="1:18" x14ac:dyDescent="0.3">
      <c r="A4" s="541" t="s">
        <v>101</v>
      </c>
      <c r="B4" s="541"/>
      <c r="C4" s="541"/>
      <c r="D4" s="541"/>
      <c r="E4" s="541"/>
      <c r="F4" s="541"/>
      <c r="G4" s="541"/>
      <c r="H4" s="542" t="s">
        <v>81</v>
      </c>
      <c r="I4" s="542"/>
      <c r="J4" s="542" t="s">
        <v>4</v>
      </c>
      <c r="K4" s="542"/>
      <c r="L4" s="543" t="s">
        <v>5</v>
      </c>
      <c r="M4" s="543"/>
      <c r="N4" s="535" t="s">
        <v>11</v>
      </c>
      <c r="O4" s="535" t="s">
        <v>82</v>
      </c>
      <c r="P4" s="536" t="s">
        <v>6</v>
      </c>
      <c r="Q4" s="536" t="s">
        <v>7</v>
      </c>
      <c r="R4" s="536" t="s">
        <v>8</v>
      </c>
    </row>
    <row r="5" spans="1:18" x14ac:dyDescent="0.3">
      <c r="A5" s="537" t="s">
        <v>102</v>
      </c>
      <c r="B5" s="537"/>
      <c r="C5" s="537"/>
      <c r="D5" s="537"/>
      <c r="E5" s="537"/>
      <c r="F5" s="537"/>
      <c r="G5" s="537"/>
      <c r="H5" s="542"/>
      <c r="I5" s="542"/>
      <c r="J5" s="542"/>
      <c r="K5" s="542"/>
      <c r="L5" s="543"/>
      <c r="M5" s="543"/>
      <c r="N5" s="535"/>
      <c r="O5" s="535"/>
      <c r="P5" s="536"/>
      <c r="Q5" s="536"/>
      <c r="R5" s="536"/>
    </row>
    <row r="6" spans="1:18" ht="17.25" thickBot="1" x14ac:dyDescent="0.35">
      <c r="A6" s="62" t="s">
        <v>103</v>
      </c>
      <c r="B6" s="538" t="s">
        <v>104</v>
      </c>
      <c r="C6" s="538"/>
      <c r="D6" s="63" t="s">
        <v>15</v>
      </c>
      <c r="E6" s="63" t="s">
        <v>105</v>
      </c>
      <c r="F6" s="63" t="s">
        <v>106</v>
      </c>
      <c r="G6" s="63" t="s">
        <v>18</v>
      </c>
      <c r="H6" s="64" t="s">
        <v>19</v>
      </c>
      <c r="I6" s="64" t="s">
        <v>20</v>
      </c>
      <c r="J6" s="64" t="s">
        <v>19</v>
      </c>
      <c r="K6" s="64" t="s">
        <v>20</v>
      </c>
      <c r="L6" s="64" t="s">
        <v>19</v>
      </c>
      <c r="M6" s="11" t="s">
        <v>20</v>
      </c>
      <c r="N6" s="535"/>
      <c r="O6" s="535"/>
      <c r="P6" s="536"/>
      <c r="Q6" s="536"/>
      <c r="R6" s="536"/>
    </row>
    <row r="7" spans="1:18" ht="51" x14ac:dyDescent="0.3">
      <c r="A7" s="532" t="s">
        <v>107</v>
      </c>
      <c r="B7" s="84">
        <v>1.1000000000000001</v>
      </c>
      <c r="C7" s="85" t="s">
        <v>108</v>
      </c>
      <c r="D7" s="86" t="s">
        <v>109</v>
      </c>
      <c r="E7" s="86" t="s">
        <v>110</v>
      </c>
      <c r="F7" s="86" t="s">
        <v>111</v>
      </c>
      <c r="G7" s="87" t="s">
        <v>112</v>
      </c>
      <c r="H7" s="65"/>
      <c r="I7" s="66"/>
      <c r="J7" s="67"/>
      <c r="K7" s="68">
        <v>1</v>
      </c>
      <c r="L7" s="67"/>
      <c r="M7" s="66">
        <v>1</v>
      </c>
      <c r="N7" s="69">
        <f>I7+K7+M7</f>
        <v>2</v>
      </c>
      <c r="O7" s="69">
        <f t="shared" ref="O7" si="0">(H7+J7+L7)/N7</f>
        <v>0</v>
      </c>
      <c r="P7" s="70"/>
      <c r="Q7" s="71"/>
      <c r="R7" s="70"/>
    </row>
    <row r="8" spans="1:18" ht="38.25" x14ac:dyDescent="0.3">
      <c r="A8" s="533"/>
      <c r="B8" s="83" t="s">
        <v>113</v>
      </c>
      <c r="C8" s="57" t="s">
        <v>114</v>
      </c>
      <c r="D8" s="51" t="s">
        <v>115</v>
      </c>
      <c r="E8" s="58" t="s">
        <v>116</v>
      </c>
      <c r="F8" s="58" t="s">
        <v>117</v>
      </c>
      <c r="G8" s="88">
        <v>44834</v>
      </c>
      <c r="H8" s="72"/>
      <c r="I8" s="73"/>
      <c r="J8" s="74"/>
      <c r="K8" s="75"/>
      <c r="L8" s="69"/>
      <c r="M8" s="76">
        <v>1</v>
      </c>
      <c r="N8" s="69">
        <f t="shared" ref="N8:N15" si="1">I8+K8+M8</f>
        <v>1</v>
      </c>
      <c r="O8" s="69"/>
      <c r="P8" s="70"/>
      <c r="Q8" s="71"/>
      <c r="R8" s="70"/>
    </row>
    <row r="9" spans="1:18" ht="51" x14ac:dyDescent="0.3">
      <c r="A9" s="533"/>
      <c r="B9" s="19" t="s">
        <v>118</v>
      </c>
      <c r="C9" s="25" t="s">
        <v>119</v>
      </c>
      <c r="D9" s="20" t="s">
        <v>751</v>
      </c>
      <c r="E9" s="58" t="s">
        <v>120</v>
      </c>
      <c r="F9" s="58" t="s">
        <v>121</v>
      </c>
      <c r="G9" s="88" t="s">
        <v>752</v>
      </c>
      <c r="H9" s="226"/>
      <c r="I9" s="73">
        <v>1</v>
      </c>
      <c r="J9" s="227"/>
      <c r="K9" s="228">
        <v>1</v>
      </c>
      <c r="L9" s="229"/>
      <c r="M9" s="76">
        <v>1</v>
      </c>
      <c r="N9" s="69">
        <f t="shared" si="1"/>
        <v>3</v>
      </c>
      <c r="O9" s="69"/>
      <c r="P9" s="70"/>
      <c r="Q9" s="71"/>
      <c r="R9" s="70"/>
    </row>
    <row r="10" spans="1:18" ht="51" x14ac:dyDescent="0.3">
      <c r="A10" s="533"/>
      <c r="B10" s="19" t="s">
        <v>122</v>
      </c>
      <c r="C10" s="57" t="s">
        <v>123</v>
      </c>
      <c r="D10" s="51" t="s">
        <v>124</v>
      </c>
      <c r="E10" s="51" t="s">
        <v>120</v>
      </c>
      <c r="F10" s="51" t="s">
        <v>125</v>
      </c>
      <c r="G10" s="88" t="s">
        <v>126</v>
      </c>
      <c r="H10" s="72"/>
      <c r="I10" s="73"/>
      <c r="J10" s="74"/>
      <c r="K10" s="228">
        <v>1</v>
      </c>
      <c r="L10" s="229"/>
      <c r="M10" s="76">
        <v>1</v>
      </c>
      <c r="N10" s="69">
        <f t="shared" si="1"/>
        <v>2</v>
      </c>
      <c r="O10" s="69">
        <f>(H10+J10+L10)/N10</f>
        <v>0</v>
      </c>
      <c r="P10" s="79"/>
      <c r="Q10" s="70"/>
      <c r="R10" s="79"/>
    </row>
    <row r="11" spans="1:18" ht="51" x14ac:dyDescent="0.3">
      <c r="A11" s="533"/>
      <c r="B11" s="19" t="s">
        <v>127</v>
      </c>
      <c r="C11" s="57" t="s">
        <v>128</v>
      </c>
      <c r="D11" s="41" t="s">
        <v>129</v>
      </c>
      <c r="E11" s="51" t="s">
        <v>130</v>
      </c>
      <c r="F11" s="51" t="s">
        <v>111</v>
      </c>
      <c r="G11" s="88">
        <v>44926</v>
      </c>
      <c r="H11" s="72"/>
      <c r="I11" s="77">
        <v>0.33</v>
      </c>
      <c r="J11" s="74"/>
      <c r="K11" s="75">
        <v>0.33</v>
      </c>
      <c r="L11" s="69"/>
      <c r="M11" s="78">
        <v>0.34</v>
      </c>
      <c r="N11" s="69">
        <f t="shared" si="1"/>
        <v>1</v>
      </c>
      <c r="O11" s="69">
        <f t="shared" ref="O11:O15" si="2">(H11+J11+L11)/N11</f>
        <v>0</v>
      </c>
      <c r="P11" s="70"/>
      <c r="Q11" s="70"/>
      <c r="R11" s="70"/>
    </row>
    <row r="12" spans="1:18" ht="38.25" x14ac:dyDescent="0.3">
      <c r="A12" s="533" t="s">
        <v>131</v>
      </c>
      <c r="B12" s="19" t="s">
        <v>28</v>
      </c>
      <c r="C12" s="57" t="s">
        <v>132</v>
      </c>
      <c r="D12" s="51" t="s">
        <v>133</v>
      </c>
      <c r="E12" s="51" t="s">
        <v>130</v>
      </c>
      <c r="F12" s="51" t="s">
        <v>111</v>
      </c>
      <c r="G12" s="89" t="s">
        <v>112</v>
      </c>
      <c r="H12" s="65"/>
      <c r="I12" s="66">
        <v>1</v>
      </c>
      <c r="J12" s="67"/>
      <c r="K12" s="68">
        <v>2</v>
      </c>
      <c r="L12" s="67"/>
      <c r="M12" s="66">
        <v>1</v>
      </c>
      <c r="N12" s="69">
        <f t="shared" si="1"/>
        <v>4</v>
      </c>
      <c r="O12" s="69">
        <f t="shared" si="2"/>
        <v>0</v>
      </c>
      <c r="P12" s="80"/>
      <c r="Q12" s="70"/>
      <c r="R12" s="70"/>
    </row>
    <row r="13" spans="1:18" ht="63.75" x14ac:dyDescent="0.3">
      <c r="A13" s="533"/>
      <c r="B13" s="19" t="s">
        <v>134</v>
      </c>
      <c r="C13" s="57" t="s">
        <v>135</v>
      </c>
      <c r="D13" s="51" t="s">
        <v>136</v>
      </c>
      <c r="E13" s="51" t="s">
        <v>137</v>
      </c>
      <c r="F13" s="51" t="s">
        <v>138</v>
      </c>
      <c r="G13" s="88" t="s">
        <v>139</v>
      </c>
      <c r="H13" s="65"/>
      <c r="I13" s="66"/>
      <c r="J13" s="67"/>
      <c r="K13" s="68"/>
      <c r="L13" s="67"/>
      <c r="M13" s="66">
        <v>1</v>
      </c>
      <c r="N13" s="69">
        <f t="shared" si="1"/>
        <v>1</v>
      </c>
      <c r="O13" s="69">
        <f t="shared" si="2"/>
        <v>0</v>
      </c>
      <c r="P13" s="12"/>
      <c r="Q13" s="70"/>
      <c r="R13" s="70"/>
    </row>
    <row r="14" spans="1:18" ht="25.5" x14ac:dyDescent="0.3">
      <c r="A14" s="533" t="s">
        <v>140</v>
      </c>
      <c r="B14" s="19" t="s">
        <v>35</v>
      </c>
      <c r="C14" s="57" t="s">
        <v>141</v>
      </c>
      <c r="D14" s="51" t="s">
        <v>142</v>
      </c>
      <c r="E14" s="51" t="s">
        <v>130</v>
      </c>
      <c r="F14" s="51" t="s">
        <v>111</v>
      </c>
      <c r="G14" s="88">
        <v>44895</v>
      </c>
      <c r="H14" s="65"/>
      <c r="I14" s="66"/>
      <c r="J14" s="67"/>
      <c r="K14" s="68"/>
      <c r="L14" s="67"/>
      <c r="M14" s="66">
        <v>1</v>
      </c>
      <c r="N14" s="69">
        <f t="shared" si="1"/>
        <v>1</v>
      </c>
      <c r="O14" s="69">
        <f t="shared" si="2"/>
        <v>0</v>
      </c>
      <c r="P14" s="12"/>
      <c r="Q14" s="70"/>
      <c r="R14" s="79"/>
    </row>
    <row r="15" spans="1:18" ht="26.25" thickBot="1" x14ac:dyDescent="0.35">
      <c r="A15" s="534"/>
      <c r="B15" s="36" t="s">
        <v>143</v>
      </c>
      <c r="C15" s="90" t="s">
        <v>144</v>
      </c>
      <c r="D15" s="91" t="s">
        <v>145</v>
      </c>
      <c r="E15" s="91" t="s">
        <v>130</v>
      </c>
      <c r="F15" s="91" t="s">
        <v>146</v>
      </c>
      <c r="G15" s="92" t="s">
        <v>147</v>
      </c>
      <c r="H15" s="65"/>
      <c r="I15" s="66"/>
      <c r="J15" s="67"/>
      <c r="K15" s="68">
        <v>1</v>
      </c>
      <c r="L15" s="67"/>
      <c r="M15" s="66">
        <v>1</v>
      </c>
      <c r="N15" s="69">
        <f t="shared" si="1"/>
        <v>2</v>
      </c>
      <c r="O15" s="69">
        <f t="shared" si="2"/>
        <v>0</v>
      </c>
      <c r="P15" s="12"/>
      <c r="Q15" s="70"/>
      <c r="R15" s="79"/>
    </row>
    <row r="16" spans="1:18" x14ac:dyDescent="0.3">
      <c r="A16" s="362" t="s">
        <v>761</v>
      </c>
      <c r="O16" s="13">
        <f>AVERAGE(O7:O15)</f>
        <v>0</v>
      </c>
    </row>
  </sheetData>
  <mergeCells count="17">
    <mergeCell ref="H3:I3"/>
    <mergeCell ref="J3:K3"/>
    <mergeCell ref="L3:M3"/>
    <mergeCell ref="A4:G4"/>
    <mergeCell ref="H4:I5"/>
    <mergeCell ref="J4:K5"/>
    <mergeCell ref="L4:M5"/>
    <mergeCell ref="P4:P6"/>
    <mergeCell ref="Q4:Q6"/>
    <mergeCell ref="R4:R6"/>
    <mergeCell ref="A5:G5"/>
    <mergeCell ref="B6:C6"/>
    <mergeCell ref="A7:A11"/>
    <mergeCell ref="A12:A13"/>
    <mergeCell ref="A14:A15"/>
    <mergeCell ref="N4:N6"/>
    <mergeCell ref="O4:O6"/>
  </mergeCells>
  <conditionalFormatting sqref="P10:R11 Q12:R12 P9 R9 P13:R15">
    <cfRule type="cellIs" dxfId="1218" priority="2" operator="equal">
      <formula>1</formula>
    </cfRule>
  </conditionalFormatting>
  <conditionalFormatting sqref="P7:P8 R7:R8">
    <cfRule type="cellIs" dxfId="1217" priority="1" operator="equal">
      <formula>1</formula>
    </cfRule>
  </conditionalFormatting>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R23"/>
  <sheetViews>
    <sheetView zoomScale="80" zoomScaleNormal="80" workbookViewId="0">
      <selection activeCell="C23" sqref="C23"/>
    </sheetView>
  </sheetViews>
  <sheetFormatPr baseColWidth="10" defaultColWidth="11.42578125" defaultRowHeight="14.25" x14ac:dyDescent="0.2"/>
  <cols>
    <col min="1" max="1" width="26.85546875" style="1" customWidth="1"/>
    <col min="2" max="2" width="8" style="1" customWidth="1"/>
    <col min="3" max="3" width="44" style="1" customWidth="1"/>
    <col min="4" max="4" width="26.5703125" style="1" customWidth="1"/>
    <col min="5" max="5" width="19.5703125" style="1" customWidth="1"/>
    <col min="6" max="6" width="31.28515625" style="1" customWidth="1"/>
    <col min="7" max="7" width="37.42578125" style="1" customWidth="1"/>
    <col min="8" max="8" width="11.42578125" style="1"/>
    <col min="9" max="9" width="10.7109375" style="1" bestFit="1" customWidth="1"/>
    <col min="10" max="10" width="11.42578125" style="1"/>
    <col min="11" max="11" width="10.7109375" style="1" bestFit="1" customWidth="1"/>
    <col min="12" max="12" width="11.42578125" style="1"/>
    <col min="13" max="13" width="10.7109375" style="1" bestFit="1" customWidth="1"/>
    <col min="14" max="15" width="11.42578125" style="1"/>
    <col min="16" max="18" width="32.28515625" style="1" customWidth="1"/>
    <col min="19" max="19" width="12.140625" style="1" customWidth="1"/>
    <col min="20" max="16384" width="11.42578125" style="1"/>
  </cols>
  <sheetData>
    <row r="5" spans="1:18" ht="15" thickBot="1" x14ac:dyDescent="0.25"/>
    <row r="6" spans="1:18" ht="18.75" customHeight="1" thickBot="1" x14ac:dyDescent="0.25">
      <c r="A6" s="550" t="s">
        <v>148</v>
      </c>
      <c r="B6" s="551"/>
      <c r="C6" s="551"/>
      <c r="D6" s="551"/>
      <c r="E6" s="551"/>
      <c r="F6" s="551"/>
      <c r="G6" s="551"/>
      <c r="H6" s="552" t="s">
        <v>81</v>
      </c>
      <c r="I6" s="552"/>
      <c r="J6" s="552" t="s">
        <v>4</v>
      </c>
      <c r="K6" s="552"/>
      <c r="L6" s="535" t="s">
        <v>5</v>
      </c>
      <c r="M6" s="535"/>
      <c r="N6" s="535" t="s">
        <v>11</v>
      </c>
      <c r="O6" s="535" t="s">
        <v>82</v>
      </c>
      <c r="P6" s="536" t="s">
        <v>6</v>
      </c>
      <c r="Q6" s="536" t="s">
        <v>7</v>
      </c>
      <c r="R6" s="536" t="s">
        <v>8</v>
      </c>
    </row>
    <row r="7" spans="1:18" ht="18.75" thickBot="1" x14ac:dyDescent="0.25">
      <c r="A7" s="553" t="s">
        <v>763</v>
      </c>
      <c r="B7" s="554"/>
      <c r="C7" s="554"/>
      <c r="D7" s="554"/>
      <c r="E7" s="554"/>
      <c r="F7" s="554"/>
      <c r="G7" s="554"/>
      <c r="H7" s="552"/>
      <c r="I7" s="552"/>
      <c r="J7" s="552"/>
      <c r="K7" s="552"/>
      <c r="L7" s="535"/>
      <c r="M7" s="535"/>
      <c r="N7" s="535"/>
      <c r="O7" s="535"/>
      <c r="P7" s="536"/>
      <c r="Q7" s="536"/>
      <c r="R7" s="536"/>
    </row>
    <row r="8" spans="1:18" ht="17.25" thickBot="1" x14ac:dyDescent="0.35">
      <c r="A8" s="2" t="s">
        <v>13</v>
      </c>
      <c r="B8" s="364"/>
      <c r="C8" s="363" t="s">
        <v>149</v>
      </c>
      <c r="D8" s="3" t="s">
        <v>15</v>
      </c>
      <c r="E8" s="4" t="s">
        <v>16</v>
      </c>
      <c r="F8" s="4" t="s">
        <v>17</v>
      </c>
      <c r="G8" s="365" t="s">
        <v>18</v>
      </c>
      <c r="H8" s="366" t="s">
        <v>19</v>
      </c>
      <c r="I8" s="366" t="s">
        <v>20</v>
      </c>
      <c r="J8" s="366" t="s">
        <v>19</v>
      </c>
      <c r="K8" s="366" t="s">
        <v>20</v>
      </c>
      <c r="L8" s="366" t="s">
        <v>19</v>
      </c>
      <c r="M8" s="218" t="s">
        <v>20</v>
      </c>
      <c r="N8" s="548"/>
      <c r="O8" s="548"/>
      <c r="P8" s="549"/>
      <c r="Q8" s="549"/>
      <c r="R8" s="549"/>
    </row>
    <row r="9" spans="1:18" ht="25.5" customHeight="1" x14ac:dyDescent="0.2">
      <c r="A9" s="544" t="s">
        <v>764</v>
      </c>
      <c r="B9" s="367" t="s">
        <v>22</v>
      </c>
      <c r="C9" s="368" t="s">
        <v>150</v>
      </c>
      <c r="D9" s="369" t="s">
        <v>151</v>
      </c>
      <c r="E9" s="370" t="s">
        <v>152</v>
      </c>
      <c r="F9" s="369" t="s">
        <v>153</v>
      </c>
      <c r="G9" s="419" t="s">
        <v>794</v>
      </c>
      <c r="H9" s="412"/>
      <c r="I9" s="371">
        <v>4</v>
      </c>
      <c r="J9" s="372"/>
      <c r="K9" s="371">
        <v>4</v>
      </c>
      <c r="L9" s="372"/>
      <c r="M9" s="371">
        <v>3</v>
      </c>
      <c r="N9" s="372">
        <f>I9+K9+M9</f>
        <v>11</v>
      </c>
      <c r="O9" s="6"/>
      <c r="P9" s="6"/>
      <c r="Q9" s="6"/>
      <c r="R9" s="7"/>
    </row>
    <row r="10" spans="1:18" ht="26.25" thickBot="1" x14ac:dyDescent="0.25">
      <c r="A10" s="545"/>
      <c r="B10" s="384" t="s">
        <v>113</v>
      </c>
      <c r="C10" s="411" t="s">
        <v>765</v>
      </c>
      <c r="D10" s="52" t="s">
        <v>766</v>
      </c>
      <c r="E10" s="38" t="s">
        <v>767</v>
      </c>
      <c r="F10" s="52" t="s">
        <v>221</v>
      </c>
      <c r="G10" s="39">
        <v>44803</v>
      </c>
      <c r="H10" s="413"/>
      <c r="I10" s="375"/>
      <c r="J10" s="376"/>
      <c r="K10" s="375">
        <v>1</v>
      </c>
      <c r="L10" s="376"/>
      <c r="M10" s="375"/>
      <c r="N10" s="376">
        <f t="shared" ref="N10:N21" si="0">I10+K10+M10</f>
        <v>1</v>
      </c>
      <c r="O10" s="9"/>
      <c r="P10" s="9"/>
      <c r="Q10" s="9"/>
      <c r="R10" s="10"/>
    </row>
    <row r="11" spans="1:18" ht="64.5" thickBot="1" x14ac:dyDescent="0.25">
      <c r="A11" s="399" t="s">
        <v>768</v>
      </c>
      <c r="B11" s="380" t="s">
        <v>769</v>
      </c>
      <c r="C11" s="26" t="s">
        <v>165</v>
      </c>
      <c r="D11" s="27" t="s">
        <v>166</v>
      </c>
      <c r="E11" s="27" t="s">
        <v>116</v>
      </c>
      <c r="F11" s="52" t="s">
        <v>167</v>
      </c>
      <c r="G11" s="39" t="s">
        <v>168</v>
      </c>
      <c r="H11" s="414"/>
      <c r="I11" s="378"/>
      <c r="J11" s="379"/>
      <c r="K11" s="378">
        <v>1</v>
      </c>
      <c r="L11" s="379"/>
      <c r="M11" s="378">
        <v>1</v>
      </c>
      <c r="N11" s="379">
        <f t="shared" si="0"/>
        <v>2</v>
      </c>
      <c r="O11" s="377"/>
      <c r="P11" s="377"/>
      <c r="Q11" s="377"/>
      <c r="R11" s="10"/>
    </row>
    <row r="12" spans="1:18" ht="38.25" x14ac:dyDescent="0.2">
      <c r="A12" s="546" t="s">
        <v>792</v>
      </c>
      <c r="B12" s="380" t="s">
        <v>35</v>
      </c>
      <c r="C12" s="26" t="s">
        <v>160</v>
      </c>
      <c r="D12" s="27" t="s">
        <v>155</v>
      </c>
      <c r="E12" s="38" t="s">
        <v>120</v>
      </c>
      <c r="F12" s="52" t="s">
        <v>125</v>
      </c>
      <c r="G12" s="39" t="s">
        <v>156</v>
      </c>
      <c r="H12" s="412"/>
      <c r="I12" s="371">
        <v>1</v>
      </c>
      <c r="J12" s="372"/>
      <c r="K12" s="371">
        <v>1</v>
      </c>
      <c r="L12" s="372"/>
      <c r="M12" s="371">
        <v>1</v>
      </c>
      <c r="N12" s="372">
        <f t="shared" si="0"/>
        <v>3</v>
      </c>
      <c r="O12" s="6"/>
      <c r="P12" s="6"/>
      <c r="Q12" s="6"/>
      <c r="R12" s="7"/>
    </row>
    <row r="13" spans="1:18" ht="51" x14ac:dyDescent="0.2">
      <c r="A13" s="547"/>
      <c r="B13" s="380" t="s">
        <v>161</v>
      </c>
      <c r="C13" s="26" t="s">
        <v>162</v>
      </c>
      <c r="D13" s="27" t="s">
        <v>163</v>
      </c>
      <c r="E13" s="38" t="s">
        <v>120</v>
      </c>
      <c r="F13" s="52" t="s">
        <v>164</v>
      </c>
      <c r="G13" s="39" t="s">
        <v>771</v>
      </c>
      <c r="H13" s="415"/>
      <c r="I13" s="54"/>
      <c r="J13" s="381"/>
      <c r="K13" s="382">
        <v>0.5</v>
      </c>
      <c r="L13" s="381"/>
      <c r="M13" s="382">
        <v>0.5</v>
      </c>
      <c r="N13" s="383">
        <f t="shared" si="0"/>
        <v>1</v>
      </c>
      <c r="O13" s="5"/>
      <c r="P13" s="5"/>
      <c r="Q13" s="5"/>
      <c r="R13" s="8"/>
    </row>
    <row r="14" spans="1:18" ht="38.25" x14ac:dyDescent="0.2">
      <c r="A14" s="547"/>
      <c r="B14" s="384" t="s">
        <v>143</v>
      </c>
      <c r="C14" s="361" t="s">
        <v>772</v>
      </c>
      <c r="D14" s="52" t="s">
        <v>773</v>
      </c>
      <c r="E14" s="38" t="s">
        <v>152</v>
      </c>
      <c r="F14" s="52" t="s">
        <v>153</v>
      </c>
      <c r="G14" s="39">
        <v>44742</v>
      </c>
      <c r="H14" s="59"/>
      <c r="I14" s="54"/>
      <c r="J14" s="381"/>
      <c r="K14" s="54">
        <v>1</v>
      </c>
      <c r="L14" s="381"/>
      <c r="M14" s="54"/>
      <c r="N14" s="381">
        <f t="shared" si="0"/>
        <v>1</v>
      </c>
      <c r="O14" s="5"/>
      <c r="P14" s="5"/>
      <c r="Q14" s="5"/>
      <c r="R14" s="8"/>
    </row>
    <row r="15" spans="1:18" ht="25.5" x14ac:dyDescent="0.2">
      <c r="A15" s="547"/>
      <c r="B15" s="385" t="s">
        <v>243</v>
      </c>
      <c r="C15" s="26" t="s">
        <v>774</v>
      </c>
      <c r="D15" s="27" t="s">
        <v>775</v>
      </c>
      <c r="E15" s="38" t="s">
        <v>767</v>
      </c>
      <c r="F15" s="52" t="s">
        <v>221</v>
      </c>
      <c r="G15" s="39">
        <v>44803</v>
      </c>
      <c r="H15" s="59"/>
      <c r="I15" s="54"/>
      <c r="J15" s="381"/>
      <c r="K15" s="54">
        <v>1</v>
      </c>
      <c r="L15" s="381"/>
      <c r="M15" s="54"/>
      <c r="N15" s="381">
        <f t="shared" si="0"/>
        <v>1</v>
      </c>
      <c r="O15" s="5"/>
      <c r="P15" s="5"/>
      <c r="Q15" s="5"/>
      <c r="R15" s="8"/>
    </row>
    <row r="16" spans="1:18" ht="38.25" x14ac:dyDescent="0.2">
      <c r="A16" s="547"/>
      <c r="B16" s="380" t="s">
        <v>776</v>
      </c>
      <c r="C16" s="26" t="s">
        <v>154</v>
      </c>
      <c r="D16" s="27" t="s">
        <v>155</v>
      </c>
      <c r="E16" s="38" t="s">
        <v>120</v>
      </c>
      <c r="F16" s="52" t="s">
        <v>125</v>
      </c>
      <c r="G16" s="39" t="s">
        <v>156</v>
      </c>
      <c r="H16" s="59"/>
      <c r="I16" s="54">
        <v>1</v>
      </c>
      <c r="J16" s="381"/>
      <c r="K16" s="54">
        <v>1</v>
      </c>
      <c r="L16" s="381"/>
      <c r="M16" s="54">
        <v>1</v>
      </c>
      <c r="N16" s="381">
        <f t="shared" si="0"/>
        <v>3</v>
      </c>
      <c r="O16" s="5"/>
      <c r="P16" s="5"/>
      <c r="Q16" s="5"/>
      <c r="R16" s="8"/>
    </row>
    <row r="17" spans="1:18" ht="38.25" x14ac:dyDescent="0.2">
      <c r="A17" s="547"/>
      <c r="B17" s="380" t="s">
        <v>777</v>
      </c>
      <c r="C17" s="26" t="s">
        <v>157</v>
      </c>
      <c r="D17" s="27" t="s">
        <v>753</v>
      </c>
      <c r="E17" s="38" t="s">
        <v>120</v>
      </c>
      <c r="F17" s="52" t="s">
        <v>125</v>
      </c>
      <c r="G17" s="39" t="s">
        <v>754</v>
      </c>
      <c r="H17" s="59"/>
      <c r="I17" s="54"/>
      <c r="J17" s="381"/>
      <c r="K17" s="54">
        <v>1</v>
      </c>
      <c r="L17" s="381"/>
      <c r="M17" s="54">
        <v>1</v>
      </c>
      <c r="N17" s="381">
        <f t="shared" si="0"/>
        <v>2</v>
      </c>
      <c r="O17" s="5"/>
      <c r="P17" s="5"/>
      <c r="Q17" s="5"/>
      <c r="R17" s="8"/>
    </row>
    <row r="18" spans="1:18" ht="39" thickBot="1" x14ac:dyDescent="0.25">
      <c r="A18" s="547"/>
      <c r="B18" s="380" t="s">
        <v>778</v>
      </c>
      <c r="C18" s="26" t="s">
        <v>159</v>
      </c>
      <c r="D18" s="27" t="s">
        <v>155</v>
      </c>
      <c r="E18" s="38" t="s">
        <v>120</v>
      </c>
      <c r="F18" s="52" t="s">
        <v>125</v>
      </c>
      <c r="G18" s="39" t="s">
        <v>156</v>
      </c>
      <c r="H18" s="416"/>
      <c r="I18" s="375">
        <v>1</v>
      </c>
      <c r="J18" s="376"/>
      <c r="K18" s="375">
        <v>1</v>
      </c>
      <c r="L18" s="376"/>
      <c r="M18" s="375">
        <v>1</v>
      </c>
      <c r="N18" s="386">
        <f t="shared" si="0"/>
        <v>3</v>
      </c>
      <c r="O18" s="9"/>
      <c r="P18" s="9"/>
      <c r="Q18" s="9"/>
      <c r="R18" s="10"/>
    </row>
    <row r="19" spans="1:18" ht="25.5" x14ac:dyDescent="0.2">
      <c r="A19" s="545" t="s">
        <v>779</v>
      </c>
      <c r="B19" s="384" t="s">
        <v>780</v>
      </c>
      <c r="C19" s="361" t="s">
        <v>781</v>
      </c>
      <c r="D19" s="52" t="s">
        <v>782</v>
      </c>
      <c r="E19" s="38" t="s">
        <v>783</v>
      </c>
      <c r="F19" s="52" t="s">
        <v>221</v>
      </c>
      <c r="G19" s="39" t="s">
        <v>784</v>
      </c>
      <c r="H19" s="417"/>
      <c r="I19" s="387">
        <v>0.33</v>
      </c>
      <c r="J19" s="6"/>
      <c r="K19" s="387">
        <v>0.34</v>
      </c>
      <c r="L19" s="6"/>
      <c r="M19" s="387">
        <v>0.33</v>
      </c>
      <c r="N19" s="388">
        <f t="shared" si="0"/>
        <v>1</v>
      </c>
      <c r="O19" s="6"/>
      <c r="P19" s="6"/>
      <c r="Q19" s="6"/>
      <c r="R19" s="7"/>
    </row>
    <row r="20" spans="1:18" ht="51.75" thickBot="1" x14ac:dyDescent="0.25">
      <c r="A20" s="545"/>
      <c r="B20" s="384" t="s">
        <v>287</v>
      </c>
      <c r="C20" s="361" t="s">
        <v>785</v>
      </c>
      <c r="D20" s="52" t="s">
        <v>786</v>
      </c>
      <c r="E20" s="38" t="s">
        <v>787</v>
      </c>
      <c r="F20" s="52" t="s">
        <v>221</v>
      </c>
      <c r="G20" s="39">
        <v>44896</v>
      </c>
      <c r="H20" s="413"/>
      <c r="I20" s="389"/>
      <c r="J20" s="9"/>
      <c r="K20" s="389">
        <v>0.5</v>
      </c>
      <c r="L20" s="9"/>
      <c r="M20" s="389">
        <v>0.5</v>
      </c>
      <c r="N20" s="390">
        <f t="shared" si="0"/>
        <v>1</v>
      </c>
      <c r="O20" s="391"/>
      <c r="P20" s="391"/>
      <c r="Q20" s="391"/>
      <c r="R20" s="392"/>
    </row>
    <row r="21" spans="1:18" ht="71.25" customHeight="1" thickBot="1" x14ac:dyDescent="0.25">
      <c r="A21" s="400" t="s">
        <v>788</v>
      </c>
      <c r="B21" s="373" t="s">
        <v>47</v>
      </c>
      <c r="C21" s="420" t="s">
        <v>789</v>
      </c>
      <c r="D21" s="374" t="s">
        <v>790</v>
      </c>
      <c r="E21" s="374" t="s">
        <v>251</v>
      </c>
      <c r="F21" s="374" t="s">
        <v>252</v>
      </c>
      <c r="G21" s="421" t="s">
        <v>791</v>
      </c>
      <c r="H21" s="418"/>
      <c r="I21" s="393">
        <v>1</v>
      </c>
      <c r="J21" s="394"/>
      <c r="K21" s="393">
        <v>1</v>
      </c>
      <c r="L21" s="394"/>
      <c r="M21" s="393">
        <v>1</v>
      </c>
      <c r="N21" s="395">
        <f t="shared" si="0"/>
        <v>3</v>
      </c>
      <c r="O21" s="396"/>
      <c r="P21" s="396"/>
      <c r="Q21" s="396"/>
      <c r="R21" s="397"/>
    </row>
    <row r="23" spans="1:18" x14ac:dyDescent="0.2">
      <c r="A23" s="362" t="s">
        <v>795</v>
      </c>
    </row>
  </sheetData>
  <mergeCells count="13">
    <mergeCell ref="P6:P8"/>
    <mergeCell ref="Q6:Q8"/>
    <mergeCell ref="R6:R8"/>
    <mergeCell ref="A6:G6"/>
    <mergeCell ref="H6:I7"/>
    <mergeCell ref="J6:K7"/>
    <mergeCell ref="L6:M7"/>
    <mergeCell ref="A7:G7"/>
    <mergeCell ref="A9:A10"/>
    <mergeCell ref="A12:A18"/>
    <mergeCell ref="A19:A20"/>
    <mergeCell ref="N6:N8"/>
    <mergeCell ref="O6:O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2"/>
  <sheetViews>
    <sheetView zoomScale="60" zoomScaleNormal="60" workbookViewId="0">
      <selection activeCell="G16" sqref="G16"/>
    </sheetView>
  </sheetViews>
  <sheetFormatPr baseColWidth="10" defaultColWidth="11.42578125" defaultRowHeight="15" x14ac:dyDescent="0.25"/>
  <cols>
    <col min="1" max="1" width="30.42578125" customWidth="1"/>
    <col min="3" max="3" width="53.5703125" customWidth="1"/>
    <col min="4" max="4" width="17.42578125" customWidth="1"/>
    <col min="5" max="5" width="40.7109375" customWidth="1"/>
    <col min="6" max="6" width="26" customWidth="1"/>
    <col min="7" max="7" width="22" customWidth="1"/>
    <col min="8" max="8" width="15.85546875" customWidth="1"/>
    <col min="15" max="15" width="11.42578125" hidden="1" customWidth="1"/>
    <col min="16" max="16" width="0" hidden="1" customWidth="1"/>
    <col min="18" max="20" width="36.42578125" customWidth="1"/>
  </cols>
  <sheetData>
    <row r="1" spans="1:20" ht="16.5" x14ac:dyDescent="0.3">
      <c r="A1" s="13"/>
      <c r="B1" s="13"/>
    </row>
    <row r="2" spans="1:20" ht="16.5" x14ac:dyDescent="0.3">
      <c r="A2" s="13"/>
      <c r="B2" s="13"/>
    </row>
    <row r="3" spans="1:20" ht="16.5" x14ac:dyDescent="0.3">
      <c r="A3" s="13"/>
      <c r="B3" s="13"/>
    </row>
    <row r="5" spans="1:20" ht="20.25" x14ac:dyDescent="0.25">
      <c r="A5" s="563" t="s">
        <v>148</v>
      </c>
      <c r="B5" s="563"/>
      <c r="C5" s="563"/>
      <c r="D5" s="563"/>
      <c r="E5" s="563"/>
      <c r="F5" s="563"/>
      <c r="G5" s="563"/>
      <c r="H5" s="563"/>
      <c r="I5" s="564" t="s">
        <v>81</v>
      </c>
      <c r="J5" s="564"/>
      <c r="K5" s="564" t="s">
        <v>4</v>
      </c>
      <c r="L5" s="564"/>
      <c r="M5" s="564" t="s">
        <v>5</v>
      </c>
      <c r="N5" s="564"/>
      <c r="O5" s="559" t="s">
        <v>82</v>
      </c>
      <c r="P5" s="559" t="s">
        <v>11</v>
      </c>
      <c r="Q5" s="559" t="s">
        <v>11</v>
      </c>
      <c r="R5" s="560" t="s">
        <v>6</v>
      </c>
      <c r="S5" s="560" t="s">
        <v>7</v>
      </c>
      <c r="T5" s="560" t="s">
        <v>8</v>
      </c>
    </row>
    <row r="6" spans="1:20" ht="20.25" x14ac:dyDescent="0.25">
      <c r="A6" s="561" t="s">
        <v>169</v>
      </c>
      <c r="B6" s="561"/>
      <c r="C6" s="561"/>
      <c r="D6" s="561"/>
      <c r="E6" s="561"/>
      <c r="F6" s="561"/>
      <c r="G6" s="561"/>
      <c r="H6" s="561"/>
      <c r="I6" s="564"/>
      <c r="J6" s="564"/>
      <c r="K6" s="564"/>
      <c r="L6" s="564"/>
      <c r="M6" s="564"/>
      <c r="N6" s="564"/>
      <c r="O6" s="559"/>
      <c r="P6" s="559"/>
      <c r="Q6" s="559"/>
      <c r="R6" s="560"/>
      <c r="S6" s="560"/>
      <c r="T6" s="560"/>
    </row>
    <row r="7" spans="1:20" ht="38.25" customHeight="1" thickBot="1" x14ac:dyDescent="0.3">
      <c r="A7" s="425" t="s">
        <v>13</v>
      </c>
      <c r="B7" s="562" t="s">
        <v>14</v>
      </c>
      <c r="C7" s="562"/>
      <c r="D7" s="426" t="s">
        <v>15</v>
      </c>
      <c r="E7" s="426" t="s">
        <v>170</v>
      </c>
      <c r="F7" s="426" t="s">
        <v>16</v>
      </c>
      <c r="G7" s="425" t="s">
        <v>17</v>
      </c>
      <c r="H7" s="426" t="s">
        <v>18</v>
      </c>
      <c r="I7" s="422" t="s">
        <v>19</v>
      </c>
      <c r="J7" s="422" t="s">
        <v>20</v>
      </c>
      <c r="K7" s="422" t="s">
        <v>19</v>
      </c>
      <c r="L7" s="422" t="s">
        <v>20</v>
      </c>
      <c r="M7" s="422" t="s">
        <v>19</v>
      </c>
      <c r="N7" s="422" t="s">
        <v>20</v>
      </c>
      <c r="O7" s="559"/>
      <c r="P7" s="559"/>
      <c r="Q7" s="559"/>
      <c r="R7" s="560"/>
      <c r="S7" s="560"/>
      <c r="T7" s="560"/>
    </row>
    <row r="8" spans="1:20" ht="88.5" customHeight="1" x14ac:dyDescent="0.25">
      <c r="A8" s="555" t="s">
        <v>171</v>
      </c>
      <c r="B8" s="14" t="s">
        <v>22</v>
      </c>
      <c r="C8" s="427" t="s">
        <v>172</v>
      </c>
      <c r="D8" s="428">
        <v>1</v>
      </c>
      <c r="E8" s="429" t="s">
        <v>173</v>
      </c>
      <c r="F8" s="429" t="s">
        <v>174</v>
      </c>
      <c r="G8" s="429" t="s">
        <v>57</v>
      </c>
      <c r="H8" s="430" t="s">
        <v>175</v>
      </c>
      <c r="I8" s="423"/>
      <c r="J8" s="122"/>
      <c r="K8" s="123"/>
      <c r="L8" s="122">
        <v>1</v>
      </c>
      <c r="M8" s="123"/>
      <c r="N8" s="122"/>
      <c r="O8" s="123"/>
      <c r="P8" s="123"/>
      <c r="Q8" s="123">
        <v>1</v>
      </c>
      <c r="R8" s="424"/>
      <c r="S8" s="424"/>
      <c r="T8" s="424"/>
    </row>
    <row r="9" spans="1:20" ht="77.25" customHeight="1" x14ac:dyDescent="0.25">
      <c r="A9" s="556"/>
      <c r="B9" s="398" t="s">
        <v>113</v>
      </c>
      <c r="C9" s="431" t="s">
        <v>176</v>
      </c>
      <c r="D9" s="432" t="s">
        <v>177</v>
      </c>
      <c r="E9" s="433" t="s">
        <v>178</v>
      </c>
      <c r="F9" s="433" t="s">
        <v>130</v>
      </c>
      <c r="G9" s="433" t="s">
        <v>179</v>
      </c>
      <c r="H9" s="434" t="s">
        <v>180</v>
      </c>
      <c r="I9" s="15"/>
      <c r="J9" s="22">
        <v>1</v>
      </c>
      <c r="K9" s="17"/>
      <c r="L9" s="22">
        <v>1</v>
      </c>
      <c r="M9" s="17"/>
      <c r="N9" s="22">
        <v>1</v>
      </c>
      <c r="O9" s="23"/>
      <c r="P9" s="23"/>
      <c r="Q9" s="24">
        <v>3</v>
      </c>
      <c r="R9" s="18"/>
      <c r="S9" s="18"/>
      <c r="T9" s="18"/>
    </row>
    <row r="10" spans="1:20" ht="108.75" customHeight="1" x14ac:dyDescent="0.25">
      <c r="A10" s="556"/>
      <c r="B10" s="398" t="s">
        <v>118</v>
      </c>
      <c r="C10" s="435" t="s">
        <v>181</v>
      </c>
      <c r="D10" s="432">
        <v>1</v>
      </c>
      <c r="E10" s="433" t="s">
        <v>182</v>
      </c>
      <c r="F10" s="433" t="s">
        <v>183</v>
      </c>
      <c r="G10" s="433" t="s">
        <v>184</v>
      </c>
      <c r="H10" s="434" t="s">
        <v>180</v>
      </c>
      <c r="I10" s="15"/>
      <c r="J10" s="16">
        <v>0.33</v>
      </c>
      <c r="K10" s="17"/>
      <c r="L10" s="16">
        <v>0.33</v>
      </c>
      <c r="M10" s="17"/>
      <c r="N10" s="16">
        <v>0.33400000000000002</v>
      </c>
      <c r="O10" s="23"/>
      <c r="P10" s="23"/>
      <c r="Q10" s="23">
        <v>1</v>
      </c>
      <c r="R10" s="18"/>
      <c r="S10" s="18"/>
      <c r="T10" s="18"/>
    </row>
    <row r="11" spans="1:20" ht="93.75" customHeight="1" x14ac:dyDescent="0.25">
      <c r="A11" s="556"/>
      <c r="B11" s="398" t="s">
        <v>122</v>
      </c>
      <c r="C11" s="436" t="s">
        <v>185</v>
      </c>
      <c r="D11" s="432" t="s">
        <v>186</v>
      </c>
      <c r="E11" s="433" t="s">
        <v>187</v>
      </c>
      <c r="F11" s="433"/>
      <c r="G11" s="433" t="s">
        <v>188</v>
      </c>
      <c r="H11" s="434" t="s">
        <v>189</v>
      </c>
      <c r="I11" s="15"/>
      <c r="J11" s="16"/>
      <c r="K11" s="17"/>
      <c r="L11" s="22">
        <v>1</v>
      </c>
      <c r="M11" s="17"/>
      <c r="N11" s="22">
        <v>1</v>
      </c>
      <c r="O11" s="23"/>
      <c r="P11" s="23"/>
      <c r="Q11" s="24">
        <v>2</v>
      </c>
      <c r="R11" s="18"/>
      <c r="S11" s="18"/>
      <c r="T11" s="18"/>
    </row>
    <row r="12" spans="1:20" ht="81" customHeight="1" x14ac:dyDescent="0.25">
      <c r="A12" s="556"/>
      <c r="B12" s="398" t="s">
        <v>127</v>
      </c>
      <c r="C12" s="436" t="s">
        <v>190</v>
      </c>
      <c r="D12" s="432" t="s">
        <v>177</v>
      </c>
      <c r="E12" s="433" t="s">
        <v>191</v>
      </c>
      <c r="F12" s="433" t="s">
        <v>183</v>
      </c>
      <c r="G12" s="433" t="s">
        <v>184</v>
      </c>
      <c r="H12" s="434" t="s">
        <v>180</v>
      </c>
      <c r="I12" s="15"/>
      <c r="J12" s="22">
        <v>1</v>
      </c>
      <c r="K12" s="17"/>
      <c r="L12" s="22">
        <v>1</v>
      </c>
      <c r="M12" s="17"/>
      <c r="N12" s="22">
        <v>1</v>
      </c>
      <c r="O12" s="23"/>
      <c r="P12" s="23"/>
      <c r="Q12" s="24">
        <v>3</v>
      </c>
      <c r="R12" s="18"/>
      <c r="S12" s="18"/>
      <c r="T12" s="18"/>
    </row>
    <row r="13" spans="1:20" ht="100.5" customHeight="1" x14ac:dyDescent="0.25">
      <c r="A13" s="556"/>
      <c r="B13" s="398" t="s">
        <v>192</v>
      </c>
      <c r="C13" s="436" t="s">
        <v>193</v>
      </c>
      <c r="D13" s="432" t="s">
        <v>194</v>
      </c>
      <c r="E13" s="437" t="s">
        <v>195</v>
      </c>
      <c r="F13" s="433" t="s">
        <v>130</v>
      </c>
      <c r="G13" s="433" t="s">
        <v>179</v>
      </c>
      <c r="H13" s="434" t="s">
        <v>175</v>
      </c>
      <c r="I13" s="28"/>
      <c r="J13" s="22"/>
      <c r="K13" s="24"/>
      <c r="L13" s="22">
        <v>1</v>
      </c>
      <c r="M13" s="29"/>
      <c r="N13" s="22"/>
      <c r="O13" s="23"/>
      <c r="P13" s="24"/>
      <c r="Q13" s="24">
        <v>1</v>
      </c>
      <c r="R13" s="18"/>
      <c r="S13" s="18"/>
      <c r="T13" s="18"/>
    </row>
    <row r="14" spans="1:20" ht="99" x14ac:dyDescent="0.25">
      <c r="A14" s="556"/>
      <c r="B14" s="398" t="s">
        <v>196</v>
      </c>
      <c r="C14" s="435" t="s">
        <v>197</v>
      </c>
      <c r="D14" s="432" t="s">
        <v>198</v>
      </c>
      <c r="E14" s="433" t="s">
        <v>199</v>
      </c>
      <c r="F14" s="433" t="s">
        <v>200</v>
      </c>
      <c r="G14" s="410" t="s">
        <v>201</v>
      </c>
      <c r="H14" s="434" t="s">
        <v>180</v>
      </c>
      <c r="I14" s="28"/>
      <c r="J14" s="22">
        <v>1</v>
      </c>
      <c r="K14" s="17"/>
      <c r="L14" s="22">
        <v>1</v>
      </c>
      <c r="M14" s="17"/>
      <c r="N14" s="22">
        <v>1</v>
      </c>
      <c r="O14" s="24"/>
      <c r="P14" s="24"/>
      <c r="Q14" s="24">
        <v>3</v>
      </c>
      <c r="R14" s="18"/>
      <c r="S14" s="18"/>
      <c r="T14" s="18"/>
    </row>
    <row r="15" spans="1:20" ht="49.5" x14ac:dyDescent="0.25">
      <c r="A15" s="556"/>
      <c r="B15" s="398" t="s">
        <v>202</v>
      </c>
      <c r="C15" s="436" t="s">
        <v>203</v>
      </c>
      <c r="D15" s="432">
        <v>1</v>
      </c>
      <c r="E15" s="437" t="s">
        <v>204</v>
      </c>
      <c r="F15" s="433" t="s">
        <v>130</v>
      </c>
      <c r="G15" s="410" t="s">
        <v>205</v>
      </c>
      <c r="H15" s="434" t="s">
        <v>189</v>
      </c>
      <c r="I15" s="28"/>
      <c r="J15" s="22"/>
      <c r="K15" s="24"/>
      <c r="L15" s="16">
        <v>0.5</v>
      </c>
      <c r="M15" s="17"/>
      <c r="N15" s="16">
        <v>0.5</v>
      </c>
      <c r="O15" s="23"/>
      <c r="P15" s="23"/>
      <c r="Q15" s="23">
        <v>1</v>
      </c>
      <c r="R15" s="18"/>
      <c r="S15" s="18"/>
      <c r="T15" s="18"/>
    </row>
    <row r="16" spans="1:20" ht="49.5" x14ac:dyDescent="0.25">
      <c r="A16" s="556"/>
      <c r="B16" s="398" t="s">
        <v>206</v>
      </c>
      <c r="C16" s="436" t="s">
        <v>207</v>
      </c>
      <c r="D16" s="432" t="s">
        <v>177</v>
      </c>
      <c r="E16" s="433" t="s">
        <v>208</v>
      </c>
      <c r="F16" s="433" t="s">
        <v>130</v>
      </c>
      <c r="G16" s="433" t="s">
        <v>179</v>
      </c>
      <c r="H16" s="434" t="s">
        <v>180</v>
      </c>
      <c r="I16" s="28"/>
      <c r="J16" s="22">
        <v>1</v>
      </c>
      <c r="K16" s="17"/>
      <c r="L16" s="22">
        <v>1</v>
      </c>
      <c r="M16" s="17"/>
      <c r="N16" s="22">
        <v>1</v>
      </c>
      <c r="O16" s="23"/>
      <c r="P16" s="23"/>
      <c r="Q16" s="24">
        <v>3</v>
      </c>
      <c r="R16" s="18"/>
      <c r="S16" s="18"/>
      <c r="T16" s="18"/>
    </row>
    <row r="17" spans="1:20" ht="49.5" x14ac:dyDescent="0.25">
      <c r="A17" s="556"/>
      <c r="B17" s="398" t="s">
        <v>209</v>
      </c>
      <c r="C17" s="436" t="s">
        <v>210</v>
      </c>
      <c r="D17" s="438" t="s">
        <v>211</v>
      </c>
      <c r="E17" s="437" t="s">
        <v>212</v>
      </c>
      <c r="F17" s="433"/>
      <c r="G17" s="433" t="s">
        <v>179</v>
      </c>
      <c r="H17" s="434" t="s">
        <v>213</v>
      </c>
      <c r="I17" s="28"/>
      <c r="J17" s="22"/>
      <c r="K17" s="24"/>
      <c r="L17" s="16"/>
      <c r="M17" s="17"/>
      <c r="N17" s="22">
        <v>1</v>
      </c>
      <c r="O17" s="23"/>
      <c r="P17" s="23"/>
      <c r="Q17" s="24">
        <v>1</v>
      </c>
      <c r="R17" s="18"/>
      <c r="S17" s="18"/>
      <c r="T17" s="18"/>
    </row>
    <row r="18" spans="1:20" ht="49.5" x14ac:dyDescent="0.25">
      <c r="A18" s="556"/>
      <c r="B18" s="398" t="s">
        <v>214</v>
      </c>
      <c r="C18" s="436" t="s">
        <v>215</v>
      </c>
      <c r="D18" s="438" t="s">
        <v>211</v>
      </c>
      <c r="E18" s="437" t="s">
        <v>216</v>
      </c>
      <c r="F18" s="437" t="s">
        <v>130</v>
      </c>
      <c r="G18" s="437" t="s">
        <v>217</v>
      </c>
      <c r="H18" s="434" t="s">
        <v>175</v>
      </c>
      <c r="I18" s="31"/>
      <c r="J18" s="32"/>
      <c r="K18" s="33"/>
      <c r="L18" s="22">
        <v>1</v>
      </c>
      <c r="M18" s="34"/>
      <c r="N18" s="32"/>
      <c r="O18" s="33"/>
      <c r="P18" s="33"/>
      <c r="Q18" s="24">
        <v>1</v>
      </c>
      <c r="R18" s="35"/>
      <c r="S18" s="35"/>
      <c r="T18" s="35"/>
    </row>
    <row r="19" spans="1:20" ht="50.25" thickBot="1" x14ac:dyDescent="0.3">
      <c r="A19" s="557"/>
      <c r="B19" s="36" t="s">
        <v>218</v>
      </c>
      <c r="C19" s="439" t="s">
        <v>219</v>
      </c>
      <c r="D19" s="440" t="s">
        <v>177</v>
      </c>
      <c r="E19" s="441" t="s">
        <v>220</v>
      </c>
      <c r="F19" s="441" t="s">
        <v>116</v>
      </c>
      <c r="G19" s="441" t="s">
        <v>221</v>
      </c>
      <c r="H19" s="442" t="s">
        <v>156</v>
      </c>
      <c r="I19" s="31"/>
      <c r="J19" s="22">
        <v>1</v>
      </c>
      <c r="K19" s="17"/>
      <c r="L19" s="22">
        <v>1</v>
      </c>
      <c r="M19" s="17"/>
      <c r="N19" s="22">
        <v>1</v>
      </c>
      <c r="O19" s="33"/>
      <c r="P19" s="33"/>
      <c r="Q19" s="24">
        <v>3</v>
      </c>
      <c r="R19" s="35"/>
      <c r="S19" s="35"/>
      <c r="T19" s="35"/>
    </row>
    <row r="20" spans="1:20" ht="66" x14ac:dyDescent="0.25">
      <c r="A20" s="556" t="s">
        <v>222</v>
      </c>
      <c r="B20" s="37" t="s">
        <v>28</v>
      </c>
      <c r="C20" s="436" t="s">
        <v>223</v>
      </c>
      <c r="D20" s="437" t="s">
        <v>224</v>
      </c>
      <c r="E20" s="433" t="s">
        <v>199</v>
      </c>
      <c r="F20" s="443" t="s">
        <v>120</v>
      </c>
      <c r="G20" s="443" t="s">
        <v>125</v>
      </c>
      <c r="H20" s="444" t="s">
        <v>156</v>
      </c>
      <c r="I20" s="28"/>
      <c r="J20" s="22">
        <v>1</v>
      </c>
      <c r="K20" s="17"/>
      <c r="L20" s="22">
        <v>1</v>
      </c>
      <c r="M20" s="17"/>
      <c r="N20" s="22">
        <v>1</v>
      </c>
      <c r="O20" s="24"/>
      <c r="P20" s="24"/>
      <c r="Q20" s="24">
        <v>3</v>
      </c>
      <c r="R20" s="40"/>
      <c r="S20" s="40"/>
      <c r="T20" s="40"/>
    </row>
    <row r="21" spans="1:20" ht="82.5" x14ac:dyDescent="0.25">
      <c r="A21" s="556"/>
      <c r="B21" s="37" t="s">
        <v>134</v>
      </c>
      <c r="C21" s="445" t="s">
        <v>225</v>
      </c>
      <c r="D21" s="446" t="s">
        <v>226</v>
      </c>
      <c r="E21" s="410" t="s">
        <v>227</v>
      </c>
      <c r="F21" s="410" t="s">
        <v>130</v>
      </c>
      <c r="G21" s="433" t="s">
        <v>179</v>
      </c>
      <c r="H21" s="434" t="s">
        <v>189</v>
      </c>
      <c r="I21" s="15"/>
      <c r="J21" s="16"/>
      <c r="K21" s="17"/>
      <c r="L21" s="22">
        <v>1</v>
      </c>
      <c r="M21" s="17"/>
      <c r="N21" s="22">
        <v>1</v>
      </c>
      <c r="O21" s="24"/>
      <c r="P21" s="24"/>
      <c r="Q21" s="24">
        <v>2</v>
      </c>
      <c r="R21" s="40"/>
      <c r="S21" s="40"/>
      <c r="T21" s="40"/>
    </row>
    <row r="22" spans="1:20" ht="66" x14ac:dyDescent="0.25">
      <c r="A22" s="556"/>
      <c r="B22" s="37" t="s">
        <v>158</v>
      </c>
      <c r="C22" s="445" t="s">
        <v>228</v>
      </c>
      <c r="D22" s="432" t="s">
        <v>229</v>
      </c>
      <c r="E22" s="433" t="s">
        <v>199</v>
      </c>
      <c r="F22" s="410" t="s">
        <v>130</v>
      </c>
      <c r="G22" s="410" t="s">
        <v>201</v>
      </c>
      <c r="H22" s="434" t="s">
        <v>180</v>
      </c>
      <c r="I22" s="15"/>
      <c r="J22" s="22">
        <v>1</v>
      </c>
      <c r="K22" s="17"/>
      <c r="L22" s="22">
        <v>1</v>
      </c>
      <c r="M22" s="17"/>
      <c r="N22" s="22">
        <v>1</v>
      </c>
      <c r="O22" s="24"/>
      <c r="P22" s="24"/>
      <c r="Q22" s="24">
        <v>3</v>
      </c>
      <c r="R22" s="40"/>
      <c r="S22" s="40"/>
      <c r="T22" s="40"/>
    </row>
    <row r="23" spans="1:20" ht="83.25" thickBot="1" x14ac:dyDescent="0.3">
      <c r="A23" s="558"/>
      <c r="B23" s="43" t="s">
        <v>230</v>
      </c>
      <c r="C23" s="447" t="s">
        <v>231</v>
      </c>
      <c r="D23" s="448" t="s">
        <v>232</v>
      </c>
      <c r="E23" s="449" t="s">
        <v>199</v>
      </c>
      <c r="F23" s="450" t="s">
        <v>130</v>
      </c>
      <c r="G23" s="449" t="s">
        <v>179</v>
      </c>
      <c r="H23" s="451" t="s">
        <v>180</v>
      </c>
      <c r="I23" s="15"/>
      <c r="J23" s="22">
        <v>1</v>
      </c>
      <c r="K23" s="17"/>
      <c r="L23" s="22">
        <v>1</v>
      </c>
      <c r="M23" s="17"/>
      <c r="N23" s="22">
        <v>1</v>
      </c>
      <c r="O23" s="24"/>
      <c r="P23" s="24"/>
      <c r="Q23" s="24">
        <v>3</v>
      </c>
      <c r="R23" s="40"/>
      <c r="S23" s="40"/>
      <c r="T23" s="40"/>
    </row>
    <row r="24" spans="1:20" ht="49.5" x14ac:dyDescent="0.25">
      <c r="A24" s="555" t="s">
        <v>233</v>
      </c>
      <c r="B24" s="44" t="s">
        <v>35</v>
      </c>
      <c r="C24" s="452" t="s">
        <v>234</v>
      </c>
      <c r="D24" s="453" t="s">
        <v>235</v>
      </c>
      <c r="E24" s="453" t="s">
        <v>236</v>
      </c>
      <c r="F24" s="453" t="s">
        <v>130</v>
      </c>
      <c r="G24" s="453" t="s">
        <v>179</v>
      </c>
      <c r="H24" s="430" t="s">
        <v>189</v>
      </c>
      <c r="I24" s="45"/>
      <c r="J24" s="46"/>
      <c r="K24" s="47"/>
      <c r="L24" s="22">
        <v>1</v>
      </c>
      <c r="M24" s="17"/>
      <c r="N24" s="22">
        <v>1</v>
      </c>
      <c r="O24" s="48"/>
      <c r="P24" s="49"/>
      <c r="Q24" s="49">
        <v>2</v>
      </c>
      <c r="R24" s="50"/>
      <c r="S24" s="50"/>
      <c r="T24" s="50"/>
    </row>
    <row r="25" spans="1:20" ht="82.5" x14ac:dyDescent="0.25">
      <c r="A25" s="556"/>
      <c r="B25" s="37" t="s">
        <v>161</v>
      </c>
      <c r="C25" s="454" t="s">
        <v>237</v>
      </c>
      <c r="D25" s="455" t="s">
        <v>238</v>
      </c>
      <c r="E25" s="410" t="s">
        <v>239</v>
      </c>
      <c r="F25" s="410" t="s">
        <v>130</v>
      </c>
      <c r="G25" s="410" t="s">
        <v>217</v>
      </c>
      <c r="H25" s="434" t="s">
        <v>180</v>
      </c>
      <c r="I25" s="53"/>
      <c r="J25" s="54">
        <v>5</v>
      </c>
      <c r="K25" s="55"/>
      <c r="L25" s="54">
        <v>5</v>
      </c>
      <c r="M25" s="55"/>
      <c r="N25" s="54">
        <v>6</v>
      </c>
      <c r="O25" s="56"/>
      <c r="P25" s="24"/>
      <c r="Q25" s="24"/>
      <c r="R25" s="40"/>
      <c r="S25" s="40"/>
      <c r="T25" s="40"/>
    </row>
    <row r="26" spans="1:20" ht="49.5" x14ac:dyDescent="0.25">
      <c r="A26" s="556"/>
      <c r="B26" s="37" t="s">
        <v>143</v>
      </c>
      <c r="C26" s="454" t="s">
        <v>240</v>
      </c>
      <c r="D26" s="446">
        <v>1</v>
      </c>
      <c r="E26" s="410" t="s">
        <v>241</v>
      </c>
      <c r="F26" s="410" t="s">
        <v>130</v>
      </c>
      <c r="G26" s="410" t="s">
        <v>217</v>
      </c>
      <c r="H26" s="434" t="s">
        <v>242</v>
      </c>
      <c r="I26" s="15"/>
      <c r="J26" s="16"/>
      <c r="K26" s="17"/>
      <c r="L26" s="16">
        <v>0.5</v>
      </c>
      <c r="M26" s="17"/>
      <c r="N26" s="16">
        <v>0.5</v>
      </c>
      <c r="O26" s="23"/>
      <c r="P26" s="23"/>
      <c r="Q26" s="23">
        <v>1</v>
      </c>
      <c r="R26" s="40"/>
      <c r="S26" s="40"/>
      <c r="T26" s="40"/>
    </row>
    <row r="27" spans="1:20" ht="66" x14ac:dyDescent="0.25">
      <c r="A27" s="556"/>
      <c r="B27" s="37" t="s">
        <v>243</v>
      </c>
      <c r="C27" s="456" t="s">
        <v>244</v>
      </c>
      <c r="D27" s="446">
        <v>1</v>
      </c>
      <c r="E27" s="410" t="s">
        <v>245</v>
      </c>
      <c r="F27" s="410" t="s">
        <v>130</v>
      </c>
      <c r="G27" s="410" t="s">
        <v>111</v>
      </c>
      <c r="H27" s="434" t="s">
        <v>180</v>
      </c>
      <c r="I27" s="15"/>
      <c r="J27" s="16">
        <v>0.33</v>
      </c>
      <c r="K27" s="17"/>
      <c r="L27" s="16">
        <v>0.33</v>
      </c>
      <c r="M27" s="17"/>
      <c r="N27" s="16">
        <v>0.33400000000000002</v>
      </c>
      <c r="O27" s="23"/>
      <c r="P27" s="23"/>
      <c r="Q27" s="23">
        <v>1</v>
      </c>
      <c r="R27" s="40"/>
      <c r="S27" s="40"/>
      <c r="T27" s="40"/>
    </row>
    <row r="28" spans="1:20" ht="66" x14ac:dyDescent="0.25">
      <c r="A28" s="556"/>
      <c r="B28" s="37" t="s">
        <v>246</v>
      </c>
      <c r="C28" s="454" t="s">
        <v>247</v>
      </c>
      <c r="D28" s="455" t="s">
        <v>248</v>
      </c>
      <c r="E28" s="410" t="s">
        <v>249</v>
      </c>
      <c r="F28" s="410" t="s">
        <v>130</v>
      </c>
      <c r="G28" s="410" t="s">
        <v>201</v>
      </c>
      <c r="H28" s="434" t="s">
        <v>213</v>
      </c>
      <c r="I28" s="28"/>
      <c r="J28" s="22"/>
      <c r="K28" s="29"/>
      <c r="L28" s="22"/>
      <c r="M28" s="29"/>
      <c r="N28" s="22">
        <v>1</v>
      </c>
      <c r="O28" s="23"/>
      <c r="P28" s="24"/>
      <c r="Q28" s="24">
        <v>1</v>
      </c>
      <c r="R28" s="40"/>
      <c r="S28" s="40"/>
      <c r="T28" s="40"/>
    </row>
    <row r="29" spans="1:20" ht="49.5" x14ac:dyDescent="0.25">
      <c r="A29" s="556"/>
      <c r="B29" s="37" t="s">
        <v>250</v>
      </c>
      <c r="C29" s="80" t="s">
        <v>254</v>
      </c>
      <c r="D29" s="437" t="s">
        <v>255</v>
      </c>
      <c r="E29" s="433" t="s">
        <v>256</v>
      </c>
      <c r="F29" s="443" t="s">
        <v>116</v>
      </c>
      <c r="G29" s="443" t="s">
        <v>117</v>
      </c>
      <c r="H29" s="444" t="s">
        <v>156</v>
      </c>
      <c r="I29" s="59"/>
      <c r="J29" s="22"/>
      <c r="K29" s="29"/>
      <c r="L29" s="22"/>
      <c r="M29" s="29"/>
      <c r="N29" s="22"/>
      <c r="O29" s="24"/>
      <c r="P29" s="24"/>
      <c r="Q29" s="24"/>
      <c r="R29" s="40"/>
      <c r="S29" s="40"/>
      <c r="T29" s="40"/>
    </row>
    <row r="30" spans="1:20" ht="99.75" thickBot="1" x14ac:dyDescent="0.3">
      <c r="A30" s="557"/>
      <c r="B30" s="60" t="s">
        <v>253</v>
      </c>
      <c r="C30" s="439" t="s">
        <v>257</v>
      </c>
      <c r="D30" s="439" t="s">
        <v>258</v>
      </c>
      <c r="E30" s="441" t="s">
        <v>199</v>
      </c>
      <c r="F30" s="441" t="s">
        <v>200</v>
      </c>
      <c r="G30" s="457" t="s">
        <v>259</v>
      </c>
      <c r="H30" s="442" t="s">
        <v>175</v>
      </c>
      <c r="I30" s="61"/>
      <c r="J30" s="22"/>
      <c r="K30" s="29"/>
      <c r="L30" s="22">
        <v>1</v>
      </c>
      <c r="M30" s="29"/>
      <c r="N30" s="22"/>
      <c r="O30" s="24"/>
      <c r="P30" s="24"/>
      <c r="Q30" s="24">
        <v>1</v>
      </c>
      <c r="R30" s="40"/>
      <c r="S30" s="40"/>
      <c r="T30" s="40"/>
    </row>
    <row r="32" spans="1:20" x14ac:dyDescent="0.25">
      <c r="A32" t="s">
        <v>770</v>
      </c>
    </row>
  </sheetData>
  <mergeCells count="15">
    <mergeCell ref="S5:S7"/>
    <mergeCell ref="T5:T7"/>
    <mergeCell ref="A6:H6"/>
    <mergeCell ref="B7:C7"/>
    <mergeCell ref="A5:H5"/>
    <mergeCell ref="I5:J6"/>
    <mergeCell ref="K5:L6"/>
    <mergeCell ref="M5:N6"/>
    <mergeCell ref="O5:O7"/>
    <mergeCell ref="P5:P7"/>
    <mergeCell ref="A8:A19"/>
    <mergeCell ref="A20:A23"/>
    <mergeCell ref="A24:A30"/>
    <mergeCell ref="Q5:Q7"/>
    <mergeCell ref="R5:R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7"/>
  <sheetViews>
    <sheetView zoomScale="80" zoomScaleNormal="80" workbookViewId="0">
      <selection sqref="A1:S1"/>
    </sheetView>
  </sheetViews>
  <sheetFormatPr baseColWidth="10" defaultColWidth="11.42578125" defaultRowHeight="74.25" customHeight="1" x14ac:dyDescent="0.25"/>
  <cols>
    <col min="1" max="1" width="29.7109375" customWidth="1"/>
    <col min="2" max="2" width="7.28515625" customWidth="1"/>
    <col min="3" max="3" width="47.28515625" customWidth="1"/>
    <col min="4" max="4" width="10.28515625" customWidth="1"/>
    <col min="5" max="5" width="38.5703125" customWidth="1"/>
    <col min="6" max="6" width="19" customWidth="1"/>
    <col min="7" max="7" width="20.7109375" customWidth="1"/>
    <col min="8" max="8" width="17.42578125" customWidth="1"/>
    <col min="9" max="9" width="10.28515625" bestFit="1" customWidth="1"/>
    <col min="10" max="10" width="9.85546875" bestFit="1" customWidth="1"/>
    <col min="11" max="11" width="10.28515625" bestFit="1" customWidth="1"/>
    <col min="12" max="12" width="9.85546875" bestFit="1" customWidth="1"/>
    <col min="13" max="13" width="10.28515625" bestFit="1" customWidth="1"/>
    <col min="14" max="14" width="9.85546875" bestFit="1" customWidth="1"/>
    <col min="15" max="16" width="10.42578125" customWidth="1"/>
    <col min="17" max="19" width="29" customWidth="1"/>
  </cols>
  <sheetData>
    <row r="1" spans="1:19" ht="74.25" customHeight="1" thickBot="1" x14ac:dyDescent="0.3">
      <c r="A1" s="464"/>
      <c r="B1" s="464"/>
      <c r="C1" s="464"/>
      <c r="D1" s="464"/>
      <c r="E1" s="464"/>
      <c r="F1" s="464"/>
      <c r="G1" s="464"/>
      <c r="H1" s="464"/>
      <c r="I1" s="464"/>
      <c r="J1" s="464"/>
      <c r="K1" s="464"/>
      <c r="L1" s="464"/>
      <c r="M1" s="464"/>
      <c r="N1" s="464"/>
      <c r="O1" s="464"/>
      <c r="P1" s="464"/>
      <c r="Q1" s="464"/>
      <c r="R1" s="464"/>
      <c r="S1" s="464"/>
    </row>
    <row r="2" spans="1:19" ht="24" customHeight="1" thickBot="1" x14ac:dyDescent="0.3">
      <c r="A2" s="568" t="s">
        <v>260</v>
      </c>
      <c r="B2" s="569"/>
      <c r="C2" s="569"/>
      <c r="D2" s="569"/>
      <c r="E2" s="569"/>
      <c r="F2" s="569"/>
      <c r="G2" s="569"/>
      <c r="H2" s="569"/>
      <c r="I2" s="570" t="s">
        <v>81</v>
      </c>
      <c r="J2" s="571"/>
      <c r="K2" s="571" t="s">
        <v>4</v>
      </c>
      <c r="L2" s="571"/>
      <c r="M2" s="571" t="s">
        <v>5</v>
      </c>
      <c r="N2" s="571"/>
      <c r="O2" s="572" t="s">
        <v>261</v>
      </c>
      <c r="P2" s="574" t="s">
        <v>82</v>
      </c>
      <c r="Q2" s="576" t="s">
        <v>6</v>
      </c>
      <c r="R2" s="576" t="s">
        <v>262</v>
      </c>
      <c r="S2" s="578" t="s">
        <v>263</v>
      </c>
    </row>
    <row r="3" spans="1:19" ht="32.25" customHeight="1" thickBot="1" x14ac:dyDescent="0.3">
      <c r="A3" s="356"/>
      <c r="B3" s="565" t="s">
        <v>14</v>
      </c>
      <c r="C3" s="565"/>
      <c r="D3" s="113" t="s">
        <v>15</v>
      </c>
      <c r="E3" s="113" t="s">
        <v>170</v>
      </c>
      <c r="F3" s="113" t="s">
        <v>16</v>
      </c>
      <c r="G3" s="114" t="s">
        <v>17</v>
      </c>
      <c r="H3" s="115" t="s">
        <v>18</v>
      </c>
      <c r="I3" s="116" t="s">
        <v>19</v>
      </c>
      <c r="J3" s="117" t="s">
        <v>20</v>
      </c>
      <c r="K3" s="117" t="s">
        <v>19</v>
      </c>
      <c r="L3" s="117" t="s">
        <v>20</v>
      </c>
      <c r="M3" s="117" t="s">
        <v>19</v>
      </c>
      <c r="N3" s="117" t="s">
        <v>20</v>
      </c>
      <c r="O3" s="573"/>
      <c r="P3" s="575"/>
      <c r="Q3" s="577"/>
      <c r="R3" s="577"/>
      <c r="S3" s="579"/>
    </row>
    <row r="4" spans="1:19" ht="45.75" customHeight="1" x14ac:dyDescent="0.25">
      <c r="A4" s="566" t="s">
        <v>264</v>
      </c>
      <c r="B4" s="19" t="s">
        <v>22</v>
      </c>
      <c r="C4" s="359" t="s">
        <v>265</v>
      </c>
      <c r="D4" s="118">
        <v>1</v>
      </c>
      <c r="E4" s="119" t="s">
        <v>266</v>
      </c>
      <c r="F4" s="21" t="s">
        <v>267</v>
      </c>
      <c r="G4" s="21" t="s">
        <v>268</v>
      </c>
      <c r="H4" s="120" t="s">
        <v>269</v>
      </c>
      <c r="I4" s="121"/>
      <c r="J4" s="122"/>
      <c r="K4" s="123"/>
      <c r="L4" s="124">
        <v>1</v>
      </c>
      <c r="M4" s="123"/>
      <c r="N4" s="122"/>
      <c r="O4" s="125">
        <f>J4+L4+N4</f>
        <v>1</v>
      </c>
      <c r="P4" s="125">
        <f>K4+M4+O4</f>
        <v>1</v>
      </c>
      <c r="Q4" s="126"/>
      <c r="R4" s="127"/>
      <c r="S4" s="127"/>
    </row>
    <row r="5" spans="1:19" ht="74.25" customHeight="1" x14ac:dyDescent="0.25">
      <c r="A5" s="566"/>
      <c r="B5" s="19" t="s">
        <v>113</v>
      </c>
      <c r="C5" s="360" t="s">
        <v>270</v>
      </c>
      <c r="D5" s="128">
        <v>1</v>
      </c>
      <c r="E5" s="119" t="s">
        <v>271</v>
      </c>
      <c r="F5" s="21" t="s">
        <v>272</v>
      </c>
      <c r="G5" s="21" t="s">
        <v>268</v>
      </c>
      <c r="H5" s="129" t="s">
        <v>269</v>
      </c>
      <c r="I5" s="130"/>
      <c r="J5" s="16"/>
      <c r="K5" s="17"/>
      <c r="L5" s="16">
        <v>0.5</v>
      </c>
      <c r="M5" s="17"/>
      <c r="N5" s="16">
        <v>0.5</v>
      </c>
      <c r="O5" s="29">
        <f t="shared" ref="O5:P14" si="0">J5+L5+N5</f>
        <v>1</v>
      </c>
      <c r="P5" s="17">
        <v>1</v>
      </c>
      <c r="Q5" s="61"/>
      <c r="R5" s="40"/>
      <c r="S5" s="40"/>
    </row>
    <row r="6" spans="1:19" ht="58.5" customHeight="1" x14ac:dyDescent="0.25">
      <c r="A6" s="357" t="s">
        <v>273</v>
      </c>
      <c r="B6" s="131" t="s">
        <v>28</v>
      </c>
      <c r="C6" s="359" t="s">
        <v>274</v>
      </c>
      <c r="D6" s="21">
        <v>3</v>
      </c>
      <c r="E6" s="119" t="s">
        <v>275</v>
      </c>
      <c r="F6" s="21" t="s">
        <v>276</v>
      </c>
      <c r="G6" s="21" t="s">
        <v>277</v>
      </c>
      <c r="H6" s="132" t="s">
        <v>278</v>
      </c>
      <c r="I6" s="133"/>
      <c r="J6" s="22">
        <v>1</v>
      </c>
      <c r="K6" s="29"/>
      <c r="L6" s="22">
        <v>1</v>
      </c>
      <c r="M6" s="29"/>
      <c r="N6" s="22">
        <v>1</v>
      </c>
      <c r="O6" s="29">
        <f t="shared" si="0"/>
        <v>3</v>
      </c>
      <c r="P6" s="29">
        <f t="shared" si="0"/>
        <v>3</v>
      </c>
      <c r="Q6" s="61"/>
      <c r="R6" s="40"/>
      <c r="S6" s="40"/>
    </row>
    <row r="7" spans="1:19" ht="46.5" customHeight="1" x14ac:dyDescent="0.25">
      <c r="A7" s="566" t="s">
        <v>279</v>
      </c>
      <c r="B7" s="37">
        <v>3.1</v>
      </c>
      <c r="C7" s="359" t="s">
        <v>280</v>
      </c>
      <c r="D7" s="21">
        <v>1</v>
      </c>
      <c r="E7" s="119" t="s">
        <v>281</v>
      </c>
      <c r="F7" s="21" t="s">
        <v>267</v>
      </c>
      <c r="G7" s="30" t="s">
        <v>282</v>
      </c>
      <c r="H7" s="132" t="s">
        <v>283</v>
      </c>
      <c r="I7" s="134"/>
      <c r="J7" s="22"/>
      <c r="K7" s="29"/>
      <c r="L7" s="22"/>
      <c r="M7" s="29"/>
      <c r="N7" s="22">
        <v>1</v>
      </c>
      <c r="O7" s="29">
        <f t="shared" si="0"/>
        <v>1</v>
      </c>
      <c r="P7" s="29">
        <f t="shared" si="0"/>
        <v>1</v>
      </c>
      <c r="Q7" s="61"/>
      <c r="R7" s="40"/>
      <c r="S7" s="40"/>
    </row>
    <row r="8" spans="1:19" ht="69" customHeight="1" x14ac:dyDescent="0.25">
      <c r="A8" s="566"/>
      <c r="B8" s="37" t="s">
        <v>161</v>
      </c>
      <c r="C8" s="359" t="s">
        <v>757</v>
      </c>
      <c r="D8" s="21">
        <v>1</v>
      </c>
      <c r="E8" s="119" t="s">
        <v>758</v>
      </c>
      <c r="F8" s="21" t="s">
        <v>759</v>
      </c>
      <c r="G8" s="30" t="s">
        <v>760</v>
      </c>
      <c r="H8" s="132">
        <v>44895</v>
      </c>
      <c r="I8" s="134"/>
      <c r="J8" s="22"/>
      <c r="K8" s="29"/>
      <c r="L8" s="22"/>
      <c r="M8" s="29"/>
      <c r="N8" s="22">
        <v>1</v>
      </c>
      <c r="O8" s="29">
        <f t="shared" ref="O8" si="1">J8+L8+N8</f>
        <v>1</v>
      </c>
      <c r="P8" s="29">
        <f t="shared" ref="P8" si="2">K8+M8+O8</f>
        <v>1</v>
      </c>
      <c r="Q8" s="61"/>
      <c r="R8" s="40"/>
      <c r="S8" s="40"/>
    </row>
    <row r="9" spans="1:19" ht="69" customHeight="1" x14ac:dyDescent="0.25">
      <c r="A9" s="566" t="s">
        <v>284</v>
      </c>
      <c r="B9" s="37" t="s">
        <v>43</v>
      </c>
      <c r="C9" s="361" t="s">
        <v>285</v>
      </c>
      <c r="D9" s="30">
        <v>2</v>
      </c>
      <c r="E9" s="135" t="s">
        <v>286</v>
      </c>
      <c r="F9" s="30" t="s">
        <v>756</v>
      </c>
      <c r="G9" s="30" t="s">
        <v>755</v>
      </c>
      <c r="H9" s="132" t="s">
        <v>283</v>
      </c>
      <c r="I9" s="133"/>
      <c r="J9" s="22"/>
      <c r="K9" s="29"/>
      <c r="L9" s="22">
        <v>1</v>
      </c>
      <c r="M9" s="29"/>
      <c r="N9" s="22">
        <v>1</v>
      </c>
      <c r="O9" s="29">
        <f t="shared" si="0"/>
        <v>2</v>
      </c>
      <c r="P9" s="29">
        <f t="shared" si="0"/>
        <v>2</v>
      </c>
      <c r="Q9" s="61"/>
      <c r="R9" s="40"/>
      <c r="S9" s="40"/>
    </row>
    <row r="10" spans="1:19" ht="87" customHeight="1" x14ac:dyDescent="0.25">
      <c r="A10" s="566"/>
      <c r="B10" s="37" t="s">
        <v>287</v>
      </c>
      <c r="C10" s="361" t="s">
        <v>288</v>
      </c>
      <c r="D10" s="136">
        <v>2</v>
      </c>
      <c r="E10" s="135" t="s">
        <v>289</v>
      </c>
      <c r="F10" s="30" t="s">
        <v>290</v>
      </c>
      <c r="G10" s="30" t="s">
        <v>291</v>
      </c>
      <c r="H10" s="132" t="s">
        <v>283</v>
      </c>
      <c r="I10" s="133"/>
      <c r="J10" s="22"/>
      <c r="K10" s="29"/>
      <c r="L10" s="22">
        <v>1</v>
      </c>
      <c r="M10" s="29"/>
      <c r="N10" s="22">
        <v>1</v>
      </c>
      <c r="O10" s="29">
        <f t="shared" si="0"/>
        <v>2</v>
      </c>
      <c r="P10" s="29">
        <f t="shared" si="0"/>
        <v>2</v>
      </c>
      <c r="Q10" s="61"/>
      <c r="R10" s="40"/>
      <c r="S10" s="40"/>
    </row>
    <row r="11" spans="1:19" ht="56.25" customHeight="1" x14ac:dyDescent="0.25">
      <c r="A11" s="566"/>
      <c r="B11" s="37" t="s">
        <v>292</v>
      </c>
      <c r="C11" s="361" t="s">
        <v>293</v>
      </c>
      <c r="D11" s="42">
        <v>1</v>
      </c>
      <c r="E11" s="135" t="s">
        <v>294</v>
      </c>
      <c r="F11" s="30" t="s">
        <v>295</v>
      </c>
      <c r="G11" s="30" t="s">
        <v>296</v>
      </c>
      <c r="H11" s="137" t="s">
        <v>283</v>
      </c>
      <c r="I11" s="133"/>
      <c r="J11" s="22"/>
      <c r="K11" s="29"/>
      <c r="L11" s="16">
        <v>0.5</v>
      </c>
      <c r="M11" s="29"/>
      <c r="N11" s="16">
        <v>0.5</v>
      </c>
      <c r="O11" s="29">
        <f t="shared" si="0"/>
        <v>1</v>
      </c>
      <c r="P11" s="138">
        <v>1</v>
      </c>
      <c r="Q11" s="61"/>
      <c r="R11" s="40"/>
      <c r="S11" s="40"/>
    </row>
    <row r="12" spans="1:19" ht="102" customHeight="1" x14ac:dyDescent="0.25">
      <c r="A12" s="358" t="s">
        <v>297</v>
      </c>
      <c r="B12" s="37" t="s">
        <v>47</v>
      </c>
      <c r="C12" s="361" t="s">
        <v>298</v>
      </c>
      <c r="D12" s="42">
        <v>1</v>
      </c>
      <c r="E12" s="135" t="s">
        <v>299</v>
      </c>
      <c r="F12" s="30" t="s">
        <v>295</v>
      </c>
      <c r="G12" s="30" t="s">
        <v>296</v>
      </c>
      <c r="H12" s="137" t="s">
        <v>283</v>
      </c>
      <c r="I12" s="133"/>
      <c r="J12" s="22"/>
      <c r="K12" s="29"/>
      <c r="L12" s="16">
        <v>0.5</v>
      </c>
      <c r="M12" s="29"/>
      <c r="N12" s="16">
        <v>0.5</v>
      </c>
      <c r="O12" s="29">
        <f t="shared" si="0"/>
        <v>1</v>
      </c>
      <c r="P12" s="138">
        <v>1</v>
      </c>
      <c r="Q12" s="61"/>
      <c r="R12" s="40"/>
      <c r="S12" s="40"/>
    </row>
    <row r="13" spans="1:19" ht="38.25" x14ac:dyDescent="0.25">
      <c r="A13" s="567" t="s">
        <v>300</v>
      </c>
      <c r="B13" s="37" t="s">
        <v>301</v>
      </c>
      <c r="C13" s="361" t="s">
        <v>302</v>
      </c>
      <c r="D13" s="42">
        <v>1</v>
      </c>
      <c r="E13" s="135" t="s">
        <v>303</v>
      </c>
      <c r="F13" s="30" t="s">
        <v>304</v>
      </c>
      <c r="G13" s="30" t="s">
        <v>305</v>
      </c>
      <c r="H13" s="137" t="s">
        <v>283</v>
      </c>
      <c r="I13" s="133"/>
      <c r="J13" s="22"/>
      <c r="K13" s="29"/>
      <c r="L13" s="22"/>
      <c r="M13" s="29"/>
      <c r="N13" s="16">
        <v>1</v>
      </c>
      <c r="O13" s="29">
        <f t="shared" si="0"/>
        <v>1</v>
      </c>
      <c r="P13" s="138">
        <v>1</v>
      </c>
      <c r="Q13" s="61"/>
      <c r="R13" s="40"/>
      <c r="S13" s="40"/>
    </row>
    <row r="14" spans="1:19" ht="90.75" customHeight="1" thickBot="1" x14ac:dyDescent="0.3">
      <c r="A14" s="567"/>
      <c r="B14" s="37" t="s">
        <v>306</v>
      </c>
      <c r="C14" s="361" t="s">
        <v>307</v>
      </c>
      <c r="D14" s="42">
        <v>1</v>
      </c>
      <c r="E14" s="135" t="s">
        <v>308</v>
      </c>
      <c r="F14" s="30" t="s">
        <v>304</v>
      </c>
      <c r="G14" s="30" t="s">
        <v>305</v>
      </c>
      <c r="H14" s="137" t="s">
        <v>283</v>
      </c>
      <c r="I14" s="139"/>
      <c r="J14" s="140"/>
      <c r="K14" s="141"/>
      <c r="L14" s="142">
        <v>0.5</v>
      </c>
      <c r="M14" s="141"/>
      <c r="N14" s="142">
        <v>0.5</v>
      </c>
      <c r="O14" s="141">
        <f t="shared" si="0"/>
        <v>1</v>
      </c>
      <c r="P14" s="143">
        <v>1</v>
      </c>
      <c r="Q14" s="61"/>
      <c r="R14" s="40"/>
      <c r="S14" s="40"/>
    </row>
    <row r="15" spans="1:19" ht="15.75" customHeight="1" x14ac:dyDescent="0.25">
      <c r="A15" s="144" t="s">
        <v>762</v>
      </c>
      <c r="C15" s="145"/>
      <c r="P15" s="146"/>
    </row>
    <row r="16" spans="1:19" ht="74.25" customHeight="1" x14ac:dyDescent="0.25">
      <c r="C16" s="145"/>
    </row>
    <row r="17" spans="3:3" ht="74.25" customHeight="1" x14ac:dyDescent="0.25">
      <c r="C17" s="145"/>
    </row>
  </sheetData>
  <mergeCells count="15">
    <mergeCell ref="B3:C3"/>
    <mergeCell ref="A4:A5"/>
    <mergeCell ref="A9:A11"/>
    <mergeCell ref="A13:A14"/>
    <mergeCell ref="A1:S1"/>
    <mergeCell ref="A2:H2"/>
    <mergeCell ref="I2:J2"/>
    <mergeCell ref="K2:L2"/>
    <mergeCell ref="M2:N2"/>
    <mergeCell ref="O2:O3"/>
    <mergeCell ref="P2:P3"/>
    <mergeCell ref="Q2:Q3"/>
    <mergeCell ref="R2:R3"/>
    <mergeCell ref="S2:S3"/>
    <mergeCell ref="A7:A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Q74"/>
  <sheetViews>
    <sheetView showGridLines="0" zoomScale="80" zoomScaleNormal="80" workbookViewId="0"/>
  </sheetViews>
  <sheetFormatPr baseColWidth="10" defaultColWidth="11.42578125" defaultRowHeight="16.5" x14ac:dyDescent="0.3"/>
  <cols>
    <col min="1" max="1" width="5" style="232" bestFit="1" customWidth="1"/>
    <col min="2" max="2" width="7.85546875" style="232" customWidth="1"/>
    <col min="3" max="3" width="18.42578125" style="232" customWidth="1"/>
    <col min="4" max="4" width="27.85546875" style="232" customWidth="1"/>
    <col min="5" max="5" width="21.7109375" style="232" customWidth="1"/>
    <col min="6" max="6" width="46.5703125" style="13" customWidth="1"/>
    <col min="7" max="7" width="16.85546875" style="233" customWidth="1"/>
    <col min="8" max="8" width="16.42578125" style="13" customWidth="1"/>
    <col min="9" max="9" width="11.28515625" style="13" customWidth="1"/>
    <col min="10" max="10" width="6.140625" style="13" customWidth="1"/>
    <col min="11" max="11" width="13.5703125" style="13" customWidth="1"/>
    <col min="12" max="12" width="5.140625" style="13" customWidth="1"/>
    <col min="13" max="13" width="12.5703125" style="13" customWidth="1"/>
    <col min="14" max="14" width="3.7109375" style="13" customWidth="1"/>
    <col min="15" max="15" width="45.5703125" style="13" customWidth="1"/>
    <col min="16" max="16" width="7.140625" style="13" bestFit="1" customWidth="1"/>
    <col min="17" max="17" width="7.28515625" style="13" customWidth="1"/>
    <col min="18" max="18" width="6.85546875" style="13" customWidth="1"/>
    <col min="19" max="19" width="5" style="13" customWidth="1"/>
    <col min="20" max="20" width="7.28515625" style="13" customWidth="1"/>
    <col min="21" max="21" width="7.140625" style="13" customWidth="1"/>
    <col min="22" max="22" width="6.7109375" style="13" customWidth="1"/>
    <col min="23" max="23" width="6.28515625" style="13" customWidth="1"/>
    <col min="24" max="24" width="10.140625" style="13" customWidth="1"/>
    <col min="25" max="25" width="7" style="13" customWidth="1"/>
    <col min="26" max="26" width="13.42578125" style="13" customWidth="1"/>
    <col min="27" max="27" width="7.140625" style="13" customWidth="1"/>
    <col min="28" max="28" width="9" style="13" customWidth="1"/>
    <col min="29" max="29" width="7.28515625" style="13" customWidth="1"/>
    <col min="30" max="30" width="40.42578125" style="13" customWidth="1"/>
    <col min="31" max="31" width="27.28515625" style="13" customWidth="1"/>
    <col min="32" max="32" width="19.28515625" style="13" customWidth="1"/>
    <col min="33" max="33" width="18.5703125" style="13" customWidth="1"/>
    <col min="34" max="34" width="13.5703125" style="13" customWidth="1"/>
    <col min="35" max="35" width="13.85546875" style="13" customWidth="1"/>
    <col min="36" max="16384" width="11.42578125" style="13"/>
  </cols>
  <sheetData>
    <row r="1" spans="1:43" ht="29.25" customHeight="1" x14ac:dyDescent="0.3">
      <c r="F1" s="650" t="s">
        <v>309</v>
      </c>
      <c r="G1" s="650"/>
      <c r="H1" s="650"/>
      <c r="I1" s="650"/>
      <c r="J1" s="650"/>
      <c r="K1" s="650"/>
      <c r="L1" s="650"/>
      <c r="M1" s="650"/>
      <c r="N1" s="650"/>
    </row>
    <row r="2" spans="1:43" ht="39" customHeight="1" x14ac:dyDescent="0.3">
      <c r="C2" s="234"/>
      <c r="F2" s="650"/>
      <c r="G2" s="650"/>
      <c r="H2" s="650"/>
      <c r="I2" s="650"/>
      <c r="J2" s="650"/>
      <c r="K2" s="650"/>
      <c r="L2" s="650"/>
      <c r="M2" s="650"/>
      <c r="N2" s="650"/>
    </row>
    <row r="3" spans="1:43" ht="39" customHeight="1" x14ac:dyDescent="0.3">
      <c r="C3" s="235"/>
      <c r="F3" s="651"/>
      <c r="G3" s="651"/>
      <c r="H3" s="651"/>
      <c r="I3" s="651"/>
      <c r="J3" s="651"/>
      <c r="K3" s="651"/>
      <c r="L3" s="651"/>
      <c r="M3" s="651"/>
      <c r="N3" s="651"/>
    </row>
    <row r="4" spans="1:43" x14ac:dyDescent="0.3">
      <c r="A4" s="580" t="s">
        <v>310</v>
      </c>
      <c r="B4" s="581"/>
      <c r="C4" s="582"/>
      <c r="D4" s="236" t="s">
        <v>311</v>
      </c>
      <c r="E4" s="237"/>
      <c r="F4" s="237"/>
      <c r="G4" s="238"/>
      <c r="H4" s="239"/>
      <c r="I4" s="238"/>
      <c r="J4" s="238"/>
      <c r="K4" s="238"/>
      <c r="L4" s="238"/>
      <c r="M4" s="238"/>
      <c r="N4" s="240"/>
      <c r="O4" s="241"/>
      <c r="P4" s="241"/>
      <c r="Q4" s="241"/>
      <c r="R4" s="241"/>
      <c r="S4" s="241"/>
      <c r="T4" s="241"/>
      <c r="U4" s="241"/>
      <c r="V4" s="241"/>
      <c r="W4" s="241"/>
      <c r="X4" s="241"/>
      <c r="Y4" s="241"/>
      <c r="Z4" s="241"/>
      <c r="AA4" s="241"/>
      <c r="AB4" s="241"/>
      <c r="AC4" s="241"/>
      <c r="AD4" s="241"/>
      <c r="AE4" s="241"/>
      <c r="AF4" s="241"/>
      <c r="AG4" s="241"/>
      <c r="AH4" s="241"/>
      <c r="AI4" s="241"/>
    </row>
    <row r="5" spans="1:43" ht="30.75" customHeight="1" x14ac:dyDescent="0.3">
      <c r="A5" s="580" t="s">
        <v>312</v>
      </c>
      <c r="B5" s="581"/>
      <c r="C5" s="582"/>
      <c r="D5" s="583" t="s">
        <v>313</v>
      </c>
      <c r="E5" s="584"/>
      <c r="F5" s="584"/>
      <c r="G5" s="584"/>
      <c r="H5" s="584"/>
      <c r="I5" s="584"/>
      <c r="J5" s="584"/>
      <c r="K5" s="584"/>
      <c r="L5" s="584"/>
      <c r="M5" s="584"/>
      <c r="N5" s="585"/>
      <c r="O5" s="241"/>
      <c r="P5" s="241"/>
      <c r="Q5" s="241"/>
      <c r="R5" s="241"/>
      <c r="S5" s="241"/>
      <c r="T5" s="241"/>
      <c r="U5" s="241"/>
      <c r="V5" s="241"/>
      <c r="W5" s="241"/>
      <c r="X5" s="241"/>
      <c r="Y5" s="241"/>
      <c r="Z5" s="241"/>
      <c r="AA5" s="241"/>
      <c r="AB5" s="241"/>
      <c r="AC5" s="241"/>
      <c r="AD5" s="241"/>
      <c r="AE5" s="241"/>
      <c r="AF5" s="241"/>
      <c r="AG5" s="241"/>
      <c r="AH5" s="241"/>
      <c r="AI5" s="241"/>
    </row>
    <row r="6" spans="1:43" ht="32.25" customHeight="1" x14ac:dyDescent="0.3">
      <c r="A6" s="580" t="s">
        <v>314</v>
      </c>
      <c r="B6" s="581"/>
      <c r="C6" s="582"/>
      <c r="D6" s="583" t="s">
        <v>315</v>
      </c>
      <c r="E6" s="584"/>
      <c r="F6" s="584"/>
      <c r="G6" s="584"/>
      <c r="H6" s="584"/>
      <c r="I6" s="584"/>
      <c r="J6" s="584"/>
      <c r="K6" s="584"/>
      <c r="L6" s="584"/>
      <c r="M6" s="584"/>
      <c r="N6" s="585"/>
      <c r="O6" s="241"/>
      <c r="P6" s="241"/>
      <c r="Q6" s="241"/>
      <c r="R6" s="241"/>
      <c r="S6" s="241"/>
      <c r="T6" s="241"/>
      <c r="U6" s="241"/>
      <c r="V6" s="241"/>
      <c r="W6" s="241"/>
      <c r="X6" s="241"/>
      <c r="Y6" s="241"/>
      <c r="Z6" s="241"/>
      <c r="AA6" s="241"/>
      <c r="AB6" s="241"/>
      <c r="AC6" s="241"/>
      <c r="AD6" s="241"/>
      <c r="AE6" s="241"/>
      <c r="AF6" s="241"/>
      <c r="AG6" s="241"/>
      <c r="AH6" s="241"/>
      <c r="AI6" s="241"/>
    </row>
    <row r="7" spans="1:43" ht="32.25" customHeight="1" x14ac:dyDescent="0.3">
      <c r="A7" s="586" t="s">
        <v>316</v>
      </c>
      <c r="B7" s="587"/>
      <c r="C7" s="587"/>
      <c r="D7" s="587"/>
      <c r="E7" s="587"/>
      <c r="F7" s="587"/>
      <c r="G7" s="587"/>
      <c r="H7" s="587"/>
      <c r="I7" s="586" t="s">
        <v>317</v>
      </c>
      <c r="J7" s="587"/>
      <c r="K7" s="587"/>
      <c r="L7" s="587"/>
      <c r="M7" s="587"/>
      <c r="N7" s="588" t="s">
        <v>318</v>
      </c>
      <c r="O7" s="589"/>
      <c r="P7" s="589"/>
      <c r="Q7" s="589"/>
      <c r="R7" s="589"/>
      <c r="S7" s="589"/>
      <c r="T7" s="589"/>
      <c r="U7" s="589"/>
      <c r="V7" s="589"/>
      <c r="W7" s="589"/>
      <c r="X7" s="588" t="s">
        <v>319</v>
      </c>
      <c r="Y7" s="589"/>
      <c r="Z7" s="589"/>
      <c r="AA7" s="589"/>
      <c r="AB7" s="589"/>
      <c r="AC7" s="589"/>
      <c r="AD7" s="589" t="s">
        <v>320</v>
      </c>
      <c r="AE7" s="589"/>
      <c r="AF7" s="589"/>
      <c r="AG7" s="589"/>
      <c r="AH7" s="589"/>
      <c r="AI7" s="589"/>
    </row>
    <row r="8" spans="1:43" ht="16.5" customHeight="1" x14ac:dyDescent="0.3">
      <c r="A8" s="595" t="s">
        <v>321</v>
      </c>
      <c r="B8" s="242"/>
      <c r="C8" s="597" t="s">
        <v>322</v>
      </c>
      <c r="D8" s="591" t="s">
        <v>323</v>
      </c>
      <c r="E8" s="591" t="s">
        <v>324</v>
      </c>
      <c r="F8" s="598" t="s">
        <v>325</v>
      </c>
      <c r="G8" s="599" t="s">
        <v>326</v>
      </c>
      <c r="H8" s="591" t="s">
        <v>327</v>
      </c>
      <c r="I8" s="600" t="s">
        <v>328</v>
      </c>
      <c r="J8" s="590" t="s">
        <v>329</v>
      </c>
      <c r="K8" s="619" t="s">
        <v>330</v>
      </c>
      <c r="L8" s="590" t="s">
        <v>329</v>
      </c>
      <c r="M8" s="591" t="s">
        <v>331</v>
      </c>
      <c r="N8" s="593" t="s">
        <v>332</v>
      </c>
      <c r="O8" s="592" t="s">
        <v>333</v>
      </c>
      <c r="P8" s="592" t="s">
        <v>334</v>
      </c>
      <c r="Q8" s="592"/>
      <c r="R8" s="612" t="s">
        <v>335</v>
      </c>
      <c r="S8" s="613"/>
      <c r="T8" s="613"/>
      <c r="U8" s="613"/>
      <c r="V8" s="613"/>
      <c r="W8" s="614"/>
      <c r="X8" s="615" t="s">
        <v>336</v>
      </c>
      <c r="Y8" s="617" t="s">
        <v>329</v>
      </c>
      <c r="Z8" s="615" t="s">
        <v>337</v>
      </c>
      <c r="AA8" s="617" t="s">
        <v>329</v>
      </c>
      <c r="AB8" s="611" t="s">
        <v>338</v>
      </c>
      <c r="AC8" s="593" t="s">
        <v>339</v>
      </c>
      <c r="AD8" s="592" t="s">
        <v>320</v>
      </c>
      <c r="AE8" s="592" t="s">
        <v>16</v>
      </c>
      <c r="AF8" s="592" t="s">
        <v>340</v>
      </c>
      <c r="AG8" s="592" t="s">
        <v>341</v>
      </c>
      <c r="AH8" s="592" t="s">
        <v>342</v>
      </c>
      <c r="AI8" s="592" t="s">
        <v>343</v>
      </c>
    </row>
    <row r="9" spans="1:43" s="247" customFormat="1" ht="63" customHeight="1" x14ac:dyDescent="0.25">
      <c r="A9" s="596"/>
      <c r="B9" s="243" t="s">
        <v>344</v>
      </c>
      <c r="C9" s="597"/>
      <c r="D9" s="592"/>
      <c r="E9" s="592"/>
      <c r="F9" s="597"/>
      <c r="G9" s="591"/>
      <c r="H9" s="592"/>
      <c r="I9" s="591"/>
      <c r="J9" s="588"/>
      <c r="K9" s="588"/>
      <c r="L9" s="588"/>
      <c r="M9" s="592"/>
      <c r="N9" s="594"/>
      <c r="O9" s="592"/>
      <c r="P9" s="244" t="s">
        <v>345</v>
      </c>
      <c r="Q9" s="244" t="s">
        <v>322</v>
      </c>
      <c r="R9" s="245" t="s">
        <v>346</v>
      </c>
      <c r="S9" s="245" t="s">
        <v>347</v>
      </c>
      <c r="T9" s="245" t="s">
        <v>348</v>
      </c>
      <c r="U9" s="245" t="s">
        <v>349</v>
      </c>
      <c r="V9" s="245" t="s">
        <v>350</v>
      </c>
      <c r="W9" s="245" t="s">
        <v>351</v>
      </c>
      <c r="X9" s="616"/>
      <c r="Y9" s="618"/>
      <c r="Z9" s="616"/>
      <c r="AA9" s="618"/>
      <c r="AB9" s="611"/>
      <c r="AC9" s="594"/>
      <c r="AD9" s="592"/>
      <c r="AE9" s="592"/>
      <c r="AF9" s="592"/>
      <c r="AG9" s="592"/>
      <c r="AH9" s="592"/>
      <c r="AI9" s="592"/>
      <c r="AJ9" s="246"/>
      <c r="AK9" s="246"/>
      <c r="AL9" s="246"/>
      <c r="AM9" s="246"/>
      <c r="AN9" s="246"/>
      <c r="AO9" s="246"/>
      <c r="AP9" s="246"/>
      <c r="AQ9" s="246"/>
    </row>
    <row r="10" spans="1:43" s="268" customFormat="1" ht="132.75" customHeight="1" x14ac:dyDescent="0.25">
      <c r="A10" s="248">
        <v>1</v>
      </c>
      <c r="B10" s="248" t="s">
        <v>352</v>
      </c>
      <c r="C10" s="249" t="s">
        <v>353</v>
      </c>
      <c r="D10" s="249" t="s">
        <v>354</v>
      </c>
      <c r="E10" s="249" t="s">
        <v>355</v>
      </c>
      <c r="F10" s="249" t="s">
        <v>356</v>
      </c>
      <c r="G10" s="250" t="s">
        <v>357</v>
      </c>
      <c r="H10" s="251">
        <v>1</v>
      </c>
      <c r="I10" s="252" t="s">
        <v>358</v>
      </c>
      <c r="J10" s="253">
        <f>IF(I10="MUY BAJA",20%,IF(I10="BAJA",40%,IF(I10="MEDIA",60%,IF(I10="ALTA",80%,IF(I10="MUY ALTA",100%,IF(I10="",""))))))</f>
        <v>0.2</v>
      </c>
      <c r="K10" s="254" t="s">
        <v>359</v>
      </c>
      <c r="L10" s="253">
        <f>IF(K10="LEVE",20%,IF(K10="MENOR",40%,IF(K10="MODERADO",60%,IF(K10="MAYOR",80%,IF(K10="CATASTRÓFICO",100%,IF(I10="",""))))))</f>
        <v>1</v>
      </c>
      <c r="M10" s="255" t="s">
        <v>360</v>
      </c>
      <c r="N10" s="256">
        <v>1</v>
      </c>
      <c r="O10" s="257" t="s">
        <v>361</v>
      </c>
      <c r="P10" s="258" t="s">
        <v>362</v>
      </c>
      <c r="Q10" s="258" t="s">
        <v>362</v>
      </c>
      <c r="R10" s="259" t="s">
        <v>363</v>
      </c>
      <c r="S10" s="259" t="s">
        <v>364</v>
      </c>
      <c r="T10" s="253">
        <v>0.4</v>
      </c>
      <c r="U10" s="259" t="s">
        <v>365</v>
      </c>
      <c r="V10" s="259" t="s">
        <v>366</v>
      </c>
      <c r="W10" s="259" t="s">
        <v>367</v>
      </c>
      <c r="X10" s="252" t="s">
        <v>358</v>
      </c>
      <c r="Y10" s="260">
        <f>'[5]Calculos Controles'!C6</f>
        <v>0.12</v>
      </c>
      <c r="Z10" s="254" t="s">
        <v>359</v>
      </c>
      <c r="AA10" s="261">
        <v>1</v>
      </c>
      <c r="AB10" s="262" t="s">
        <v>360</v>
      </c>
      <c r="AC10" s="263" t="s">
        <v>368</v>
      </c>
      <c r="AD10" s="257" t="s">
        <v>369</v>
      </c>
      <c r="AE10" s="264" t="s">
        <v>370</v>
      </c>
      <c r="AF10" s="265" t="s">
        <v>371</v>
      </c>
      <c r="AG10" s="266" t="s">
        <v>372</v>
      </c>
      <c r="AH10" s="267"/>
      <c r="AI10" s="256"/>
      <c r="AM10" s="269"/>
    </row>
    <row r="11" spans="1:43" ht="117.75" customHeight="1" x14ac:dyDescent="0.3">
      <c r="A11" s="256">
        <v>2</v>
      </c>
      <c r="B11" s="248" t="s">
        <v>352</v>
      </c>
      <c r="C11" s="257" t="s">
        <v>353</v>
      </c>
      <c r="D11" s="257" t="s">
        <v>373</v>
      </c>
      <c r="E11" s="257" t="s">
        <v>374</v>
      </c>
      <c r="F11" s="257" t="s">
        <v>375</v>
      </c>
      <c r="G11" s="265" t="s">
        <v>357</v>
      </c>
      <c r="H11" s="267">
        <v>12</v>
      </c>
      <c r="I11" s="252" t="s">
        <v>376</v>
      </c>
      <c r="J11" s="253">
        <f>IF(I11="MUY BAJA",20%,IF(I11="BAJA",40%,IF(I11="MEDIA",60%,IF(I11="ALTA",80%,IF(I11="MUY ALTA",100%,IF(I11="",""))))))</f>
        <v>0.4</v>
      </c>
      <c r="K11" s="254" t="s">
        <v>377</v>
      </c>
      <c r="L11" s="253">
        <f t="shared" ref="L11:L38" si="0">IF(K11="LEVE",20%,IF(K11="MENOR",40%,IF(K11="MODERADO",60%,IF(K11="MAYOR",80%,IF(K11="CATASTRÓFICO",100%,IF(I11="",""))))))</f>
        <v>0.6</v>
      </c>
      <c r="M11" s="255" t="s">
        <v>377</v>
      </c>
      <c r="N11" s="256">
        <v>2</v>
      </c>
      <c r="O11" s="264" t="s">
        <v>378</v>
      </c>
      <c r="P11" s="256" t="s">
        <v>362</v>
      </c>
      <c r="Q11" s="256" t="s">
        <v>362</v>
      </c>
      <c r="R11" s="259" t="s">
        <v>379</v>
      </c>
      <c r="S11" s="259" t="s">
        <v>364</v>
      </c>
      <c r="T11" s="253">
        <v>0.3</v>
      </c>
      <c r="U11" s="259" t="s">
        <v>365</v>
      </c>
      <c r="V11" s="259" t="s">
        <v>366</v>
      </c>
      <c r="W11" s="259" t="s">
        <v>367</v>
      </c>
      <c r="X11" s="252" t="s">
        <v>358</v>
      </c>
      <c r="Y11" s="253">
        <f>'[5]Calculos Controles'!C15</f>
        <v>0.14000000000000001</v>
      </c>
      <c r="Z11" s="254" t="s">
        <v>377</v>
      </c>
      <c r="AA11" s="270">
        <v>0.6</v>
      </c>
      <c r="AB11" s="271" t="s">
        <v>377</v>
      </c>
      <c r="AC11" s="272" t="s">
        <v>368</v>
      </c>
      <c r="AD11" s="257" t="s">
        <v>380</v>
      </c>
      <c r="AE11" s="265" t="s">
        <v>381</v>
      </c>
      <c r="AF11" s="265" t="s">
        <v>371</v>
      </c>
      <c r="AG11" s="266" t="s">
        <v>372</v>
      </c>
      <c r="AH11" s="256"/>
      <c r="AI11" s="256"/>
    </row>
    <row r="12" spans="1:43" ht="73.5" customHeight="1" x14ac:dyDescent="0.3">
      <c r="A12" s="256">
        <v>3</v>
      </c>
      <c r="B12" s="273" t="s">
        <v>382</v>
      </c>
      <c r="C12" s="274" t="s">
        <v>383</v>
      </c>
      <c r="D12" s="274" t="s">
        <v>384</v>
      </c>
      <c r="E12" s="275" t="s">
        <v>385</v>
      </c>
      <c r="F12" s="276" t="s">
        <v>386</v>
      </c>
      <c r="G12" s="277" t="s">
        <v>357</v>
      </c>
      <c r="H12" s="278">
        <v>369</v>
      </c>
      <c r="I12" s="252" t="s">
        <v>387</v>
      </c>
      <c r="J12" s="279">
        <f>IF(I12="MUY BAJA",20%,IF(I12="BAJA",40%,IF(I12="MEDIA",60%,IF(I12="ALTA",80%,IF(I12="MUY ALTA",100%,IF(I12="",""))))))</f>
        <v>0.6</v>
      </c>
      <c r="K12" s="254" t="s">
        <v>388</v>
      </c>
      <c r="L12" s="253">
        <f t="shared" si="0"/>
        <v>0.8</v>
      </c>
      <c r="M12" s="255" t="s">
        <v>389</v>
      </c>
      <c r="N12" s="256">
        <v>1</v>
      </c>
      <c r="O12" s="280" t="s">
        <v>390</v>
      </c>
      <c r="P12" s="265" t="s">
        <v>362</v>
      </c>
      <c r="Q12" s="256" t="s">
        <v>362</v>
      </c>
      <c r="R12" s="259" t="s">
        <v>363</v>
      </c>
      <c r="S12" s="259" t="s">
        <v>364</v>
      </c>
      <c r="T12" s="281">
        <v>0.4</v>
      </c>
      <c r="U12" s="259" t="s">
        <v>365</v>
      </c>
      <c r="V12" s="259" t="s">
        <v>366</v>
      </c>
      <c r="W12" s="259" t="s">
        <v>391</v>
      </c>
      <c r="X12" s="252" t="s">
        <v>358</v>
      </c>
      <c r="Y12" s="253">
        <v>0.36</v>
      </c>
      <c r="Z12" s="254" t="s">
        <v>377</v>
      </c>
      <c r="AA12" s="253">
        <f>IF(Z12="LEVE",20%,IF(Z12="MENOR",40%,IF(Z12="MODERADO",60%,IF(Z12="MAYOR",80%,IF(Z12="CATASTROFICO",100%,IF(Z12="",""))))))</f>
        <v>0.6</v>
      </c>
      <c r="AB12" s="271" t="s">
        <v>389</v>
      </c>
      <c r="AC12" s="272" t="s">
        <v>368</v>
      </c>
      <c r="AD12" s="257" t="s">
        <v>392</v>
      </c>
      <c r="AE12" s="267" t="s">
        <v>393</v>
      </c>
      <c r="AF12" s="265" t="s">
        <v>371</v>
      </c>
      <c r="AG12" s="282" t="s">
        <v>372</v>
      </c>
      <c r="AH12" s="256"/>
      <c r="AI12" s="256"/>
    </row>
    <row r="13" spans="1:43" ht="115.5" customHeight="1" x14ac:dyDescent="0.3">
      <c r="A13" s="256">
        <v>4</v>
      </c>
      <c r="B13" s="273" t="s">
        <v>382</v>
      </c>
      <c r="C13" s="274" t="s">
        <v>394</v>
      </c>
      <c r="D13" s="283" t="s">
        <v>395</v>
      </c>
      <c r="E13" s="274" t="s">
        <v>396</v>
      </c>
      <c r="F13" s="274" t="s">
        <v>397</v>
      </c>
      <c r="G13" s="277" t="s">
        <v>357</v>
      </c>
      <c r="H13" s="278">
        <v>369</v>
      </c>
      <c r="I13" s="252" t="s">
        <v>387</v>
      </c>
      <c r="J13" s="279">
        <f>IF(I13="MUY BAJA",20%,IF(I13="BAJA",40%,IF(I13="MEDIA",60%,IF(I13="ALTA",80%,IF(I13="MUY ALTA",100%,IF(I13="",""))))))</f>
        <v>0.6</v>
      </c>
      <c r="K13" s="254" t="s">
        <v>388</v>
      </c>
      <c r="L13" s="253">
        <f t="shared" si="0"/>
        <v>0.8</v>
      </c>
      <c r="M13" s="255" t="s">
        <v>389</v>
      </c>
      <c r="N13" s="256">
        <v>2</v>
      </c>
      <c r="O13" s="284" t="s">
        <v>398</v>
      </c>
      <c r="P13" s="256" t="s">
        <v>362</v>
      </c>
      <c r="Q13" s="256" t="s">
        <v>362</v>
      </c>
      <c r="R13" s="259" t="s">
        <v>363</v>
      </c>
      <c r="S13" s="259" t="s">
        <v>364</v>
      </c>
      <c r="T13" s="281">
        <v>0.4</v>
      </c>
      <c r="U13" s="259" t="s">
        <v>365</v>
      </c>
      <c r="V13" s="259" t="s">
        <v>366</v>
      </c>
      <c r="W13" s="259" t="s">
        <v>391</v>
      </c>
      <c r="X13" s="252" t="s">
        <v>358</v>
      </c>
      <c r="Y13" s="285">
        <v>0.36</v>
      </c>
      <c r="Z13" s="254" t="s">
        <v>377</v>
      </c>
      <c r="AA13" s="253">
        <f>IF(Z13="LEVE",20%,IF(Z13="MENOR",40%,IF(Z13="MODERADO",60%,IF(Z13="MAYOR",80%,IF(Z13="CATASTROFICO",100%,IF(Z13="",""))))))</f>
        <v>0.6</v>
      </c>
      <c r="AB13" s="271" t="s">
        <v>389</v>
      </c>
      <c r="AC13" s="272" t="s">
        <v>368</v>
      </c>
      <c r="AD13" s="286" t="s">
        <v>399</v>
      </c>
      <c r="AE13" s="267" t="s">
        <v>393</v>
      </c>
      <c r="AF13" s="265" t="s">
        <v>371</v>
      </c>
      <c r="AG13" s="282" t="s">
        <v>372</v>
      </c>
      <c r="AH13" s="267"/>
      <c r="AI13" s="267"/>
    </row>
    <row r="14" spans="1:43" ht="117" customHeight="1" x14ac:dyDescent="0.3">
      <c r="A14" s="256">
        <v>5</v>
      </c>
      <c r="B14" s="273" t="s">
        <v>382</v>
      </c>
      <c r="C14" s="274" t="s">
        <v>394</v>
      </c>
      <c r="D14" s="274" t="s">
        <v>400</v>
      </c>
      <c r="E14" s="274" t="s">
        <v>401</v>
      </c>
      <c r="F14" s="274" t="s">
        <v>402</v>
      </c>
      <c r="G14" s="287" t="s">
        <v>403</v>
      </c>
      <c r="H14" s="288">
        <v>2</v>
      </c>
      <c r="I14" s="289" t="s">
        <v>358</v>
      </c>
      <c r="J14" s="279">
        <f>IF(I14="MUY BAJA",20%,IF(I14="BAJA",40%,IF(I14="MEDIA",60%,IF(I14="ALTA",80%,IF(I14="MUY ALTA",100%,IF(I14="",""))))))</f>
        <v>0.2</v>
      </c>
      <c r="K14" s="254" t="s">
        <v>359</v>
      </c>
      <c r="L14" s="253">
        <f t="shared" si="0"/>
        <v>1</v>
      </c>
      <c r="M14" s="255" t="s">
        <v>360</v>
      </c>
      <c r="N14" s="267">
        <v>3</v>
      </c>
      <c r="O14" s="280" t="s">
        <v>404</v>
      </c>
      <c r="P14" s="290" t="s">
        <v>405</v>
      </c>
      <c r="Q14" s="267" t="s">
        <v>405</v>
      </c>
      <c r="R14" s="259" t="s">
        <v>363</v>
      </c>
      <c r="S14" s="259" t="s">
        <v>364</v>
      </c>
      <c r="T14" s="281">
        <f>+'[6]ValoraciónControles Fomento'!G62</f>
        <v>0</v>
      </c>
      <c r="U14" s="259" t="s">
        <v>365</v>
      </c>
      <c r="V14" s="259" t="s">
        <v>366</v>
      </c>
      <c r="W14" s="259" t="s">
        <v>391</v>
      </c>
      <c r="X14" s="252" t="s">
        <v>358</v>
      </c>
      <c r="Y14" s="253">
        <v>0.36</v>
      </c>
      <c r="Z14" s="254" t="s">
        <v>359</v>
      </c>
      <c r="AA14" s="253">
        <f>IF(Z14="LEVE",20%,IF(Z14="MENOR",40%,IF(Z14="MODERADO",60%,IF(Z14="MAYOR",80%,IF(Z14="CATASTRÓFICO",100%,IF(Z14="",""))))))</f>
        <v>1</v>
      </c>
      <c r="AB14" s="271" t="s">
        <v>360</v>
      </c>
      <c r="AC14" s="272" t="s">
        <v>368</v>
      </c>
      <c r="AD14" s="286" t="s">
        <v>406</v>
      </c>
      <c r="AE14" s="267" t="s">
        <v>393</v>
      </c>
      <c r="AF14" s="265" t="s">
        <v>371</v>
      </c>
      <c r="AG14" s="282" t="s">
        <v>407</v>
      </c>
      <c r="AH14" s="267"/>
      <c r="AI14" s="267"/>
    </row>
    <row r="15" spans="1:43" ht="49.5" customHeight="1" x14ac:dyDescent="0.3">
      <c r="A15" s="601">
        <v>6</v>
      </c>
      <c r="B15" s="601" t="s">
        <v>408</v>
      </c>
      <c r="C15" s="603" t="s">
        <v>353</v>
      </c>
      <c r="D15" s="605" t="s">
        <v>409</v>
      </c>
      <c r="E15" s="605" t="s">
        <v>410</v>
      </c>
      <c r="F15" s="605" t="s">
        <v>411</v>
      </c>
      <c r="G15" s="607" t="s">
        <v>357</v>
      </c>
      <c r="H15" s="609">
        <v>2</v>
      </c>
      <c r="I15" s="620" t="s">
        <v>358</v>
      </c>
      <c r="J15" s="622">
        <v>0.2</v>
      </c>
      <c r="K15" s="624" t="s">
        <v>388</v>
      </c>
      <c r="L15" s="626">
        <f t="shared" si="0"/>
        <v>0.8</v>
      </c>
      <c r="M15" s="628" t="s">
        <v>389</v>
      </c>
      <c r="N15" s="256">
        <v>1</v>
      </c>
      <c r="O15" s="257" t="s">
        <v>412</v>
      </c>
      <c r="P15" s="258" t="s">
        <v>362</v>
      </c>
      <c r="Q15" s="258" t="s">
        <v>362</v>
      </c>
      <c r="R15" s="259" t="s">
        <v>363</v>
      </c>
      <c r="S15" s="259" t="s">
        <v>364</v>
      </c>
      <c r="T15" s="253">
        <v>0.4</v>
      </c>
      <c r="U15" s="259" t="s">
        <v>365</v>
      </c>
      <c r="V15" s="259" t="s">
        <v>366</v>
      </c>
      <c r="W15" s="259" t="s">
        <v>367</v>
      </c>
      <c r="X15" s="252" t="s">
        <v>358</v>
      </c>
      <c r="Y15" s="260">
        <v>0.12</v>
      </c>
      <c r="Z15" s="254" t="s">
        <v>388</v>
      </c>
      <c r="AA15" s="253">
        <f t="shared" ref="AA15:AA47" si="1">IF(Z15="LEVE",20%,IF(Z15="MENOR",40%,IF(Z15="MODERADO",60%,IF(Z15="MAYOR",80%,IF(Z15="CATASTRÓFICO",100%,IF(Z15="",""))))))</f>
        <v>0.8</v>
      </c>
      <c r="AB15" s="291" t="s">
        <v>389</v>
      </c>
      <c r="AC15" s="272" t="s">
        <v>368</v>
      </c>
      <c r="AD15" s="257" t="s">
        <v>413</v>
      </c>
      <c r="AE15" s="292" t="s">
        <v>414</v>
      </c>
      <c r="AF15" s="265" t="s">
        <v>371</v>
      </c>
      <c r="AG15" s="282" t="s">
        <v>372</v>
      </c>
      <c r="AH15" s="267"/>
      <c r="AI15" s="267"/>
    </row>
    <row r="16" spans="1:43" ht="66.75" customHeight="1" x14ac:dyDescent="0.3">
      <c r="A16" s="602"/>
      <c r="B16" s="602"/>
      <c r="C16" s="604"/>
      <c r="D16" s="606"/>
      <c r="E16" s="606"/>
      <c r="F16" s="606"/>
      <c r="G16" s="608"/>
      <c r="H16" s="610"/>
      <c r="I16" s="621"/>
      <c r="J16" s="623"/>
      <c r="K16" s="625"/>
      <c r="L16" s="627"/>
      <c r="M16" s="629"/>
      <c r="N16" s="256">
        <v>2</v>
      </c>
      <c r="O16" s="257" t="s">
        <v>415</v>
      </c>
      <c r="P16" s="258" t="s">
        <v>362</v>
      </c>
      <c r="Q16" s="258" t="s">
        <v>362</v>
      </c>
      <c r="R16" s="259" t="s">
        <v>363</v>
      </c>
      <c r="S16" s="259" t="s">
        <v>364</v>
      </c>
      <c r="T16" s="253">
        <v>0.4</v>
      </c>
      <c r="U16" s="259" t="s">
        <v>365</v>
      </c>
      <c r="V16" s="259" t="s">
        <v>366</v>
      </c>
      <c r="W16" s="259" t="s">
        <v>367</v>
      </c>
      <c r="X16" s="252" t="s">
        <v>358</v>
      </c>
      <c r="Y16" s="260">
        <v>7.1999999999999995E-2</v>
      </c>
      <c r="Z16" s="254" t="s">
        <v>388</v>
      </c>
      <c r="AA16" s="253">
        <f t="shared" si="1"/>
        <v>0.8</v>
      </c>
      <c r="AB16" s="291" t="s">
        <v>389</v>
      </c>
      <c r="AC16" s="272" t="s">
        <v>368</v>
      </c>
      <c r="AD16" s="257" t="s">
        <v>416</v>
      </c>
      <c r="AE16" s="292" t="s">
        <v>417</v>
      </c>
      <c r="AF16" s="265" t="s">
        <v>371</v>
      </c>
      <c r="AG16" s="282" t="s">
        <v>372</v>
      </c>
      <c r="AH16" s="267"/>
      <c r="AI16" s="267"/>
    </row>
    <row r="17" spans="1:35" ht="89.25" x14ac:dyDescent="0.3">
      <c r="A17" s="256">
        <v>7</v>
      </c>
      <c r="B17" s="256" t="s">
        <v>408</v>
      </c>
      <c r="C17" s="293" t="s">
        <v>353</v>
      </c>
      <c r="D17" s="257" t="s">
        <v>418</v>
      </c>
      <c r="E17" s="257" t="s">
        <v>419</v>
      </c>
      <c r="F17" s="257" t="s">
        <v>420</v>
      </c>
      <c r="G17" s="265" t="s">
        <v>403</v>
      </c>
      <c r="H17" s="267">
        <v>2</v>
      </c>
      <c r="I17" s="289" t="s">
        <v>358</v>
      </c>
      <c r="J17" s="294">
        <v>0.2</v>
      </c>
      <c r="K17" s="254" t="s">
        <v>388</v>
      </c>
      <c r="L17" s="253">
        <f t="shared" si="0"/>
        <v>0.8</v>
      </c>
      <c r="M17" s="255" t="s">
        <v>389</v>
      </c>
      <c r="N17" s="256">
        <v>3</v>
      </c>
      <c r="O17" s="264" t="s">
        <v>421</v>
      </c>
      <c r="P17" s="256" t="s">
        <v>362</v>
      </c>
      <c r="Q17" s="256" t="s">
        <v>362</v>
      </c>
      <c r="R17" s="259" t="s">
        <v>422</v>
      </c>
      <c r="S17" s="259" t="s">
        <v>364</v>
      </c>
      <c r="T17" s="253">
        <v>0.4</v>
      </c>
      <c r="U17" s="259" t="s">
        <v>365</v>
      </c>
      <c r="V17" s="259" t="s">
        <v>366</v>
      </c>
      <c r="W17" s="259" t="s">
        <v>367</v>
      </c>
      <c r="X17" s="252" t="s">
        <v>358</v>
      </c>
      <c r="Y17" s="253">
        <f>'[7]Calculos Controles'!D20</f>
        <v>0</v>
      </c>
      <c r="Z17" s="254" t="s">
        <v>388</v>
      </c>
      <c r="AA17" s="253">
        <f t="shared" si="1"/>
        <v>0.8</v>
      </c>
      <c r="AB17" s="291" t="s">
        <v>389</v>
      </c>
      <c r="AC17" s="272" t="s">
        <v>368</v>
      </c>
      <c r="AD17" s="257" t="s">
        <v>423</v>
      </c>
      <c r="AE17" s="265" t="s">
        <v>424</v>
      </c>
      <c r="AF17" s="265" t="s">
        <v>371</v>
      </c>
      <c r="AG17" s="282" t="s">
        <v>372</v>
      </c>
      <c r="AH17" s="267"/>
      <c r="AI17" s="267"/>
    </row>
    <row r="18" spans="1:35" ht="59.25" customHeight="1" x14ac:dyDescent="0.3">
      <c r="A18" s="601">
        <v>8</v>
      </c>
      <c r="B18" s="601" t="s">
        <v>425</v>
      </c>
      <c r="C18" s="630" t="s">
        <v>353</v>
      </c>
      <c r="D18" s="605" t="s">
        <v>426</v>
      </c>
      <c r="E18" s="605" t="s">
        <v>427</v>
      </c>
      <c r="F18" s="605" t="s">
        <v>428</v>
      </c>
      <c r="G18" s="630" t="s">
        <v>357</v>
      </c>
      <c r="H18" s="609">
        <v>12</v>
      </c>
      <c r="I18" s="635" t="s">
        <v>376</v>
      </c>
      <c r="J18" s="622">
        <v>0.4</v>
      </c>
      <c r="K18" s="624" t="s">
        <v>377</v>
      </c>
      <c r="L18" s="626">
        <f t="shared" si="0"/>
        <v>0.6</v>
      </c>
      <c r="M18" s="628" t="s">
        <v>377</v>
      </c>
      <c r="N18" s="256">
        <v>1</v>
      </c>
      <c r="O18" s="257" t="s">
        <v>429</v>
      </c>
      <c r="P18" s="258" t="s">
        <v>362</v>
      </c>
      <c r="Q18" s="258" t="s">
        <v>362</v>
      </c>
      <c r="R18" s="259" t="s">
        <v>363</v>
      </c>
      <c r="S18" s="259" t="s">
        <v>364</v>
      </c>
      <c r="T18" s="253">
        <v>0.4</v>
      </c>
      <c r="U18" s="259" t="s">
        <v>365</v>
      </c>
      <c r="V18" s="259" t="s">
        <v>366</v>
      </c>
      <c r="W18" s="259" t="s">
        <v>367</v>
      </c>
      <c r="X18" s="252" t="s">
        <v>376</v>
      </c>
      <c r="Y18" s="260">
        <v>0.24</v>
      </c>
      <c r="Z18" s="254" t="s">
        <v>430</v>
      </c>
      <c r="AA18" s="253">
        <f t="shared" si="1"/>
        <v>0.4</v>
      </c>
      <c r="AB18" s="291" t="s">
        <v>389</v>
      </c>
      <c r="AC18" s="272" t="s">
        <v>368</v>
      </c>
      <c r="AD18" s="286" t="s">
        <v>431</v>
      </c>
      <c r="AE18" s="295" t="s">
        <v>432</v>
      </c>
      <c r="AF18" s="265" t="s">
        <v>371</v>
      </c>
      <c r="AG18" s="282" t="s">
        <v>372</v>
      </c>
      <c r="AH18" s="267"/>
      <c r="AI18" s="267"/>
    </row>
    <row r="19" spans="1:35" ht="42.75" customHeight="1" x14ac:dyDescent="0.3">
      <c r="A19" s="602"/>
      <c r="B19" s="602"/>
      <c r="C19" s="631"/>
      <c r="D19" s="632"/>
      <c r="E19" s="632"/>
      <c r="F19" s="632"/>
      <c r="G19" s="631"/>
      <c r="H19" s="634"/>
      <c r="I19" s="635"/>
      <c r="J19" s="636"/>
      <c r="K19" s="637"/>
      <c r="L19" s="627"/>
      <c r="M19" s="629"/>
      <c r="N19" s="256">
        <v>2</v>
      </c>
      <c r="O19" s="264" t="s">
        <v>433</v>
      </c>
      <c r="P19" s="258" t="s">
        <v>362</v>
      </c>
      <c r="Q19" s="258" t="s">
        <v>362</v>
      </c>
      <c r="R19" s="259" t="s">
        <v>379</v>
      </c>
      <c r="S19" s="259" t="s">
        <v>364</v>
      </c>
      <c r="T19" s="253">
        <v>0.3</v>
      </c>
      <c r="U19" s="259" t="s">
        <v>365</v>
      </c>
      <c r="V19" s="259" t="s">
        <v>366</v>
      </c>
      <c r="W19" s="259" t="s">
        <v>367</v>
      </c>
      <c r="X19" s="252" t="s">
        <v>358</v>
      </c>
      <c r="Y19" s="260">
        <v>0.16800000000000001</v>
      </c>
      <c r="Z19" s="254" t="s">
        <v>430</v>
      </c>
      <c r="AA19" s="253">
        <f t="shared" si="1"/>
        <v>0.4</v>
      </c>
      <c r="AB19" s="296" t="s">
        <v>434</v>
      </c>
      <c r="AC19" s="272" t="s">
        <v>368</v>
      </c>
      <c r="AD19" s="286" t="s">
        <v>435</v>
      </c>
      <c r="AE19" s="295" t="s">
        <v>432</v>
      </c>
      <c r="AF19" s="265" t="s">
        <v>371</v>
      </c>
      <c r="AG19" s="282" t="s">
        <v>372</v>
      </c>
      <c r="AH19" s="267"/>
      <c r="AI19" s="267"/>
    </row>
    <row r="20" spans="1:35" ht="99" x14ac:dyDescent="0.3">
      <c r="A20" s="256">
        <v>9</v>
      </c>
      <c r="B20" s="256" t="s">
        <v>425</v>
      </c>
      <c r="C20" s="286" t="s">
        <v>436</v>
      </c>
      <c r="D20" s="297" t="s">
        <v>437</v>
      </c>
      <c r="E20" s="298" t="s">
        <v>438</v>
      </c>
      <c r="F20" s="297" t="s">
        <v>439</v>
      </c>
      <c r="G20" s="265" t="s">
        <v>403</v>
      </c>
      <c r="H20" s="267">
        <v>120</v>
      </c>
      <c r="I20" s="252" t="s">
        <v>387</v>
      </c>
      <c r="J20" s="294">
        <v>0.6</v>
      </c>
      <c r="K20" s="254" t="s">
        <v>388</v>
      </c>
      <c r="L20" s="253">
        <f t="shared" si="0"/>
        <v>0.8</v>
      </c>
      <c r="M20" s="255" t="s">
        <v>389</v>
      </c>
      <c r="N20" s="256">
        <v>3</v>
      </c>
      <c r="O20" s="264" t="s">
        <v>440</v>
      </c>
      <c r="P20" s="256" t="s">
        <v>362</v>
      </c>
      <c r="Q20" s="256" t="s">
        <v>362</v>
      </c>
      <c r="R20" s="259" t="s">
        <v>379</v>
      </c>
      <c r="S20" s="259" t="s">
        <v>364</v>
      </c>
      <c r="T20" s="253">
        <v>0.3</v>
      </c>
      <c r="U20" s="259" t="s">
        <v>365</v>
      </c>
      <c r="V20" s="259" t="s">
        <v>366</v>
      </c>
      <c r="W20" s="259" t="s">
        <v>391</v>
      </c>
      <c r="X20" s="252" t="s">
        <v>387</v>
      </c>
      <c r="Y20" s="299">
        <v>0.42</v>
      </c>
      <c r="Z20" s="254" t="s">
        <v>441</v>
      </c>
      <c r="AA20" s="253">
        <f t="shared" si="1"/>
        <v>0.2</v>
      </c>
      <c r="AB20" s="296" t="s">
        <v>434</v>
      </c>
      <c r="AC20" s="272" t="s">
        <v>368</v>
      </c>
      <c r="AD20" s="286" t="s">
        <v>442</v>
      </c>
      <c r="AE20" s="267" t="s">
        <v>443</v>
      </c>
      <c r="AF20" s="265" t="s">
        <v>371</v>
      </c>
      <c r="AG20" s="282" t="s">
        <v>372</v>
      </c>
      <c r="AH20" s="267"/>
      <c r="AI20" s="267"/>
    </row>
    <row r="21" spans="1:35" ht="75.75" x14ac:dyDescent="0.3">
      <c r="A21" s="256">
        <v>10</v>
      </c>
      <c r="B21" s="273" t="s">
        <v>444</v>
      </c>
      <c r="C21" s="286" t="s">
        <v>445</v>
      </c>
      <c r="D21" s="286" t="s">
        <v>446</v>
      </c>
      <c r="E21" s="286" t="s">
        <v>447</v>
      </c>
      <c r="F21" s="286" t="s">
        <v>448</v>
      </c>
      <c r="G21" s="286" t="s">
        <v>357</v>
      </c>
      <c r="H21" s="267">
        <v>2</v>
      </c>
      <c r="I21" s="252" t="s">
        <v>358</v>
      </c>
      <c r="J21" s="253">
        <f>IF(I21="MUY BAJA",20%,IF(I21="BAJA",40%,IF(I21="MEDIA",60%,IF(I21="ALTA",80%,IF(I21="MUY ALTA",100%,IF(I21="",""))))))</f>
        <v>0.2</v>
      </c>
      <c r="K21" s="254" t="s">
        <v>388</v>
      </c>
      <c r="L21" s="253">
        <f t="shared" si="0"/>
        <v>0.8</v>
      </c>
      <c r="M21" s="255" t="s">
        <v>389</v>
      </c>
      <c r="N21" s="256">
        <v>1</v>
      </c>
      <c r="O21" s="257" t="s">
        <v>449</v>
      </c>
      <c r="P21" s="265" t="s">
        <v>362</v>
      </c>
      <c r="Q21" s="256" t="s">
        <v>362</v>
      </c>
      <c r="R21" s="259" t="s">
        <v>363</v>
      </c>
      <c r="S21" s="259" t="s">
        <v>364</v>
      </c>
      <c r="T21" s="281">
        <f>[8]ValoraciónControles!G26</f>
        <v>0</v>
      </c>
      <c r="U21" s="259" t="s">
        <v>365</v>
      </c>
      <c r="V21" s="259" t="s">
        <v>366</v>
      </c>
      <c r="W21" s="259" t="s">
        <v>367</v>
      </c>
      <c r="X21" s="252" t="s">
        <v>376</v>
      </c>
      <c r="Y21" s="253">
        <v>0.36</v>
      </c>
      <c r="Z21" s="254"/>
      <c r="AA21" s="253" t="str">
        <f t="shared" si="1"/>
        <v/>
      </c>
      <c r="AB21" s="271" t="s">
        <v>434</v>
      </c>
      <c r="AC21" s="272" t="s">
        <v>368</v>
      </c>
      <c r="AD21" s="257" t="s">
        <v>450</v>
      </c>
      <c r="AE21" s="267" t="s">
        <v>451</v>
      </c>
      <c r="AF21" s="265" t="s">
        <v>371</v>
      </c>
      <c r="AG21" s="282" t="s">
        <v>372</v>
      </c>
      <c r="AH21" s="267"/>
      <c r="AI21" s="267"/>
    </row>
    <row r="22" spans="1:35" ht="99" x14ac:dyDescent="0.3">
      <c r="A22" s="256">
        <v>11</v>
      </c>
      <c r="B22" s="273" t="s">
        <v>452</v>
      </c>
      <c r="C22" s="286" t="s">
        <v>453</v>
      </c>
      <c r="D22" s="286" t="s">
        <v>454</v>
      </c>
      <c r="E22" s="286" t="s">
        <v>455</v>
      </c>
      <c r="F22" s="286" t="s">
        <v>456</v>
      </c>
      <c r="G22" s="286" t="s">
        <v>403</v>
      </c>
      <c r="H22" s="267">
        <v>700</v>
      </c>
      <c r="I22" s="252" t="s">
        <v>457</v>
      </c>
      <c r="J22" s="253">
        <f>IF(I22="MUY BAJA",20%,IF(I22="BAJA",40%,IF(I22="MEDIA",60%,IF(I22="ALTA",80%,IF(I22="MUY ALTA",100%,IF(I22="",""))))))</f>
        <v>0.8</v>
      </c>
      <c r="K22" s="254" t="s">
        <v>388</v>
      </c>
      <c r="L22" s="253">
        <f t="shared" si="0"/>
        <v>0.8</v>
      </c>
      <c r="M22" s="255" t="s">
        <v>389</v>
      </c>
      <c r="N22" s="256">
        <v>2</v>
      </c>
      <c r="O22" s="264" t="s">
        <v>458</v>
      </c>
      <c r="P22" s="256" t="s">
        <v>362</v>
      </c>
      <c r="Q22" s="256" t="s">
        <v>362</v>
      </c>
      <c r="R22" s="259" t="s">
        <v>363</v>
      </c>
      <c r="S22" s="259" t="s">
        <v>364</v>
      </c>
      <c r="T22" s="281">
        <f>[8]ValoraciónControles!G41</f>
        <v>0</v>
      </c>
      <c r="U22" s="259" t="s">
        <v>365</v>
      </c>
      <c r="V22" s="259" t="s">
        <v>366</v>
      </c>
      <c r="W22" s="259" t="s">
        <v>367</v>
      </c>
      <c r="X22" s="252" t="s">
        <v>376</v>
      </c>
      <c r="Y22" s="253">
        <v>0.24</v>
      </c>
      <c r="Z22" s="254" t="s">
        <v>430</v>
      </c>
      <c r="AA22" s="253">
        <f t="shared" si="1"/>
        <v>0.4</v>
      </c>
      <c r="AB22" s="271" t="s">
        <v>377</v>
      </c>
      <c r="AC22" s="272" t="s">
        <v>368</v>
      </c>
      <c r="AD22" s="257" t="s">
        <v>459</v>
      </c>
      <c r="AE22" s="267" t="s">
        <v>451</v>
      </c>
      <c r="AF22" s="265" t="s">
        <v>371</v>
      </c>
      <c r="AG22" s="282" t="s">
        <v>407</v>
      </c>
      <c r="AH22" s="267"/>
      <c r="AI22" s="267"/>
    </row>
    <row r="23" spans="1:35" ht="99" x14ac:dyDescent="0.3">
      <c r="A23" s="256">
        <v>13</v>
      </c>
      <c r="B23" s="273" t="s">
        <v>460</v>
      </c>
      <c r="C23" s="300" t="s">
        <v>461</v>
      </c>
      <c r="D23" s="300" t="s">
        <v>462</v>
      </c>
      <c r="E23" s="300" t="s">
        <v>463</v>
      </c>
      <c r="F23" s="286" t="s">
        <v>464</v>
      </c>
      <c r="G23" s="267" t="s">
        <v>357</v>
      </c>
      <c r="H23" s="267">
        <v>1000</v>
      </c>
      <c r="I23" s="252" t="s">
        <v>457</v>
      </c>
      <c r="J23" s="253">
        <f>IF(I23="MUY BAJA",20%,IF(I23="BAJA",40%,IF(I23="MEDIA",60%,IF(I23="ALTA",80%,IF(I23="MUY ALTA",100%,IF(I23="",""))))))</f>
        <v>0.8</v>
      </c>
      <c r="K23" s="254" t="s">
        <v>388</v>
      </c>
      <c r="L23" s="253">
        <f t="shared" si="0"/>
        <v>0.8</v>
      </c>
      <c r="M23" s="255" t="s">
        <v>389</v>
      </c>
      <c r="N23" s="256">
        <v>1</v>
      </c>
      <c r="O23" s="257" t="s">
        <v>465</v>
      </c>
      <c r="P23" s="265" t="s">
        <v>362</v>
      </c>
      <c r="Q23" s="256" t="s">
        <v>362</v>
      </c>
      <c r="R23" s="259" t="s">
        <v>363</v>
      </c>
      <c r="S23" s="259" t="s">
        <v>364</v>
      </c>
      <c r="T23" s="281">
        <f>[8]ValoraciónControles!G58</f>
        <v>0</v>
      </c>
      <c r="U23" s="259" t="s">
        <v>365</v>
      </c>
      <c r="V23" s="259" t="s">
        <v>366</v>
      </c>
      <c r="W23" s="259" t="s">
        <v>367</v>
      </c>
      <c r="X23" s="252" t="s">
        <v>457</v>
      </c>
      <c r="Y23" s="253">
        <v>0.36</v>
      </c>
      <c r="Z23" s="254" t="s">
        <v>377</v>
      </c>
      <c r="AA23" s="253">
        <f t="shared" si="1"/>
        <v>0.6</v>
      </c>
      <c r="AB23" s="271" t="s">
        <v>377</v>
      </c>
      <c r="AC23" s="272" t="s">
        <v>368</v>
      </c>
      <c r="AD23" s="257" t="s">
        <v>466</v>
      </c>
      <c r="AE23" s="267" t="s">
        <v>467</v>
      </c>
      <c r="AF23" s="265" t="s">
        <v>371</v>
      </c>
      <c r="AG23" s="282" t="s">
        <v>372</v>
      </c>
      <c r="AH23" s="267"/>
      <c r="AI23" s="267"/>
    </row>
    <row r="24" spans="1:35" ht="75.75" x14ac:dyDescent="0.3">
      <c r="A24" s="256">
        <v>14</v>
      </c>
      <c r="B24" s="273" t="s">
        <v>468</v>
      </c>
      <c r="C24" s="300" t="s">
        <v>453</v>
      </c>
      <c r="D24" s="286" t="s">
        <v>469</v>
      </c>
      <c r="E24" s="300" t="s">
        <v>470</v>
      </c>
      <c r="F24" s="286" t="s">
        <v>471</v>
      </c>
      <c r="G24" s="267" t="s">
        <v>472</v>
      </c>
      <c r="H24" s="267">
        <v>120</v>
      </c>
      <c r="I24" s="252" t="s">
        <v>387</v>
      </c>
      <c r="J24" s="253">
        <f>IF(I24="MUY BAJA",20%,IF(I24="BAJA",40%,IF(I24="MEDIA",60%,IF(I24="ALTA",80%,IF(I24="MUY ALTA",100%,IF(I24="",""))))))</f>
        <v>0.6</v>
      </c>
      <c r="K24" s="254" t="s">
        <v>388</v>
      </c>
      <c r="L24" s="253">
        <f t="shared" si="0"/>
        <v>0.8</v>
      </c>
      <c r="M24" s="255" t="s">
        <v>389</v>
      </c>
      <c r="N24" s="256">
        <v>2</v>
      </c>
      <c r="O24" s="264" t="s">
        <v>473</v>
      </c>
      <c r="P24" s="256" t="s">
        <v>362</v>
      </c>
      <c r="Q24" s="256" t="s">
        <v>362</v>
      </c>
      <c r="R24" s="259" t="s">
        <v>379</v>
      </c>
      <c r="S24" s="259" t="s">
        <v>364</v>
      </c>
      <c r="T24" s="281">
        <f>[8]ValoraciónControles!G73</f>
        <v>0</v>
      </c>
      <c r="U24" s="259" t="s">
        <v>365</v>
      </c>
      <c r="V24" s="259" t="s">
        <v>366</v>
      </c>
      <c r="W24" s="259" t="s">
        <v>367</v>
      </c>
      <c r="X24" s="252" t="s">
        <v>387</v>
      </c>
      <c r="Y24" s="253">
        <v>0.36</v>
      </c>
      <c r="Z24" s="254" t="s">
        <v>388</v>
      </c>
      <c r="AA24" s="253">
        <f t="shared" si="1"/>
        <v>0.8</v>
      </c>
      <c r="AB24" s="271" t="s">
        <v>389</v>
      </c>
      <c r="AC24" s="272" t="s">
        <v>368</v>
      </c>
      <c r="AD24" s="257" t="s">
        <v>474</v>
      </c>
      <c r="AE24" s="267" t="s">
        <v>475</v>
      </c>
      <c r="AF24" s="265" t="s">
        <v>371</v>
      </c>
      <c r="AG24" s="282" t="s">
        <v>372</v>
      </c>
      <c r="AH24" s="267"/>
      <c r="AI24" s="267"/>
    </row>
    <row r="25" spans="1:35" ht="148.5" x14ac:dyDescent="0.3">
      <c r="A25" s="256">
        <v>15</v>
      </c>
      <c r="B25" s="273" t="s">
        <v>476</v>
      </c>
      <c r="C25" s="300" t="s">
        <v>453</v>
      </c>
      <c r="D25" s="286" t="s">
        <v>477</v>
      </c>
      <c r="E25" s="300" t="s">
        <v>478</v>
      </c>
      <c r="F25" s="286" t="s">
        <v>479</v>
      </c>
      <c r="G25" s="267" t="s">
        <v>403</v>
      </c>
      <c r="H25" s="267">
        <v>120</v>
      </c>
      <c r="I25" s="252" t="s">
        <v>387</v>
      </c>
      <c r="J25" s="253">
        <f>IF(I25="MUY BAJA",20%,IF(I25="BAJA",40%,IF(I25="MEDIA",60%,IF(I25="ALTA",80%,IF(I25="MUY ALTA",100%,IF(I25="",""))))))</f>
        <v>0.6</v>
      </c>
      <c r="K25" s="254" t="s">
        <v>388</v>
      </c>
      <c r="L25" s="253">
        <f t="shared" si="0"/>
        <v>0.8</v>
      </c>
      <c r="M25" s="255" t="s">
        <v>389</v>
      </c>
      <c r="N25" s="256">
        <v>3</v>
      </c>
      <c r="O25" s="264" t="s">
        <v>480</v>
      </c>
      <c r="P25" s="256" t="s">
        <v>362</v>
      </c>
      <c r="Q25" s="256" t="s">
        <v>362</v>
      </c>
      <c r="R25" s="259" t="s">
        <v>363</v>
      </c>
      <c r="S25" s="259" t="s">
        <v>364</v>
      </c>
      <c r="T25" s="281">
        <f>[8]ValoraciónControles!G88</f>
        <v>0</v>
      </c>
      <c r="U25" s="259" t="s">
        <v>365</v>
      </c>
      <c r="V25" s="259" t="s">
        <v>366</v>
      </c>
      <c r="W25" s="259" t="s">
        <v>367</v>
      </c>
      <c r="X25" s="252" t="s">
        <v>457</v>
      </c>
      <c r="Y25" s="253">
        <v>0.36</v>
      </c>
      <c r="Z25" s="254" t="s">
        <v>377</v>
      </c>
      <c r="AA25" s="253">
        <f t="shared" si="1"/>
        <v>0.6</v>
      </c>
      <c r="AB25" s="255" t="s">
        <v>377</v>
      </c>
      <c r="AC25" s="272" t="s">
        <v>368</v>
      </c>
      <c r="AD25" s="286" t="s">
        <v>481</v>
      </c>
      <c r="AE25" s="267" t="s">
        <v>451</v>
      </c>
      <c r="AF25" s="265" t="s">
        <v>371</v>
      </c>
      <c r="AG25" s="282" t="s">
        <v>407</v>
      </c>
      <c r="AH25" s="267"/>
      <c r="AI25" s="267"/>
    </row>
    <row r="26" spans="1:35" ht="76.5" x14ac:dyDescent="0.3">
      <c r="A26" s="256">
        <v>16</v>
      </c>
      <c r="B26" s="256" t="s">
        <v>482</v>
      </c>
      <c r="C26" s="286" t="s">
        <v>353</v>
      </c>
      <c r="D26" s="257" t="s">
        <v>483</v>
      </c>
      <c r="E26" s="257" t="s">
        <v>484</v>
      </c>
      <c r="F26" s="257" t="s">
        <v>485</v>
      </c>
      <c r="G26" s="265" t="s">
        <v>486</v>
      </c>
      <c r="H26" s="267">
        <v>72</v>
      </c>
      <c r="I26" s="252" t="s">
        <v>387</v>
      </c>
      <c r="J26" s="294">
        <v>0.6</v>
      </c>
      <c r="K26" s="254" t="s">
        <v>377</v>
      </c>
      <c r="L26" s="253">
        <f t="shared" si="0"/>
        <v>0.6</v>
      </c>
      <c r="M26" s="255" t="s">
        <v>377</v>
      </c>
      <c r="N26" s="256">
        <v>1</v>
      </c>
      <c r="O26" s="257" t="s">
        <v>487</v>
      </c>
      <c r="P26" s="258" t="s">
        <v>362</v>
      </c>
      <c r="Q26" s="258" t="s">
        <v>362</v>
      </c>
      <c r="R26" s="259" t="s">
        <v>363</v>
      </c>
      <c r="S26" s="259" t="s">
        <v>364</v>
      </c>
      <c r="T26" s="253">
        <v>0.4</v>
      </c>
      <c r="U26" s="259" t="s">
        <v>365</v>
      </c>
      <c r="V26" s="259" t="s">
        <v>366</v>
      </c>
      <c r="W26" s="259" t="s">
        <v>367</v>
      </c>
      <c r="X26" s="252" t="s">
        <v>358</v>
      </c>
      <c r="Y26" s="253">
        <v>0.36</v>
      </c>
      <c r="Z26" s="254" t="s">
        <v>377</v>
      </c>
      <c r="AA26" s="253">
        <f t="shared" si="1"/>
        <v>0.6</v>
      </c>
      <c r="AB26" s="255" t="s">
        <v>377</v>
      </c>
      <c r="AC26" s="272" t="s">
        <v>368</v>
      </c>
      <c r="AD26" s="286" t="s">
        <v>488</v>
      </c>
      <c r="AE26" s="256"/>
      <c r="AF26" s="265" t="s">
        <v>371</v>
      </c>
      <c r="AG26" s="266" t="s">
        <v>372</v>
      </c>
      <c r="AH26" s="267"/>
      <c r="AI26" s="267"/>
    </row>
    <row r="27" spans="1:35" ht="82.5" x14ac:dyDescent="0.3">
      <c r="A27" s="256">
        <v>17</v>
      </c>
      <c r="B27" s="256" t="s">
        <v>489</v>
      </c>
      <c r="C27" s="286" t="s">
        <v>490</v>
      </c>
      <c r="D27" s="257" t="s">
        <v>491</v>
      </c>
      <c r="E27" s="257" t="s">
        <v>492</v>
      </c>
      <c r="F27" s="257" t="s">
        <v>493</v>
      </c>
      <c r="G27" s="265" t="s">
        <v>494</v>
      </c>
      <c r="H27" s="267">
        <v>12</v>
      </c>
      <c r="I27" s="301" t="s">
        <v>376</v>
      </c>
      <c r="J27" s="294">
        <v>0.4</v>
      </c>
      <c r="K27" s="254" t="s">
        <v>388</v>
      </c>
      <c r="L27" s="253">
        <f t="shared" si="0"/>
        <v>0.8</v>
      </c>
      <c r="M27" s="255" t="s">
        <v>389</v>
      </c>
      <c r="N27" s="256">
        <v>2</v>
      </c>
      <c r="O27" s="264" t="s">
        <v>495</v>
      </c>
      <c r="P27" s="256" t="s">
        <v>362</v>
      </c>
      <c r="Q27" s="256" t="s">
        <v>362</v>
      </c>
      <c r="R27" s="259" t="s">
        <v>363</v>
      </c>
      <c r="S27" s="259" t="s">
        <v>364</v>
      </c>
      <c r="T27" s="285">
        <v>0.4</v>
      </c>
      <c r="U27" s="259" t="s">
        <v>365</v>
      </c>
      <c r="V27" s="259" t="s">
        <v>366</v>
      </c>
      <c r="W27" s="259" t="s">
        <v>367</v>
      </c>
      <c r="X27" s="252" t="s">
        <v>358</v>
      </c>
      <c r="Y27" s="253">
        <v>0.24</v>
      </c>
      <c r="Z27" s="254" t="s">
        <v>388</v>
      </c>
      <c r="AA27" s="253">
        <f t="shared" si="1"/>
        <v>0.8</v>
      </c>
      <c r="AB27" s="255" t="s">
        <v>389</v>
      </c>
      <c r="AC27" s="272" t="s">
        <v>368</v>
      </c>
      <c r="AD27" s="267" t="s">
        <v>496</v>
      </c>
      <c r="AE27" s="267" t="s">
        <v>497</v>
      </c>
      <c r="AF27" s="265" t="s">
        <v>371</v>
      </c>
      <c r="AG27" s="266" t="s">
        <v>372</v>
      </c>
      <c r="AH27" s="267"/>
      <c r="AI27" s="267"/>
    </row>
    <row r="28" spans="1:35" ht="89.25" x14ac:dyDescent="0.3">
      <c r="A28" s="256">
        <v>18</v>
      </c>
      <c r="B28" s="256" t="s">
        <v>498</v>
      </c>
      <c r="C28" s="286" t="s">
        <v>499</v>
      </c>
      <c r="D28" s="264" t="s">
        <v>500</v>
      </c>
      <c r="E28" s="257" t="s">
        <v>501</v>
      </c>
      <c r="F28" s="257" t="s">
        <v>502</v>
      </c>
      <c r="G28" s="265" t="s">
        <v>494</v>
      </c>
      <c r="H28" s="267">
        <v>36</v>
      </c>
      <c r="I28" s="301" t="s">
        <v>376</v>
      </c>
      <c r="J28" s="294">
        <v>0.6</v>
      </c>
      <c r="K28" s="254" t="s">
        <v>359</v>
      </c>
      <c r="L28" s="253">
        <f t="shared" si="0"/>
        <v>1</v>
      </c>
      <c r="M28" s="255" t="s">
        <v>360</v>
      </c>
      <c r="N28" s="256">
        <v>3</v>
      </c>
      <c r="O28" s="264" t="s">
        <v>503</v>
      </c>
      <c r="P28" s="256" t="s">
        <v>362</v>
      </c>
      <c r="Q28" s="256" t="s">
        <v>362</v>
      </c>
      <c r="R28" s="259" t="s">
        <v>363</v>
      </c>
      <c r="S28" s="259" t="s">
        <v>364</v>
      </c>
      <c r="T28" s="285">
        <v>0.3</v>
      </c>
      <c r="U28" s="259" t="s">
        <v>365</v>
      </c>
      <c r="V28" s="259" t="s">
        <v>366</v>
      </c>
      <c r="W28" s="259" t="s">
        <v>367</v>
      </c>
      <c r="X28" s="252" t="s">
        <v>376</v>
      </c>
      <c r="Y28" s="299">
        <v>0.42</v>
      </c>
      <c r="Z28" s="254" t="s">
        <v>359</v>
      </c>
      <c r="AA28" s="253">
        <f t="shared" si="1"/>
        <v>1</v>
      </c>
      <c r="AB28" s="255" t="s">
        <v>360</v>
      </c>
      <c r="AC28" s="272" t="s">
        <v>368</v>
      </c>
      <c r="AD28" s="286" t="s">
        <v>504</v>
      </c>
      <c r="AE28" s="267" t="s">
        <v>505</v>
      </c>
      <c r="AF28" s="265" t="s">
        <v>371</v>
      </c>
      <c r="AG28" s="266" t="s">
        <v>372</v>
      </c>
      <c r="AH28" s="267"/>
      <c r="AI28" s="267"/>
    </row>
    <row r="29" spans="1:35" ht="127.5" x14ac:dyDescent="0.3">
      <c r="A29" s="256">
        <v>19</v>
      </c>
      <c r="B29" s="256" t="s">
        <v>506</v>
      </c>
      <c r="C29" s="286" t="s">
        <v>507</v>
      </c>
      <c r="D29" s="264" t="s">
        <v>508</v>
      </c>
      <c r="E29" s="302" t="s">
        <v>509</v>
      </c>
      <c r="F29" s="257" t="s">
        <v>510</v>
      </c>
      <c r="G29" s="265" t="s">
        <v>357</v>
      </c>
      <c r="H29" s="267">
        <v>650</v>
      </c>
      <c r="I29" s="301" t="s">
        <v>457</v>
      </c>
      <c r="J29" s="294">
        <v>0.8</v>
      </c>
      <c r="K29" s="254" t="s">
        <v>430</v>
      </c>
      <c r="L29" s="253">
        <f t="shared" si="0"/>
        <v>0.4</v>
      </c>
      <c r="M29" s="255" t="s">
        <v>377</v>
      </c>
      <c r="N29" s="267">
        <v>4</v>
      </c>
      <c r="O29" s="295" t="s">
        <v>511</v>
      </c>
      <c r="P29" s="267" t="s">
        <v>362</v>
      </c>
      <c r="Q29" s="267" t="s">
        <v>362</v>
      </c>
      <c r="R29" s="259" t="s">
        <v>363</v>
      </c>
      <c r="S29" s="259" t="s">
        <v>364</v>
      </c>
      <c r="T29" s="285">
        <v>0.4</v>
      </c>
      <c r="U29" s="259" t="s">
        <v>365</v>
      </c>
      <c r="V29" s="259" t="s">
        <v>366</v>
      </c>
      <c r="W29" s="259" t="s">
        <v>367</v>
      </c>
      <c r="X29" s="252" t="s">
        <v>376</v>
      </c>
      <c r="Y29" s="253">
        <v>0.48</v>
      </c>
      <c r="Z29" s="254" t="s">
        <v>430</v>
      </c>
      <c r="AA29" s="253">
        <f t="shared" si="1"/>
        <v>0.4</v>
      </c>
      <c r="AB29" s="255" t="s">
        <v>377</v>
      </c>
      <c r="AC29" s="272" t="s">
        <v>368</v>
      </c>
      <c r="AD29" s="286" t="s">
        <v>512</v>
      </c>
      <c r="AE29" s="267" t="s">
        <v>513</v>
      </c>
      <c r="AF29" s="265" t="s">
        <v>371</v>
      </c>
      <c r="AG29" s="266" t="s">
        <v>372</v>
      </c>
      <c r="AH29" s="267"/>
      <c r="AI29" s="267"/>
    </row>
    <row r="30" spans="1:35" ht="75.75" x14ac:dyDescent="0.3">
      <c r="A30" s="256">
        <v>20</v>
      </c>
      <c r="B30" s="256" t="s">
        <v>514</v>
      </c>
      <c r="C30" s="286" t="s">
        <v>515</v>
      </c>
      <c r="D30" s="303" t="s">
        <v>516</v>
      </c>
      <c r="E30" s="303" t="s">
        <v>517</v>
      </c>
      <c r="F30" s="303" t="s">
        <v>518</v>
      </c>
      <c r="G30" s="265" t="s">
        <v>357</v>
      </c>
      <c r="H30" s="267">
        <v>100</v>
      </c>
      <c r="I30" s="252" t="s">
        <v>387</v>
      </c>
      <c r="J30" s="294">
        <v>0.6</v>
      </c>
      <c r="K30" s="254" t="s">
        <v>441</v>
      </c>
      <c r="L30" s="253">
        <f t="shared" si="0"/>
        <v>0.2</v>
      </c>
      <c r="M30" s="255" t="s">
        <v>377</v>
      </c>
      <c r="N30" s="267">
        <v>5</v>
      </c>
      <c r="O30" s="295" t="s">
        <v>519</v>
      </c>
      <c r="P30" s="267" t="s">
        <v>362</v>
      </c>
      <c r="Q30" s="267" t="s">
        <v>362</v>
      </c>
      <c r="R30" s="259" t="s">
        <v>363</v>
      </c>
      <c r="S30" s="259" t="s">
        <v>364</v>
      </c>
      <c r="T30" s="304">
        <v>0.4</v>
      </c>
      <c r="U30" s="259" t="s">
        <v>365</v>
      </c>
      <c r="V30" s="259" t="s">
        <v>366</v>
      </c>
      <c r="W30" s="259" t="s">
        <v>367</v>
      </c>
      <c r="X30" s="252" t="s">
        <v>358</v>
      </c>
      <c r="Y30" s="253">
        <v>0.36</v>
      </c>
      <c r="Z30" s="254" t="s">
        <v>441</v>
      </c>
      <c r="AA30" s="253">
        <f t="shared" si="1"/>
        <v>0.2</v>
      </c>
      <c r="AB30" s="255" t="s">
        <v>434</v>
      </c>
      <c r="AC30" s="272" t="s">
        <v>368</v>
      </c>
      <c r="AD30" s="286" t="s">
        <v>520</v>
      </c>
      <c r="AE30" s="286" t="s">
        <v>521</v>
      </c>
      <c r="AF30" s="265" t="s">
        <v>371</v>
      </c>
      <c r="AG30" s="266" t="s">
        <v>372</v>
      </c>
      <c r="AH30" s="267"/>
      <c r="AI30" s="267"/>
    </row>
    <row r="31" spans="1:35" ht="76.5" x14ac:dyDescent="0.3">
      <c r="A31" s="256">
        <v>20</v>
      </c>
      <c r="B31" s="256" t="s">
        <v>522</v>
      </c>
      <c r="C31" s="249" t="s">
        <v>461</v>
      </c>
      <c r="D31" s="249" t="s">
        <v>523</v>
      </c>
      <c r="E31" s="249" t="s">
        <v>524</v>
      </c>
      <c r="F31" s="249" t="s">
        <v>525</v>
      </c>
      <c r="G31" s="250" t="s">
        <v>357</v>
      </c>
      <c r="H31" s="251">
        <v>1500</v>
      </c>
      <c r="I31" s="301" t="s">
        <v>457</v>
      </c>
      <c r="J31" s="253">
        <f t="shared" ref="J31:J39" si="2">IF(I31="MUY BAJA",20%,IF(I31="BAJA",40%,IF(I31="MEDIA",60%,IF(I31="ALTA",80%,IF(I31="MUY ALTA",100%,IF(I31="",""))))))</f>
        <v>0.8</v>
      </c>
      <c r="K31" s="254" t="s">
        <v>441</v>
      </c>
      <c r="L31" s="253">
        <f t="shared" si="0"/>
        <v>0.2</v>
      </c>
      <c r="M31" s="255" t="s">
        <v>434</v>
      </c>
      <c r="N31" s="256">
        <v>1</v>
      </c>
      <c r="O31" s="257" t="s">
        <v>526</v>
      </c>
      <c r="P31" s="258" t="s">
        <v>362</v>
      </c>
      <c r="Q31" s="258" t="s">
        <v>362</v>
      </c>
      <c r="R31" s="259" t="s">
        <v>379</v>
      </c>
      <c r="S31" s="259" t="s">
        <v>364</v>
      </c>
      <c r="T31" s="253">
        <v>0.3</v>
      </c>
      <c r="U31" s="259" t="s">
        <v>365</v>
      </c>
      <c r="V31" s="259" t="s">
        <v>366</v>
      </c>
      <c r="W31" s="259" t="s">
        <v>367</v>
      </c>
      <c r="X31" s="252" t="s">
        <v>376</v>
      </c>
      <c r="Y31" s="305">
        <v>0.56000000000000005</v>
      </c>
      <c r="Z31" s="254" t="s">
        <v>441</v>
      </c>
      <c r="AA31" s="253">
        <f t="shared" si="1"/>
        <v>0.2</v>
      </c>
      <c r="AB31" s="255" t="s">
        <v>434</v>
      </c>
      <c r="AC31" s="272" t="s">
        <v>368</v>
      </c>
      <c r="AD31" s="257" t="s">
        <v>527</v>
      </c>
      <c r="AE31" s="264" t="s">
        <v>528</v>
      </c>
      <c r="AF31" s="265" t="s">
        <v>371</v>
      </c>
      <c r="AG31" s="266" t="s">
        <v>372</v>
      </c>
      <c r="AH31" s="267"/>
      <c r="AI31" s="267"/>
    </row>
    <row r="32" spans="1:35" ht="76.5" x14ac:dyDescent="0.3">
      <c r="A32" s="256">
        <v>21</v>
      </c>
      <c r="B32" s="256" t="s">
        <v>529</v>
      </c>
      <c r="C32" s="257" t="s">
        <v>515</v>
      </c>
      <c r="D32" s="257" t="s">
        <v>530</v>
      </c>
      <c r="E32" s="257" t="s">
        <v>531</v>
      </c>
      <c r="F32" s="257" t="s">
        <v>532</v>
      </c>
      <c r="G32" s="265" t="s">
        <v>357</v>
      </c>
      <c r="H32" s="267">
        <v>2000</v>
      </c>
      <c r="I32" s="301" t="s">
        <v>457</v>
      </c>
      <c r="J32" s="253">
        <f t="shared" si="2"/>
        <v>0.8</v>
      </c>
      <c r="K32" s="254" t="s">
        <v>441</v>
      </c>
      <c r="L32" s="253">
        <f t="shared" si="0"/>
        <v>0.2</v>
      </c>
      <c r="M32" s="255" t="s">
        <v>434</v>
      </c>
      <c r="N32" s="256">
        <v>2</v>
      </c>
      <c r="O32" s="264" t="s">
        <v>533</v>
      </c>
      <c r="P32" s="256" t="s">
        <v>362</v>
      </c>
      <c r="Q32" s="256" t="s">
        <v>362</v>
      </c>
      <c r="R32" s="259" t="s">
        <v>422</v>
      </c>
      <c r="S32" s="259" t="s">
        <v>364</v>
      </c>
      <c r="T32" s="253">
        <v>0.4</v>
      </c>
      <c r="U32" s="259" t="s">
        <v>365</v>
      </c>
      <c r="V32" s="259" t="s">
        <v>366</v>
      </c>
      <c r="W32" s="259" t="s">
        <v>367</v>
      </c>
      <c r="X32" s="252" t="s">
        <v>376</v>
      </c>
      <c r="Y32" s="306">
        <v>0.48</v>
      </c>
      <c r="Z32" s="254" t="s">
        <v>441</v>
      </c>
      <c r="AA32" s="253">
        <f t="shared" si="1"/>
        <v>0.2</v>
      </c>
      <c r="AB32" s="255" t="s">
        <v>434</v>
      </c>
      <c r="AC32" s="272" t="s">
        <v>368</v>
      </c>
      <c r="AD32" s="257" t="s">
        <v>534</v>
      </c>
      <c r="AE32" s="265" t="s">
        <v>528</v>
      </c>
      <c r="AF32" s="265" t="s">
        <v>371</v>
      </c>
      <c r="AG32" s="266" t="s">
        <v>372</v>
      </c>
      <c r="AH32" s="267"/>
      <c r="AI32" s="267"/>
    </row>
    <row r="33" spans="1:35" ht="89.25" x14ac:dyDescent="0.3">
      <c r="A33" s="256">
        <v>22</v>
      </c>
      <c r="B33" s="256" t="s">
        <v>535</v>
      </c>
      <c r="C33" s="267" t="s">
        <v>536</v>
      </c>
      <c r="D33" s="264" t="s">
        <v>537</v>
      </c>
      <c r="E33" s="257" t="s">
        <v>538</v>
      </c>
      <c r="F33" s="257" t="s">
        <v>539</v>
      </c>
      <c r="G33" s="265" t="s">
        <v>357</v>
      </c>
      <c r="H33" s="267">
        <f>(3*12)+2+5+12</f>
        <v>55</v>
      </c>
      <c r="I33" s="252" t="s">
        <v>387</v>
      </c>
      <c r="J33" s="253">
        <f t="shared" si="2"/>
        <v>0.6</v>
      </c>
      <c r="K33" s="254" t="s">
        <v>441</v>
      </c>
      <c r="L33" s="253">
        <f t="shared" si="0"/>
        <v>0.2</v>
      </c>
      <c r="M33" s="255" t="s">
        <v>434</v>
      </c>
      <c r="N33" s="256">
        <v>1</v>
      </c>
      <c r="O33" s="303" t="s">
        <v>540</v>
      </c>
      <c r="P33" s="265" t="s">
        <v>362</v>
      </c>
      <c r="Q33" s="256" t="s">
        <v>362</v>
      </c>
      <c r="R33" s="259" t="s">
        <v>363</v>
      </c>
      <c r="S33" s="259" t="s">
        <v>364</v>
      </c>
      <c r="T33" s="281">
        <v>0.4</v>
      </c>
      <c r="U33" s="259" t="s">
        <v>365</v>
      </c>
      <c r="V33" s="259" t="s">
        <v>366</v>
      </c>
      <c r="W33" s="259" t="s">
        <v>367</v>
      </c>
      <c r="X33" s="252" t="s">
        <v>358</v>
      </c>
      <c r="Y33" s="253">
        <v>0.36</v>
      </c>
      <c r="Z33" s="254" t="s">
        <v>441</v>
      </c>
      <c r="AA33" s="253">
        <f t="shared" si="1"/>
        <v>0.2</v>
      </c>
      <c r="AB33" s="255" t="s">
        <v>434</v>
      </c>
      <c r="AC33" s="272" t="s">
        <v>368</v>
      </c>
      <c r="AD33" s="257" t="s">
        <v>541</v>
      </c>
      <c r="AE33" s="267" t="s">
        <v>542</v>
      </c>
      <c r="AF33" s="265" t="s">
        <v>371</v>
      </c>
      <c r="AG33" s="266" t="s">
        <v>372</v>
      </c>
      <c r="AH33" s="267"/>
      <c r="AI33" s="267"/>
    </row>
    <row r="34" spans="1:35" ht="86.25" x14ac:dyDescent="0.3">
      <c r="A34" s="256">
        <v>23</v>
      </c>
      <c r="B34" s="256" t="s">
        <v>543</v>
      </c>
      <c r="C34" s="257" t="s">
        <v>490</v>
      </c>
      <c r="D34" s="257" t="s">
        <v>544</v>
      </c>
      <c r="E34" s="257" t="s">
        <v>545</v>
      </c>
      <c r="F34" s="257" t="s">
        <v>546</v>
      </c>
      <c r="G34" s="265" t="s">
        <v>403</v>
      </c>
      <c r="H34" s="267">
        <v>15</v>
      </c>
      <c r="I34" s="252" t="s">
        <v>376</v>
      </c>
      <c r="J34" s="253">
        <f t="shared" si="2"/>
        <v>0.4</v>
      </c>
      <c r="K34" s="254" t="s">
        <v>388</v>
      </c>
      <c r="L34" s="253">
        <f t="shared" si="0"/>
        <v>0.8</v>
      </c>
      <c r="M34" s="255" t="s">
        <v>389</v>
      </c>
      <c r="N34" s="256">
        <v>2</v>
      </c>
      <c r="O34" s="264" t="s">
        <v>547</v>
      </c>
      <c r="P34" s="256" t="s">
        <v>362</v>
      </c>
      <c r="Q34" s="256" t="s">
        <v>362</v>
      </c>
      <c r="R34" s="259" t="s">
        <v>363</v>
      </c>
      <c r="S34" s="259" t="s">
        <v>364</v>
      </c>
      <c r="T34" s="281">
        <v>0.4</v>
      </c>
      <c r="U34" s="259" t="s">
        <v>365</v>
      </c>
      <c r="V34" s="259" t="s">
        <v>366</v>
      </c>
      <c r="W34" s="259" t="s">
        <v>391</v>
      </c>
      <c r="X34" s="252" t="s">
        <v>358</v>
      </c>
      <c r="Y34" s="253">
        <v>0.24</v>
      </c>
      <c r="Z34" s="254" t="s">
        <v>388</v>
      </c>
      <c r="AA34" s="253">
        <f t="shared" si="1"/>
        <v>0.8</v>
      </c>
      <c r="AB34" s="255" t="s">
        <v>389</v>
      </c>
      <c r="AC34" s="272" t="s">
        <v>368</v>
      </c>
      <c r="AD34" s="257" t="s">
        <v>548</v>
      </c>
      <c r="AE34" s="267" t="s">
        <v>542</v>
      </c>
      <c r="AF34" s="265" t="s">
        <v>371</v>
      </c>
      <c r="AG34" s="282" t="s">
        <v>407</v>
      </c>
      <c r="AH34" s="267"/>
      <c r="AI34" s="267"/>
    </row>
    <row r="35" spans="1:35" ht="86.25" x14ac:dyDescent="0.3">
      <c r="A35" s="256">
        <v>24</v>
      </c>
      <c r="B35" s="256" t="s">
        <v>549</v>
      </c>
      <c r="C35" s="257" t="s">
        <v>394</v>
      </c>
      <c r="D35" s="257" t="s">
        <v>550</v>
      </c>
      <c r="E35" s="257" t="s">
        <v>551</v>
      </c>
      <c r="F35" s="257" t="s">
        <v>552</v>
      </c>
      <c r="G35" s="265" t="s">
        <v>357</v>
      </c>
      <c r="H35" s="267">
        <f>2+1+12+1</f>
        <v>16</v>
      </c>
      <c r="I35" s="252" t="s">
        <v>376</v>
      </c>
      <c r="J35" s="253">
        <f t="shared" si="2"/>
        <v>0.4</v>
      </c>
      <c r="K35" s="254" t="s">
        <v>430</v>
      </c>
      <c r="L35" s="253">
        <f t="shared" si="0"/>
        <v>0.4</v>
      </c>
      <c r="M35" s="255" t="s">
        <v>434</v>
      </c>
      <c r="N35" s="256">
        <v>3</v>
      </c>
      <c r="O35" s="264" t="s">
        <v>553</v>
      </c>
      <c r="P35" s="256" t="s">
        <v>362</v>
      </c>
      <c r="Q35" s="256" t="s">
        <v>362</v>
      </c>
      <c r="R35" s="259" t="s">
        <v>363</v>
      </c>
      <c r="S35" s="259" t="s">
        <v>364</v>
      </c>
      <c r="T35" s="281">
        <v>0.4</v>
      </c>
      <c r="U35" s="259" t="s">
        <v>365</v>
      </c>
      <c r="V35" s="259" t="s">
        <v>366</v>
      </c>
      <c r="W35" s="259" t="s">
        <v>391</v>
      </c>
      <c r="X35" s="252" t="s">
        <v>358</v>
      </c>
      <c r="Y35" s="285">
        <v>0.36</v>
      </c>
      <c r="Z35" s="254" t="s">
        <v>430</v>
      </c>
      <c r="AA35" s="253">
        <f t="shared" si="1"/>
        <v>0.4</v>
      </c>
      <c r="AB35" s="255" t="s">
        <v>434</v>
      </c>
      <c r="AC35" s="272" t="s">
        <v>368</v>
      </c>
      <c r="AD35" s="286" t="s">
        <v>554</v>
      </c>
      <c r="AE35" s="267" t="s">
        <v>555</v>
      </c>
      <c r="AF35" s="265" t="s">
        <v>371</v>
      </c>
      <c r="AG35" s="266" t="s">
        <v>372</v>
      </c>
      <c r="AH35" s="267"/>
      <c r="AI35" s="267"/>
    </row>
    <row r="36" spans="1:35" ht="75.75" x14ac:dyDescent="0.3">
      <c r="A36" s="256">
        <v>25</v>
      </c>
      <c r="B36" s="256" t="s">
        <v>556</v>
      </c>
      <c r="C36" s="257" t="s">
        <v>490</v>
      </c>
      <c r="D36" s="257" t="s">
        <v>557</v>
      </c>
      <c r="E36" s="257" t="s">
        <v>558</v>
      </c>
      <c r="F36" s="257" t="s">
        <v>559</v>
      </c>
      <c r="G36" s="307" t="s">
        <v>403</v>
      </c>
      <c r="H36" s="271">
        <f>(365-52)*5</f>
        <v>1565</v>
      </c>
      <c r="I36" s="252" t="s">
        <v>457</v>
      </c>
      <c r="J36" s="253">
        <f t="shared" si="2"/>
        <v>0.8</v>
      </c>
      <c r="K36" s="254" t="s">
        <v>388</v>
      </c>
      <c r="L36" s="253">
        <f t="shared" si="0"/>
        <v>0.8</v>
      </c>
      <c r="M36" s="255" t="s">
        <v>389</v>
      </c>
      <c r="N36" s="267">
        <v>4</v>
      </c>
      <c r="O36" s="295" t="s">
        <v>560</v>
      </c>
      <c r="P36" s="290" t="s">
        <v>362</v>
      </c>
      <c r="Q36" s="267" t="s">
        <v>362</v>
      </c>
      <c r="R36" s="259" t="s">
        <v>363</v>
      </c>
      <c r="S36" s="259" t="s">
        <v>364</v>
      </c>
      <c r="T36" s="281">
        <v>0.4</v>
      </c>
      <c r="U36" s="259" t="s">
        <v>365</v>
      </c>
      <c r="V36" s="259" t="s">
        <v>366</v>
      </c>
      <c r="W36" s="259" t="s">
        <v>367</v>
      </c>
      <c r="X36" s="252" t="s">
        <v>358</v>
      </c>
      <c r="Y36" s="253">
        <v>0.36</v>
      </c>
      <c r="Z36" s="254" t="s">
        <v>388</v>
      </c>
      <c r="AA36" s="253">
        <f t="shared" si="1"/>
        <v>0.8</v>
      </c>
      <c r="AB36" s="255" t="s">
        <v>389</v>
      </c>
      <c r="AC36" s="272" t="s">
        <v>368</v>
      </c>
      <c r="AD36" s="286" t="s">
        <v>561</v>
      </c>
      <c r="AE36" s="267" t="s">
        <v>562</v>
      </c>
      <c r="AF36" s="265" t="s">
        <v>371</v>
      </c>
      <c r="AG36" s="282" t="s">
        <v>407</v>
      </c>
      <c r="AH36" s="267"/>
      <c r="AI36" s="267"/>
    </row>
    <row r="37" spans="1:35" ht="75.75" x14ac:dyDescent="0.3">
      <c r="A37" s="256">
        <v>26</v>
      </c>
      <c r="B37" s="256" t="s">
        <v>563</v>
      </c>
      <c r="C37" s="257" t="s">
        <v>564</v>
      </c>
      <c r="D37" s="264" t="s">
        <v>565</v>
      </c>
      <c r="E37" s="257" t="s">
        <v>566</v>
      </c>
      <c r="F37" s="257" t="s">
        <v>567</v>
      </c>
      <c r="G37" s="265" t="s">
        <v>357</v>
      </c>
      <c r="H37" s="267">
        <v>16</v>
      </c>
      <c r="I37" s="252" t="s">
        <v>376</v>
      </c>
      <c r="J37" s="253">
        <f t="shared" si="2"/>
        <v>0.4</v>
      </c>
      <c r="K37" s="254" t="s">
        <v>441</v>
      </c>
      <c r="L37" s="253">
        <f t="shared" si="0"/>
        <v>0.2</v>
      </c>
      <c r="M37" s="255" t="s">
        <v>434</v>
      </c>
      <c r="N37" s="256">
        <v>1</v>
      </c>
      <c r="O37" s="257" t="s">
        <v>568</v>
      </c>
      <c r="P37" s="265" t="s">
        <v>362</v>
      </c>
      <c r="Q37" s="256" t="s">
        <v>362</v>
      </c>
      <c r="R37" s="259" t="s">
        <v>363</v>
      </c>
      <c r="S37" s="259" t="s">
        <v>364</v>
      </c>
      <c r="T37" s="281">
        <v>0.4</v>
      </c>
      <c r="U37" s="259" t="s">
        <v>569</v>
      </c>
      <c r="V37" s="259" t="s">
        <v>570</v>
      </c>
      <c r="W37" s="259" t="s">
        <v>367</v>
      </c>
      <c r="X37" s="252" t="s">
        <v>358</v>
      </c>
      <c r="Y37" s="253">
        <v>0.24</v>
      </c>
      <c r="Z37" s="254" t="s">
        <v>441</v>
      </c>
      <c r="AA37" s="253">
        <f t="shared" si="1"/>
        <v>0.2</v>
      </c>
      <c r="AB37" s="255" t="s">
        <v>434</v>
      </c>
      <c r="AC37" s="272" t="s">
        <v>368</v>
      </c>
      <c r="AD37" s="257" t="s">
        <v>571</v>
      </c>
      <c r="AE37" s="267" t="s">
        <v>572</v>
      </c>
      <c r="AF37" s="265" t="s">
        <v>371</v>
      </c>
      <c r="AG37" s="266" t="s">
        <v>372</v>
      </c>
      <c r="AH37" s="267"/>
      <c r="AI37" s="267"/>
    </row>
    <row r="38" spans="1:35" ht="86.25" x14ac:dyDescent="0.3">
      <c r="A38" s="256">
        <v>27</v>
      </c>
      <c r="B38" s="256" t="s">
        <v>573</v>
      </c>
      <c r="C38" s="257" t="s">
        <v>574</v>
      </c>
      <c r="D38" s="257" t="s">
        <v>575</v>
      </c>
      <c r="E38" s="257" t="s">
        <v>576</v>
      </c>
      <c r="F38" s="257" t="s">
        <v>577</v>
      </c>
      <c r="G38" s="265" t="s">
        <v>403</v>
      </c>
      <c r="H38" s="267">
        <v>60</v>
      </c>
      <c r="I38" s="252" t="s">
        <v>387</v>
      </c>
      <c r="J38" s="253">
        <f t="shared" si="2"/>
        <v>0.6</v>
      </c>
      <c r="K38" s="254" t="s">
        <v>388</v>
      </c>
      <c r="L38" s="253">
        <f t="shared" si="0"/>
        <v>0.8</v>
      </c>
      <c r="M38" s="255" t="s">
        <v>389</v>
      </c>
      <c r="N38" s="256">
        <v>3</v>
      </c>
      <c r="O38" s="264" t="s">
        <v>578</v>
      </c>
      <c r="P38" s="256" t="s">
        <v>362</v>
      </c>
      <c r="Q38" s="256" t="s">
        <v>362</v>
      </c>
      <c r="R38" s="259" t="s">
        <v>363</v>
      </c>
      <c r="S38" s="259" t="s">
        <v>364</v>
      </c>
      <c r="T38" s="281">
        <v>0.4</v>
      </c>
      <c r="U38" s="259" t="s">
        <v>365</v>
      </c>
      <c r="V38" s="259" t="s">
        <v>366</v>
      </c>
      <c r="W38" s="259" t="s">
        <v>391</v>
      </c>
      <c r="X38" s="252" t="s">
        <v>358</v>
      </c>
      <c r="Y38" s="285">
        <v>0.36</v>
      </c>
      <c r="Z38" s="254" t="s">
        <v>388</v>
      </c>
      <c r="AA38" s="253">
        <f t="shared" si="1"/>
        <v>0.8</v>
      </c>
      <c r="AB38" s="255" t="s">
        <v>389</v>
      </c>
      <c r="AC38" s="272" t="s">
        <v>368</v>
      </c>
      <c r="AD38" s="286" t="s">
        <v>579</v>
      </c>
      <c r="AE38" s="267" t="s">
        <v>555</v>
      </c>
      <c r="AF38" s="265" t="s">
        <v>371</v>
      </c>
      <c r="AG38" s="282" t="s">
        <v>407</v>
      </c>
      <c r="AH38" s="267"/>
      <c r="AI38" s="267"/>
    </row>
    <row r="39" spans="1:35" ht="65.25" customHeight="1" x14ac:dyDescent="0.3">
      <c r="A39" s="601">
        <v>28</v>
      </c>
      <c r="B39" s="601" t="s">
        <v>580</v>
      </c>
      <c r="C39" s="630" t="s">
        <v>564</v>
      </c>
      <c r="D39" s="630" t="s">
        <v>581</v>
      </c>
      <c r="E39" s="630" t="s">
        <v>582</v>
      </c>
      <c r="F39" s="630" t="s">
        <v>583</v>
      </c>
      <c r="G39" s="607" t="s">
        <v>357</v>
      </c>
      <c r="H39" s="609">
        <v>600</v>
      </c>
      <c r="I39" s="642" t="s">
        <v>457</v>
      </c>
      <c r="J39" s="626">
        <f t="shared" si="2"/>
        <v>0.8</v>
      </c>
      <c r="K39" s="624" t="s">
        <v>377</v>
      </c>
      <c r="L39" s="626">
        <f>IF(K39="LEVE",20%,IF(K39="MENOR",40%,IF(K39="MODERADO",60%,IF(K39="MAYOR",80%,IF(K39="CATASTROFICO",100%,IF(I39="",""))))))</f>
        <v>0.6</v>
      </c>
      <c r="M39" s="628" t="s">
        <v>389</v>
      </c>
      <c r="N39" s="256">
        <v>1</v>
      </c>
      <c r="O39" s="264" t="s">
        <v>584</v>
      </c>
      <c r="P39" s="256" t="s">
        <v>362</v>
      </c>
      <c r="Q39" s="256" t="s">
        <v>362</v>
      </c>
      <c r="R39" s="259" t="s">
        <v>363</v>
      </c>
      <c r="S39" s="259" t="s">
        <v>364</v>
      </c>
      <c r="T39" s="281">
        <v>0.4</v>
      </c>
      <c r="U39" s="259" t="s">
        <v>365</v>
      </c>
      <c r="V39" s="259" t="s">
        <v>366</v>
      </c>
      <c r="W39" s="259" t="s">
        <v>391</v>
      </c>
      <c r="X39" s="642" t="s">
        <v>376</v>
      </c>
      <c r="Y39" s="253">
        <v>0.48</v>
      </c>
      <c r="Z39" s="624" t="s">
        <v>377</v>
      </c>
      <c r="AA39" s="626">
        <f t="shared" si="1"/>
        <v>0.6</v>
      </c>
      <c r="AB39" s="628" t="s">
        <v>389</v>
      </c>
      <c r="AC39" s="272" t="s">
        <v>368</v>
      </c>
      <c r="AD39" s="264" t="s">
        <v>585</v>
      </c>
      <c r="AE39" s="264" t="s">
        <v>586</v>
      </c>
      <c r="AF39" s="265" t="s">
        <v>371</v>
      </c>
      <c r="AG39" s="266" t="s">
        <v>372</v>
      </c>
      <c r="AH39" s="267"/>
      <c r="AI39" s="267"/>
    </row>
    <row r="40" spans="1:35" ht="81" customHeight="1" x14ac:dyDescent="0.3">
      <c r="A40" s="602"/>
      <c r="B40" s="602"/>
      <c r="C40" s="633"/>
      <c r="D40" s="633"/>
      <c r="E40" s="633"/>
      <c r="F40" s="633"/>
      <c r="G40" s="608"/>
      <c r="H40" s="610"/>
      <c r="I40" s="643"/>
      <c r="J40" s="627"/>
      <c r="K40" s="637"/>
      <c r="L40" s="627"/>
      <c r="M40" s="629"/>
      <c r="N40" s="256">
        <v>2</v>
      </c>
      <c r="O40" s="264" t="s">
        <v>587</v>
      </c>
      <c r="P40" s="256" t="s">
        <v>362</v>
      </c>
      <c r="Q40" s="256" t="s">
        <v>362</v>
      </c>
      <c r="R40" s="259" t="s">
        <v>363</v>
      </c>
      <c r="S40" s="259" t="s">
        <v>364</v>
      </c>
      <c r="T40" s="281">
        <v>0.3</v>
      </c>
      <c r="U40" s="259" t="s">
        <v>365</v>
      </c>
      <c r="V40" s="259" t="s">
        <v>366</v>
      </c>
      <c r="W40" s="259" t="s">
        <v>391</v>
      </c>
      <c r="X40" s="643"/>
      <c r="Y40" s="253">
        <v>0.48</v>
      </c>
      <c r="Z40" s="637"/>
      <c r="AA40" s="627"/>
      <c r="AB40" s="629"/>
      <c r="AC40" s="272" t="s">
        <v>368</v>
      </c>
      <c r="AD40" s="264" t="s">
        <v>588</v>
      </c>
      <c r="AE40" s="264" t="s">
        <v>589</v>
      </c>
      <c r="AF40" s="265" t="s">
        <v>371</v>
      </c>
      <c r="AG40" s="266" t="s">
        <v>372</v>
      </c>
      <c r="AH40" s="267"/>
      <c r="AI40" s="267"/>
    </row>
    <row r="41" spans="1:35" ht="81" customHeight="1" x14ac:dyDescent="0.3">
      <c r="A41" s="308">
        <v>29</v>
      </c>
      <c r="B41" s="308" t="s">
        <v>590</v>
      </c>
      <c r="C41" s="257" t="s">
        <v>564</v>
      </c>
      <c r="D41" s="257" t="s">
        <v>591</v>
      </c>
      <c r="E41" s="257" t="s">
        <v>592</v>
      </c>
      <c r="F41" s="257" t="s">
        <v>593</v>
      </c>
      <c r="G41" s="307" t="s">
        <v>357</v>
      </c>
      <c r="H41" s="271">
        <v>12</v>
      </c>
      <c r="I41" s="252" t="s">
        <v>376</v>
      </c>
      <c r="J41" s="253">
        <f t="shared" ref="J41" si="3">IF(I41="MUY BAJA",20%,IF(I41="BAJA",40%,IF(I41="MEDIA",60%,IF(I41="ALTA",80%,IF(I41="MUY ALTA",100%,IF(I41="",""))))))</f>
        <v>0.4</v>
      </c>
      <c r="K41" s="254" t="s">
        <v>430</v>
      </c>
      <c r="L41" s="253">
        <f t="shared" ref="L41:L43" si="4">IF(K41="LEVE",20%,IF(K41="MENOR",40%,IF(K41="MODERADO",60%,IF(K41="MAYOR",80%,IF(K41="CATASTROFICO",100%,IF(I41="",""))))))</f>
        <v>0.4</v>
      </c>
      <c r="M41" s="255" t="s">
        <v>434</v>
      </c>
      <c r="N41" s="256">
        <v>3</v>
      </c>
      <c r="O41" s="295" t="s">
        <v>594</v>
      </c>
      <c r="P41" s="290" t="s">
        <v>362</v>
      </c>
      <c r="Q41" s="267" t="s">
        <v>362</v>
      </c>
      <c r="R41" s="259" t="s">
        <v>379</v>
      </c>
      <c r="S41" s="259" t="s">
        <v>364</v>
      </c>
      <c r="T41" s="281">
        <v>0.3</v>
      </c>
      <c r="U41" s="259" t="s">
        <v>365</v>
      </c>
      <c r="V41" s="259" t="s">
        <v>366</v>
      </c>
      <c r="W41" s="259" t="s">
        <v>367</v>
      </c>
      <c r="X41" s="252" t="s">
        <v>358</v>
      </c>
      <c r="Y41" s="253">
        <v>0.48</v>
      </c>
      <c r="Z41" s="254" t="s">
        <v>430</v>
      </c>
      <c r="AA41" s="253">
        <f t="shared" ref="AA41:AA43" si="5">IF(Z41="LEVE",20%,IF(Z41="MENOR",40%,IF(Z41="MODERADO",60%,IF(Z41="MAYOR",80%,IF(Z41="CATASTROFICO",100%,IF(Z41="",""))))))</f>
        <v>0.4</v>
      </c>
      <c r="AB41" s="255" t="s">
        <v>434</v>
      </c>
      <c r="AC41" s="272" t="s">
        <v>368</v>
      </c>
      <c r="AD41" s="257" t="s">
        <v>595</v>
      </c>
      <c r="AE41" s="264" t="s">
        <v>596</v>
      </c>
      <c r="AF41" s="265" t="s">
        <v>371</v>
      </c>
      <c r="AG41" s="266" t="s">
        <v>372</v>
      </c>
      <c r="AH41" s="267"/>
      <c r="AI41" s="267"/>
    </row>
    <row r="42" spans="1:35" ht="81" customHeight="1" x14ac:dyDescent="0.3">
      <c r="A42" s="308">
        <v>30</v>
      </c>
      <c r="B42" s="308" t="s">
        <v>597</v>
      </c>
      <c r="C42" s="257" t="s">
        <v>564</v>
      </c>
      <c r="D42" s="303" t="s">
        <v>598</v>
      </c>
      <c r="E42" s="303" t="s">
        <v>599</v>
      </c>
      <c r="F42" s="303" t="s">
        <v>600</v>
      </c>
      <c r="G42" s="307" t="s">
        <v>357</v>
      </c>
      <c r="H42" s="271">
        <v>2</v>
      </c>
      <c r="I42" s="252" t="s">
        <v>358</v>
      </c>
      <c r="J42" s="253">
        <f>IF(I42="MUY BAJA",20%,IF(I42="BAJA",40%,IF(I42="MEDIA",60%,IF(I42="ALTA",80%,IF(I42="MUY ALTA",100%,IF(I42="",""))))))</f>
        <v>0.2</v>
      </c>
      <c r="K42" s="254" t="s">
        <v>430</v>
      </c>
      <c r="L42" s="253">
        <f t="shared" si="4"/>
        <v>0.4</v>
      </c>
      <c r="M42" s="255" t="s">
        <v>434</v>
      </c>
      <c r="N42" s="256">
        <v>4</v>
      </c>
      <c r="O42" s="295" t="s">
        <v>601</v>
      </c>
      <c r="P42" s="267" t="s">
        <v>362</v>
      </c>
      <c r="Q42" s="267" t="s">
        <v>362</v>
      </c>
      <c r="R42" s="259" t="s">
        <v>363</v>
      </c>
      <c r="S42" s="259" t="s">
        <v>364</v>
      </c>
      <c r="T42" s="281">
        <v>0.4</v>
      </c>
      <c r="U42" s="259" t="s">
        <v>365</v>
      </c>
      <c r="V42" s="259" t="s">
        <v>366</v>
      </c>
      <c r="W42" s="259" t="s">
        <v>391</v>
      </c>
      <c r="X42" s="252" t="s">
        <v>358</v>
      </c>
      <c r="Y42" s="253">
        <v>0.28000000000000003</v>
      </c>
      <c r="Z42" s="254" t="s">
        <v>430</v>
      </c>
      <c r="AA42" s="253">
        <f t="shared" si="5"/>
        <v>0.4</v>
      </c>
      <c r="AB42" s="255" t="s">
        <v>434</v>
      </c>
      <c r="AC42" s="272" t="s">
        <v>368</v>
      </c>
      <c r="AD42" s="257" t="s">
        <v>602</v>
      </c>
      <c r="AE42" s="264" t="s">
        <v>603</v>
      </c>
      <c r="AF42" s="265" t="s">
        <v>371</v>
      </c>
      <c r="AG42" s="266" t="s">
        <v>372</v>
      </c>
      <c r="AH42" s="267"/>
      <c r="AI42" s="267"/>
    </row>
    <row r="43" spans="1:35" ht="81" customHeight="1" x14ac:dyDescent="0.3">
      <c r="A43" s="308">
        <v>31</v>
      </c>
      <c r="B43" s="308" t="s">
        <v>604</v>
      </c>
      <c r="C43" s="257" t="s">
        <v>461</v>
      </c>
      <c r="D43" s="303" t="s">
        <v>605</v>
      </c>
      <c r="E43" s="257" t="s">
        <v>606</v>
      </c>
      <c r="F43" s="309" t="s">
        <v>607</v>
      </c>
      <c r="G43" s="307" t="s">
        <v>357</v>
      </c>
      <c r="H43" s="271">
        <f>2*12</f>
        <v>24</v>
      </c>
      <c r="I43" s="252" t="s">
        <v>376</v>
      </c>
      <c r="J43" s="253">
        <f t="shared" ref="J43:J47" si="6">IF(I43="MUY BAJA",20%,IF(I43="BAJA",40%,IF(I43="MEDIA",60%,IF(I43="ALTA",80%,IF(I43="MUY ALTA",100%,IF(I43="",""))))))</f>
        <v>0.4</v>
      </c>
      <c r="K43" s="254" t="s">
        <v>441</v>
      </c>
      <c r="L43" s="253">
        <f t="shared" si="4"/>
        <v>0.2</v>
      </c>
      <c r="M43" s="255" t="s">
        <v>434</v>
      </c>
      <c r="N43" s="256">
        <v>5</v>
      </c>
      <c r="O43" s="295" t="s">
        <v>608</v>
      </c>
      <c r="P43" s="267" t="s">
        <v>362</v>
      </c>
      <c r="Q43" s="267" t="s">
        <v>362</v>
      </c>
      <c r="R43" s="259" t="s">
        <v>379</v>
      </c>
      <c r="S43" s="259" t="s">
        <v>364</v>
      </c>
      <c r="T43" s="310">
        <v>0.3</v>
      </c>
      <c r="U43" s="259" t="s">
        <v>365</v>
      </c>
      <c r="V43" s="259" t="s">
        <v>366</v>
      </c>
      <c r="W43" s="259" t="s">
        <v>391</v>
      </c>
      <c r="X43" s="252" t="s">
        <v>358</v>
      </c>
      <c r="Y43" s="304">
        <v>0.12</v>
      </c>
      <c r="Z43" s="254" t="s">
        <v>441</v>
      </c>
      <c r="AA43" s="253">
        <f t="shared" si="5"/>
        <v>0.2</v>
      </c>
      <c r="AB43" s="255" t="s">
        <v>434</v>
      </c>
      <c r="AC43" s="272" t="s">
        <v>368</v>
      </c>
      <c r="AD43" s="267" t="s">
        <v>609</v>
      </c>
      <c r="AE43" s="264" t="s">
        <v>610</v>
      </c>
      <c r="AF43" s="265" t="s">
        <v>371</v>
      </c>
      <c r="AG43" s="266" t="s">
        <v>372</v>
      </c>
      <c r="AH43" s="267"/>
      <c r="AI43" s="267"/>
    </row>
    <row r="44" spans="1:35" ht="89.25" x14ac:dyDescent="0.3">
      <c r="A44" s="256">
        <v>32</v>
      </c>
      <c r="B44" s="256" t="s">
        <v>611</v>
      </c>
      <c r="C44" s="311" t="s">
        <v>612</v>
      </c>
      <c r="D44" s="312" t="s">
        <v>613</v>
      </c>
      <c r="E44" s="313" t="s">
        <v>614</v>
      </c>
      <c r="F44" s="312" t="s">
        <v>615</v>
      </c>
      <c r="G44" s="250" t="s">
        <v>357</v>
      </c>
      <c r="H44" s="251">
        <v>8</v>
      </c>
      <c r="I44" s="252" t="s">
        <v>376</v>
      </c>
      <c r="J44" s="314">
        <f t="shared" si="6"/>
        <v>0.4</v>
      </c>
      <c r="K44" s="254" t="s">
        <v>388</v>
      </c>
      <c r="L44" s="253">
        <f t="shared" ref="L44:L47" si="7">IF(K44="LEVE",20%,IF(K44="MENOR",40%,IF(K44="MODERADO",60%,IF(K44="MAYOR",80%,IF(K44="CATASTRÓFICO",100%,IF(I44="",""))))))</f>
        <v>0.8</v>
      </c>
      <c r="M44" s="255" t="s">
        <v>389</v>
      </c>
      <c r="N44" s="256">
        <v>1</v>
      </c>
      <c r="O44" s="257" t="s">
        <v>616</v>
      </c>
      <c r="P44" s="258" t="s">
        <v>362</v>
      </c>
      <c r="Q44" s="258" t="s">
        <v>362</v>
      </c>
      <c r="R44" s="259" t="s">
        <v>363</v>
      </c>
      <c r="S44" s="259" t="s">
        <v>364</v>
      </c>
      <c r="T44" s="253">
        <v>0.4</v>
      </c>
      <c r="U44" s="259" t="s">
        <v>365</v>
      </c>
      <c r="V44" s="259" t="s">
        <v>366</v>
      </c>
      <c r="W44" s="259" t="s">
        <v>367</v>
      </c>
      <c r="X44" s="252" t="s">
        <v>376</v>
      </c>
      <c r="Y44" s="253">
        <v>0.28000000000000003</v>
      </c>
      <c r="Z44" s="254" t="s">
        <v>388</v>
      </c>
      <c r="AA44" s="253">
        <f t="shared" si="1"/>
        <v>0.8</v>
      </c>
      <c r="AB44" s="255" t="s">
        <v>389</v>
      </c>
      <c r="AC44" s="272" t="s">
        <v>368</v>
      </c>
      <c r="AD44" s="286" t="s">
        <v>617</v>
      </c>
      <c r="AE44" s="295" t="s">
        <v>618</v>
      </c>
      <c r="AF44" s="265" t="s">
        <v>371</v>
      </c>
      <c r="AG44" s="282" t="s">
        <v>372</v>
      </c>
      <c r="AH44" s="267"/>
      <c r="AI44" s="267"/>
    </row>
    <row r="45" spans="1:35" ht="178.5" x14ac:dyDescent="0.3">
      <c r="A45" s="256">
        <v>33</v>
      </c>
      <c r="B45" s="256" t="s">
        <v>619</v>
      </c>
      <c r="C45" s="286" t="s">
        <v>620</v>
      </c>
      <c r="D45" s="297" t="s">
        <v>621</v>
      </c>
      <c r="E45" s="297" t="s">
        <v>622</v>
      </c>
      <c r="F45" s="297" t="s">
        <v>623</v>
      </c>
      <c r="G45" s="265" t="s">
        <v>357</v>
      </c>
      <c r="H45" s="267">
        <f>5*12</f>
        <v>60</v>
      </c>
      <c r="I45" s="252" t="s">
        <v>387</v>
      </c>
      <c r="J45" s="314">
        <f t="shared" si="6"/>
        <v>0.6</v>
      </c>
      <c r="K45" s="254" t="s">
        <v>441</v>
      </c>
      <c r="L45" s="253">
        <f t="shared" si="7"/>
        <v>0.2</v>
      </c>
      <c r="M45" s="255" t="s">
        <v>434</v>
      </c>
      <c r="N45" s="256">
        <v>2</v>
      </c>
      <c r="O45" s="264" t="s">
        <v>624</v>
      </c>
      <c r="P45" s="256" t="s">
        <v>362</v>
      </c>
      <c r="Q45" s="256" t="s">
        <v>362</v>
      </c>
      <c r="R45" s="259" t="s">
        <v>422</v>
      </c>
      <c r="S45" s="259" t="s">
        <v>364</v>
      </c>
      <c r="T45" s="253">
        <v>0.3</v>
      </c>
      <c r="U45" s="259" t="s">
        <v>365</v>
      </c>
      <c r="V45" s="259" t="s">
        <v>366</v>
      </c>
      <c r="W45" s="259" t="s">
        <v>367</v>
      </c>
      <c r="X45" s="252" t="s">
        <v>387</v>
      </c>
      <c r="Y45" s="253">
        <v>0.36</v>
      </c>
      <c r="Z45" s="254" t="s">
        <v>441</v>
      </c>
      <c r="AA45" s="253">
        <f t="shared" si="1"/>
        <v>0.2</v>
      </c>
      <c r="AB45" s="255" t="s">
        <v>434</v>
      </c>
      <c r="AC45" s="272" t="s">
        <v>368</v>
      </c>
      <c r="AD45" s="286" t="s">
        <v>625</v>
      </c>
      <c r="AE45" s="267" t="s">
        <v>626</v>
      </c>
      <c r="AF45" s="265" t="s">
        <v>371</v>
      </c>
      <c r="AG45" s="282" t="s">
        <v>372</v>
      </c>
      <c r="AH45" s="267"/>
      <c r="AI45" s="267"/>
    </row>
    <row r="46" spans="1:35" ht="86.25" x14ac:dyDescent="0.3">
      <c r="A46" s="248">
        <v>34</v>
      </c>
      <c r="B46" s="256" t="s">
        <v>627</v>
      </c>
      <c r="C46" s="286" t="s">
        <v>628</v>
      </c>
      <c r="D46" s="297" t="s">
        <v>629</v>
      </c>
      <c r="E46" s="297" t="s">
        <v>630</v>
      </c>
      <c r="F46" s="297" t="s">
        <v>631</v>
      </c>
      <c r="G46" s="265" t="s">
        <v>357</v>
      </c>
      <c r="H46" s="267">
        <v>32</v>
      </c>
      <c r="I46" s="252" t="s">
        <v>387</v>
      </c>
      <c r="J46" s="314">
        <f t="shared" si="6"/>
        <v>0.6</v>
      </c>
      <c r="K46" s="254" t="s">
        <v>388</v>
      </c>
      <c r="L46" s="253">
        <f t="shared" si="7"/>
        <v>0.8</v>
      </c>
      <c r="M46" s="255" t="s">
        <v>389</v>
      </c>
      <c r="N46" s="256">
        <v>3</v>
      </c>
      <c r="O46" s="264" t="s">
        <v>632</v>
      </c>
      <c r="P46" s="256" t="s">
        <v>362</v>
      </c>
      <c r="Q46" s="256" t="s">
        <v>362</v>
      </c>
      <c r="R46" s="259" t="s">
        <v>379</v>
      </c>
      <c r="S46" s="259" t="s">
        <v>364</v>
      </c>
      <c r="T46" s="315">
        <v>0.4</v>
      </c>
      <c r="U46" s="259" t="s">
        <v>365</v>
      </c>
      <c r="V46" s="259" t="s">
        <v>366</v>
      </c>
      <c r="W46" s="259" t="s">
        <v>391</v>
      </c>
      <c r="X46" s="252" t="s">
        <v>376</v>
      </c>
      <c r="Y46" s="299">
        <v>0.36</v>
      </c>
      <c r="Z46" s="254" t="s">
        <v>388</v>
      </c>
      <c r="AA46" s="253">
        <f t="shared" si="1"/>
        <v>0.8</v>
      </c>
      <c r="AB46" s="255" t="s">
        <v>389</v>
      </c>
      <c r="AC46" s="272" t="s">
        <v>368</v>
      </c>
      <c r="AD46" s="264" t="s">
        <v>633</v>
      </c>
      <c r="AE46" s="267" t="s">
        <v>634</v>
      </c>
      <c r="AF46" s="265" t="s">
        <v>371</v>
      </c>
      <c r="AG46" s="282" t="s">
        <v>372</v>
      </c>
      <c r="AH46" s="267"/>
      <c r="AI46" s="267"/>
    </row>
    <row r="47" spans="1:35" ht="82.5" x14ac:dyDescent="0.3">
      <c r="A47" s="308">
        <v>35</v>
      </c>
      <c r="B47" s="256" t="s">
        <v>635</v>
      </c>
      <c r="C47" s="286" t="s">
        <v>628</v>
      </c>
      <c r="D47" s="257" t="s">
        <v>636</v>
      </c>
      <c r="E47" s="257" t="s">
        <v>637</v>
      </c>
      <c r="F47" s="257" t="s">
        <v>638</v>
      </c>
      <c r="G47" s="265" t="s">
        <v>639</v>
      </c>
      <c r="H47" s="267">
        <f>816</f>
        <v>816</v>
      </c>
      <c r="I47" s="252" t="s">
        <v>457</v>
      </c>
      <c r="J47" s="314">
        <f t="shared" si="6"/>
        <v>0.8</v>
      </c>
      <c r="K47" s="254" t="s">
        <v>388</v>
      </c>
      <c r="L47" s="253">
        <f t="shared" si="7"/>
        <v>0.8</v>
      </c>
      <c r="M47" s="255" t="s">
        <v>389</v>
      </c>
      <c r="N47" s="267">
        <v>4</v>
      </c>
      <c r="O47" s="295" t="s">
        <v>640</v>
      </c>
      <c r="P47" s="267" t="s">
        <v>362</v>
      </c>
      <c r="Q47" s="267" t="s">
        <v>362</v>
      </c>
      <c r="R47" s="259" t="s">
        <v>363</v>
      </c>
      <c r="S47" s="259" t="s">
        <v>641</v>
      </c>
      <c r="T47" s="285">
        <v>0.5</v>
      </c>
      <c r="U47" s="259" t="s">
        <v>365</v>
      </c>
      <c r="V47" s="259" t="s">
        <v>366</v>
      </c>
      <c r="W47" s="259" t="s">
        <v>367</v>
      </c>
      <c r="X47" s="252" t="s">
        <v>376</v>
      </c>
      <c r="Y47" s="253">
        <v>0.4</v>
      </c>
      <c r="Z47" s="254" t="s">
        <v>388</v>
      </c>
      <c r="AA47" s="253">
        <f t="shared" si="1"/>
        <v>0.8</v>
      </c>
      <c r="AB47" s="255" t="s">
        <v>389</v>
      </c>
      <c r="AC47" s="272" t="s">
        <v>368</v>
      </c>
      <c r="AD47" s="286" t="s">
        <v>642</v>
      </c>
      <c r="AE47" s="267" t="s">
        <v>643</v>
      </c>
      <c r="AF47" s="265" t="s">
        <v>371</v>
      </c>
      <c r="AG47" s="282" t="s">
        <v>407</v>
      </c>
      <c r="AH47" s="267"/>
      <c r="AI47" s="267"/>
    </row>
    <row r="48" spans="1:35" ht="91.5" customHeight="1" x14ac:dyDescent="0.3">
      <c r="A48" s="601">
        <v>36</v>
      </c>
      <c r="B48" s="601" t="s">
        <v>644</v>
      </c>
      <c r="C48" s="603" t="s">
        <v>353</v>
      </c>
      <c r="D48" s="630" t="s">
        <v>645</v>
      </c>
      <c r="E48" s="630" t="s">
        <v>646</v>
      </c>
      <c r="F48" s="630" t="s">
        <v>647</v>
      </c>
      <c r="G48" s="607" t="s">
        <v>403</v>
      </c>
      <c r="H48" s="609">
        <v>100</v>
      </c>
      <c r="I48" s="642" t="s">
        <v>387</v>
      </c>
      <c r="J48" s="626">
        <f>IF(I48="MUY BAJA",20%,IF(I48="BAJA",40%,IF(I48="MEDIA",60%,IF(I48="ALTA",80%,IF(I48="MUY ALTA",100%,IF(I48="",""))))))</f>
        <v>0.6</v>
      </c>
      <c r="K48" s="624" t="s">
        <v>359</v>
      </c>
      <c r="L48" s="626">
        <f>IF(K48="LEVE",20%,IF(K48="MENOR",40%,IF(K48="MODERADO",60%,IF(K48="MAYOR",80%,IF(K48="CATASTRÓFICO",100%,IF(I48="",""))))))</f>
        <v>1</v>
      </c>
      <c r="M48" s="628" t="s">
        <v>360</v>
      </c>
      <c r="N48" s="256">
        <v>1</v>
      </c>
      <c r="O48" s="257" t="s">
        <v>648</v>
      </c>
      <c r="P48" s="258" t="s">
        <v>362</v>
      </c>
      <c r="Q48" s="258" t="s">
        <v>362</v>
      </c>
      <c r="R48" s="259" t="s">
        <v>363</v>
      </c>
      <c r="S48" s="259" t="s">
        <v>364</v>
      </c>
      <c r="T48" s="253">
        <v>0.4</v>
      </c>
      <c r="U48" s="259" t="s">
        <v>365</v>
      </c>
      <c r="V48" s="259" t="s">
        <v>366</v>
      </c>
      <c r="W48" s="259" t="s">
        <v>367</v>
      </c>
      <c r="X48" s="642" t="s">
        <v>387</v>
      </c>
      <c r="Y48" s="260">
        <v>0.36</v>
      </c>
      <c r="Z48" s="644" t="s">
        <v>359</v>
      </c>
      <c r="AA48" s="626">
        <f>IF(Z48="LEVE",20%,IF(Z48="MENOR",40%,IF(Z48="MODERADO",60%,IF(Z48="MAYOR",80%,IF(Z48="CATASTRÓFICO",100%,IF(X48="",""))))))</f>
        <v>1</v>
      </c>
      <c r="AB48" s="628" t="s">
        <v>360</v>
      </c>
      <c r="AC48" s="638" t="s">
        <v>368</v>
      </c>
      <c r="AD48" s="286" t="s">
        <v>649</v>
      </c>
      <c r="AE48" s="316" t="s">
        <v>650</v>
      </c>
      <c r="AF48" s="265" t="s">
        <v>371</v>
      </c>
      <c r="AG48" s="640" t="s">
        <v>407</v>
      </c>
      <c r="AH48" s="267"/>
      <c r="AI48" s="267"/>
    </row>
    <row r="49" spans="1:35" ht="78" customHeight="1" x14ac:dyDescent="0.3">
      <c r="A49" s="602"/>
      <c r="B49" s="602"/>
      <c r="C49" s="604"/>
      <c r="D49" s="633"/>
      <c r="E49" s="633"/>
      <c r="F49" s="633"/>
      <c r="G49" s="608"/>
      <c r="H49" s="610"/>
      <c r="I49" s="643"/>
      <c r="J49" s="627"/>
      <c r="K49" s="625"/>
      <c r="L49" s="627"/>
      <c r="M49" s="629"/>
      <c r="N49" s="256">
        <v>2</v>
      </c>
      <c r="O49" s="257" t="s">
        <v>651</v>
      </c>
      <c r="P49" s="258" t="s">
        <v>362</v>
      </c>
      <c r="Q49" s="258" t="s">
        <v>362</v>
      </c>
      <c r="R49" s="259" t="s">
        <v>363</v>
      </c>
      <c r="S49" s="259" t="s">
        <v>364</v>
      </c>
      <c r="T49" s="253">
        <v>0.4</v>
      </c>
      <c r="U49" s="259" t="s">
        <v>365</v>
      </c>
      <c r="V49" s="259" t="s">
        <v>366</v>
      </c>
      <c r="W49" s="259" t="s">
        <v>367</v>
      </c>
      <c r="X49" s="643"/>
      <c r="Y49" s="260">
        <v>0.216</v>
      </c>
      <c r="Z49" s="645"/>
      <c r="AA49" s="627"/>
      <c r="AB49" s="629"/>
      <c r="AC49" s="639"/>
      <c r="AD49" s="286" t="s">
        <v>652</v>
      </c>
      <c r="AE49" s="316" t="s">
        <v>650</v>
      </c>
      <c r="AF49" s="265" t="s">
        <v>371</v>
      </c>
      <c r="AG49" s="641"/>
      <c r="AH49" s="267"/>
      <c r="AI49" s="267"/>
    </row>
    <row r="50" spans="1:35" ht="68.25" customHeight="1" x14ac:dyDescent="0.3">
      <c r="A50" s="248">
        <v>37</v>
      </c>
      <c r="B50" s="256" t="s">
        <v>653</v>
      </c>
      <c r="C50" s="257" t="s">
        <v>353</v>
      </c>
      <c r="D50" s="257" t="s">
        <v>654</v>
      </c>
      <c r="E50" s="257" t="s">
        <v>655</v>
      </c>
      <c r="F50" s="257" t="s">
        <v>656</v>
      </c>
      <c r="G50" s="265" t="s">
        <v>403</v>
      </c>
      <c r="H50" s="267">
        <v>24</v>
      </c>
      <c r="I50" s="252" t="s">
        <v>376</v>
      </c>
      <c r="J50" s="314">
        <f>IF(I50="MUY BAJA",20%,IF(I50="BAJA",40%,IF(I50="MEDIA",60%,IF(I50="ALTA",80%,IF(I50="MUY ALTA",100%,IF(I50="",""))))))</f>
        <v>0.4</v>
      </c>
      <c r="K50" s="254" t="s">
        <v>359</v>
      </c>
      <c r="L50" s="253">
        <f>IF(K50="LEVE",20%,IF(K50="MENOR",40%,IF(K50="MODERADO",60%,IF(K50="MAYOR",80%,IF(K50="CATASTRÓFICO",100%,IF(I50="",""))))))</f>
        <v>1</v>
      </c>
      <c r="M50" s="255" t="s">
        <v>360</v>
      </c>
      <c r="N50" s="256">
        <v>3</v>
      </c>
      <c r="O50" s="264" t="s">
        <v>657</v>
      </c>
      <c r="P50" s="256" t="s">
        <v>362</v>
      </c>
      <c r="Q50" s="256" t="s">
        <v>362</v>
      </c>
      <c r="R50" s="259" t="s">
        <v>422</v>
      </c>
      <c r="S50" s="259" t="s">
        <v>364</v>
      </c>
      <c r="T50" s="253">
        <v>0.4</v>
      </c>
      <c r="U50" s="259" t="s">
        <v>365</v>
      </c>
      <c r="V50" s="259" t="s">
        <v>366</v>
      </c>
      <c r="W50" s="259" t="s">
        <v>367</v>
      </c>
      <c r="X50" s="252" t="s">
        <v>376</v>
      </c>
      <c r="Y50" s="253">
        <v>0.36</v>
      </c>
      <c r="Z50" s="317" t="s">
        <v>359</v>
      </c>
      <c r="AA50" s="253">
        <f>IF(Z50="LEVE",20%,IF(Z50="MENOR",40%,IF(Z50="MODERADO",60%,IF(Z50="MAYOR",80%,IF(Z50="CATASTRÓFICO",100%,IF(X50="",""))))))</f>
        <v>1</v>
      </c>
      <c r="AB50" s="255" t="s">
        <v>360</v>
      </c>
      <c r="AC50" s="272" t="s">
        <v>368</v>
      </c>
      <c r="AD50" s="286" t="s">
        <v>658</v>
      </c>
      <c r="AE50" s="316" t="s">
        <v>659</v>
      </c>
      <c r="AF50" s="265" t="s">
        <v>371</v>
      </c>
      <c r="AG50" s="282" t="s">
        <v>407</v>
      </c>
      <c r="AH50" s="267"/>
      <c r="AI50" s="267"/>
    </row>
    <row r="51" spans="1:35" ht="99" customHeight="1" x14ac:dyDescent="0.3">
      <c r="A51" s="601">
        <v>38</v>
      </c>
      <c r="B51" s="601" t="s">
        <v>660</v>
      </c>
      <c r="C51" s="630" t="s">
        <v>353</v>
      </c>
      <c r="D51" s="630" t="s">
        <v>661</v>
      </c>
      <c r="E51" s="630" t="s">
        <v>662</v>
      </c>
      <c r="F51" s="630" t="s">
        <v>663</v>
      </c>
      <c r="G51" s="607" t="s">
        <v>486</v>
      </c>
      <c r="H51" s="609">
        <v>100</v>
      </c>
      <c r="I51" s="642" t="s">
        <v>387</v>
      </c>
      <c r="J51" s="626">
        <f>IF(I51="MUY BAJA",20%,IF(I51="BAJA",40%,IF(I51="MEDIA",60%,IF(I51="ALTA",80%,IF(I51="MUY ALTA",100%,IF(I51="",""))))))</f>
        <v>0.6</v>
      </c>
      <c r="K51" s="624" t="s">
        <v>359</v>
      </c>
      <c r="L51" s="626">
        <f>IF(K51="LEVE",20%,IF(K51="MENOR",40%,IF(K51="MODERADO",60%,IF(K51="MAYOR",80%,IF(K51="CATASTRÓFICO",100%,IF(I51="",""))))))</f>
        <v>1</v>
      </c>
      <c r="M51" s="628" t="s">
        <v>360</v>
      </c>
      <c r="N51" s="256">
        <v>4</v>
      </c>
      <c r="O51" s="264" t="s">
        <v>664</v>
      </c>
      <c r="P51" s="256" t="s">
        <v>362</v>
      </c>
      <c r="Q51" s="256" t="s">
        <v>362</v>
      </c>
      <c r="R51" s="259" t="s">
        <v>379</v>
      </c>
      <c r="S51" s="259" t="s">
        <v>364</v>
      </c>
      <c r="T51" s="253">
        <v>0.4</v>
      </c>
      <c r="U51" s="259" t="s">
        <v>365</v>
      </c>
      <c r="V51" s="259" t="s">
        <v>366</v>
      </c>
      <c r="W51" s="259" t="s">
        <v>391</v>
      </c>
      <c r="X51" s="642" t="s">
        <v>387</v>
      </c>
      <c r="Y51" s="253">
        <v>0.24</v>
      </c>
      <c r="Z51" s="654" t="s">
        <v>359</v>
      </c>
      <c r="AA51" s="656">
        <f>IF(Z51="LEVE",20%,IF(Z51="MENOR",40%,IF(Z51="MODERADO",60%,IF(Z51="MAYOR",80%,IF(Z51="CATASTRÓFICO",100%,IF(X51="",""))))))</f>
        <v>1</v>
      </c>
      <c r="AB51" s="628" t="s">
        <v>360</v>
      </c>
      <c r="AC51" s="638" t="s">
        <v>665</v>
      </c>
      <c r="AD51" s="318" t="s">
        <v>666</v>
      </c>
      <c r="AE51" s="319" t="s">
        <v>184</v>
      </c>
      <c r="AF51" s="265" t="s">
        <v>371</v>
      </c>
      <c r="AG51" s="640" t="s">
        <v>372</v>
      </c>
      <c r="AH51" s="267"/>
      <c r="AI51" s="267"/>
    </row>
    <row r="52" spans="1:35" ht="55.5" customHeight="1" x14ac:dyDescent="0.3">
      <c r="A52" s="602"/>
      <c r="B52" s="602"/>
      <c r="C52" s="633"/>
      <c r="D52" s="633"/>
      <c r="E52" s="633"/>
      <c r="F52" s="633"/>
      <c r="G52" s="608"/>
      <c r="H52" s="610"/>
      <c r="I52" s="643"/>
      <c r="J52" s="627"/>
      <c r="K52" s="625"/>
      <c r="L52" s="627"/>
      <c r="M52" s="629"/>
      <c r="N52" s="256">
        <v>5</v>
      </c>
      <c r="O52" s="264" t="s">
        <v>667</v>
      </c>
      <c r="P52" s="256" t="s">
        <v>362</v>
      </c>
      <c r="Q52" s="256" t="s">
        <v>362</v>
      </c>
      <c r="R52" s="259" t="s">
        <v>379</v>
      </c>
      <c r="S52" s="259" t="s">
        <v>364</v>
      </c>
      <c r="T52" s="253">
        <v>0.3</v>
      </c>
      <c r="U52" s="259" t="s">
        <v>365</v>
      </c>
      <c r="V52" s="259" t="s">
        <v>366</v>
      </c>
      <c r="W52" s="259" t="s">
        <v>391</v>
      </c>
      <c r="X52" s="643"/>
      <c r="Y52" s="320">
        <v>0.16799999999999998</v>
      </c>
      <c r="Z52" s="655"/>
      <c r="AA52" s="657"/>
      <c r="AB52" s="629"/>
      <c r="AC52" s="639"/>
      <c r="AD52" s="286" t="s">
        <v>668</v>
      </c>
      <c r="AE52" s="267" t="s">
        <v>184</v>
      </c>
      <c r="AF52" s="265" t="s">
        <v>371</v>
      </c>
      <c r="AG52" s="641"/>
      <c r="AH52" s="267"/>
      <c r="AI52" s="267"/>
    </row>
    <row r="53" spans="1:35" ht="82.5" x14ac:dyDescent="0.3">
      <c r="A53" s="248">
        <v>39</v>
      </c>
      <c r="B53" s="256" t="s">
        <v>669</v>
      </c>
      <c r="C53" s="286" t="s">
        <v>353</v>
      </c>
      <c r="D53" s="286" t="s">
        <v>670</v>
      </c>
      <c r="E53" s="286" t="s">
        <v>671</v>
      </c>
      <c r="F53" s="286" t="s">
        <v>672</v>
      </c>
      <c r="G53" s="265" t="s">
        <v>357</v>
      </c>
      <c r="H53" s="267">
        <v>19</v>
      </c>
      <c r="I53" s="252" t="s">
        <v>376</v>
      </c>
      <c r="J53" s="314">
        <f t="shared" ref="J53:J65" si="8">IF(I53="MUY BAJA",20%,IF(I53="BAJA",40%,IF(I53="MEDIA",60%,IF(I53="ALTA",80%,IF(I53="MUY ALTA",100%,IF(I53="",""))))))</f>
        <v>0.4</v>
      </c>
      <c r="K53" s="254" t="s">
        <v>359</v>
      </c>
      <c r="L53" s="253">
        <f t="shared" ref="L53:L56" si="9">IF(K53="LEVE",20%,IF(K53="MENOR",40%,IF(K53="MODERADO",60%,IF(K53="MAYOR",80%,IF(K53="CATASTRÓFICO",100%,IF(I53="",""))))))</f>
        <v>1</v>
      </c>
      <c r="M53" s="255" t="s">
        <v>360</v>
      </c>
      <c r="N53" s="267">
        <v>1</v>
      </c>
      <c r="O53" s="286" t="s">
        <v>673</v>
      </c>
      <c r="P53" s="267" t="s">
        <v>362</v>
      </c>
      <c r="Q53" s="267" t="s">
        <v>362</v>
      </c>
      <c r="R53" s="259" t="s">
        <v>363</v>
      </c>
      <c r="S53" s="259" t="s">
        <v>364</v>
      </c>
      <c r="T53" s="304">
        <v>0.4</v>
      </c>
      <c r="U53" s="259" t="s">
        <v>365</v>
      </c>
      <c r="V53" s="259" t="s">
        <v>366</v>
      </c>
      <c r="W53" s="259" t="s">
        <v>367</v>
      </c>
      <c r="X53" s="252" t="s">
        <v>358</v>
      </c>
      <c r="Y53" s="304">
        <v>0.24</v>
      </c>
      <c r="Z53" s="254" t="s">
        <v>359</v>
      </c>
      <c r="AA53" s="253">
        <f t="shared" ref="AA53:AA56" si="10">IF(Z53="LEVE",20%,IF(Z53="MENOR",40%,IF(Z53="MODERADO",60%,IF(Z53="MAYOR",80%,IF(Z53="CATASTRÓFICO",100%,IF(X53="",""))))))</f>
        <v>1</v>
      </c>
      <c r="AB53" s="255" t="s">
        <v>360</v>
      </c>
      <c r="AC53" s="272" t="s">
        <v>368</v>
      </c>
      <c r="AD53" s="286" t="s">
        <v>674</v>
      </c>
      <c r="AE53" s="267" t="s">
        <v>183</v>
      </c>
      <c r="AF53" s="265" t="s">
        <v>371</v>
      </c>
      <c r="AG53" s="282" t="s">
        <v>372</v>
      </c>
      <c r="AH53" s="267"/>
      <c r="AI53" s="267"/>
    </row>
    <row r="54" spans="1:35" ht="115.5" x14ac:dyDescent="0.3">
      <c r="A54" s="248">
        <v>40</v>
      </c>
      <c r="B54" s="256" t="s">
        <v>675</v>
      </c>
      <c r="C54" s="286" t="s">
        <v>353</v>
      </c>
      <c r="D54" s="286" t="s">
        <v>676</v>
      </c>
      <c r="E54" s="286" t="s">
        <v>677</v>
      </c>
      <c r="F54" s="286" t="s">
        <v>678</v>
      </c>
      <c r="G54" s="265" t="s">
        <v>357</v>
      </c>
      <c r="H54" s="267">
        <v>19</v>
      </c>
      <c r="I54" s="252" t="s">
        <v>376</v>
      </c>
      <c r="J54" s="314">
        <f t="shared" si="8"/>
        <v>0.4</v>
      </c>
      <c r="K54" s="254" t="s">
        <v>359</v>
      </c>
      <c r="L54" s="253">
        <f t="shared" si="9"/>
        <v>1</v>
      </c>
      <c r="M54" s="255" t="s">
        <v>360</v>
      </c>
      <c r="N54" s="267">
        <v>2</v>
      </c>
      <c r="O54" s="286" t="s">
        <v>679</v>
      </c>
      <c r="P54" s="267" t="s">
        <v>362</v>
      </c>
      <c r="Q54" s="267" t="s">
        <v>362</v>
      </c>
      <c r="R54" s="259" t="s">
        <v>363</v>
      </c>
      <c r="S54" s="259" t="s">
        <v>364</v>
      </c>
      <c r="T54" s="294">
        <v>0.4</v>
      </c>
      <c r="U54" s="259" t="s">
        <v>365</v>
      </c>
      <c r="V54" s="259" t="s">
        <v>366</v>
      </c>
      <c r="W54" s="259" t="s">
        <v>367</v>
      </c>
      <c r="X54" s="252" t="s">
        <v>358</v>
      </c>
      <c r="Y54" s="304">
        <v>0.24</v>
      </c>
      <c r="Z54" s="254" t="s">
        <v>359</v>
      </c>
      <c r="AA54" s="253">
        <f t="shared" si="10"/>
        <v>1</v>
      </c>
      <c r="AB54" s="255" t="s">
        <v>360</v>
      </c>
      <c r="AC54" s="272" t="s">
        <v>368</v>
      </c>
      <c r="AD54" s="286" t="s">
        <v>680</v>
      </c>
      <c r="AE54" s="267" t="s">
        <v>183</v>
      </c>
      <c r="AF54" s="265" t="s">
        <v>371</v>
      </c>
      <c r="AG54" s="282" t="s">
        <v>372</v>
      </c>
      <c r="AH54" s="267"/>
      <c r="AI54" s="267"/>
    </row>
    <row r="55" spans="1:35" ht="115.5" x14ac:dyDescent="0.3">
      <c r="A55" s="248">
        <v>41</v>
      </c>
      <c r="B55" s="256" t="s">
        <v>681</v>
      </c>
      <c r="C55" s="286" t="s">
        <v>353</v>
      </c>
      <c r="D55" s="286" t="s">
        <v>682</v>
      </c>
      <c r="E55" s="286" t="s">
        <v>683</v>
      </c>
      <c r="F55" s="286" t="s">
        <v>684</v>
      </c>
      <c r="G55" s="265" t="s">
        <v>357</v>
      </c>
      <c r="H55" s="267">
        <v>36</v>
      </c>
      <c r="I55" s="252" t="s">
        <v>387</v>
      </c>
      <c r="J55" s="314">
        <f t="shared" si="8"/>
        <v>0.6</v>
      </c>
      <c r="K55" s="254" t="s">
        <v>441</v>
      </c>
      <c r="L55" s="253">
        <f t="shared" si="9"/>
        <v>0.2</v>
      </c>
      <c r="M55" s="255" t="s">
        <v>434</v>
      </c>
      <c r="N55" s="267">
        <v>3</v>
      </c>
      <c r="O55" s="286" t="s">
        <v>685</v>
      </c>
      <c r="P55" s="267" t="s">
        <v>362</v>
      </c>
      <c r="Q55" s="267" t="s">
        <v>362</v>
      </c>
      <c r="R55" s="259" t="s">
        <v>363</v>
      </c>
      <c r="S55" s="259" t="s">
        <v>364</v>
      </c>
      <c r="T55" s="294">
        <v>0.4</v>
      </c>
      <c r="U55" s="259" t="s">
        <v>365</v>
      </c>
      <c r="V55" s="259" t="s">
        <v>366</v>
      </c>
      <c r="W55" s="259" t="s">
        <v>367</v>
      </c>
      <c r="X55" s="252" t="s">
        <v>387</v>
      </c>
      <c r="Y55" s="304">
        <v>0.36</v>
      </c>
      <c r="Z55" s="254" t="s">
        <v>441</v>
      </c>
      <c r="AA55" s="253">
        <f t="shared" si="10"/>
        <v>0.2</v>
      </c>
      <c r="AB55" s="255" t="s">
        <v>434</v>
      </c>
      <c r="AC55" s="272" t="s">
        <v>368</v>
      </c>
      <c r="AD55" s="267" t="s">
        <v>686</v>
      </c>
      <c r="AE55" s="267" t="s">
        <v>184</v>
      </c>
      <c r="AF55" s="265" t="s">
        <v>371</v>
      </c>
      <c r="AG55" s="282" t="s">
        <v>372</v>
      </c>
      <c r="AH55" s="267"/>
      <c r="AI55" s="267"/>
    </row>
    <row r="56" spans="1:35" ht="148.5" x14ac:dyDescent="0.3">
      <c r="A56" s="248">
        <v>42</v>
      </c>
      <c r="B56" s="256" t="s">
        <v>687</v>
      </c>
      <c r="C56" s="286" t="s">
        <v>353</v>
      </c>
      <c r="D56" s="286" t="s">
        <v>688</v>
      </c>
      <c r="E56" s="286" t="s">
        <v>689</v>
      </c>
      <c r="F56" s="286" t="s">
        <v>690</v>
      </c>
      <c r="G56" s="267" t="s">
        <v>486</v>
      </c>
      <c r="H56" s="267">
        <v>19</v>
      </c>
      <c r="I56" s="252" t="s">
        <v>376</v>
      </c>
      <c r="J56" s="314">
        <f t="shared" si="8"/>
        <v>0.4</v>
      </c>
      <c r="K56" s="254" t="s">
        <v>359</v>
      </c>
      <c r="L56" s="253">
        <f t="shared" si="9"/>
        <v>1</v>
      </c>
      <c r="M56" s="255" t="s">
        <v>360</v>
      </c>
      <c r="N56" s="267">
        <v>4</v>
      </c>
      <c r="O56" s="286" t="s">
        <v>691</v>
      </c>
      <c r="P56" s="267" t="s">
        <v>362</v>
      </c>
      <c r="Q56" s="267" t="s">
        <v>362</v>
      </c>
      <c r="R56" s="259" t="s">
        <v>363</v>
      </c>
      <c r="S56" s="259" t="s">
        <v>364</v>
      </c>
      <c r="T56" s="294">
        <v>0.4</v>
      </c>
      <c r="U56" s="259" t="s">
        <v>365</v>
      </c>
      <c r="V56" s="259" t="s">
        <v>366</v>
      </c>
      <c r="W56" s="259" t="s">
        <v>367</v>
      </c>
      <c r="X56" s="252" t="s">
        <v>358</v>
      </c>
      <c r="Y56" s="304">
        <v>0.24</v>
      </c>
      <c r="Z56" s="254" t="s">
        <v>359</v>
      </c>
      <c r="AA56" s="253">
        <f t="shared" si="10"/>
        <v>1</v>
      </c>
      <c r="AB56" s="255" t="s">
        <v>360</v>
      </c>
      <c r="AC56" s="272" t="s">
        <v>368</v>
      </c>
      <c r="AD56" s="286" t="s">
        <v>668</v>
      </c>
      <c r="AE56" s="267" t="s">
        <v>184</v>
      </c>
      <c r="AF56" s="265" t="s">
        <v>371</v>
      </c>
      <c r="AG56" s="282" t="s">
        <v>372</v>
      </c>
      <c r="AH56" s="267"/>
      <c r="AI56" s="267"/>
    </row>
    <row r="57" spans="1:35" ht="102" customHeight="1" x14ac:dyDescent="0.3">
      <c r="A57" s="601">
        <v>43</v>
      </c>
      <c r="B57" s="601" t="s">
        <v>692</v>
      </c>
      <c r="C57" s="630" t="s">
        <v>353</v>
      </c>
      <c r="D57" s="630" t="s">
        <v>693</v>
      </c>
      <c r="E57" s="630" t="s">
        <v>694</v>
      </c>
      <c r="F57" s="630" t="s">
        <v>695</v>
      </c>
      <c r="G57" s="607" t="s">
        <v>357</v>
      </c>
      <c r="H57" s="609">
        <v>12</v>
      </c>
      <c r="I57" s="642" t="s">
        <v>376</v>
      </c>
      <c r="J57" s="626">
        <f t="shared" si="8"/>
        <v>0.4</v>
      </c>
      <c r="K57" s="624" t="s">
        <v>388</v>
      </c>
      <c r="L57" s="622">
        <v>0.8</v>
      </c>
      <c r="M57" s="628" t="s">
        <v>389</v>
      </c>
      <c r="N57" s="256">
        <v>1</v>
      </c>
      <c r="O57" s="257" t="s">
        <v>696</v>
      </c>
      <c r="P57" s="258" t="s">
        <v>362</v>
      </c>
      <c r="Q57" s="258" t="s">
        <v>362</v>
      </c>
      <c r="R57" s="259" t="s">
        <v>363</v>
      </c>
      <c r="S57" s="259" t="s">
        <v>364</v>
      </c>
      <c r="T57" s="253">
        <v>0.4</v>
      </c>
      <c r="U57" s="259" t="s">
        <v>365</v>
      </c>
      <c r="V57" s="259" t="s">
        <v>366</v>
      </c>
      <c r="W57" s="259" t="s">
        <v>367</v>
      </c>
      <c r="X57" s="652" t="s">
        <v>358</v>
      </c>
      <c r="Y57" s="305">
        <v>0.24</v>
      </c>
      <c r="Z57" s="321" t="s">
        <v>697</v>
      </c>
      <c r="AA57" s="322">
        <v>0.8</v>
      </c>
      <c r="AB57" s="628" t="s">
        <v>389</v>
      </c>
      <c r="AC57" s="272" t="s">
        <v>368</v>
      </c>
      <c r="AD57" s="257" t="s">
        <v>698</v>
      </c>
      <c r="AE57" s="264" t="s">
        <v>699</v>
      </c>
      <c r="AF57" s="265" t="s">
        <v>371</v>
      </c>
      <c r="AG57" s="646" t="s">
        <v>372</v>
      </c>
      <c r="AH57" s="267"/>
      <c r="AI57" s="267"/>
    </row>
    <row r="58" spans="1:35" ht="85.5" customHeight="1" x14ac:dyDescent="0.3">
      <c r="A58" s="602"/>
      <c r="B58" s="602"/>
      <c r="C58" s="633"/>
      <c r="D58" s="633"/>
      <c r="E58" s="633"/>
      <c r="F58" s="633"/>
      <c r="G58" s="608"/>
      <c r="H58" s="610"/>
      <c r="I58" s="643"/>
      <c r="J58" s="627"/>
      <c r="K58" s="625"/>
      <c r="L58" s="623"/>
      <c r="M58" s="629"/>
      <c r="N58" s="256">
        <v>2</v>
      </c>
      <c r="O58" s="257" t="s">
        <v>700</v>
      </c>
      <c r="P58" s="258" t="s">
        <v>362</v>
      </c>
      <c r="Q58" s="258" t="s">
        <v>362</v>
      </c>
      <c r="R58" s="259" t="s">
        <v>363</v>
      </c>
      <c r="S58" s="259" t="s">
        <v>364</v>
      </c>
      <c r="T58" s="253">
        <v>0.4</v>
      </c>
      <c r="U58" s="259" t="s">
        <v>365</v>
      </c>
      <c r="V58" s="259" t="s">
        <v>366</v>
      </c>
      <c r="W58" s="259" t="s">
        <v>367</v>
      </c>
      <c r="X58" s="653"/>
      <c r="Y58" s="305">
        <v>0.14399999999999999</v>
      </c>
      <c r="Z58" s="321" t="s">
        <v>697</v>
      </c>
      <c r="AA58" s="322">
        <v>0.8</v>
      </c>
      <c r="AB58" s="629"/>
      <c r="AC58" s="272" t="s">
        <v>368</v>
      </c>
      <c r="AD58" s="257" t="s">
        <v>701</v>
      </c>
      <c r="AE58" s="264" t="s">
        <v>702</v>
      </c>
      <c r="AF58" s="265" t="s">
        <v>371</v>
      </c>
      <c r="AG58" s="647"/>
      <c r="AH58" s="267"/>
      <c r="AI58" s="267"/>
    </row>
    <row r="59" spans="1:35" ht="100.5" customHeight="1" x14ac:dyDescent="0.3">
      <c r="A59" s="248">
        <v>44</v>
      </c>
      <c r="B59" s="256" t="s">
        <v>703</v>
      </c>
      <c r="C59" s="257" t="s">
        <v>515</v>
      </c>
      <c r="D59" s="257" t="s">
        <v>704</v>
      </c>
      <c r="E59" s="257" t="s">
        <v>705</v>
      </c>
      <c r="F59" s="257" t="s">
        <v>706</v>
      </c>
      <c r="G59" s="265" t="s">
        <v>357</v>
      </c>
      <c r="H59" s="267">
        <v>12</v>
      </c>
      <c r="I59" s="252" t="s">
        <v>376</v>
      </c>
      <c r="J59" s="314">
        <f t="shared" si="8"/>
        <v>0.4</v>
      </c>
      <c r="K59" s="254" t="s">
        <v>441</v>
      </c>
      <c r="L59" s="294">
        <v>0.2</v>
      </c>
      <c r="M59" s="255" t="s">
        <v>434</v>
      </c>
      <c r="N59" s="256">
        <v>3</v>
      </c>
      <c r="O59" s="264" t="s">
        <v>707</v>
      </c>
      <c r="P59" s="256" t="s">
        <v>362</v>
      </c>
      <c r="Q59" s="256" t="s">
        <v>362</v>
      </c>
      <c r="R59" s="259" t="s">
        <v>422</v>
      </c>
      <c r="S59" s="259" t="s">
        <v>364</v>
      </c>
      <c r="T59" s="253">
        <v>0.3</v>
      </c>
      <c r="U59" s="259" t="s">
        <v>365</v>
      </c>
      <c r="V59" s="259" t="s">
        <v>366</v>
      </c>
      <c r="W59" s="259" t="s">
        <v>367</v>
      </c>
      <c r="X59" s="323" t="s">
        <v>358</v>
      </c>
      <c r="Y59" s="306">
        <v>0.28000000000000003</v>
      </c>
      <c r="Z59" s="323" t="s">
        <v>441</v>
      </c>
      <c r="AA59" s="324">
        <v>0.2</v>
      </c>
      <c r="AB59" s="255" t="s">
        <v>434</v>
      </c>
      <c r="AC59" s="272" t="s">
        <v>368</v>
      </c>
      <c r="AD59" s="257" t="s">
        <v>708</v>
      </c>
      <c r="AE59" s="265" t="s">
        <v>709</v>
      </c>
      <c r="AF59" s="265" t="s">
        <v>371</v>
      </c>
      <c r="AG59" s="282" t="s">
        <v>372</v>
      </c>
      <c r="AH59" s="267"/>
      <c r="AI59" s="267"/>
    </row>
    <row r="60" spans="1:35" ht="127.5" customHeight="1" x14ac:dyDescent="0.3">
      <c r="A60" s="248">
        <v>45</v>
      </c>
      <c r="B60" s="256" t="s">
        <v>710</v>
      </c>
      <c r="C60" s="257" t="s">
        <v>711</v>
      </c>
      <c r="D60" s="257" t="s">
        <v>712</v>
      </c>
      <c r="E60" s="257" t="s">
        <v>713</v>
      </c>
      <c r="F60" s="257" t="s">
        <v>714</v>
      </c>
      <c r="G60" s="265" t="s">
        <v>357</v>
      </c>
      <c r="H60" s="267">
        <f>16*4</f>
        <v>64</v>
      </c>
      <c r="I60" s="252" t="s">
        <v>387</v>
      </c>
      <c r="J60" s="314">
        <f t="shared" si="8"/>
        <v>0.6</v>
      </c>
      <c r="K60" s="254" t="s">
        <v>388</v>
      </c>
      <c r="L60" s="294">
        <v>0.8</v>
      </c>
      <c r="M60" s="255" t="s">
        <v>389</v>
      </c>
      <c r="N60" s="256">
        <v>4</v>
      </c>
      <c r="O60" s="264" t="s">
        <v>715</v>
      </c>
      <c r="P60" s="256" t="s">
        <v>362</v>
      </c>
      <c r="Q60" s="256" t="s">
        <v>362</v>
      </c>
      <c r="R60" s="259" t="s">
        <v>379</v>
      </c>
      <c r="S60" s="259" t="s">
        <v>364</v>
      </c>
      <c r="T60" s="253">
        <v>0.3</v>
      </c>
      <c r="U60" s="259" t="s">
        <v>365</v>
      </c>
      <c r="V60" s="259" t="s">
        <v>366</v>
      </c>
      <c r="W60" s="259" t="s">
        <v>391</v>
      </c>
      <c r="X60" s="325" t="s">
        <v>387</v>
      </c>
      <c r="Y60" s="326">
        <v>0.42</v>
      </c>
      <c r="Z60" s="321" t="s">
        <v>697</v>
      </c>
      <c r="AA60" s="326">
        <v>0.8</v>
      </c>
      <c r="AB60" s="255" t="s">
        <v>389</v>
      </c>
      <c r="AC60" s="272" t="s">
        <v>368</v>
      </c>
      <c r="AD60" s="257" t="s">
        <v>716</v>
      </c>
      <c r="AE60" s="265" t="s">
        <v>717</v>
      </c>
      <c r="AF60" s="265" t="s">
        <v>371</v>
      </c>
      <c r="AG60" s="282" t="s">
        <v>372</v>
      </c>
      <c r="AH60" s="267"/>
      <c r="AI60" s="267"/>
    </row>
    <row r="61" spans="1:35" ht="89.25" x14ac:dyDescent="0.3">
      <c r="A61" s="248">
        <v>46</v>
      </c>
      <c r="B61" s="256" t="s">
        <v>718</v>
      </c>
      <c r="C61" s="267" t="s">
        <v>461</v>
      </c>
      <c r="D61" s="264" t="s">
        <v>719</v>
      </c>
      <c r="E61" s="257" t="s">
        <v>720</v>
      </c>
      <c r="F61" s="257" t="s">
        <v>721</v>
      </c>
      <c r="G61" s="265" t="s">
        <v>403</v>
      </c>
      <c r="H61" s="267">
        <f>16+5+1+55</f>
        <v>77</v>
      </c>
      <c r="I61" s="252" t="s">
        <v>387</v>
      </c>
      <c r="J61" s="253">
        <f t="shared" si="8"/>
        <v>0.6</v>
      </c>
      <c r="K61" s="254" t="s">
        <v>388</v>
      </c>
      <c r="L61" s="253">
        <f>IF(K61="LEVE",20%,IF(K61="MENOR",40%,IF(K61="MODERADO",60%,IF(K61="MAYOR",80%,IF(K61="CATASTROFICO",100%,IF(I61="",""))))))</f>
        <v>0.8</v>
      </c>
      <c r="M61" s="255" t="s">
        <v>389</v>
      </c>
      <c r="N61" s="256">
        <v>1</v>
      </c>
      <c r="O61" s="257" t="s">
        <v>722</v>
      </c>
      <c r="P61" s="265" t="s">
        <v>362</v>
      </c>
      <c r="Q61" s="256" t="s">
        <v>362</v>
      </c>
      <c r="R61" s="259" t="s">
        <v>363</v>
      </c>
      <c r="S61" s="259" t="s">
        <v>364</v>
      </c>
      <c r="T61" s="281">
        <f>'[9]ValoraciónControles OCI'!G63</f>
        <v>0</v>
      </c>
      <c r="U61" s="259" t="s">
        <v>365</v>
      </c>
      <c r="V61" s="259" t="s">
        <v>366</v>
      </c>
      <c r="W61" s="259" t="s">
        <v>367</v>
      </c>
      <c r="X61" s="327" t="s">
        <v>376</v>
      </c>
      <c r="Y61" s="328">
        <f>'[9]Calculos OCI'!D55</f>
        <v>0</v>
      </c>
      <c r="Z61" s="327" t="s">
        <v>388</v>
      </c>
      <c r="AA61" s="253">
        <f>IF(Z61="LEVE",20%,IF(Z61="MENOR",40%,IF(Z61="MODERADO",60%,IF(Z61="MAYOR",80%,IF(Z61="CATASTROFICO",100%,IF(Z61="",""))))))</f>
        <v>0.8</v>
      </c>
      <c r="AB61" s="271" t="s">
        <v>389</v>
      </c>
      <c r="AC61" s="263" t="s">
        <v>368</v>
      </c>
      <c r="AD61" s="257" t="s">
        <v>723</v>
      </c>
      <c r="AE61" s="267" t="s">
        <v>56</v>
      </c>
      <c r="AF61" s="265" t="s">
        <v>371</v>
      </c>
      <c r="AG61" s="282" t="s">
        <v>407</v>
      </c>
      <c r="AH61" s="267"/>
      <c r="AI61" s="267"/>
    </row>
    <row r="62" spans="1:35" ht="86.25" x14ac:dyDescent="0.3">
      <c r="A62" s="248">
        <v>47</v>
      </c>
      <c r="B62" s="256" t="s">
        <v>724</v>
      </c>
      <c r="C62" s="257" t="s">
        <v>725</v>
      </c>
      <c r="D62" s="257" t="s">
        <v>726</v>
      </c>
      <c r="E62" s="257" t="s">
        <v>727</v>
      </c>
      <c r="F62" s="257" t="s">
        <v>728</v>
      </c>
      <c r="G62" s="265" t="s">
        <v>357</v>
      </c>
      <c r="H62" s="267">
        <f>3*11+15*2</f>
        <v>63</v>
      </c>
      <c r="I62" s="252" t="s">
        <v>387</v>
      </c>
      <c r="J62" s="253">
        <f t="shared" si="8"/>
        <v>0.6</v>
      </c>
      <c r="K62" s="254" t="s">
        <v>430</v>
      </c>
      <c r="L62" s="253">
        <f t="shared" ref="L62:L63" si="11">IF(K62="LEVE",20%,IF(K62="MENOR",40%,IF(K62="MODERADO",60%,IF(K62="MAYOR",80%,IF(K62="CATASTROFICO",100%,IF(I62="",""))))))</f>
        <v>0.4</v>
      </c>
      <c r="M62" s="255" t="s">
        <v>377</v>
      </c>
      <c r="N62" s="256">
        <v>2</v>
      </c>
      <c r="O62" s="264" t="s">
        <v>729</v>
      </c>
      <c r="P62" s="256" t="s">
        <v>362</v>
      </c>
      <c r="Q62" s="256" t="s">
        <v>362</v>
      </c>
      <c r="R62" s="259" t="s">
        <v>363</v>
      </c>
      <c r="S62" s="259" t="s">
        <v>364</v>
      </c>
      <c r="T62" s="281">
        <f>'[9]ValoraciónControles OCI'!G78</f>
        <v>0</v>
      </c>
      <c r="U62" s="259" t="s">
        <v>365</v>
      </c>
      <c r="V62" s="259" t="s">
        <v>366</v>
      </c>
      <c r="W62" s="259" t="s">
        <v>391</v>
      </c>
      <c r="X62" s="327" t="s">
        <v>376</v>
      </c>
      <c r="Y62" s="328">
        <f>'[9]Calculos OCI'!D64</f>
        <v>0</v>
      </c>
      <c r="Z62" s="327" t="s">
        <v>430</v>
      </c>
      <c r="AA62" s="253">
        <f t="shared" ref="AA62:AA63" si="12">IF(Z62="LEVE",20%,IF(Z62="MENOR",40%,IF(Z62="MODERADO",60%,IF(Z62="MAYOR",80%,IF(Z62="CATASTROFICO",100%,IF(Z62="",""))))))</f>
        <v>0.4</v>
      </c>
      <c r="AB62" s="271" t="s">
        <v>434</v>
      </c>
      <c r="AC62" s="263" t="s">
        <v>368</v>
      </c>
      <c r="AD62" s="257" t="s">
        <v>730</v>
      </c>
      <c r="AE62" s="267" t="s">
        <v>56</v>
      </c>
      <c r="AF62" s="265" t="s">
        <v>371</v>
      </c>
      <c r="AG62" s="282" t="s">
        <v>372</v>
      </c>
      <c r="AH62" s="267"/>
      <c r="AI62" s="267"/>
    </row>
    <row r="63" spans="1:35" ht="86.25" x14ac:dyDescent="0.3">
      <c r="A63" s="248">
        <v>48</v>
      </c>
      <c r="B63" s="256" t="s">
        <v>731</v>
      </c>
      <c r="C63" s="257" t="s">
        <v>394</v>
      </c>
      <c r="D63" s="257" t="s">
        <v>732</v>
      </c>
      <c r="E63" s="257" t="s">
        <v>733</v>
      </c>
      <c r="F63" s="257" t="s">
        <v>734</v>
      </c>
      <c r="G63" s="265" t="s">
        <v>357</v>
      </c>
      <c r="H63" s="267">
        <f>3*11+15*2</f>
        <v>63</v>
      </c>
      <c r="I63" s="252" t="s">
        <v>387</v>
      </c>
      <c r="J63" s="253">
        <f t="shared" si="8"/>
        <v>0.6</v>
      </c>
      <c r="K63" s="254" t="s">
        <v>430</v>
      </c>
      <c r="L63" s="253">
        <f t="shared" si="11"/>
        <v>0.4</v>
      </c>
      <c r="M63" s="255" t="s">
        <v>377</v>
      </c>
      <c r="N63" s="256">
        <v>3</v>
      </c>
      <c r="O63" s="264" t="s">
        <v>735</v>
      </c>
      <c r="P63" s="256" t="s">
        <v>362</v>
      </c>
      <c r="Q63" s="256" t="s">
        <v>362</v>
      </c>
      <c r="R63" s="259" t="s">
        <v>363</v>
      </c>
      <c r="S63" s="259" t="s">
        <v>364</v>
      </c>
      <c r="T63" s="281">
        <f>'[9]ValoraciónControles OCI'!G93</f>
        <v>0</v>
      </c>
      <c r="U63" s="259" t="s">
        <v>365</v>
      </c>
      <c r="V63" s="259" t="s">
        <v>366</v>
      </c>
      <c r="W63" s="259" t="s">
        <v>391</v>
      </c>
      <c r="X63" s="327" t="s">
        <v>376</v>
      </c>
      <c r="Y63" s="329">
        <v>0.36</v>
      </c>
      <c r="Z63" s="327" t="s">
        <v>430</v>
      </c>
      <c r="AA63" s="253">
        <f t="shared" si="12"/>
        <v>0.4</v>
      </c>
      <c r="AB63" s="271" t="s">
        <v>434</v>
      </c>
      <c r="AC63" s="263" t="s">
        <v>368</v>
      </c>
      <c r="AD63" s="286" t="s">
        <v>736</v>
      </c>
      <c r="AE63" s="267" t="s">
        <v>737</v>
      </c>
      <c r="AF63" s="265" t="s">
        <v>371</v>
      </c>
      <c r="AG63" s="282" t="s">
        <v>372</v>
      </c>
      <c r="AH63" s="267"/>
      <c r="AI63" s="267"/>
    </row>
    <row r="64" spans="1:35" x14ac:dyDescent="0.3">
      <c r="A64" s="256"/>
      <c r="B64" s="256"/>
      <c r="C64" s="267"/>
      <c r="D64" s="267"/>
      <c r="E64" s="267"/>
      <c r="F64" s="267"/>
      <c r="G64" s="265"/>
      <c r="H64" s="267"/>
      <c r="I64" s="252"/>
      <c r="J64" s="253" t="str">
        <f t="shared" si="8"/>
        <v/>
      </c>
      <c r="K64" s="330"/>
      <c r="L64" s="253"/>
      <c r="M64" s="255"/>
      <c r="N64" s="267"/>
      <c r="O64" s="267"/>
      <c r="P64" s="267"/>
      <c r="Q64" s="267"/>
      <c r="R64" s="267"/>
      <c r="S64" s="267"/>
      <c r="T64" s="267"/>
      <c r="U64" s="267"/>
      <c r="V64" s="267"/>
      <c r="W64" s="267"/>
      <c r="X64" s="252"/>
      <c r="Y64" s="267"/>
      <c r="Z64" s="271"/>
      <c r="AA64" s="267"/>
      <c r="AB64" s="267"/>
      <c r="AC64" s="272"/>
      <c r="AD64" s="267"/>
      <c r="AE64" s="267"/>
      <c r="AF64" s="267"/>
      <c r="AG64" s="282"/>
      <c r="AH64" s="267"/>
      <c r="AI64" s="267"/>
    </row>
    <row r="65" spans="1:35" x14ac:dyDescent="0.3">
      <c r="A65" s="256"/>
      <c r="B65" s="256"/>
      <c r="C65" s="267"/>
      <c r="D65" s="267"/>
      <c r="E65" s="267"/>
      <c r="F65" s="267"/>
      <c r="G65" s="265"/>
      <c r="H65" s="267"/>
      <c r="I65" s="252"/>
      <c r="J65" s="253" t="str">
        <f t="shared" si="8"/>
        <v/>
      </c>
      <c r="K65" s="330"/>
      <c r="L65" s="253"/>
      <c r="M65" s="255"/>
      <c r="N65" s="267"/>
      <c r="O65" s="267"/>
      <c r="P65" s="267"/>
      <c r="Q65" s="267"/>
      <c r="R65" s="267"/>
      <c r="S65" s="267"/>
      <c r="T65" s="267"/>
      <c r="U65" s="267"/>
      <c r="V65" s="267"/>
      <c r="W65" s="267"/>
      <c r="X65" s="252"/>
      <c r="Y65" s="267"/>
      <c r="Z65" s="271"/>
      <c r="AA65" s="267"/>
      <c r="AB65" s="267"/>
      <c r="AC65" s="272"/>
      <c r="AD65" s="267"/>
      <c r="AE65" s="267"/>
      <c r="AF65" s="267"/>
      <c r="AG65" s="282"/>
      <c r="AH65" s="267"/>
      <c r="AI65" s="267"/>
    </row>
    <row r="66" spans="1:35" x14ac:dyDescent="0.3">
      <c r="A66" s="256"/>
      <c r="I66" s="252"/>
    </row>
    <row r="67" spans="1:35" x14ac:dyDescent="0.3">
      <c r="A67" s="331"/>
      <c r="B67" s="332"/>
      <c r="C67" s="332"/>
      <c r="D67" s="332"/>
    </row>
    <row r="68" spans="1:35" ht="36" hidden="1" customHeight="1" x14ac:dyDescent="0.3">
      <c r="I68" s="648" t="s">
        <v>738</v>
      </c>
      <c r="J68" s="648"/>
      <c r="K68" s="649" t="s">
        <v>739</v>
      </c>
      <c r="L68" s="649"/>
      <c r="M68" s="333" t="s">
        <v>740</v>
      </c>
      <c r="AD68" s="334" t="s">
        <v>741</v>
      </c>
    </row>
    <row r="69" spans="1:35" hidden="1" x14ac:dyDescent="0.3">
      <c r="I69" s="335" t="s">
        <v>358</v>
      </c>
      <c r="J69" s="336">
        <v>0.2</v>
      </c>
      <c r="K69" s="337" t="s">
        <v>441</v>
      </c>
      <c r="L69" s="336">
        <v>0.2</v>
      </c>
      <c r="M69" s="338" t="s">
        <v>434</v>
      </c>
      <c r="AD69" s="339" t="s">
        <v>368</v>
      </c>
    </row>
    <row r="70" spans="1:35" hidden="1" x14ac:dyDescent="0.3">
      <c r="I70" s="340" t="s">
        <v>376</v>
      </c>
      <c r="J70" s="336">
        <v>0.4</v>
      </c>
      <c r="K70" s="341" t="s">
        <v>430</v>
      </c>
      <c r="L70" s="336">
        <v>0.4</v>
      </c>
      <c r="M70" s="342" t="s">
        <v>377</v>
      </c>
      <c r="AD70" s="343" t="s">
        <v>742</v>
      </c>
    </row>
    <row r="71" spans="1:35" hidden="1" x14ac:dyDescent="0.3">
      <c r="I71" s="344" t="s">
        <v>387</v>
      </c>
      <c r="J71" s="336">
        <v>0.6</v>
      </c>
      <c r="K71" s="345" t="s">
        <v>377</v>
      </c>
      <c r="L71" s="336">
        <v>0.6</v>
      </c>
      <c r="M71" s="346" t="s">
        <v>389</v>
      </c>
      <c r="AD71" s="339" t="s">
        <v>665</v>
      </c>
    </row>
    <row r="72" spans="1:35" hidden="1" x14ac:dyDescent="0.3">
      <c r="I72" s="347" t="s">
        <v>457</v>
      </c>
      <c r="J72" s="336">
        <v>0.8</v>
      </c>
      <c r="K72" s="348" t="s">
        <v>388</v>
      </c>
      <c r="L72" s="336">
        <v>0.8</v>
      </c>
      <c r="M72" s="349" t="s">
        <v>360</v>
      </c>
      <c r="AD72" s="339" t="s">
        <v>743</v>
      </c>
    </row>
    <row r="73" spans="1:35" hidden="1" x14ac:dyDescent="0.3">
      <c r="I73" s="350" t="s">
        <v>744</v>
      </c>
      <c r="J73" s="336">
        <v>1</v>
      </c>
      <c r="K73" s="351" t="s">
        <v>359</v>
      </c>
      <c r="L73" s="336">
        <v>1</v>
      </c>
      <c r="M73" s="339"/>
      <c r="AD73" s="339" t="s">
        <v>745</v>
      </c>
    </row>
    <row r="74" spans="1:35" hidden="1" x14ac:dyDescent="0.3"/>
  </sheetData>
  <mergeCells count="138">
    <mergeCell ref="AG57:AG58"/>
    <mergeCell ref="I68:J68"/>
    <mergeCell ref="K68:L68"/>
    <mergeCell ref="F1:N3"/>
    <mergeCell ref="J57:J58"/>
    <mergeCell ref="K57:K58"/>
    <mergeCell ref="L57:L58"/>
    <mergeCell ref="M57:M58"/>
    <mergeCell ref="X57:X58"/>
    <mergeCell ref="AB57:AB58"/>
    <mergeCell ref="AG51:AG52"/>
    <mergeCell ref="M51:M52"/>
    <mergeCell ref="X51:X52"/>
    <mergeCell ref="Z51:Z52"/>
    <mergeCell ref="AA51:AA52"/>
    <mergeCell ref="AB51:AB52"/>
    <mergeCell ref="AC51:AC52"/>
    <mergeCell ref="G51:G52"/>
    <mergeCell ref="H51:H52"/>
    <mergeCell ref="I51:I52"/>
    <mergeCell ref="J51:J52"/>
    <mergeCell ref="K51:K52"/>
    <mergeCell ref="L51:L52"/>
    <mergeCell ref="AB48:AB49"/>
    <mergeCell ref="A57:A58"/>
    <mergeCell ref="B57:B58"/>
    <mergeCell ref="C57:C58"/>
    <mergeCell ref="D57:D58"/>
    <mergeCell ref="E57:E58"/>
    <mergeCell ref="F57:F58"/>
    <mergeCell ref="G57:G58"/>
    <mergeCell ref="H57:H58"/>
    <mergeCell ref="I57:I58"/>
    <mergeCell ref="A51:A52"/>
    <mergeCell ref="B51:B52"/>
    <mergeCell ref="C51:C52"/>
    <mergeCell ref="D51:D52"/>
    <mergeCell ref="E51:E52"/>
    <mergeCell ref="F51:F52"/>
    <mergeCell ref="X48:X49"/>
    <mergeCell ref="Z48:Z49"/>
    <mergeCell ref="AA48:AA49"/>
    <mergeCell ref="A48:A49"/>
    <mergeCell ref="B48:B49"/>
    <mergeCell ref="C48:C49"/>
    <mergeCell ref="D48:D49"/>
    <mergeCell ref="E48:E49"/>
    <mergeCell ref="F48:F49"/>
    <mergeCell ref="G48:G49"/>
    <mergeCell ref="AC48:AC49"/>
    <mergeCell ref="AG48:AG49"/>
    <mergeCell ref="H48:H49"/>
    <mergeCell ref="I48:I49"/>
    <mergeCell ref="J48:J49"/>
    <mergeCell ref="K48:K49"/>
    <mergeCell ref="L48:L49"/>
    <mergeCell ref="M48:M49"/>
    <mergeCell ref="Z39:Z40"/>
    <mergeCell ref="AA39:AA40"/>
    <mergeCell ref="AB39:AB40"/>
    <mergeCell ref="I39:I40"/>
    <mergeCell ref="J39:J40"/>
    <mergeCell ref="K39:K40"/>
    <mergeCell ref="L39:L40"/>
    <mergeCell ref="M39:M40"/>
    <mergeCell ref="X39:X40"/>
    <mergeCell ref="A18:A19"/>
    <mergeCell ref="B18:B19"/>
    <mergeCell ref="C18:C19"/>
    <mergeCell ref="D18:D19"/>
    <mergeCell ref="E18:E19"/>
    <mergeCell ref="L18:L19"/>
    <mergeCell ref="M18:M19"/>
    <mergeCell ref="A39:A40"/>
    <mergeCell ref="B39:B40"/>
    <mergeCell ref="C39:C40"/>
    <mergeCell ref="D39:D40"/>
    <mergeCell ref="E39:E40"/>
    <mergeCell ref="F39:F40"/>
    <mergeCell ref="G39:G40"/>
    <mergeCell ref="H39:H40"/>
    <mergeCell ref="F18:F19"/>
    <mergeCell ref="G18:G19"/>
    <mergeCell ref="H18:H19"/>
    <mergeCell ref="I18:I19"/>
    <mergeCell ref="J18:J19"/>
    <mergeCell ref="K18:K19"/>
    <mergeCell ref="A15:A16"/>
    <mergeCell ref="B15:B16"/>
    <mergeCell ref="C15:C16"/>
    <mergeCell ref="D15:D16"/>
    <mergeCell ref="E15:E16"/>
    <mergeCell ref="F15:F16"/>
    <mergeCell ref="G15:G16"/>
    <mergeCell ref="H15:H16"/>
    <mergeCell ref="AB8:AB9"/>
    <mergeCell ref="P8:Q8"/>
    <mergeCell ref="R8:W8"/>
    <mergeCell ref="X8:X9"/>
    <mergeCell ref="Y8:Y9"/>
    <mergeCell ref="Z8:Z9"/>
    <mergeCell ref="AA8:AA9"/>
    <mergeCell ref="J8:J9"/>
    <mergeCell ref="K8:K9"/>
    <mergeCell ref="I15:I16"/>
    <mergeCell ref="J15:J16"/>
    <mergeCell ref="K15:K16"/>
    <mergeCell ref="L15:L16"/>
    <mergeCell ref="M15:M16"/>
    <mergeCell ref="X7:AC7"/>
    <mergeCell ref="AD7:AI7"/>
    <mergeCell ref="A8:A9"/>
    <mergeCell ref="C8:C9"/>
    <mergeCell ref="D8:D9"/>
    <mergeCell ref="E8:E9"/>
    <mergeCell ref="F8:F9"/>
    <mergeCell ref="G8:G9"/>
    <mergeCell ref="H8:H9"/>
    <mergeCell ref="I8:I9"/>
    <mergeCell ref="AH8:AH9"/>
    <mergeCell ref="AI8:AI9"/>
    <mergeCell ref="AC8:AC9"/>
    <mergeCell ref="AD8:AD9"/>
    <mergeCell ref="AE8:AE9"/>
    <mergeCell ref="AF8:AF9"/>
    <mergeCell ref="AG8:AG9"/>
    <mergeCell ref="A4:C4"/>
    <mergeCell ref="A5:C5"/>
    <mergeCell ref="D5:N5"/>
    <mergeCell ref="A6:C6"/>
    <mergeCell ref="D6:N6"/>
    <mergeCell ref="A7:H7"/>
    <mergeCell ref="I7:M7"/>
    <mergeCell ref="N7:W7"/>
    <mergeCell ref="L8:L9"/>
    <mergeCell ref="M8:M9"/>
    <mergeCell ref="N8:N9"/>
    <mergeCell ref="O8:O9"/>
  </mergeCells>
  <conditionalFormatting sqref="J15">
    <cfRule type="cellIs" dxfId="1216" priority="1143" operator="equal">
      <formula>$H$10</formula>
    </cfRule>
  </conditionalFormatting>
  <conditionalFormatting sqref="J18">
    <cfRule type="cellIs" dxfId="1215" priority="1135" operator="equal">
      <formula>$H$10</formula>
    </cfRule>
  </conditionalFormatting>
  <dataValidations count="10">
    <dataValidation type="list" allowBlank="1" showInputMessage="1" showErrorMessage="1" sqref="X61:X63" xr:uid="{00000000-0002-0000-0700-000000000000}">
      <formula1>$H$22:$H$26</formula1>
    </dataValidation>
    <dataValidation type="list" allowBlank="1" showInputMessage="1" showErrorMessage="1" sqref="Z61:Z63" xr:uid="{00000000-0002-0000-0700-000001000000}">
      <formula1>$J$22:$J$26</formula1>
    </dataValidation>
    <dataValidation type="list" allowBlank="1" showInputMessage="1" showErrorMessage="1" sqref="AC57:AC60" xr:uid="{00000000-0002-0000-0700-000002000000}">
      <formula1>$AD$26:$AD$31</formula1>
    </dataValidation>
    <dataValidation type="list" allowBlank="1" showInputMessage="1" showErrorMessage="1" sqref="Z48 Z50:Z51" xr:uid="{00000000-0002-0000-0700-000003000000}">
      <formula1>$K$24:$K$28</formula1>
    </dataValidation>
    <dataValidation type="list" allowBlank="1" showInputMessage="1" showErrorMessage="1" sqref="AB12:AB14" xr:uid="{00000000-0002-0000-0700-000004000000}">
      <formula1>$L$21:$L$24</formula1>
    </dataValidation>
    <dataValidation type="list" allowBlank="1" showInputMessage="1" showErrorMessage="1" sqref="AB21:AB24 AB61:AB63" xr:uid="{00000000-0002-0000-0700-000005000000}">
      <formula1>$L$22:$L$25</formula1>
    </dataValidation>
    <dataValidation type="list" allowBlank="1" showInputMessage="1" showErrorMessage="1" sqref="AC50:AC51 AC10:AC48 AC53:AC56 AC64:AC65" xr:uid="{00000000-0002-0000-0700-000006000000}">
      <formula1>$AD$69:$AD$73</formula1>
    </dataValidation>
    <dataValidation type="list" allowBlank="1" showInputMessage="1" showErrorMessage="1" sqref="M10:M15 AB41:AB48 M41:M48 M17:M18 M20:M39 AB25:AB39 AB50:AB51 M50:M51 AB53:AB57 M53:M57 AB59:AB60 M59:M65" xr:uid="{00000000-0002-0000-0700-000007000000}">
      <formula1>$M$69:$M$72</formula1>
    </dataValidation>
    <dataValidation type="list" allowBlank="1" showInputMessage="1" showErrorMessage="1" sqref="K10:K15 K41:K48 K17:K18 K20:K39 Z10:Z39 Z41:Z47 K50:K51 Z53:Z56 K53:K57 K59:K65" xr:uid="{00000000-0002-0000-0700-000008000000}">
      <formula1>$K$69:$K$73</formula1>
    </dataValidation>
    <dataValidation type="list" allowBlank="1" showInputMessage="1" showErrorMessage="1" sqref="AI10:AI12 AC61:AC63" xr:uid="{00000000-0002-0000-0700-000009000000}">
      <formula1>#REF!</formula1>
    </dataValidation>
  </dataValidations>
  <pageMargins left="0.51181102362204722" right="0.51181102362204722" top="0.35433070866141736" bottom="0.35433070866141736" header="0.31496062992125984" footer="0.31496062992125984"/>
  <pageSetup paperSize="5" scale="7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06" operator="containsText" id="{3F1E905F-6868-46C6-A29F-8DA25CC0CCAE}">
            <xm:f>NOT(ISERROR(SEARCH($K$73,K10)))</xm:f>
            <xm:f>$K$73</xm:f>
            <x14:dxf>
              <fill>
                <patternFill>
                  <bgColor rgb="FFFF0000"/>
                </patternFill>
              </fill>
            </x14:dxf>
          </x14:cfRule>
          <x14:cfRule type="containsText" priority="1207" operator="containsText" id="{633260A9-474D-4CCF-BDCD-7C1E319B4D64}">
            <xm:f>NOT(ISERROR(SEARCH($K$72,K10)))</xm:f>
            <xm:f>$K$72</xm:f>
            <x14:dxf>
              <fill>
                <patternFill>
                  <bgColor rgb="FFFFC000"/>
                </patternFill>
              </fill>
            </x14:dxf>
          </x14:cfRule>
          <x14:cfRule type="containsText" priority="1208" operator="containsText" id="{A3CB6EAF-860A-485F-864B-0E65CBFCD47E}">
            <xm:f>NOT(ISERROR(SEARCH($K$71,K10)))</xm:f>
            <xm:f>$K$71</xm:f>
            <x14:dxf>
              <fill>
                <patternFill>
                  <bgColor rgb="FFFFFF00"/>
                </patternFill>
              </fill>
            </x14:dxf>
          </x14:cfRule>
          <x14:cfRule type="containsText" priority="1209" operator="containsText" id="{6C5999C1-2DF7-4D26-9EDA-059AD32C213E}">
            <xm:f>NOT(ISERROR(SEARCH($K$70,K10)))</xm:f>
            <xm:f>$K$70</xm:f>
            <x14:dxf>
              <fill>
                <patternFill>
                  <bgColor rgb="FF00B050"/>
                </patternFill>
              </fill>
            </x14:dxf>
          </x14:cfRule>
          <x14:cfRule type="containsText" priority="1210" operator="containsText" id="{B9057AC1-B890-4E1E-8C8D-9F65CC89B8E1}">
            <xm:f>NOT(ISERROR(SEARCH($K$69,K10)))</xm:f>
            <xm:f>$K$69</xm:f>
            <x14:dxf>
              <fill>
                <patternFill>
                  <bgColor rgb="FF92D050"/>
                </patternFill>
              </fill>
            </x14:dxf>
          </x14:cfRule>
          <xm:sqref>K10 K64:K65</xm:sqref>
        </x14:conditionalFormatting>
        <x14:conditionalFormatting xmlns:xm="http://schemas.microsoft.com/office/excel/2006/main">
          <x14:cfRule type="containsText" priority="1201" operator="containsText" id="{ADDCE1AD-4659-4A7D-B6E6-2EC945F684D2}">
            <xm:f>NOT(ISERROR(SEARCH($K$73,K11)))</xm:f>
            <xm:f>$K$73</xm:f>
            <x14:dxf>
              <fill>
                <patternFill>
                  <bgColor rgb="FFFF0000"/>
                </patternFill>
              </fill>
            </x14:dxf>
          </x14:cfRule>
          <x14:cfRule type="containsText" priority="1202" operator="containsText" id="{8A36CA4D-CEAE-4A23-BAF7-413A5B4A9FB0}">
            <xm:f>NOT(ISERROR(SEARCH($K$72,K11)))</xm:f>
            <xm:f>$K$72</xm:f>
            <x14:dxf>
              <fill>
                <patternFill>
                  <bgColor rgb="FFFFC000"/>
                </patternFill>
              </fill>
            </x14:dxf>
          </x14:cfRule>
          <x14:cfRule type="containsText" priority="1203" operator="containsText" id="{FD4307E2-AC90-4D32-9B09-BD6DCD27B201}">
            <xm:f>NOT(ISERROR(SEARCH($K$71,K11)))</xm:f>
            <xm:f>$K$71</xm:f>
            <x14:dxf>
              <fill>
                <patternFill>
                  <bgColor rgb="FFFFFF00"/>
                </patternFill>
              </fill>
            </x14:dxf>
          </x14:cfRule>
          <x14:cfRule type="containsText" priority="1204" operator="containsText" id="{EF088D63-6534-4B02-B9A0-33D03E014E38}">
            <xm:f>NOT(ISERROR(SEARCH($K$70,K11)))</xm:f>
            <xm:f>$K$70</xm:f>
            <x14:dxf>
              <fill>
                <patternFill>
                  <bgColor rgb="FF00B050"/>
                </patternFill>
              </fill>
            </x14:dxf>
          </x14:cfRule>
          <x14:cfRule type="containsText" priority="1205" operator="containsText" id="{C926CF40-DF4D-470B-A18E-96EC691B002B}">
            <xm:f>NOT(ISERROR(SEARCH($K$69,K11)))</xm:f>
            <xm:f>$K$69</xm:f>
            <x14:dxf>
              <fill>
                <patternFill>
                  <bgColor rgb="FF92D050"/>
                </patternFill>
              </fill>
            </x14:dxf>
          </x14:cfRule>
          <xm:sqref>K11</xm:sqref>
        </x14:conditionalFormatting>
        <x14:conditionalFormatting xmlns:xm="http://schemas.microsoft.com/office/excel/2006/main">
          <x14:cfRule type="containsText" priority="1193" operator="containsText" id="{A8608492-56F4-4E03-B11F-E18384C33641}">
            <xm:f>NOT(ISERROR(SEARCH($I$69,I10)))</xm:f>
            <xm:f>$I$69</xm:f>
            <x14:dxf>
              <fill>
                <patternFill>
                  <fgColor rgb="FF92D050"/>
                  <bgColor rgb="FF92D050"/>
                </patternFill>
              </fill>
            </x14:dxf>
          </x14:cfRule>
          <x14:cfRule type="containsText" priority="1194" operator="containsText" id="{441F7203-26C4-4245-B080-7D015D92E4D1}">
            <xm:f>NOT(ISERROR(SEARCH($I$70,I10)))</xm:f>
            <xm:f>$I$70</xm:f>
            <x14:dxf>
              <fill>
                <patternFill>
                  <bgColor rgb="FF00B050"/>
                </patternFill>
              </fill>
            </x14:dxf>
          </x14:cfRule>
          <x14:cfRule type="containsText" priority="1195" operator="containsText" id="{2654E03F-5B39-43B9-B6A3-357FD22E08C2}">
            <xm:f>NOT(ISERROR(SEARCH($I$73,I10)))</xm:f>
            <xm:f>$I$73</xm:f>
            <x14:dxf>
              <fill>
                <patternFill>
                  <bgColor rgb="FFFF0000"/>
                </patternFill>
              </fill>
            </x14:dxf>
          </x14:cfRule>
          <x14:cfRule type="containsText" priority="1196" operator="containsText" id="{D7E8D296-FC16-4C10-8805-9BCDFA41DA1B}">
            <xm:f>NOT(ISERROR(SEARCH($I$72,I10)))</xm:f>
            <xm:f>$I$72</xm:f>
            <x14:dxf>
              <fill>
                <patternFill>
                  <fgColor rgb="FFFFC000"/>
                  <bgColor rgb="FFFFC000"/>
                </patternFill>
              </fill>
            </x14:dxf>
          </x14:cfRule>
          <x14:cfRule type="containsText" priority="1197" operator="containsText" id="{35E7EC36-4615-4A65-BA01-01850535864F}">
            <xm:f>NOT(ISERROR(SEARCH($I$71,I10)))</xm:f>
            <xm:f>$I$71</xm:f>
            <x14:dxf>
              <fill>
                <patternFill>
                  <fgColor rgb="FFFFFF00"/>
                  <bgColor rgb="FFFFFF00"/>
                </patternFill>
              </fill>
            </x14:dxf>
          </x14:cfRule>
          <x14:cfRule type="containsText" priority="1198" operator="containsText" id="{FD8EE814-0CA4-4AA8-90C2-B9942ACAA1D5}">
            <xm:f>NOT(ISERROR(SEARCH($I$70,I10)))</xm:f>
            <xm:f>$I$70</xm:f>
            <x14:dxf>
              <fill>
                <patternFill>
                  <bgColor theme="0" tint="-0.14996795556505021"/>
                </patternFill>
              </fill>
            </x14:dxf>
          </x14:cfRule>
          <x14:cfRule type="cellIs" priority="1199" operator="equal" id="{D61EE3F5-B6C1-4188-A433-EB34367EB980}">
            <xm:f>'https://solidarias-my.sharepoint.com/personal/marisol_viveros_uaeos_gov_co/Documents/Varios/Planes integrados 2022/[MAPA_RIESGOS_UAEOS_2022.xlsx]Tabla probabiidad'!#REF!</xm:f>
            <x14:dxf>
              <fill>
                <patternFill>
                  <fgColor theme="6"/>
                </patternFill>
              </fill>
            </x14:dxf>
          </x14:cfRule>
          <x14:cfRule type="cellIs" priority="1200" operator="equal" id="{8EA4827B-F029-48E9-AFA6-892B5841D516}">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I10 X64:X65 I64:I65</xm:sqref>
        </x14:conditionalFormatting>
        <x14:conditionalFormatting xmlns:xm="http://schemas.microsoft.com/office/excel/2006/main">
          <x14:cfRule type="containsText" priority="1185" operator="containsText" id="{8F8D42C7-864A-4FF1-920C-D1F04D2631AD}">
            <xm:f>NOT(ISERROR(SEARCH($I$69,I11)))</xm:f>
            <xm:f>$I$69</xm:f>
            <x14:dxf>
              <fill>
                <patternFill>
                  <fgColor rgb="FF92D050"/>
                  <bgColor rgb="FF92D050"/>
                </patternFill>
              </fill>
            </x14:dxf>
          </x14:cfRule>
          <x14:cfRule type="containsText" priority="1186" operator="containsText" id="{32FB412F-F6DC-4242-9245-152174FF2D5C}">
            <xm:f>NOT(ISERROR(SEARCH($I$70,I11)))</xm:f>
            <xm:f>$I$70</xm:f>
            <x14:dxf>
              <fill>
                <patternFill>
                  <bgColor rgb="FF00B050"/>
                </patternFill>
              </fill>
            </x14:dxf>
          </x14:cfRule>
          <x14:cfRule type="containsText" priority="1187" operator="containsText" id="{ECE71A62-AFC3-42F7-8E05-8E1572684A5E}">
            <xm:f>NOT(ISERROR(SEARCH($I$73,I11)))</xm:f>
            <xm:f>$I$73</xm:f>
            <x14:dxf>
              <fill>
                <patternFill>
                  <bgColor rgb="FFFF0000"/>
                </patternFill>
              </fill>
            </x14:dxf>
          </x14:cfRule>
          <x14:cfRule type="containsText" priority="1188" operator="containsText" id="{32005684-BE9A-48C0-946A-9E7687244C87}">
            <xm:f>NOT(ISERROR(SEARCH($I$72,I11)))</xm:f>
            <xm:f>$I$72</xm:f>
            <x14:dxf>
              <fill>
                <patternFill>
                  <fgColor rgb="FFFFC000"/>
                  <bgColor rgb="FFFFC000"/>
                </patternFill>
              </fill>
            </x14:dxf>
          </x14:cfRule>
          <x14:cfRule type="containsText" priority="1189" operator="containsText" id="{4A1EE62F-D12F-43E3-95BE-795091FB6FF3}">
            <xm:f>NOT(ISERROR(SEARCH($I$71,I11)))</xm:f>
            <xm:f>$I$71</xm:f>
            <x14:dxf>
              <fill>
                <patternFill>
                  <fgColor rgb="FFFFFF00"/>
                  <bgColor rgb="FFFFFF00"/>
                </patternFill>
              </fill>
            </x14:dxf>
          </x14:cfRule>
          <x14:cfRule type="containsText" priority="1190" operator="containsText" id="{815C6A2F-A3A1-4733-96BF-8F142B54B3C3}">
            <xm:f>NOT(ISERROR(SEARCH($I$70,I11)))</xm:f>
            <xm:f>$I$70</xm:f>
            <x14:dxf>
              <fill>
                <patternFill>
                  <bgColor theme="0" tint="-0.14996795556505021"/>
                </patternFill>
              </fill>
            </x14:dxf>
          </x14:cfRule>
          <x14:cfRule type="cellIs" priority="1191" operator="equal" id="{E1749ACA-4895-486D-9BF9-9852F689948B}">
            <xm:f>'https://solidarias-my.sharepoint.com/personal/marisol_viveros_uaeos_gov_co/Documents/Varios/Planes integrados 2022/[MAPA_RIESGOS_UAEOS_2022.xlsx]Tabla probabiidad'!#REF!</xm:f>
            <x14:dxf>
              <fill>
                <patternFill>
                  <fgColor theme="6"/>
                </patternFill>
              </fill>
            </x14:dxf>
          </x14:cfRule>
          <x14:cfRule type="cellIs" priority="1192" operator="equal" id="{25C61CF7-B998-467A-BFBD-BD4EDB120653}">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I11</xm:sqref>
        </x14:conditionalFormatting>
        <x14:conditionalFormatting xmlns:xm="http://schemas.microsoft.com/office/excel/2006/main">
          <x14:cfRule type="containsText" priority="1177" operator="containsText" id="{686C0322-11B0-43F0-9704-07D8F1869502}">
            <xm:f>NOT(ISERROR(SEARCH($I$69,X10)))</xm:f>
            <xm:f>$I$69</xm:f>
            <x14:dxf>
              <fill>
                <patternFill>
                  <fgColor rgb="FF92D050"/>
                  <bgColor rgb="FF92D050"/>
                </patternFill>
              </fill>
            </x14:dxf>
          </x14:cfRule>
          <x14:cfRule type="containsText" priority="1178" operator="containsText" id="{25F91BC7-5F09-4E1E-AE66-F7036E3A4724}">
            <xm:f>NOT(ISERROR(SEARCH($I$70,X10)))</xm:f>
            <xm:f>$I$70</xm:f>
            <x14:dxf>
              <fill>
                <patternFill>
                  <bgColor rgb="FF00B050"/>
                </patternFill>
              </fill>
            </x14:dxf>
          </x14:cfRule>
          <x14:cfRule type="containsText" priority="1179" operator="containsText" id="{7F88F329-2EFD-4658-9D8E-28DC59FACE06}">
            <xm:f>NOT(ISERROR(SEARCH($I$73,X10)))</xm:f>
            <xm:f>$I$73</xm:f>
            <x14:dxf>
              <fill>
                <patternFill>
                  <bgColor rgb="FFFF0000"/>
                </patternFill>
              </fill>
            </x14:dxf>
          </x14:cfRule>
          <x14:cfRule type="containsText" priority="1180" operator="containsText" id="{FFBC8FEA-927B-4606-BFC6-219AB01EB830}">
            <xm:f>NOT(ISERROR(SEARCH($I$72,X10)))</xm:f>
            <xm:f>$I$72</xm:f>
            <x14:dxf>
              <fill>
                <patternFill>
                  <fgColor rgb="FFFFC000"/>
                  <bgColor rgb="FFFFC000"/>
                </patternFill>
              </fill>
            </x14:dxf>
          </x14:cfRule>
          <x14:cfRule type="containsText" priority="1181" operator="containsText" id="{1361F9F9-0E1C-4474-89B1-0F2ECD56284A}">
            <xm:f>NOT(ISERROR(SEARCH($I$71,X10)))</xm:f>
            <xm:f>$I$71</xm:f>
            <x14:dxf>
              <fill>
                <patternFill>
                  <fgColor rgb="FFFFFF00"/>
                  <bgColor rgb="FFFFFF00"/>
                </patternFill>
              </fill>
            </x14:dxf>
          </x14:cfRule>
          <x14:cfRule type="containsText" priority="1182" operator="containsText" id="{CDEA3BC5-A814-420C-A607-53B59452E0B6}">
            <xm:f>NOT(ISERROR(SEARCH($I$70,X10)))</xm:f>
            <xm:f>$I$70</xm:f>
            <x14:dxf>
              <fill>
                <patternFill>
                  <bgColor theme="0" tint="-0.14996795556505021"/>
                </patternFill>
              </fill>
            </x14:dxf>
          </x14:cfRule>
          <x14:cfRule type="cellIs" priority="1183" operator="equal" id="{50784717-BA7B-469E-BCC0-79ECAE940B89}">
            <xm:f>'https://solidarias-my.sharepoint.com/personal/marisol_viveros_uaeos_gov_co/Documents/Varios/Planes integrados 2022/[MAPA_RIESGOS_UAEOS_2022.xlsx]Tabla probabiidad'!#REF!</xm:f>
            <x14:dxf>
              <fill>
                <patternFill>
                  <fgColor theme="6"/>
                </patternFill>
              </fill>
            </x14:dxf>
          </x14:cfRule>
          <x14:cfRule type="cellIs" priority="1184" operator="equal" id="{5E06F7CF-5ED9-4B99-BC8F-AFE5D07C9F35}">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X10</xm:sqref>
        </x14:conditionalFormatting>
        <x14:conditionalFormatting xmlns:xm="http://schemas.microsoft.com/office/excel/2006/main">
          <x14:cfRule type="containsText" priority="1169" operator="containsText" id="{16B3FA98-9D4F-4A3F-8C1E-E508C8311FEE}">
            <xm:f>NOT(ISERROR(SEARCH($I$69,X11)))</xm:f>
            <xm:f>$I$69</xm:f>
            <x14:dxf>
              <fill>
                <patternFill>
                  <fgColor rgb="FF92D050"/>
                  <bgColor rgb="FF92D050"/>
                </patternFill>
              </fill>
            </x14:dxf>
          </x14:cfRule>
          <x14:cfRule type="containsText" priority="1170" operator="containsText" id="{4AFD90A4-8EB7-493F-AE42-572EDF044350}">
            <xm:f>NOT(ISERROR(SEARCH($I$70,X11)))</xm:f>
            <xm:f>$I$70</xm:f>
            <x14:dxf>
              <fill>
                <patternFill>
                  <bgColor rgb="FF00B050"/>
                </patternFill>
              </fill>
            </x14:dxf>
          </x14:cfRule>
          <x14:cfRule type="containsText" priority="1171" operator="containsText" id="{3EE6D238-722C-461F-A9A6-E5F605EDDA0A}">
            <xm:f>NOT(ISERROR(SEARCH($I$73,X11)))</xm:f>
            <xm:f>$I$73</xm:f>
            <x14:dxf>
              <fill>
                <patternFill>
                  <bgColor rgb="FFFF0000"/>
                </patternFill>
              </fill>
            </x14:dxf>
          </x14:cfRule>
          <x14:cfRule type="containsText" priority="1172" operator="containsText" id="{0FC0D602-83E4-474C-89EA-0C025A691502}">
            <xm:f>NOT(ISERROR(SEARCH($I$72,X11)))</xm:f>
            <xm:f>$I$72</xm:f>
            <x14:dxf>
              <fill>
                <patternFill>
                  <fgColor rgb="FFFFC000"/>
                  <bgColor rgb="FFFFC000"/>
                </patternFill>
              </fill>
            </x14:dxf>
          </x14:cfRule>
          <x14:cfRule type="containsText" priority="1173" operator="containsText" id="{AD51CCE4-BEF7-4C15-A754-522B54D39E3C}">
            <xm:f>NOT(ISERROR(SEARCH($I$71,X11)))</xm:f>
            <xm:f>$I$71</xm:f>
            <x14:dxf>
              <fill>
                <patternFill>
                  <fgColor rgb="FFFFFF00"/>
                  <bgColor rgb="FFFFFF00"/>
                </patternFill>
              </fill>
            </x14:dxf>
          </x14:cfRule>
          <x14:cfRule type="containsText" priority="1174" operator="containsText" id="{F49E0240-EDC1-4B9E-A667-1FA469001038}">
            <xm:f>NOT(ISERROR(SEARCH($I$70,X11)))</xm:f>
            <xm:f>$I$70</xm:f>
            <x14:dxf>
              <fill>
                <patternFill>
                  <bgColor theme="0" tint="-0.14996795556505021"/>
                </patternFill>
              </fill>
            </x14:dxf>
          </x14:cfRule>
          <x14:cfRule type="cellIs" priority="1175" operator="equal" id="{91EFB8B0-E2C7-403D-895D-950A55EA98F7}">
            <xm:f>'https://solidarias-my.sharepoint.com/personal/marisol_viveros_uaeos_gov_co/Documents/Varios/Planes integrados 2022/[MAPA_RIESGOS_UAEOS_2022.xlsx]Tabla probabiidad'!#REF!</xm:f>
            <x14:dxf>
              <fill>
                <patternFill>
                  <fgColor theme="6"/>
                </patternFill>
              </fill>
            </x14:dxf>
          </x14:cfRule>
          <x14:cfRule type="cellIs" priority="1176" operator="equal" id="{47E3A7EE-BA9E-4A29-B56F-A8285719902A}">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X11</xm:sqref>
        </x14:conditionalFormatting>
        <x14:conditionalFormatting xmlns:xm="http://schemas.microsoft.com/office/excel/2006/main">
          <x14:cfRule type="containsText" priority="1164" operator="containsText" id="{9906C6A0-E74F-429C-8424-730205362CD5}">
            <xm:f>NOT(ISERROR(SEARCH($K$73,Z11)))</xm:f>
            <xm:f>$K$73</xm:f>
            <x14:dxf>
              <fill>
                <patternFill>
                  <bgColor rgb="FFFF0000"/>
                </patternFill>
              </fill>
            </x14:dxf>
          </x14:cfRule>
          <x14:cfRule type="containsText" priority="1165" operator="containsText" id="{289A067C-365E-4C3E-8A89-C2D37E8748D4}">
            <xm:f>NOT(ISERROR(SEARCH($K$72,Z11)))</xm:f>
            <xm:f>$K$72</xm:f>
            <x14:dxf>
              <fill>
                <patternFill>
                  <bgColor rgb="FFFFC000"/>
                </patternFill>
              </fill>
            </x14:dxf>
          </x14:cfRule>
          <x14:cfRule type="containsText" priority="1166" operator="containsText" id="{705DDC89-D93E-4C2B-9181-17F6AFB24C1D}">
            <xm:f>NOT(ISERROR(SEARCH($K$71,Z11)))</xm:f>
            <xm:f>$K$71</xm:f>
            <x14:dxf>
              <fill>
                <patternFill>
                  <bgColor rgb="FFFFFF00"/>
                </patternFill>
              </fill>
            </x14:dxf>
          </x14:cfRule>
          <x14:cfRule type="containsText" priority="1167" operator="containsText" id="{77DBDF30-7896-49C1-9FA6-464E66595A73}">
            <xm:f>NOT(ISERROR(SEARCH($K$70,Z11)))</xm:f>
            <xm:f>$K$70</xm:f>
            <x14:dxf>
              <fill>
                <patternFill>
                  <bgColor rgb="FF00B050"/>
                </patternFill>
              </fill>
            </x14:dxf>
          </x14:cfRule>
          <x14:cfRule type="containsText" priority="1168" operator="containsText" id="{89ABEFAC-A28E-4917-BC54-F273FE2BCBC3}">
            <xm:f>NOT(ISERROR(SEARCH($K$69,Z11)))</xm:f>
            <xm:f>$K$69</xm:f>
            <x14:dxf>
              <fill>
                <patternFill>
                  <bgColor rgb="FF92D050"/>
                </patternFill>
              </fill>
            </x14:dxf>
          </x14:cfRule>
          <xm:sqref>Z11</xm:sqref>
        </x14:conditionalFormatting>
        <x14:conditionalFormatting xmlns:xm="http://schemas.microsoft.com/office/excel/2006/main">
          <x14:cfRule type="containsText" priority="1159" operator="containsText" id="{0B9C3179-D286-4D0D-819A-484757B6057A}">
            <xm:f>NOT(ISERROR(SEARCH($K$73,Z10)))</xm:f>
            <xm:f>$K$73</xm:f>
            <x14:dxf>
              <fill>
                <patternFill>
                  <bgColor rgb="FFFF0000"/>
                </patternFill>
              </fill>
            </x14:dxf>
          </x14:cfRule>
          <x14:cfRule type="containsText" priority="1160" operator="containsText" id="{B115CD7D-14C7-4649-8B67-FA13D1BAE932}">
            <xm:f>NOT(ISERROR(SEARCH($K$72,Z10)))</xm:f>
            <xm:f>$K$72</xm:f>
            <x14:dxf>
              <fill>
                <patternFill>
                  <bgColor rgb="FFFFC000"/>
                </patternFill>
              </fill>
            </x14:dxf>
          </x14:cfRule>
          <x14:cfRule type="containsText" priority="1161" operator="containsText" id="{99346D78-55BE-44A4-9F2C-976F05EB612F}">
            <xm:f>NOT(ISERROR(SEARCH($K$71,Z10)))</xm:f>
            <xm:f>$K$71</xm:f>
            <x14:dxf>
              <fill>
                <patternFill>
                  <bgColor rgb="FFFFFF00"/>
                </patternFill>
              </fill>
            </x14:dxf>
          </x14:cfRule>
          <x14:cfRule type="containsText" priority="1162" operator="containsText" id="{9ED6E2F3-B71D-4B8E-8E55-7B411A83948F}">
            <xm:f>NOT(ISERROR(SEARCH($K$70,Z10)))</xm:f>
            <xm:f>$K$70</xm:f>
            <x14:dxf>
              <fill>
                <patternFill>
                  <bgColor rgb="FF00B050"/>
                </patternFill>
              </fill>
            </x14:dxf>
          </x14:cfRule>
          <x14:cfRule type="containsText" priority="1163" operator="containsText" id="{E79346F9-F5A2-4687-A645-ABD6133349FD}">
            <xm:f>NOT(ISERROR(SEARCH($K$69,Z10)))</xm:f>
            <xm:f>$K$69</xm:f>
            <x14:dxf>
              <fill>
                <patternFill>
                  <bgColor rgb="FF92D050"/>
                </patternFill>
              </fill>
            </x14:dxf>
          </x14:cfRule>
          <xm:sqref>Z10</xm:sqref>
        </x14:conditionalFormatting>
        <x14:conditionalFormatting xmlns:xm="http://schemas.microsoft.com/office/excel/2006/main">
          <x14:cfRule type="containsText" priority="1155" operator="containsText" id="{010D324F-A3F7-4CA2-892A-CE26148FBE09}">
            <xm:f>NOT(ISERROR(SEARCH($M$72,M10)))</xm:f>
            <xm:f>$M$72</xm:f>
            <x14:dxf>
              <fill>
                <patternFill>
                  <bgColor rgb="FFFF0000"/>
                </patternFill>
              </fill>
            </x14:dxf>
          </x14:cfRule>
          <x14:cfRule type="containsText" priority="1156" operator="containsText" id="{E3587EF4-724B-4D4A-A569-8A9F435958B0}">
            <xm:f>NOT(ISERROR(SEARCH($M$71,M10)))</xm:f>
            <xm:f>$M$71</xm:f>
            <x14:dxf>
              <fill>
                <patternFill>
                  <bgColor rgb="FFFFC000"/>
                </patternFill>
              </fill>
            </x14:dxf>
          </x14:cfRule>
          <x14:cfRule type="containsText" priority="1157" operator="containsText" id="{96D43897-4E76-471F-98D4-87DE22766DC3}">
            <xm:f>NOT(ISERROR(SEARCH($M$70,M10)))</xm:f>
            <xm:f>$M$70</xm:f>
            <x14:dxf>
              <fill>
                <patternFill>
                  <bgColor rgb="FFFFFF00"/>
                </patternFill>
              </fill>
            </x14:dxf>
          </x14:cfRule>
          <x14:cfRule type="containsText" priority="1158" operator="containsText" id="{6819017A-8930-4491-9448-E69263181A70}">
            <xm:f>NOT(ISERROR(SEARCH($M$69,M10)))</xm:f>
            <xm:f>$M$69</xm:f>
            <x14:dxf>
              <fill>
                <patternFill>
                  <bgColor rgb="FF92D050"/>
                </patternFill>
              </fill>
            </x14:dxf>
          </x14:cfRule>
          <xm:sqref>M10 M64:M65 M17</xm:sqref>
        </x14:conditionalFormatting>
        <x14:conditionalFormatting xmlns:xm="http://schemas.microsoft.com/office/excel/2006/main">
          <x14:cfRule type="containsText" priority="1151" operator="containsText" id="{7E422205-C4D4-436A-A881-42F6F7E5F2E1}">
            <xm:f>NOT(ISERROR(SEARCH($M$72,M11)))</xm:f>
            <xm:f>$M$72</xm:f>
            <x14:dxf>
              <fill>
                <patternFill>
                  <bgColor rgb="FFFF0000"/>
                </patternFill>
              </fill>
            </x14:dxf>
          </x14:cfRule>
          <x14:cfRule type="containsText" priority="1152" operator="containsText" id="{40FBCDEC-284E-499E-A6B2-C9AA7C6621C3}">
            <xm:f>NOT(ISERROR(SEARCH($M$71,M11)))</xm:f>
            <xm:f>$M$71</xm:f>
            <x14:dxf>
              <fill>
                <patternFill>
                  <bgColor rgb="FFFFC000"/>
                </patternFill>
              </fill>
            </x14:dxf>
          </x14:cfRule>
          <x14:cfRule type="containsText" priority="1153" operator="containsText" id="{7EE628B3-E8BA-4BC0-A2F3-F0AA35491805}">
            <xm:f>NOT(ISERROR(SEARCH($M$70,M11)))</xm:f>
            <xm:f>$M$70</xm:f>
            <x14:dxf>
              <fill>
                <patternFill>
                  <bgColor rgb="FFFFFF00"/>
                </patternFill>
              </fill>
            </x14:dxf>
          </x14:cfRule>
          <x14:cfRule type="containsText" priority="1154" operator="containsText" id="{757BD96D-3499-406A-9EDC-320F58286D94}">
            <xm:f>NOT(ISERROR(SEARCH($M$69,M11)))</xm:f>
            <xm:f>$M$69</xm:f>
            <x14:dxf>
              <fill>
                <patternFill>
                  <bgColor rgb="FF92D050"/>
                </patternFill>
              </fill>
            </x14:dxf>
          </x14:cfRule>
          <xm:sqref>M11</xm:sqref>
        </x14:conditionalFormatting>
        <x14:conditionalFormatting xmlns:xm="http://schemas.microsoft.com/office/excel/2006/main">
          <x14:cfRule type="containsText" priority="1144" operator="containsText" id="{7B4AF219-41CC-4158-A98D-C464CCEF07E0}">
            <xm:f>NOT(ISERROR(SEARCH($H$70,I15)))</xm:f>
            <xm:f>$H$70</xm:f>
            <x14:dxf>
              <fill>
                <patternFill>
                  <fgColor rgb="FF92D050"/>
                  <bgColor rgb="FF92D050"/>
                </patternFill>
              </fill>
            </x14:dxf>
          </x14:cfRule>
          <x14:cfRule type="containsText" priority="1145" operator="containsText" id="{4B2D39F9-CC82-49DD-9AF1-C2700390423C}">
            <xm:f>NOT(ISERROR(SEARCH($H$74,I15)))</xm:f>
            <xm:f>$H$74</xm:f>
            <x14:dxf>
              <fill>
                <patternFill>
                  <bgColor rgb="FFFF0000"/>
                </patternFill>
              </fill>
            </x14:dxf>
          </x14:cfRule>
          <x14:cfRule type="containsText" priority="1146" operator="containsText" id="{5FB33A1A-ED0A-448F-BD4E-8198051A5506}">
            <xm:f>NOT(ISERROR(SEARCH($H$73,I15)))</xm:f>
            <xm:f>$H$73</xm:f>
            <x14:dxf>
              <fill>
                <patternFill>
                  <fgColor rgb="FFFFFF00"/>
                  <bgColor rgb="FFFFFF00"/>
                </patternFill>
              </fill>
            </x14:dxf>
          </x14:cfRule>
          <x14:cfRule type="containsText" priority="1147" operator="containsText" id="{73A68D32-CE68-4877-95AA-A7C2FD84ED5D}">
            <xm:f>NOT(ISERROR(SEARCH($H$72,I15)))</xm:f>
            <xm:f>$H$72</xm:f>
            <x14:dxf>
              <fill>
                <patternFill>
                  <fgColor rgb="FFFFC000"/>
                  <bgColor rgb="FFFFC000"/>
                </patternFill>
              </fill>
            </x14:dxf>
          </x14:cfRule>
          <x14:cfRule type="containsText" priority="1148" operator="containsText" id="{03590306-4C01-4418-9D46-C04F5037687E}">
            <xm:f>NOT(ISERROR(SEARCH($H$71,I15)))</xm:f>
            <xm:f>$H$71</xm:f>
            <x14:dxf>
              <fill>
                <patternFill>
                  <bgColor rgb="FF00B050"/>
                </patternFill>
              </fill>
            </x14:dxf>
          </x14:cfRule>
          <x14:cfRule type="cellIs" priority="1149" operator="equal" id="{69D08B9D-CFEC-4909-B747-3244205C3C23}">
            <xm:f>'D:\UAEOS\TRABAJO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150" operator="equal" id="{171285BC-A72B-4FEB-8872-2C9C0E86CE05}">
            <xm:f>'D:\UAEOS\TRABAJO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I15</xm:sqref>
        </x14:conditionalFormatting>
        <x14:conditionalFormatting xmlns:xm="http://schemas.microsoft.com/office/excel/2006/main">
          <x14:cfRule type="containsText" priority="1136" operator="containsText" id="{5A9CE5E4-013C-4F8D-8C3C-5DD2719572D2}">
            <xm:f>NOT(ISERROR(SEARCH($H$70,I17)))</xm:f>
            <xm:f>$H$70</xm:f>
            <x14:dxf>
              <fill>
                <patternFill>
                  <fgColor rgb="FF92D050"/>
                  <bgColor rgb="FF92D050"/>
                </patternFill>
              </fill>
            </x14:dxf>
          </x14:cfRule>
          <x14:cfRule type="containsText" priority="1137" operator="containsText" id="{4EA1C601-BC8B-43D4-9A2D-33CB7408E6EE}">
            <xm:f>NOT(ISERROR(SEARCH($H$74,I17)))</xm:f>
            <xm:f>$H$74</xm:f>
            <x14:dxf>
              <fill>
                <patternFill>
                  <bgColor rgb="FFFF0000"/>
                </patternFill>
              </fill>
            </x14:dxf>
          </x14:cfRule>
          <x14:cfRule type="containsText" priority="1138" operator="containsText" id="{4F9309C5-3402-42C7-8A87-A5C832DB8C07}">
            <xm:f>NOT(ISERROR(SEARCH($H$73,I17)))</xm:f>
            <xm:f>$H$73</xm:f>
            <x14:dxf>
              <fill>
                <patternFill>
                  <fgColor rgb="FFFFFF00"/>
                  <bgColor rgb="FFFFFF00"/>
                </patternFill>
              </fill>
            </x14:dxf>
          </x14:cfRule>
          <x14:cfRule type="containsText" priority="1139" operator="containsText" id="{9E80AD25-0195-405C-9EC1-2D1BABEB0929}">
            <xm:f>NOT(ISERROR(SEARCH($H$72,I17)))</xm:f>
            <xm:f>$H$72</xm:f>
            <x14:dxf>
              <fill>
                <patternFill>
                  <fgColor rgb="FFFFC000"/>
                  <bgColor rgb="FFFFC000"/>
                </patternFill>
              </fill>
            </x14:dxf>
          </x14:cfRule>
          <x14:cfRule type="containsText" priority="1140" operator="containsText" id="{84E4961E-7AB5-4457-9E5C-B70896A50A98}">
            <xm:f>NOT(ISERROR(SEARCH($H$71,I17)))</xm:f>
            <xm:f>$H$71</xm:f>
            <x14:dxf>
              <fill>
                <patternFill>
                  <bgColor rgb="FF00B050"/>
                </patternFill>
              </fill>
            </x14:dxf>
          </x14:cfRule>
          <x14:cfRule type="cellIs" priority="1141" operator="equal" id="{AB292905-08E7-4872-AF7F-CD7C30A2522C}">
            <xm:f>'D:\UAEOS\TRABAJO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142" operator="equal" id="{86E43B58-23DD-47E6-80B3-82A5021BA157}">
            <xm:f>'D:\UAEOS\TRABAJO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I17</xm:sqref>
        </x14:conditionalFormatting>
        <x14:conditionalFormatting xmlns:xm="http://schemas.microsoft.com/office/excel/2006/main">
          <x14:cfRule type="containsText" priority="1127" operator="containsText" id="{F61B3A30-C60A-4BA1-8961-D54F5DA54B5B}">
            <xm:f>NOT(ISERROR(SEARCH($I$69,I18)))</xm:f>
            <xm:f>$I$69</xm:f>
            <x14:dxf>
              <fill>
                <patternFill>
                  <fgColor rgb="FF92D050"/>
                  <bgColor rgb="FF92D050"/>
                </patternFill>
              </fill>
            </x14:dxf>
          </x14:cfRule>
          <x14:cfRule type="containsText" priority="1128" operator="containsText" id="{251C48B6-5699-471B-AE0C-24067AACF171}">
            <xm:f>NOT(ISERROR(SEARCH($I$70,I18)))</xm:f>
            <xm:f>$I$70</xm:f>
            <x14:dxf>
              <fill>
                <patternFill>
                  <bgColor rgb="FF00B050"/>
                </patternFill>
              </fill>
            </x14:dxf>
          </x14:cfRule>
          <x14:cfRule type="containsText" priority="1129" operator="containsText" id="{8601FDEF-AF7B-4B5B-8591-CBF3C91AEE47}">
            <xm:f>NOT(ISERROR(SEARCH($I$73,I18)))</xm:f>
            <xm:f>$I$73</xm:f>
            <x14:dxf>
              <fill>
                <patternFill>
                  <bgColor rgb="FFFF0000"/>
                </patternFill>
              </fill>
            </x14:dxf>
          </x14:cfRule>
          <x14:cfRule type="containsText" priority="1130" operator="containsText" id="{DE156E08-6E8F-4C78-A3A8-9370980088FF}">
            <xm:f>NOT(ISERROR(SEARCH($I$72,I18)))</xm:f>
            <xm:f>$I$72</xm:f>
            <x14:dxf>
              <fill>
                <patternFill>
                  <fgColor rgb="FFFFC000"/>
                  <bgColor rgb="FFFFC000"/>
                </patternFill>
              </fill>
            </x14:dxf>
          </x14:cfRule>
          <x14:cfRule type="containsText" priority="1131" operator="containsText" id="{E5A4D885-FC6B-4D76-A0EA-21D0B668C1AB}">
            <xm:f>NOT(ISERROR(SEARCH($I$71,I18)))</xm:f>
            <xm:f>$I$71</xm:f>
            <x14:dxf>
              <fill>
                <patternFill>
                  <fgColor rgb="FFFFFF00"/>
                  <bgColor rgb="FFFFFF00"/>
                </patternFill>
              </fill>
            </x14:dxf>
          </x14:cfRule>
          <x14:cfRule type="containsText" priority="1132" operator="containsText" id="{DE781233-536A-4595-8406-6FB6B47D21D2}">
            <xm:f>NOT(ISERROR(SEARCH($I$70,I18)))</xm:f>
            <xm:f>$I$70</xm:f>
            <x14:dxf>
              <fill>
                <patternFill>
                  <bgColor theme="0" tint="-0.14996795556505021"/>
                </patternFill>
              </fill>
            </x14:dxf>
          </x14:cfRule>
          <x14:cfRule type="cellIs" priority="1133" operator="equal" id="{145DE089-0231-4712-8688-3D81E8779C47}">
            <xm:f>'https://solidarias-my.sharepoint.com/personal/marisol_viveros_uaeos_gov_co/Documents/Varios/Planes integrados 2022/[MAPA_RIESGOS_UAEOS_2022.xlsx]Tabla probabiidad'!#REF!</xm:f>
            <x14:dxf>
              <fill>
                <patternFill>
                  <fgColor theme="6"/>
                </patternFill>
              </fill>
            </x14:dxf>
          </x14:cfRule>
          <x14:cfRule type="cellIs" priority="1134" operator="equal" id="{3B0847FB-1FCC-4FC6-BCB0-5BFBE5EAE9E4}">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I18</xm:sqref>
        </x14:conditionalFormatting>
        <x14:conditionalFormatting xmlns:xm="http://schemas.microsoft.com/office/excel/2006/main">
          <x14:cfRule type="containsText" priority="1119" operator="containsText" id="{785B9A04-3363-4BA6-84F1-263C57A30A91}">
            <xm:f>NOT(ISERROR(SEARCH($I$69,I20)))</xm:f>
            <xm:f>$I$69</xm:f>
            <x14:dxf>
              <fill>
                <patternFill>
                  <fgColor rgb="FF92D050"/>
                  <bgColor rgb="FF92D050"/>
                </patternFill>
              </fill>
            </x14:dxf>
          </x14:cfRule>
          <x14:cfRule type="containsText" priority="1120" operator="containsText" id="{1E3EC6B9-0F7E-46AE-995D-CE473C6E6E94}">
            <xm:f>NOT(ISERROR(SEARCH($I$70,I20)))</xm:f>
            <xm:f>$I$70</xm:f>
            <x14:dxf>
              <fill>
                <patternFill>
                  <bgColor rgb="FF00B050"/>
                </patternFill>
              </fill>
            </x14:dxf>
          </x14:cfRule>
          <x14:cfRule type="containsText" priority="1121" operator="containsText" id="{A1547F19-B1ED-400F-9E31-5A9E124BF654}">
            <xm:f>NOT(ISERROR(SEARCH($I$73,I20)))</xm:f>
            <xm:f>$I$73</xm:f>
            <x14:dxf>
              <fill>
                <patternFill>
                  <bgColor rgb="FFFF0000"/>
                </patternFill>
              </fill>
            </x14:dxf>
          </x14:cfRule>
          <x14:cfRule type="containsText" priority="1122" operator="containsText" id="{B9DD6489-D803-4C4B-AB1B-EB21E2156BE4}">
            <xm:f>NOT(ISERROR(SEARCH($I$72,I20)))</xm:f>
            <xm:f>$I$72</xm:f>
            <x14:dxf>
              <fill>
                <patternFill>
                  <fgColor rgb="FFFFC000"/>
                  <bgColor rgb="FFFFC000"/>
                </patternFill>
              </fill>
            </x14:dxf>
          </x14:cfRule>
          <x14:cfRule type="containsText" priority="1123" operator="containsText" id="{DAED35B3-463F-4300-9654-1F2EEBBA98D3}">
            <xm:f>NOT(ISERROR(SEARCH($I$71,I20)))</xm:f>
            <xm:f>$I$71</xm:f>
            <x14:dxf>
              <fill>
                <patternFill>
                  <fgColor rgb="FFFFFF00"/>
                  <bgColor rgb="FFFFFF00"/>
                </patternFill>
              </fill>
            </x14:dxf>
          </x14:cfRule>
          <x14:cfRule type="containsText" priority="1124" operator="containsText" id="{239CE832-911B-4F9D-83F0-2FA3D577B96E}">
            <xm:f>NOT(ISERROR(SEARCH($I$70,I20)))</xm:f>
            <xm:f>$I$70</xm:f>
            <x14:dxf>
              <fill>
                <patternFill>
                  <bgColor theme="0" tint="-0.14996795556505021"/>
                </patternFill>
              </fill>
            </x14:dxf>
          </x14:cfRule>
          <x14:cfRule type="cellIs" priority="1125" operator="equal" id="{30C2A85A-3AFD-4DA7-96A0-3A7D12F009A6}">
            <xm:f>'https://solidarias-my.sharepoint.com/personal/marisol_viveros_uaeos_gov_co/Documents/Varios/Planes integrados 2022/[MAPA_RIESGOS_UAEOS_2022.xlsx]Tabla probabiidad'!#REF!</xm:f>
            <x14:dxf>
              <fill>
                <patternFill>
                  <fgColor theme="6"/>
                </patternFill>
              </fill>
            </x14:dxf>
          </x14:cfRule>
          <x14:cfRule type="cellIs" priority="1126" operator="equal" id="{F4EA603A-994B-475D-8FAF-356D7FF4347B}">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I20</xm:sqref>
        </x14:conditionalFormatting>
        <x14:conditionalFormatting xmlns:xm="http://schemas.microsoft.com/office/excel/2006/main">
          <x14:cfRule type="containsText" priority="1114" operator="containsText" id="{A2DF5089-13A0-482B-AE65-1901E87242F6}">
            <xm:f>NOT(ISERROR(SEARCH($K$73,K20)))</xm:f>
            <xm:f>$K$73</xm:f>
            <x14:dxf>
              <fill>
                <patternFill>
                  <bgColor rgb="FFFF0000"/>
                </patternFill>
              </fill>
            </x14:dxf>
          </x14:cfRule>
          <x14:cfRule type="containsText" priority="1115" operator="containsText" id="{E8761A99-489F-4E71-82CE-CB3796FD133C}">
            <xm:f>NOT(ISERROR(SEARCH($K$72,K20)))</xm:f>
            <xm:f>$K$72</xm:f>
            <x14:dxf>
              <fill>
                <patternFill>
                  <bgColor rgb="FFFFC000"/>
                </patternFill>
              </fill>
            </x14:dxf>
          </x14:cfRule>
          <x14:cfRule type="containsText" priority="1116" operator="containsText" id="{BBD7606B-B4E4-4ECB-9984-00FCDA901445}">
            <xm:f>NOT(ISERROR(SEARCH($K$71,K20)))</xm:f>
            <xm:f>$K$71</xm:f>
            <x14:dxf>
              <fill>
                <patternFill>
                  <bgColor rgb="FFFFFF00"/>
                </patternFill>
              </fill>
            </x14:dxf>
          </x14:cfRule>
          <x14:cfRule type="containsText" priority="1117" operator="containsText" id="{D321DC89-6358-464D-9601-ACB508163E07}">
            <xm:f>NOT(ISERROR(SEARCH($K$70,K20)))</xm:f>
            <xm:f>$K$70</xm:f>
            <x14:dxf>
              <fill>
                <patternFill>
                  <bgColor rgb="FF00B050"/>
                </patternFill>
              </fill>
            </x14:dxf>
          </x14:cfRule>
          <x14:cfRule type="containsText" priority="1118" operator="containsText" id="{366CE3B7-4B5B-4642-8AC6-8D7C21107654}">
            <xm:f>NOT(ISERROR(SEARCH($K$69,K20)))</xm:f>
            <xm:f>$K$69</xm:f>
            <x14:dxf>
              <fill>
                <patternFill>
                  <bgColor rgb="FF92D050"/>
                </patternFill>
              </fill>
            </x14:dxf>
          </x14:cfRule>
          <xm:sqref>K20</xm:sqref>
        </x14:conditionalFormatting>
        <x14:conditionalFormatting xmlns:xm="http://schemas.microsoft.com/office/excel/2006/main">
          <x14:cfRule type="containsText" priority="1110" operator="containsText" id="{8CD4A3F5-D66E-41E7-ABEE-7B775D558040}">
            <xm:f>NOT(ISERROR(SEARCH($L$25,AB21)))</xm:f>
            <xm:f>$L$25</xm:f>
            <x14:dxf>
              <fill>
                <patternFill>
                  <bgColor rgb="FFFF0000"/>
                </patternFill>
              </fill>
            </x14:dxf>
          </x14:cfRule>
          <x14:cfRule type="containsText" priority="1111" operator="containsText" id="{EE2D9BB8-0900-4408-822B-6FB21640414D}">
            <xm:f>NOT(ISERROR(SEARCH($L$24,AB21)))</xm:f>
            <xm:f>$L$24</xm:f>
            <x14:dxf>
              <fill>
                <patternFill>
                  <bgColor rgb="FFFFC000"/>
                </patternFill>
              </fill>
            </x14:dxf>
          </x14:cfRule>
          <x14:cfRule type="containsText" priority="1112" operator="containsText" id="{0E3180B4-A77F-4A65-B43E-A815E932E7C1}">
            <xm:f>NOT(ISERROR(SEARCH($L$23,AB21)))</xm:f>
            <xm:f>$L$23</xm:f>
            <x14:dxf>
              <fill>
                <patternFill>
                  <bgColor rgb="FFFFFF00"/>
                </patternFill>
              </fill>
            </x14:dxf>
          </x14:cfRule>
          <x14:cfRule type="containsText" priority="1113" operator="containsText" id="{0FF914C9-361D-4120-8990-9F21BB36B7EF}">
            <xm:f>NOT(ISERROR(SEARCH($L$22,AB21)))</xm:f>
            <xm:f>$L$22</xm:f>
            <x14:dxf>
              <fill>
                <patternFill>
                  <bgColor rgb="FF92D050"/>
                </patternFill>
              </fill>
            </x14:dxf>
          </x14:cfRule>
          <xm:sqref>AB21:AB23</xm:sqref>
        </x14:conditionalFormatting>
        <x14:conditionalFormatting xmlns:xm="http://schemas.microsoft.com/office/excel/2006/main">
          <x14:cfRule type="containsText" priority="1106" operator="containsText" id="{B530F6C1-9F27-4A90-A88A-76FA308CD206}">
            <xm:f>NOT(ISERROR(SEARCH($L$25,AB24)))</xm:f>
            <xm:f>$L$25</xm:f>
            <x14:dxf>
              <fill>
                <patternFill>
                  <bgColor rgb="FFFF0000"/>
                </patternFill>
              </fill>
            </x14:dxf>
          </x14:cfRule>
          <x14:cfRule type="containsText" priority="1107" operator="containsText" id="{EA043BDA-84B1-4E0C-B92E-4302D7E96EE1}">
            <xm:f>NOT(ISERROR(SEARCH($L$24,AB24)))</xm:f>
            <xm:f>$L$24</xm:f>
            <x14:dxf>
              <fill>
                <patternFill>
                  <bgColor rgb="FFFFC000"/>
                </patternFill>
              </fill>
            </x14:dxf>
          </x14:cfRule>
          <x14:cfRule type="containsText" priority="1108" operator="containsText" id="{FEDAD131-3A82-4B79-BD2B-0176CD77F075}">
            <xm:f>NOT(ISERROR(SEARCH($L$23,AB24)))</xm:f>
            <xm:f>$L$23</xm:f>
            <x14:dxf>
              <fill>
                <patternFill>
                  <bgColor rgb="FFFFFF00"/>
                </patternFill>
              </fill>
            </x14:dxf>
          </x14:cfRule>
          <x14:cfRule type="containsText" priority="1109" operator="containsText" id="{09C9442D-428C-422C-8A57-7092B93CED8B}">
            <xm:f>NOT(ISERROR(SEARCH($L$22,AB24)))</xm:f>
            <xm:f>$L$22</xm:f>
            <x14:dxf>
              <fill>
                <patternFill>
                  <bgColor rgb="FF92D050"/>
                </patternFill>
              </fill>
            </x14:dxf>
          </x14:cfRule>
          <xm:sqref>AB24</xm:sqref>
        </x14:conditionalFormatting>
        <x14:conditionalFormatting xmlns:xm="http://schemas.microsoft.com/office/excel/2006/main">
          <x14:cfRule type="containsText" priority="1098" operator="containsText" id="{A22AC826-1911-4269-9716-5BBC91AA8D49}">
            <xm:f>NOT(ISERROR(SEARCH($I$69,I26)))</xm:f>
            <xm:f>$I$69</xm:f>
            <x14:dxf>
              <fill>
                <patternFill>
                  <fgColor rgb="FF92D050"/>
                  <bgColor rgb="FF92D050"/>
                </patternFill>
              </fill>
            </x14:dxf>
          </x14:cfRule>
          <x14:cfRule type="containsText" priority="1099" operator="containsText" id="{C4A43F15-3282-4994-A414-2975FA77F21D}">
            <xm:f>NOT(ISERROR(SEARCH($I$70,I26)))</xm:f>
            <xm:f>$I$70</xm:f>
            <x14:dxf>
              <fill>
                <patternFill>
                  <bgColor rgb="FF00B050"/>
                </patternFill>
              </fill>
            </x14:dxf>
          </x14:cfRule>
          <x14:cfRule type="containsText" priority="1100" operator="containsText" id="{44CC2C3C-002B-4D96-8888-C9E64BCC56C5}">
            <xm:f>NOT(ISERROR(SEARCH($I$73,I26)))</xm:f>
            <xm:f>$I$73</xm:f>
            <x14:dxf>
              <fill>
                <patternFill>
                  <bgColor rgb="FFFF0000"/>
                </patternFill>
              </fill>
            </x14:dxf>
          </x14:cfRule>
          <x14:cfRule type="containsText" priority="1101" operator="containsText" id="{D8C31A45-A2DC-44FE-A42F-77503FB7F490}">
            <xm:f>NOT(ISERROR(SEARCH($I$72,I26)))</xm:f>
            <xm:f>$I$72</xm:f>
            <x14:dxf>
              <fill>
                <patternFill>
                  <fgColor rgb="FFFFC000"/>
                  <bgColor rgb="FFFFC000"/>
                </patternFill>
              </fill>
            </x14:dxf>
          </x14:cfRule>
          <x14:cfRule type="containsText" priority="1102" operator="containsText" id="{1D3E3C8F-4306-43B7-B7F7-09BE601343C0}">
            <xm:f>NOT(ISERROR(SEARCH($I$71,I26)))</xm:f>
            <xm:f>$I$71</xm:f>
            <x14:dxf>
              <fill>
                <patternFill>
                  <fgColor rgb="FFFFFF00"/>
                  <bgColor rgb="FFFFFF00"/>
                </patternFill>
              </fill>
            </x14:dxf>
          </x14:cfRule>
          <x14:cfRule type="containsText" priority="1103" operator="containsText" id="{5BB725E1-61DE-48D8-B03E-8A3AF19B36E2}">
            <xm:f>NOT(ISERROR(SEARCH($I$70,I26)))</xm:f>
            <xm:f>$I$70</xm:f>
            <x14:dxf>
              <fill>
                <patternFill>
                  <bgColor theme="0" tint="-0.14996795556505021"/>
                </patternFill>
              </fill>
            </x14:dxf>
          </x14:cfRule>
          <x14:cfRule type="cellIs" priority="1104" operator="equal" id="{E3605B12-D8E9-43C9-B583-CDC431FA6AF8}">
            <xm:f>'https://solidarias-my.sharepoint.com/personal/marisol_viveros_uaeos_gov_co/Documents/Varios/Planes integrados 2022/[MAPA_RIESGOS_UAEOS_2022.xlsx]Tabla probabiidad'!#REF!</xm:f>
            <x14:dxf>
              <fill>
                <patternFill>
                  <fgColor theme="6"/>
                </patternFill>
              </fill>
            </x14:dxf>
          </x14:cfRule>
          <x14:cfRule type="cellIs" priority="1105" operator="equal" id="{2A05A3FB-E28C-4D6F-A1C5-D43AB29727BC}">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I26</xm:sqref>
        </x14:conditionalFormatting>
        <x14:conditionalFormatting xmlns:xm="http://schemas.microsoft.com/office/excel/2006/main">
          <x14:cfRule type="containsText" priority="1090" operator="containsText" id="{38BD8EC4-F5A7-4319-BE24-91FAC1415DA8}">
            <xm:f>NOT(ISERROR(SEARCH($I$69,I30)))</xm:f>
            <xm:f>$I$69</xm:f>
            <x14:dxf>
              <fill>
                <patternFill>
                  <fgColor rgb="FF92D050"/>
                  <bgColor rgb="FF92D050"/>
                </patternFill>
              </fill>
            </x14:dxf>
          </x14:cfRule>
          <x14:cfRule type="containsText" priority="1091" operator="containsText" id="{1DEC3AD6-AB87-4119-AFB9-06583C403761}">
            <xm:f>NOT(ISERROR(SEARCH($I$70,I30)))</xm:f>
            <xm:f>$I$70</xm:f>
            <x14:dxf>
              <fill>
                <patternFill>
                  <bgColor rgb="FF00B050"/>
                </patternFill>
              </fill>
            </x14:dxf>
          </x14:cfRule>
          <x14:cfRule type="containsText" priority="1092" operator="containsText" id="{EEA5635A-8943-4C9F-A5E1-3B09D7959B9D}">
            <xm:f>NOT(ISERROR(SEARCH($I$73,I30)))</xm:f>
            <xm:f>$I$73</xm:f>
            <x14:dxf>
              <fill>
                <patternFill>
                  <bgColor rgb="FFFF0000"/>
                </patternFill>
              </fill>
            </x14:dxf>
          </x14:cfRule>
          <x14:cfRule type="containsText" priority="1093" operator="containsText" id="{12234EAE-31DC-4D58-88D9-2DA6EAD54F14}">
            <xm:f>NOT(ISERROR(SEARCH($I$72,I30)))</xm:f>
            <xm:f>$I$72</xm:f>
            <x14:dxf>
              <fill>
                <patternFill>
                  <fgColor rgb="FFFFC000"/>
                  <bgColor rgb="FFFFC000"/>
                </patternFill>
              </fill>
            </x14:dxf>
          </x14:cfRule>
          <x14:cfRule type="containsText" priority="1094" operator="containsText" id="{D72D2153-8540-49E9-B700-4B5A1585A815}">
            <xm:f>NOT(ISERROR(SEARCH($I$71,I30)))</xm:f>
            <xm:f>$I$71</xm:f>
            <x14:dxf>
              <fill>
                <patternFill>
                  <fgColor rgb="FFFFFF00"/>
                  <bgColor rgb="FFFFFF00"/>
                </patternFill>
              </fill>
            </x14:dxf>
          </x14:cfRule>
          <x14:cfRule type="containsText" priority="1095" operator="containsText" id="{E3AC7473-4CB9-47AF-B52B-375DB27FDDE3}">
            <xm:f>NOT(ISERROR(SEARCH($I$70,I30)))</xm:f>
            <xm:f>$I$70</xm:f>
            <x14:dxf>
              <fill>
                <patternFill>
                  <bgColor theme="0" tint="-0.14996795556505021"/>
                </patternFill>
              </fill>
            </x14:dxf>
          </x14:cfRule>
          <x14:cfRule type="cellIs" priority="1096" operator="equal" id="{37C3FC73-7FFC-4E52-82CD-70355F96F1AE}">
            <xm:f>'https://solidarias-my.sharepoint.com/personal/marisol_viveros_uaeos_gov_co/Documents/Varios/Planes integrados 2022/[MAPA_RIESGOS_UAEOS_2022.xlsx]Tabla probabiidad'!#REF!</xm:f>
            <x14:dxf>
              <fill>
                <patternFill>
                  <fgColor theme="6"/>
                </patternFill>
              </fill>
            </x14:dxf>
          </x14:cfRule>
          <x14:cfRule type="cellIs" priority="1097" operator="equal" id="{87F1CCC5-1C11-4E85-A6FA-2B8B50BA7811}">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I30</xm:sqref>
        </x14:conditionalFormatting>
        <x14:conditionalFormatting xmlns:xm="http://schemas.microsoft.com/office/excel/2006/main">
          <x14:cfRule type="containsText" priority="1082" operator="containsText" id="{E232BB7E-2846-4DF9-A1D4-948C7A598AF3}">
            <xm:f>NOT(ISERROR(SEARCH($I$69,I27)))</xm:f>
            <xm:f>$I$69</xm:f>
            <x14:dxf>
              <fill>
                <patternFill>
                  <fgColor rgb="FF92D050"/>
                  <bgColor rgb="FF92D050"/>
                </patternFill>
              </fill>
            </x14:dxf>
          </x14:cfRule>
          <x14:cfRule type="containsText" priority="1083" operator="containsText" id="{9CA608E1-07B5-4159-87E0-E2C4455AA862}">
            <xm:f>NOT(ISERROR(SEARCH($I$70,I27)))</xm:f>
            <xm:f>$I$70</xm:f>
            <x14:dxf>
              <fill>
                <patternFill>
                  <bgColor rgb="FF00B050"/>
                </patternFill>
              </fill>
            </x14:dxf>
          </x14:cfRule>
          <x14:cfRule type="containsText" priority="1084" operator="containsText" id="{AED50081-011C-4FAE-B99B-878D79E1A135}">
            <xm:f>NOT(ISERROR(SEARCH($I$73,I27)))</xm:f>
            <xm:f>$I$73</xm:f>
            <x14:dxf>
              <fill>
                <patternFill>
                  <bgColor rgb="FFFF0000"/>
                </patternFill>
              </fill>
            </x14:dxf>
          </x14:cfRule>
          <x14:cfRule type="containsText" priority="1085" operator="containsText" id="{3322D2DE-66E6-4ED7-971F-89332F85D7C5}">
            <xm:f>NOT(ISERROR(SEARCH($I$72,I27)))</xm:f>
            <xm:f>$I$72</xm:f>
            <x14:dxf>
              <fill>
                <patternFill>
                  <fgColor rgb="FFFFC000"/>
                  <bgColor rgb="FFFFC000"/>
                </patternFill>
              </fill>
            </x14:dxf>
          </x14:cfRule>
          <x14:cfRule type="containsText" priority="1086" operator="containsText" id="{8D0E3391-D613-4DF3-AF39-D8F585ED9559}">
            <xm:f>NOT(ISERROR(SEARCH($I$71,I27)))</xm:f>
            <xm:f>$I$71</xm:f>
            <x14:dxf>
              <fill>
                <patternFill>
                  <fgColor rgb="FFFFFF00"/>
                  <bgColor rgb="FFFFFF00"/>
                </patternFill>
              </fill>
            </x14:dxf>
          </x14:cfRule>
          <x14:cfRule type="containsText" priority="1087" operator="containsText" id="{B2D961D0-242A-4B23-859B-F037D2B9945B}">
            <xm:f>NOT(ISERROR(SEARCH($I$70,I27)))</xm:f>
            <xm:f>$I$70</xm:f>
            <x14:dxf>
              <fill>
                <patternFill>
                  <bgColor theme="0" tint="-0.14996795556505021"/>
                </patternFill>
              </fill>
            </x14:dxf>
          </x14:cfRule>
          <x14:cfRule type="cellIs" priority="1088" operator="equal" id="{BC35897B-5919-47AD-AAFB-28CEFDD832E3}">
            <xm:f>'https://solidarias-my.sharepoint.com/personal/marisol_viveros_uaeos_gov_co/Documents/Varios/Planes integrados 2022/[MAPA_RIESGOS_UAEOS_2022.xlsx]Tabla probabiidad'!#REF!</xm:f>
            <x14:dxf>
              <fill>
                <patternFill>
                  <fgColor theme="6"/>
                </patternFill>
              </fill>
            </x14:dxf>
          </x14:cfRule>
          <x14:cfRule type="cellIs" priority="1089" operator="equal" id="{C5435D9D-818B-49E0-849E-48C87F6FE2B8}">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I27</xm:sqref>
        </x14:conditionalFormatting>
        <x14:conditionalFormatting xmlns:xm="http://schemas.microsoft.com/office/excel/2006/main">
          <x14:cfRule type="containsText" priority="1074" operator="containsText" id="{A567BFAA-00FD-4A67-A03F-72E3D08A895B}">
            <xm:f>NOT(ISERROR(SEARCH($I$69,I29)))</xm:f>
            <xm:f>$I$69</xm:f>
            <x14:dxf>
              <fill>
                <patternFill>
                  <fgColor rgb="FF92D050"/>
                  <bgColor rgb="FF92D050"/>
                </patternFill>
              </fill>
            </x14:dxf>
          </x14:cfRule>
          <x14:cfRule type="containsText" priority="1075" operator="containsText" id="{4D8C456F-5EA2-4F47-B231-69D8D4BA7182}">
            <xm:f>NOT(ISERROR(SEARCH($I$70,I29)))</xm:f>
            <xm:f>$I$70</xm:f>
            <x14:dxf>
              <fill>
                <patternFill>
                  <bgColor rgb="FF00B050"/>
                </patternFill>
              </fill>
            </x14:dxf>
          </x14:cfRule>
          <x14:cfRule type="containsText" priority="1076" operator="containsText" id="{E110F821-70BC-4508-8D32-8F10AC93F059}">
            <xm:f>NOT(ISERROR(SEARCH($I$73,I29)))</xm:f>
            <xm:f>$I$73</xm:f>
            <x14:dxf>
              <fill>
                <patternFill>
                  <bgColor rgb="FFFF0000"/>
                </patternFill>
              </fill>
            </x14:dxf>
          </x14:cfRule>
          <x14:cfRule type="containsText" priority="1077" operator="containsText" id="{419CAA74-179E-47F6-9584-589D94D2C33D}">
            <xm:f>NOT(ISERROR(SEARCH($I$72,I29)))</xm:f>
            <xm:f>$I$72</xm:f>
            <x14:dxf>
              <fill>
                <patternFill>
                  <fgColor rgb="FFFFC000"/>
                  <bgColor rgb="FFFFC000"/>
                </patternFill>
              </fill>
            </x14:dxf>
          </x14:cfRule>
          <x14:cfRule type="containsText" priority="1078" operator="containsText" id="{1D0554DE-D610-4357-B501-0BA4A38221E3}">
            <xm:f>NOT(ISERROR(SEARCH($I$71,I29)))</xm:f>
            <xm:f>$I$71</xm:f>
            <x14:dxf>
              <fill>
                <patternFill>
                  <fgColor rgb="FFFFFF00"/>
                  <bgColor rgb="FFFFFF00"/>
                </patternFill>
              </fill>
            </x14:dxf>
          </x14:cfRule>
          <x14:cfRule type="containsText" priority="1079" operator="containsText" id="{4220D7FB-AFAA-42B3-A908-D87DC4D09967}">
            <xm:f>NOT(ISERROR(SEARCH($I$70,I29)))</xm:f>
            <xm:f>$I$70</xm:f>
            <x14:dxf>
              <fill>
                <patternFill>
                  <bgColor theme="0" tint="-0.14996795556505021"/>
                </patternFill>
              </fill>
            </x14:dxf>
          </x14:cfRule>
          <x14:cfRule type="cellIs" priority="1080" operator="equal" id="{587EC2DE-9458-48E5-A0DF-F66FA59D6D57}">
            <xm:f>'https://solidarias-my.sharepoint.com/personal/marisol_viveros_uaeos_gov_co/Documents/Varios/Planes integrados 2022/[MAPA_RIESGOS_UAEOS_2022.xlsx]Tabla probabiidad'!#REF!</xm:f>
            <x14:dxf>
              <fill>
                <patternFill>
                  <fgColor theme="6"/>
                </patternFill>
              </fill>
            </x14:dxf>
          </x14:cfRule>
          <x14:cfRule type="cellIs" priority="1081" operator="equal" id="{6D633D72-6ECF-48DD-A2FC-EBE306BFDDF3}">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I29</xm:sqref>
        </x14:conditionalFormatting>
        <x14:conditionalFormatting xmlns:xm="http://schemas.microsoft.com/office/excel/2006/main">
          <x14:cfRule type="containsText" priority="1066" operator="containsText" id="{0F96D583-BAFB-46DE-BB14-3E7FCEE2D2A2}">
            <xm:f>NOT(ISERROR(SEARCH($I$69,I28)))</xm:f>
            <xm:f>$I$69</xm:f>
            <x14:dxf>
              <fill>
                <patternFill>
                  <fgColor rgb="FF92D050"/>
                  <bgColor rgb="FF92D050"/>
                </patternFill>
              </fill>
            </x14:dxf>
          </x14:cfRule>
          <x14:cfRule type="containsText" priority="1067" operator="containsText" id="{B741E50A-C09F-42F4-82D5-509F649066DD}">
            <xm:f>NOT(ISERROR(SEARCH($I$70,I28)))</xm:f>
            <xm:f>$I$70</xm:f>
            <x14:dxf>
              <fill>
                <patternFill>
                  <bgColor rgb="FF00B050"/>
                </patternFill>
              </fill>
            </x14:dxf>
          </x14:cfRule>
          <x14:cfRule type="containsText" priority="1068" operator="containsText" id="{BE85A844-797F-411E-90CA-2E20CF53B4E2}">
            <xm:f>NOT(ISERROR(SEARCH($I$73,I28)))</xm:f>
            <xm:f>$I$73</xm:f>
            <x14:dxf>
              <fill>
                <patternFill>
                  <bgColor rgb="FFFF0000"/>
                </patternFill>
              </fill>
            </x14:dxf>
          </x14:cfRule>
          <x14:cfRule type="containsText" priority="1069" operator="containsText" id="{A7A1DC76-900E-4018-8802-4128C4269192}">
            <xm:f>NOT(ISERROR(SEARCH($I$72,I28)))</xm:f>
            <xm:f>$I$72</xm:f>
            <x14:dxf>
              <fill>
                <patternFill>
                  <fgColor rgb="FFFFC000"/>
                  <bgColor rgb="FFFFC000"/>
                </patternFill>
              </fill>
            </x14:dxf>
          </x14:cfRule>
          <x14:cfRule type="containsText" priority="1070" operator="containsText" id="{F1347B99-F8CA-43D5-BA1E-68B50A01BF51}">
            <xm:f>NOT(ISERROR(SEARCH($I$71,I28)))</xm:f>
            <xm:f>$I$71</xm:f>
            <x14:dxf>
              <fill>
                <patternFill>
                  <fgColor rgb="FFFFFF00"/>
                  <bgColor rgb="FFFFFF00"/>
                </patternFill>
              </fill>
            </x14:dxf>
          </x14:cfRule>
          <x14:cfRule type="containsText" priority="1071" operator="containsText" id="{C1DF47A2-13CA-41CE-9041-460E8E3CC573}">
            <xm:f>NOT(ISERROR(SEARCH($I$70,I28)))</xm:f>
            <xm:f>$I$70</xm:f>
            <x14:dxf>
              <fill>
                <patternFill>
                  <bgColor theme="0" tint="-0.14996795556505021"/>
                </patternFill>
              </fill>
            </x14:dxf>
          </x14:cfRule>
          <x14:cfRule type="cellIs" priority="1072" operator="equal" id="{45023BCA-F57A-48E9-A4A0-9C4668B271E3}">
            <xm:f>'https://solidarias-my.sharepoint.com/personal/marisol_viveros_uaeos_gov_co/Documents/Varios/Planes integrados 2022/[MAPA_RIESGOS_UAEOS_2022.xlsx]Tabla probabiidad'!#REF!</xm:f>
            <x14:dxf>
              <fill>
                <patternFill>
                  <fgColor theme="6"/>
                </patternFill>
              </fill>
            </x14:dxf>
          </x14:cfRule>
          <x14:cfRule type="cellIs" priority="1073" operator="equal" id="{89668160-7B4C-48D2-BF2D-CF6BF96C14C6}">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I28</xm:sqref>
        </x14:conditionalFormatting>
        <x14:conditionalFormatting xmlns:xm="http://schemas.microsoft.com/office/excel/2006/main">
          <x14:cfRule type="containsText" priority="1058" operator="containsText" id="{F6BB96CD-D69A-4774-982B-0A3E6693378C}">
            <xm:f>NOT(ISERROR(SEARCH($I$69,I31)))</xm:f>
            <xm:f>$I$69</xm:f>
            <x14:dxf>
              <fill>
                <patternFill>
                  <fgColor rgb="FF92D050"/>
                  <bgColor rgb="FF92D050"/>
                </patternFill>
              </fill>
            </x14:dxf>
          </x14:cfRule>
          <x14:cfRule type="containsText" priority="1059" operator="containsText" id="{62A44A09-9A97-4607-972D-80398C5E9909}">
            <xm:f>NOT(ISERROR(SEARCH($I$70,I31)))</xm:f>
            <xm:f>$I$70</xm:f>
            <x14:dxf>
              <fill>
                <patternFill>
                  <bgColor rgb="FF00B050"/>
                </patternFill>
              </fill>
            </x14:dxf>
          </x14:cfRule>
          <x14:cfRule type="containsText" priority="1060" operator="containsText" id="{4FE8F7F0-2EAF-49FB-B466-A9CB4C23BBC9}">
            <xm:f>NOT(ISERROR(SEARCH($I$73,I31)))</xm:f>
            <xm:f>$I$73</xm:f>
            <x14:dxf>
              <fill>
                <patternFill>
                  <bgColor rgb="FFFF0000"/>
                </patternFill>
              </fill>
            </x14:dxf>
          </x14:cfRule>
          <x14:cfRule type="containsText" priority="1061" operator="containsText" id="{1FB4E239-91E7-4AE8-9C0F-7380357D2523}">
            <xm:f>NOT(ISERROR(SEARCH($I$72,I31)))</xm:f>
            <xm:f>$I$72</xm:f>
            <x14:dxf>
              <fill>
                <patternFill>
                  <fgColor rgb="FFFFC000"/>
                  <bgColor rgb="FFFFC000"/>
                </patternFill>
              </fill>
            </x14:dxf>
          </x14:cfRule>
          <x14:cfRule type="containsText" priority="1062" operator="containsText" id="{C157573E-5560-428D-8207-64856833E788}">
            <xm:f>NOT(ISERROR(SEARCH($I$71,I31)))</xm:f>
            <xm:f>$I$71</xm:f>
            <x14:dxf>
              <fill>
                <patternFill>
                  <fgColor rgb="FFFFFF00"/>
                  <bgColor rgb="FFFFFF00"/>
                </patternFill>
              </fill>
            </x14:dxf>
          </x14:cfRule>
          <x14:cfRule type="containsText" priority="1063" operator="containsText" id="{D03B3BE0-1C5C-4680-B10C-90EA07731893}">
            <xm:f>NOT(ISERROR(SEARCH($I$70,I31)))</xm:f>
            <xm:f>$I$70</xm:f>
            <x14:dxf>
              <fill>
                <patternFill>
                  <bgColor theme="0" tint="-0.14996795556505021"/>
                </patternFill>
              </fill>
            </x14:dxf>
          </x14:cfRule>
          <x14:cfRule type="cellIs" priority="1064" operator="equal" id="{9420EF91-AA8E-475C-BD0B-1B6F8980CEBD}">
            <xm:f>'https://solidarias-my.sharepoint.com/personal/marisol_viveros_uaeos_gov_co/Documents/Varios/Planes integrados 2022/[MAPA_RIESGOS_UAEOS_2022.xlsx]Tabla probabiidad'!#REF!</xm:f>
            <x14:dxf>
              <fill>
                <patternFill>
                  <fgColor theme="6"/>
                </patternFill>
              </fill>
            </x14:dxf>
          </x14:cfRule>
          <x14:cfRule type="cellIs" priority="1065" operator="equal" id="{0ABE67C1-BD52-4177-B91A-FA9370AE7773}">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I31:I32</xm:sqref>
        </x14:conditionalFormatting>
        <x14:conditionalFormatting xmlns:xm="http://schemas.microsoft.com/office/excel/2006/main">
          <x14:cfRule type="containsText" priority="1054" operator="containsText" id="{C6327786-18F9-4103-9F89-B4DA48453902}">
            <xm:f>NOT(ISERROR(SEARCH($L$24,AB12)))</xm:f>
            <xm:f>$L$24</xm:f>
            <x14:dxf>
              <fill>
                <patternFill>
                  <bgColor rgb="FFFF0000"/>
                </patternFill>
              </fill>
            </x14:dxf>
          </x14:cfRule>
          <x14:cfRule type="containsText" priority="1055" operator="containsText" id="{F7F0BC5F-6704-4EC4-AFC8-8D76DCEB2CF1}">
            <xm:f>NOT(ISERROR(SEARCH($L$23,AB12)))</xm:f>
            <xm:f>$L$23</xm:f>
            <x14:dxf>
              <fill>
                <patternFill>
                  <bgColor rgb="FFFFC000"/>
                </patternFill>
              </fill>
            </x14:dxf>
          </x14:cfRule>
          <x14:cfRule type="containsText" priority="1056" operator="containsText" id="{7E05CD60-7311-49EA-813A-E8DD5FDAA895}">
            <xm:f>NOT(ISERROR(SEARCH($L$22,AB12)))</xm:f>
            <xm:f>$L$22</xm:f>
            <x14:dxf>
              <fill>
                <patternFill>
                  <bgColor rgb="FFFFFF00"/>
                </patternFill>
              </fill>
            </x14:dxf>
          </x14:cfRule>
          <x14:cfRule type="containsText" priority="1057" operator="containsText" id="{D1497EB1-38DA-487C-96A9-91E042CC19FE}">
            <xm:f>NOT(ISERROR(SEARCH($L$21,AB12)))</xm:f>
            <xm:f>$L$21</xm:f>
            <x14:dxf>
              <fill>
                <patternFill>
                  <bgColor rgb="FF92D050"/>
                </patternFill>
              </fill>
            </x14:dxf>
          </x14:cfRule>
          <xm:sqref>AB12</xm:sqref>
        </x14:conditionalFormatting>
        <x14:conditionalFormatting xmlns:xm="http://schemas.microsoft.com/office/excel/2006/main">
          <x14:cfRule type="containsText" priority="1050" operator="containsText" id="{FFD5492A-97A5-4837-8CF7-B9A471B953A2}">
            <xm:f>NOT(ISERROR(SEARCH($L$24,AB13)))</xm:f>
            <xm:f>$L$24</xm:f>
            <x14:dxf>
              <fill>
                <patternFill>
                  <bgColor rgb="FFFF0000"/>
                </patternFill>
              </fill>
            </x14:dxf>
          </x14:cfRule>
          <x14:cfRule type="containsText" priority="1051" operator="containsText" id="{3004BC2F-A46A-4236-9C13-A145F4757C95}">
            <xm:f>NOT(ISERROR(SEARCH($L$23,AB13)))</xm:f>
            <xm:f>$L$23</xm:f>
            <x14:dxf>
              <fill>
                <patternFill>
                  <bgColor rgb="FFFFC000"/>
                </patternFill>
              </fill>
            </x14:dxf>
          </x14:cfRule>
          <x14:cfRule type="containsText" priority="1052" operator="containsText" id="{3DF1A187-3B7B-413A-80FE-1F30E0F471A3}">
            <xm:f>NOT(ISERROR(SEARCH($L$22,AB13)))</xm:f>
            <xm:f>$L$22</xm:f>
            <x14:dxf>
              <fill>
                <patternFill>
                  <bgColor rgb="FFFFFF00"/>
                </patternFill>
              </fill>
            </x14:dxf>
          </x14:cfRule>
          <x14:cfRule type="containsText" priority="1053" operator="containsText" id="{D966CBD2-7AF1-4E8A-A8F3-EFADFFCD18D6}">
            <xm:f>NOT(ISERROR(SEARCH($L$21,AB13)))</xm:f>
            <xm:f>$L$21</xm:f>
            <x14:dxf>
              <fill>
                <patternFill>
                  <bgColor rgb="FF92D050"/>
                </patternFill>
              </fill>
            </x14:dxf>
          </x14:cfRule>
          <xm:sqref>AB13:AB14</xm:sqref>
        </x14:conditionalFormatting>
        <x14:conditionalFormatting xmlns:xm="http://schemas.microsoft.com/office/excel/2006/main">
          <x14:cfRule type="containsText" priority="1043" operator="containsText" id="{A7E0CD29-3087-4C35-8832-170CD2DBF717}">
            <xm:f>NOT(ISERROR(SEARCH($H$70,I14)))</xm:f>
            <xm:f>$H$70</xm:f>
            <x14:dxf>
              <fill>
                <patternFill>
                  <fgColor rgb="FF92D050"/>
                  <bgColor rgb="FF92D050"/>
                </patternFill>
              </fill>
            </x14:dxf>
          </x14:cfRule>
          <x14:cfRule type="containsText" priority="1044" operator="containsText" id="{F49250B6-67AF-4212-9CE0-3D7BCA421B4F}">
            <xm:f>NOT(ISERROR(SEARCH($H$74,I14)))</xm:f>
            <xm:f>$H$74</xm:f>
            <x14:dxf>
              <fill>
                <patternFill>
                  <bgColor rgb="FFFF0000"/>
                </patternFill>
              </fill>
            </x14:dxf>
          </x14:cfRule>
          <x14:cfRule type="containsText" priority="1045" operator="containsText" id="{A63B9DB9-85D4-48DF-A720-A910F268EDD7}">
            <xm:f>NOT(ISERROR(SEARCH($H$73,I14)))</xm:f>
            <xm:f>$H$73</xm:f>
            <x14:dxf>
              <fill>
                <patternFill>
                  <fgColor rgb="FFFFFF00"/>
                  <bgColor rgb="FFFFFF00"/>
                </patternFill>
              </fill>
            </x14:dxf>
          </x14:cfRule>
          <x14:cfRule type="containsText" priority="1046" operator="containsText" id="{308B55FE-F31C-4555-BCB3-3AD086F6443C}">
            <xm:f>NOT(ISERROR(SEARCH($H$72,I14)))</xm:f>
            <xm:f>$H$72</xm:f>
            <x14:dxf>
              <fill>
                <patternFill>
                  <fgColor rgb="FFFFC000"/>
                  <bgColor rgb="FFFFC000"/>
                </patternFill>
              </fill>
            </x14:dxf>
          </x14:cfRule>
          <x14:cfRule type="containsText" priority="1047" operator="containsText" id="{5E65F1B5-9BAF-4B35-8C89-7F6A3CA58841}">
            <xm:f>NOT(ISERROR(SEARCH($H$71,I14)))</xm:f>
            <xm:f>$H$71</xm:f>
            <x14:dxf>
              <fill>
                <patternFill>
                  <bgColor rgb="FF00B050"/>
                </patternFill>
              </fill>
            </x14:dxf>
          </x14:cfRule>
          <x14:cfRule type="cellIs" priority="1048" operator="equal" id="{1B630AB0-CA9D-4A48-B8AA-CA7C34ED1F83}">
            <xm:f>'D:\UAEOS\TRABAJO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049" operator="equal" id="{375325A7-63E7-4649-96C1-9514FBD13EC1}">
            <xm:f>'D:\UAEOS\TRABAJO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I14</xm:sqref>
        </x14:conditionalFormatting>
        <x14:conditionalFormatting xmlns:xm="http://schemas.microsoft.com/office/excel/2006/main">
          <x14:cfRule type="containsText" priority="1035" operator="containsText" id="{1CDC14DF-5E8D-45BE-BC88-93205DD00C73}">
            <xm:f>NOT(ISERROR(SEARCH($I$69,I12)))</xm:f>
            <xm:f>$I$69</xm:f>
            <x14:dxf>
              <fill>
                <patternFill>
                  <fgColor rgb="FF92D050"/>
                  <bgColor rgb="FF92D050"/>
                </patternFill>
              </fill>
            </x14:dxf>
          </x14:cfRule>
          <x14:cfRule type="containsText" priority="1036" operator="containsText" id="{C3AFD081-B047-47CF-BAD0-D1484901391B}">
            <xm:f>NOT(ISERROR(SEARCH($I$70,I12)))</xm:f>
            <xm:f>$I$70</xm:f>
            <x14:dxf>
              <fill>
                <patternFill>
                  <bgColor rgb="FF00B050"/>
                </patternFill>
              </fill>
            </x14:dxf>
          </x14:cfRule>
          <x14:cfRule type="containsText" priority="1037" operator="containsText" id="{A5533222-BA80-4754-AF8D-150313EC34BD}">
            <xm:f>NOT(ISERROR(SEARCH($I$73,I12)))</xm:f>
            <xm:f>$I$73</xm:f>
            <x14:dxf>
              <fill>
                <patternFill>
                  <bgColor rgb="FFFF0000"/>
                </patternFill>
              </fill>
            </x14:dxf>
          </x14:cfRule>
          <x14:cfRule type="containsText" priority="1038" operator="containsText" id="{9E3B9729-1E3C-498A-8130-9EA48FA9F958}">
            <xm:f>NOT(ISERROR(SEARCH($I$72,I12)))</xm:f>
            <xm:f>$I$72</xm:f>
            <x14:dxf>
              <fill>
                <patternFill>
                  <fgColor rgb="FFFFC000"/>
                  <bgColor rgb="FFFFC000"/>
                </patternFill>
              </fill>
            </x14:dxf>
          </x14:cfRule>
          <x14:cfRule type="containsText" priority="1039" operator="containsText" id="{D8951C98-DA83-4089-ACC2-4BC822EDF921}">
            <xm:f>NOT(ISERROR(SEARCH($I$71,I12)))</xm:f>
            <xm:f>$I$71</xm:f>
            <x14:dxf>
              <fill>
                <patternFill>
                  <fgColor rgb="FFFFFF00"/>
                  <bgColor rgb="FFFFFF00"/>
                </patternFill>
              </fill>
            </x14:dxf>
          </x14:cfRule>
          <x14:cfRule type="containsText" priority="1040" operator="containsText" id="{211B5967-6A0A-4AA0-8656-EEE8A45D108B}">
            <xm:f>NOT(ISERROR(SEARCH($I$70,I12)))</xm:f>
            <xm:f>$I$70</xm:f>
            <x14:dxf>
              <fill>
                <patternFill>
                  <bgColor theme="0" tint="-0.14996795556505021"/>
                </patternFill>
              </fill>
            </x14:dxf>
          </x14:cfRule>
          <x14:cfRule type="cellIs" priority="1041" operator="equal" id="{E88E3A7C-6FA0-4BB3-9FC6-94C12EF3305E}">
            <xm:f>'https://solidarias-my.sharepoint.com/personal/marisol_viveros_uaeos_gov_co/Documents/Varios/Planes integrados 2022/[MAPA_RIESGOS_UAEOS_2022.xlsx]Tabla probabiidad'!#REF!</xm:f>
            <x14:dxf>
              <fill>
                <patternFill>
                  <fgColor theme="6"/>
                </patternFill>
              </fill>
            </x14:dxf>
          </x14:cfRule>
          <x14:cfRule type="cellIs" priority="1042" operator="equal" id="{31EDFC0E-A08F-406E-BF27-2A95413BA231}">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I12:I13</xm:sqref>
        </x14:conditionalFormatting>
        <x14:conditionalFormatting xmlns:xm="http://schemas.microsoft.com/office/excel/2006/main">
          <x14:cfRule type="containsText" priority="1030" operator="containsText" id="{328186F1-61AA-4547-BC5A-ED895CFCC5B0}">
            <xm:f>NOT(ISERROR(SEARCH($K$73,K12)))</xm:f>
            <xm:f>$K$73</xm:f>
            <x14:dxf>
              <fill>
                <patternFill>
                  <bgColor rgb="FFFF0000"/>
                </patternFill>
              </fill>
            </x14:dxf>
          </x14:cfRule>
          <x14:cfRule type="containsText" priority="1031" operator="containsText" id="{F7C11437-B30B-408B-BE4F-83F346A4C17C}">
            <xm:f>NOT(ISERROR(SEARCH($K$72,K12)))</xm:f>
            <xm:f>$K$72</xm:f>
            <x14:dxf>
              <fill>
                <patternFill>
                  <bgColor rgb="FFFFC000"/>
                </patternFill>
              </fill>
            </x14:dxf>
          </x14:cfRule>
          <x14:cfRule type="containsText" priority="1032" operator="containsText" id="{3D5AA059-65DE-4CA9-A43B-6E547EC4C9F8}">
            <xm:f>NOT(ISERROR(SEARCH($K$71,K12)))</xm:f>
            <xm:f>$K$71</xm:f>
            <x14:dxf>
              <fill>
                <patternFill>
                  <bgColor rgb="FFFFFF00"/>
                </patternFill>
              </fill>
            </x14:dxf>
          </x14:cfRule>
          <x14:cfRule type="containsText" priority="1033" operator="containsText" id="{2598FFA7-FAB3-41A4-A502-B4501D72B479}">
            <xm:f>NOT(ISERROR(SEARCH($K$70,K12)))</xm:f>
            <xm:f>$K$70</xm:f>
            <x14:dxf>
              <fill>
                <patternFill>
                  <bgColor rgb="FF00B050"/>
                </patternFill>
              </fill>
            </x14:dxf>
          </x14:cfRule>
          <x14:cfRule type="containsText" priority="1034" operator="containsText" id="{7CC14147-B436-4FEB-B458-524741682602}">
            <xm:f>NOT(ISERROR(SEARCH($K$69,K12)))</xm:f>
            <xm:f>$K$69</xm:f>
            <x14:dxf>
              <fill>
                <patternFill>
                  <bgColor rgb="FF92D050"/>
                </patternFill>
              </fill>
            </x14:dxf>
          </x14:cfRule>
          <xm:sqref>K12:K13</xm:sqref>
        </x14:conditionalFormatting>
        <x14:conditionalFormatting xmlns:xm="http://schemas.microsoft.com/office/excel/2006/main">
          <x14:cfRule type="containsText" priority="1025" operator="containsText" id="{C8422D33-A6D1-4506-BA09-2F5FE73FFF06}">
            <xm:f>NOT(ISERROR(SEARCH($K$73,K14)))</xm:f>
            <xm:f>$K$73</xm:f>
            <x14:dxf>
              <fill>
                <patternFill>
                  <bgColor rgb="FFFF0000"/>
                </patternFill>
              </fill>
            </x14:dxf>
          </x14:cfRule>
          <x14:cfRule type="containsText" priority="1026" operator="containsText" id="{6D9BD449-A8D4-448D-AA90-E7049523ADF2}">
            <xm:f>NOT(ISERROR(SEARCH($K$72,K14)))</xm:f>
            <xm:f>$K$72</xm:f>
            <x14:dxf>
              <fill>
                <patternFill>
                  <bgColor rgb="FFFFC000"/>
                </patternFill>
              </fill>
            </x14:dxf>
          </x14:cfRule>
          <x14:cfRule type="containsText" priority="1027" operator="containsText" id="{DF66B047-3229-4544-B74E-6B1FF74FE8EE}">
            <xm:f>NOT(ISERROR(SEARCH($K$71,K14)))</xm:f>
            <xm:f>$K$71</xm:f>
            <x14:dxf>
              <fill>
                <patternFill>
                  <bgColor rgb="FFFFFF00"/>
                </patternFill>
              </fill>
            </x14:dxf>
          </x14:cfRule>
          <x14:cfRule type="containsText" priority="1028" operator="containsText" id="{98DADD7F-25CA-4E08-A1A4-B1C59CCE6973}">
            <xm:f>NOT(ISERROR(SEARCH($K$70,K14)))</xm:f>
            <xm:f>$K$70</xm:f>
            <x14:dxf>
              <fill>
                <patternFill>
                  <bgColor rgb="FF00B050"/>
                </patternFill>
              </fill>
            </x14:dxf>
          </x14:cfRule>
          <x14:cfRule type="containsText" priority="1029" operator="containsText" id="{C564C6E4-73B5-45A5-A71F-0E01E9D4C054}">
            <xm:f>NOT(ISERROR(SEARCH($K$69,K14)))</xm:f>
            <xm:f>$K$69</xm:f>
            <x14:dxf>
              <fill>
                <patternFill>
                  <bgColor rgb="FF92D050"/>
                </patternFill>
              </fill>
            </x14:dxf>
          </x14:cfRule>
          <xm:sqref>K14</xm:sqref>
        </x14:conditionalFormatting>
        <x14:conditionalFormatting xmlns:xm="http://schemas.microsoft.com/office/excel/2006/main">
          <x14:cfRule type="containsText" priority="1021" operator="containsText" id="{7B952318-E094-4FCC-BC41-6B5EC5A20C58}">
            <xm:f>NOT(ISERROR(SEARCH($M$72,M12)))</xm:f>
            <xm:f>$M$72</xm:f>
            <x14:dxf>
              <fill>
                <patternFill>
                  <bgColor rgb="FFFF0000"/>
                </patternFill>
              </fill>
            </x14:dxf>
          </x14:cfRule>
          <x14:cfRule type="containsText" priority="1022" operator="containsText" id="{F2B22E3E-896B-4C1F-9640-CBC66740DCC0}">
            <xm:f>NOT(ISERROR(SEARCH($M$71,M12)))</xm:f>
            <xm:f>$M$71</xm:f>
            <x14:dxf>
              <fill>
                <patternFill>
                  <bgColor rgb="FFFFC000"/>
                </patternFill>
              </fill>
            </x14:dxf>
          </x14:cfRule>
          <x14:cfRule type="containsText" priority="1023" operator="containsText" id="{189C1E38-F931-465C-954C-DFAF494B097A}">
            <xm:f>NOT(ISERROR(SEARCH($M$70,M12)))</xm:f>
            <xm:f>$M$70</xm:f>
            <x14:dxf>
              <fill>
                <patternFill>
                  <bgColor rgb="FFFFFF00"/>
                </patternFill>
              </fill>
            </x14:dxf>
          </x14:cfRule>
          <x14:cfRule type="containsText" priority="1024" operator="containsText" id="{29EF039B-E02B-4797-8389-E659BBE286E7}">
            <xm:f>NOT(ISERROR(SEARCH($M$69,M12)))</xm:f>
            <xm:f>$M$69</xm:f>
            <x14:dxf>
              <fill>
                <patternFill>
                  <bgColor rgb="FF92D050"/>
                </patternFill>
              </fill>
            </x14:dxf>
          </x14:cfRule>
          <xm:sqref>M12</xm:sqref>
        </x14:conditionalFormatting>
        <x14:conditionalFormatting xmlns:xm="http://schemas.microsoft.com/office/excel/2006/main">
          <x14:cfRule type="containsText" priority="1017" operator="containsText" id="{8E1ABABC-834D-450D-931D-84006DA09029}">
            <xm:f>NOT(ISERROR(SEARCH($M$72,M13)))</xm:f>
            <xm:f>$M$72</xm:f>
            <x14:dxf>
              <fill>
                <patternFill>
                  <bgColor rgb="FFFF0000"/>
                </patternFill>
              </fill>
            </x14:dxf>
          </x14:cfRule>
          <x14:cfRule type="containsText" priority="1018" operator="containsText" id="{E3794D9E-C42A-4BD9-8B14-E8E4865DEFFD}">
            <xm:f>NOT(ISERROR(SEARCH($M$71,M13)))</xm:f>
            <xm:f>$M$71</xm:f>
            <x14:dxf>
              <fill>
                <patternFill>
                  <bgColor rgb="FFFFC000"/>
                </patternFill>
              </fill>
            </x14:dxf>
          </x14:cfRule>
          <x14:cfRule type="containsText" priority="1019" operator="containsText" id="{A7CD73A5-9264-4849-BC4F-E058DC5B0478}">
            <xm:f>NOT(ISERROR(SEARCH($M$70,M13)))</xm:f>
            <xm:f>$M$70</xm:f>
            <x14:dxf>
              <fill>
                <patternFill>
                  <bgColor rgb="FFFFFF00"/>
                </patternFill>
              </fill>
            </x14:dxf>
          </x14:cfRule>
          <x14:cfRule type="containsText" priority="1020" operator="containsText" id="{A2D1BA9E-51C4-4CAA-915D-892474577EC3}">
            <xm:f>NOT(ISERROR(SEARCH($M$69,M13)))</xm:f>
            <xm:f>$M$69</xm:f>
            <x14:dxf>
              <fill>
                <patternFill>
                  <bgColor rgb="FF92D050"/>
                </patternFill>
              </fill>
            </x14:dxf>
          </x14:cfRule>
          <xm:sqref>M13</xm:sqref>
        </x14:conditionalFormatting>
        <x14:conditionalFormatting xmlns:xm="http://schemas.microsoft.com/office/excel/2006/main">
          <x14:cfRule type="containsText" priority="1013" operator="containsText" id="{E318F8A4-CEE6-420B-829F-2F54ED8065F9}">
            <xm:f>NOT(ISERROR(SEARCH($M$72,M14)))</xm:f>
            <xm:f>$M$72</xm:f>
            <x14:dxf>
              <fill>
                <patternFill>
                  <bgColor rgb="FFFF0000"/>
                </patternFill>
              </fill>
            </x14:dxf>
          </x14:cfRule>
          <x14:cfRule type="containsText" priority="1014" operator="containsText" id="{F098EADE-055E-42C9-9F74-4A14662ADC27}">
            <xm:f>NOT(ISERROR(SEARCH($M$71,M14)))</xm:f>
            <xm:f>$M$71</xm:f>
            <x14:dxf>
              <fill>
                <patternFill>
                  <bgColor rgb="FFFFC000"/>
                </patternFill>
              </fill>
            </x14:dxf>
          </x14:cfRule>
          <x14:cfRule type="containsText" priority="1015" operator="containsText" id="{10068B48-7587-48E0-8D25-0ECC89C842F6}">
            <xm:f>NOT(ISERROR(SEARCH($M$70,M14)))</xm:f>
            <xm:f>$M$70</xm:f>
            <x14:dxf>
              <fill>
                <patternFill>
                  <bgColor rgb="FFFFFF00"/>
                </patternFill>
              </fill>
            </x14:dxf>
          </x14:cfRule>
          <x14:cfRule type="containsText" priority="1016" operator="containsText" id="{6ECA1B13-80F0-41BD-A8DB-0345BEF0A1BE}">
            <xm:f>NOT(ISERROR(SEARCH($M$69,M14)))</xm:f>
            <xm:f>$M$69</xm:f>
            <x14:dxf>
              <fill>
                <patternFill>
                  <bgColor rgb="FF92D050"/>
                </patternFill>
              </fill>
            </x14:dxf>
          </x14:cfRule>
          <xm:sqref>M14</xm:sqref>
        </x14:conditionalFormatting>
        <x14:conditionalFormatting xmlns:xm="http://schemas.microsoft.com/office/excel/2006/main">
          <x14:cfRule type="containsText" priority="1005" operator="containsText" id="{49B76F20-9D2E-4A10-B5DB-071F20DF3701}">
            <xm:f>NOT(ISERROR(SEARCH($I$69,I21)))</xm:f>
            <xm:f>$I$69</xm:f>
            <x14:dxf>
              <fill>
                <patternFill>
                  <fgColor rgb="FF92D050"/>
                  <bgColor rgb="FF92D050"/>
                </patternFill>
              </fill>
            </x14:dxf>
          </x14:cfRule>
          <x14:cfRule type="containsText" priority="1006" operator="containsText" id="{16AD5F09-AEF2-4CB8-B5EA-90F036B9C334}">
            <xm:f>NOT(ISERROR(SEARCH($I$70,I21)))</xm:f>
            <xm:f>$I$70</xm:f>
            <x14:dxf>
              <fill>
                <patternFill>
                  <bgColor rgb="FF00B050"/>
                </patternFill>
              </fill>
            </x14:dxf>
          </x14:cfRule>
          <x14:cfRule type="containsText" priority="1007" operator="containsText" id="{C3F8E33B-6F3C-4611-8B07-68E769797F48}">
            <xm:f>NOT(ISERROR(SEARCH($I$73,I21)))</xm:f>
            <xm:f>$I$73</xm:f>
            <x14:dxf>
              <fill>
                <patternFill>
                  <bgColor rgb="FFFF0000"/>
                </patternFill>
              </fill>
            </x14:dxf>
          </x14:cfRule>
          <x14:cfRule type="containsText" priority="1008" operator="containsText" id="{DB42F661-C501-49F3-9E7A-3EDC77AD0FAC}">
            <xm:f>NOT(ISERROR(SEARCH($I$72,I21)))</xm:f>
            <xm:f>$I$72</xm:f>
            <x14:dxf>
              <fill>
                <patternFill>
                  <fgColor rgb="FFFFC000"/>
                  <bgColor rgb="FFFFC000"/>
                </patternFill>
              </fill>
            </x14:dxf>
          </x14:cfRule>
          <x14:cfRule type="containsText" priority="1009" operator="containsText" id="{036F3FF2-DCF3-49E2-9113-E8C51D5F6D87}">
            <xm:f>NOT(ISERROR(SEARCH($I$71,I21)))</xm:f>
            <xm:f>$I$71</xm:f>
            <x14:dxf>
              <fill>
                <patternFill>
                  <fgColor rgb="FFFFFF00"/>
                  <bgColor rgb="FFFFFF00"/>
                </patternFill>
              </fill>
            </x14:dxf>
          </x14:cfRule>
          <x14:cfRule type="containsText" priority="1010" operator="containsText" id="{765BFA02-0615-43DF-B112-E2A6A7661385}">
            <xm:f>NOT(ISERROR(SEARCH($I$70,I21)))</xm:f>
            <xm:f>$I$70</xm:f>
            <x14:dxf>
              <fill>
                <patternFill>
                  <bgColor theme="0" tint="-0.14996795556505021"/>
                </patternFill>
              </fill>
            </x14:dxf>
          </x14:cfRule>
          <x14:cfRule type="cellIs" priority="1011" operator="equal" id="{B78A6A5D-E2C0-469D-B6FF-259FD984F07C}">
            <xm:f>'https://solidarias-my.sharepoint.com/personal/marisol_viveros_uaeos_gov_co/Documents/Varios/Planes integrados 2022/[MAPA_RIESGOS_UAEOS_2022.xlsx]Tabla probabiidad'!#REF!</xm:f>
            <x14:dxf>
              <fill>
                <patternFill>
                  <fgColor theme="6"/>
                </patternFill>
              </fill>
            </x14:dxf>
          </x14:cfRule>
          <x14:cfRule type="cellIs" priority="1012" operator="equal" id="{853F28B2-2BBF-4CDD-ADCE-09C65876EB3C}">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I21</xm:sqref>
        </x14:conditionalFormatting>
        <x14:conditionalFormatting xmlns:xm="http://schemas.microsoft.com/office/excel/2006/main">
          <x14:cfRule type="containsText" priority="997" operator="containsText" id="{C7F4106B-0C63-480D-A077-3519685BA850}">
            <xm:f>NOT(ISERROR(SEARCH($I$69,I22)))</xm:f>
            <xm:f>$I$69</xm:f>
            <x14:dxf>
              <fill>
                <patternFill>
                  <fgColor rgb="FF92D050"/>
                  <bgColor rgb="FF92D050"/>
                </patternFill>
              </fill>
            </x14:dxf>
          </x14:cfRule>
          <x14:cfRule type="containsText" priority="998" operator="containsText" id="{67973E7B-7716-4355-B99B-62800DFB8126}">
            <xm:f>NOT(ISERROR(SEARCH($I$70,I22)))</xm:f>
            <xm:f>$I$70</xm:f>
            <x14:dxf>
              <fill>
                <patternFill>
                  <bgColor rgb="FF00B050"/>
                </patternFill>
              </fill>
            </x14:dxf>
          </x14:cfRule>
          <x14:cfRule type="containsText" priority="999" operator="containsText" id="{2B4B075E-D1A7-47F0-BBFC-C72278BC5014}">
            <xm:f>NOT(ISERROR(SEARCH($I$73,I22)))</xm:f>
            <xm:f>$I$73</xm:f>
            <x14:dxf>
              <fill>
                <patternFill>
                  <bgColor rgb="FFFF0000"/>
                </patternFill>
              </fill>
            </x14:dxf>
          </x14:cfRule>
          <x14:cfRule type="containsText" priority="1000" operator="containsText" id="{ED28AEB1-B645-4F48-B07F-77832F78698C}">
            <xm:f>NOT(ISERROR(SEARCH($I$72,I22)))</xm:f>
            <xm:f>$I$72</xm:f>
            <x14:dxf>
              <fill>
                <patternFill>
                  <fgColor rgb="FFFFC000"/>
                  <bgColor rgb="FFFFC000"/>
                </patternFill>
              </fill>
            </x14:dxf>
          </x14:cfRule>
          <x14:cfRule type="containsText" priority="1001" operator="containsText" id="{6F693996-55A2-4228-BD6C-64DFE5214D12}">
            <xm:f>NOT(ISERROR(SEARCH($I$71,I22)))</xm:f>
            <xm:f>$I$71</xm:f>
            <x14:dxf>
              <fill>
                <patternFill>
                  <fgColor rgb="FFFFFF00"/>
                  <bgColor rgb="FFFFFF00"/>
                </patternFill>
              </fill>
            </x14:dxf>
          </x14:cfRule>
          <x14:cfRule type="containsText" priority="1002" operator="containsText" id="{01A1C68E-89B6-4840-A39C-28BBFEA560C4}">
            <xm:f>NOT(ISERROR(SEARCH($I$70,I22)))</xm:f>
            <xm:f>$I$70</xm:f>
            <x14:dxf>
              <fill>
                <patternFill>
                  <bgColor theme="0" tint="-0.14996795556505021"/>
                </patternFill>
              </fill>
            </x14:dxf>
          </x14:cfRule>
          <x14:cfRule type="cellIs" priority="1003" operator="equal" id="{78E99EAB-9AF4-4C9D-8FD7-EE83597B87F9}">
            <xm:f>'https://solidarias-my.sharepoint.com/personal/marisol_viveros_uaeos_gov_co/Documents/Varios/Planes integrados 2022/[MAPA_RIESGOS_UAEOS_2022.xlsx]Tabla probabiidad'!#REF!</xm:f>
            <x14:dxf>
              <fill>
                <patternFill>
                  <fgColor theme="6"/>
                </patternFill>
              </fill>
            </x14:dxf>
          </x14:cfRule>
          <x14:cfRule type="cellIs" priority="1004" operator="equal" id="{30849ACA-1200-4BA4-B80C-84FA8F72B7EA}">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I22:I23</xm:sqref>
        </x14:conditionalFormatting>
        <x14:conditionalFormatting xmlns:xm="http://schemas.microsoft.com/office/excel/2006/main">
          <x14:cfRule type="containsText" priority="989" operator="containsText" id="{2D7CEF44-4306-48F0-8BDE-7545AB403612}">
            <xm:f>NOT(ISERROR(SEARCH($I$69,I24)))</xm:f>
            <xm:f>$I$69</xm:f>
            <x14:dxf>
              <fill>
                <patternFill>
                  <fgColor rgb="FF92D050"/>
                  <bgColor rgb="FF92D050"/>
                </patternFill>
              </fill>
            </x14:dxf>
          </x14:cfRule>
          <x14:cfRule type="containsText" priority="990" operator="containsText" id="{38F900F4-6613-4AE8-ACA2-0A19DD2F157F}">
            <xm:f>NOT(ISERROR(SEARCH($I$70,I24)))</xm:f>
            <xm:f>$I$70</xm:f>
            <x14:dxf>
              <fill>
                <patternFill>
                  <bgColor rgb="FF00B050"/>
                </patternFill>
              </fill>
            </x14:dxf>
          </x14:cfRule>
          <x14:cfRule type="containsText" priority="991" operator="containsText" id="{2ED2D3CC-7F99-4CC4-A0D3-C66F3D8D4D68}">
            <xm:f>NOT(ISERROR(SEARCH($I$73,I24)))</xm:f>
            <xm:f>$I$73</xm:f>
            <x14:dxf>
              <fill>
                <patternFill>
                  <bgColor rgb="FFFF0000"/>
                </patternFill>
              </fill>
            </x14:dxf>
          </x14:cfRule>
          <x14:cfRule type="containsText" priority="992" operator="containsText" id="{1EC2FB3D-D755-4E0B-A118-822C9ED5F533}">
            <xm:f>NOT(ISERROR(SEARCH($I$72,I24)))</xm:f>
            <xm:f>$I$72</xm:f>
            <x14:dxf>
              <fill>
                <patternFill>
                  <fgColor rgb="FFFFC000"/>
                  <bgColor rgb="FFFFC000"/>
                </patternFill>
              </fill>
            </x14:dxf>
          </x14:cfRule>
          <x14:cfRule type="containsText" priority="993" operator="containsText" id="{D82A4A06-F207-4AA7-9801-196C468D57DB}">
            <xm:f>NOT(ISERROR(SEARCH($I$71,I24)))</xm:f>
            <xm:f>$I$71</xm:f>
            <x14:dxf>
              <fill>
                <patternFill>
                  <fgColor rgb="FFFFFF00"/>
                  <bgColor rgb="FFFFFF00"/>
                </patternFill>
              </fill>
            </x14:dxf>
          </x14:cfRule>
          <x14:cfRule type="containsText" priority="994" operator="containsText" id="{A19117EC-25A9-48CF-8F98-F6877133D2D8}">
            <xm:f>NOT(ISERROR(SEARCH($I$70,I24)))</xm:f>
            <xm:f>$I$70</xm:f>
            <x14:dxf>
              <fill>
                <patternFill>
                  <bgColor theme="0" tint="-0.14996795556505021"/>
                </patternFill>
              </fill>
            </x14:dxf>
          </x14:cfRule>
          <x14:cfRule type="cellIs" priority="995" operator="equal" id="{CBCCD2AC-58C7-4E23-A962-65A885493DB6}">
            <xm:f>'https://solidarias-my.sharepoint.com/personal/marisol_viveros_uaeos_gov_co/Documents/Varios/Planes integrados 2022/[MAPA_RIESGOS_UAEOS_2022.xlsx]Tabla probabiidad'!#REF!</xm:f>
            <x14:dxf>
              <fill>
                <patternFill>
                  <fgColor theme="6"/>
                </patternFill>
              </fill>
            </x14:dxf>
          </x14:cfRule>
          <x14:cfRule type="cellIs" priority="996" operator="equal" id="{ADF76C44-7CB4-451D-AE76-D00E29303B15}">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I24:I25</xm:sqref>
        </x14:conditionalFormatting>
        <x14:conditionalFormatting xmlns:xm="http://schemas.microsoft.com/office/excel/2006/main">
          <x14:cfRule type="containsText" priority="984" operator="containsText" id="{6326C84B-6DDE-485D-9422-2CB11C57509F}">
            <xm:f>NOT(ISERROR(SEARCH($K$73,K21)))</xm:f>
            <xm:f>$K$73</xm:f>
            <x14:dxf>
              <fill>
                <patternFill>
                  <bgColor rgb="FFFF0000"/>
                </patternFill>
              </fill>
            </x14:dxf>
          </x14:cfRule>
          <x14:cfRule type="containsText" priority="985" operator="containsText" id="{1D3F93AB-3F08-4929-AD1F-E33B3474794E}">
            <xm:f>NOT(ISERROR(SEARCH($K$72,K21)))</xm:f>
            <xm:f>$K$72</xm:f>
            <x14:dxf>
              <fill>
                <patternFill>
                  <bgColor rgb="FFFFC000"/>
                </patternFill>
              </fill>
            </x14:dxf>
          </x14:cfRule>
          <x14:cfRule type="containsText" priority="986" operator="containsText" id="{D7A10637-3FBF-48FF-AF17-6917B76A8BD2}">
            <xm:f>NOT(ISERROR(SEARCH($K$71,K21)))</xm:f>
            <xm:f>$K$71</xm:f>
            <x14:dxf>
              <fill>
                <patternFill>
                  <bgColor rgb="FFFFFF00"/>
                </patternFill>
              </fill>
            </x14:dxf>
          </x14:cfRule>
          <x14:cfRule type="containsText" priority="987" operator="containsText" id="{AEA44B2C-2295-4D69-B5D1-E7FA3AE9B6D5}">
            <xm:f>NOT(ISERROR(SEARCH($K$70,K21)))</xm:f>
            <xm:f>$K$70</xm:f>
            <x14:dxf>
              <fill>
                <patternFill>
                  <bgColor rgb="FF00B050"/>
                </patternFill>
              </fill>
            </x14:dxf>
          </x14:cfRule>
          <x14:cfRule type="containsText" priority="988" operator="containsText" id="{727B107F-3EA7-46AC-B83F-67F7E6321430}">
            <xm:f>NOT(ISERROR(SEARCH($K$69,K21)))</xm:f>
            <xm:f>$K$69</xm:f>
            <x14:dxf>
              <fill>
                <patternFill>
                  <bgColor rgb="FF92D050"/>
                </patternFill>
              </fill>
            </x14:dxf>
          </x14:cfRule>
          <xm:sqref>K21</xm:sqref>
        </x14:conditionalFormatting>
        <x14:conditionalFormatting xmlns:xm="http://schemas.microsoft.com/office/excel/2006/main">
          <x14:cfRule type="containsText" priority="980" operator="containsText" id="{CBEF70B1-DE79-4CF5-AA88-D4106F3975C2}">
            <xm:f>NOT(ISERROR(SEARCH($M$72,M15)))</xm:f>
            <xm:f>$M$72</xm:f>
            <x14:dxf>
              <fill>
                <patternFill>
                  <bgColor rgb="FFFF0000"/>
                </patternFill>
              </fill>
            </x14:dxf>
          </x14:cfRule>
          <x14:cfRule type="containsText" priority="981" operator="containsText" id="{6084FA95-1F90-416F-B731-B360532CCEFF}">
            <xm:f>NOT(ISERROR(SEARCH($M$71,M15)))</xm:f>
            <xm:f>$M$71</xm:f>
            <x14:dxf>
              <fill>
                <patternFill>
                  <bgColor rgb="FFFFC000"/>
                </patternFill>
              </fill>
            </x14:dxf>
          </x14:cfRule>
          <x14:cfRule type="containsText" priority="982" operator="containsText" id="{322015DD-EF37-44C1-88C8-5CC36825EE16}">
            <xm:f>NOT(ISERROR(SEARCH($M$70,M15)))</xm:f>
            <xm:f>$M$70</xm:f>
            <x14:dxf>
              <fill>
                <patternFill>
                  <bgColor rgb="FFFFFF00"/>
                </patternFill>
              </fill>
            </x14:dxf>
          </x14:cfRule>
          <x14:cfRule type="containsText" priority="983" operator="containsText" id="{FE7FF379-C95F-490F-B4AD-4AFC435F37CC}">
            <xm:f>NOT(ISERROR(SEARCH($M$69,M15)))</xm:f>
            <xm:f>$M$69</xm:f>
            <x14:dxf>
              <fill>
                <patternFill>
                  <bgColor rgb="FF92D050"/>
                </patternFill>
              </fill>
            </x14:dxf>
          </x14:cfRule>
          <xm:sqref>M15</xm:sqref>
        </x14:conditionalFormatting>
        <x14:conditionalFormatting xmlns:xm="http://schemas.microsoft.com/office/excel/2006/main">
          <x14:cfRule type="containsText" priority="976" operator="containsText" id="{59DF1411-66FA-4120-AA09-3EDCA3C8E0E4}">
            <xm:f>NOT(ISERROR(SEARCH($M$72,M18)))</xm:f>
            <xm:f>$M$72</xm:f>
            <x14:dxf>
              <fill>
                <patternFill>
                  <bgColor rgb="FFFF0000"/>
                </patternFill>
              </fill>
            </x14:dxf>
          </x14:cfRule>
          <x14:cfRule type="containsText" priority="977" operator="containsText" id="{9659CF93-2C18-4DCA-BFE9-4C36EF0424CD}">
            <xm:f>NOT(ISERROR(SEARCH($M$71,M18)))</xm:f>
            <xm:f>$M$71</xm:f>
            <x14:dxf>
              <fill>
                <patternFill>
                  <bgColor rgb="FFFFC000"/>
                </patternFill>
              </fill>
            </x14:dxf>
          </x14:cfRule>
          <x14:cfRule type="containsText" priority="978" operator="containsText" id="{64323B09-A35B-4032-A551-5C419C5F1E61}">
            <xm:f>NOT(ISERROR(SEARCH($M$70,M18)))</xm:f>
            <xm:f>$M$70</xm:f>
            <x14:dxf>
              <fill>
                <patternFill>
                  <bgColor rgb="FFFFFF00"/>
                </patternFill>
              </fill>
            </x14:dxf>
          </x14:cfRule>
          <x14:cfRule type="containsText" priority="979" operator="containsText" id="{99401E1C-B1D2-481E-B48B-7C68A0ECF40A}">
            <xm:f>NOT(ISERROR(SEARCH($M$69,M18)))</xm:f>
            <xm:f>$M$69</xm:f>
            <x14:dxf>
              <fill>
                <patternFill>
                  <bgColor rgb="FF92D050"/>
                </patternFill>
              </fill>
            </x14:dxf>
          </x14:cfRule>
          <xm:sqref>M18</xm:sqref>
        </x14:conditionalFormatting>
        <x14:conditionalFormatting xmlns:xm="http://schemas.microsoft.com/office/excel/2006/main">
          <x14:cfRule type="containsText" priority="972" operator="containsText" id="{0AA65C98-666F-4464-8285-8EF6061D773C}">
            <xm:f>NOT(ISERROR(SEARCH($M$72,M20)))</xm:f>
            <xm:f>$M$72</xm:f>
            <x14:dxf>
              <fill>
                <patternFill>
                  <bgColor rgb="FFFF0000"/>
                </patternFill>
              </fill>
            </x14:dxf>
          </x14:cfRule>
          <x14:cfRule type="containsText" priority="973" operator="containsText" id="{1F1C8F8E-5A57-4BE5-A4C4-BEAACD7BEA00}">
            <xm:f>NOT(ISERROR(SEARCH($M$71,M20)))</xm:f>
            <xm:f>$M$71</xm:f>
            <x14:dxf>
              <fill>
                <patternFill>
                  <bgColor rgb="FFFFC000"/>
                </patternFill>
              </fill>
            </x14:dxf>
          </x14:cfRule>
          <x14:cfRule type="containsText" priority="974" operator="containsText" id="{C5D1E948-BF11-44C6-8907-69B2643BF05A}">
            <xm:f>NOT(ISERROR(SEARCH($M$70,M20)))</xm:f>
            <xm:f>$M$70</xm:f>
            <x14:dxf>
              <fill>
                <patternFill>
                  <bgColor rgb="FFFFFF00"/>
                </patternFill>
              </fill>
            </x14:dxf>
          </x14:cfRule>
          <x14:cfRule type="containsText" priority="975" operator="containsText" id="{7D2D485F-7260-4150-B55D-35E59A4899CF}">
            <xm:f>NOT(ISERROR(SEARCH($M$69,M20)))</xm:f>
            <xm:f>$M$69</xm:f>
            <x14:dxf>
              <fill>
                <patternFill>
                  <bgColor rgb="FF92D050"/>
                </patternFill>
              </fill>
            </x14:dxf>
          </x14:cfRule>
          <xm:sqref>M20:M25</xm:sqref>
        </x14:conditionalFormatting>
        <x14:conditionalFormatting xmlns:xm="http://schemas.microsoft.com/office/excel/2006/main">
          <x14:cfRule type="containsText" priority="968" operator="containsText" id="{3A11164B-C933-4EB5-9C4C-E7E0C8D8BA0F}">
            <xm:f>NOT(ISERROR(SEARCH($M$72,M26)))</xm:f>
            <xm:f>$M$72</xm:f>
            <x14:dxf>
              <fill>
                <patternFill>
                  <bgColor rgb="FFFF0000"/>
                </patternFill>
              </fill>
            </x14:dxf>
          </x14:cfRule>
          <x14:cfRule type="containsText" priority="969" operator="containsText" id="{1421CFA7-FEDA-4E3D-B299-3628F55141D2}">
            <xm:f>NOT(ISERROR(SEARCH($M$71,M26)))</xm:f>
            <xm:f>$M$71</xm:f>
            <x14:dxf>
              <fill>
                <patternFill>
                  <bgColor rgb="FFFFC000"/>
                </patternFill>
              </fill>
            </x14:dxf>
          </x14:cfRule>
          <x14:cfRule type="containsText" priority="970" operator="containsText" id="{97C5A25F-344C-4311-80D6-99AB59BE3616}">
            <xm:f>NOT(ISERROR(SEARCH($M$70,M26)))</xm:f>
            <xm:f>$M$70</xm:f>
            <x14:dxf>
              <fill>
                <patternFill>
                  <bgColor rgb="FFFFFF00"/>
                </patternFill>
              </fill>
            </x14:dxf>
          </x14:cfRule>
          <x14:cfRule type="containsText" priority="971" operator="containsText" id="{0AF14045-7896-411D-934C-5B404848BDA3}">
            <xm:f>NOT(ISERROR(SEARCH($M$69,M26)))</xm:f>
            <xm:f>$M$69</xm:f>
            <x14:dxf>
              <fill>
                <patternFill>
                  <bgColor rgb="FF92D050"/>
                </patternFill>
              </fill>
            </x14:dxf>
          </x14:cfRule>
          <xm:sqref>M26</xm:sqref>
        </x14:conditionalFormatting>
        <x14:conditionalFormatting xmlns:xm="http://schemas.microsoft.com/office/excel/2006/main">
          <x14:cfRule type="containsText" priority="964" operator="containsText" id="{6F4B9EDD-68B0-48BA-BF4F-D9573EB6A849}">
            <xm:f>NOT(ISERROR(SEARCH($M$72,M27)))</xm:f>
            <xm:f>$M$72</xm:f>
            <x14:dxf>
              <fill>
                <patternFill>
                  <bgColor rgb="FFFF0000"/>
                </patternFill>
              </fill>
            </x14:dxf>
          </x14:cfRule>
          <x14:cfRule type="containsText" priority="965" operator="containsText" id="{114DC764-9EB3-49D8-8245-8228920EB76F}">
            <xm:f>NOT(ISERROR(SEARCH($M$71,M27)))</xm:f>
            <xm:f>$M$71</xm:f>
            <x14:dxf>
              <fill>
                <patternFill>
                  <bgColor rgb="FFFFC000"/>
                </patternFill>
              </fill>
            </x14:dxf>
          </x14:cfRule>
          <x14:cfRule type="containsText" priority="966" operator="containsText" id="{1FBE573C-DDB5-4813-931E-723FEA034503}">
            <xm:f>NOT(ISERROR(SEARCH($M$70,M27)))</xm:f>
            <xm:f>$M$70</xm:f>
            <x14:dxf>
              <fill>
                <patternFill>
                  <bgColor rgb="FFFFFF00"/>
                </patternFill>
              </fill>
            </x14:dxf>
          </x14:cfRule>
          <x14:cfRule type="containsText" priority="967" operator="containsText" id="{EDD49C6E-57D3-4C8D-A4F8-3E20E450718B}">
            <xm:f>NOT(ISERROR(SEARCH($M$69,M27)))</xm:f>
            <xm:f>$M$69</xm:f>
            <x14:dxf>
              <fill>
                <patternFill>
                  <bgColor rgb="FF92D050"/>
                </patternFill>
              </fill>
            </x14:dxf>
          </x14:cfRule>
          <xm:sqref>M27</xm:sqref>
        </x14:conditionalFormatting>
        <x14:conditionalFormatting xmlns:xm="http://schemas.microsoft.com/office/excel/2006/main">
          <x14:cfRule type="containsText" priority="960" operator="containsText" id="{B89F3762-2A52-4F6B-8E77-058EA71078F4}">
            <xm:f>NOT(ISERROR(SEARCH($M$72,M28)))</xm:f>
            <xm:f>$M$72</xm:f>
            <x14:dxf>
              <fill>
                <patternFill>
                  <bgColor rgb="FFFF0000"/>
                </patternFill>
              </fill>
            </x14:dxf>
          </x14:cfRule>
          <x14:cfRule type="containsText" priority="961" operator="containsText" id="{5C45CC4E-D546-4890-ACC3-60C1D32501A2}">
            <xm:f>NOT(ISERROR(SEARCH($M$71,M28)))</xm:f>
            <xm:f>$M$71</xm:f>
            <x14:dxf>
              <fill>
                <patternFill>
                  <bgColor rgb="FFFFC000"/>
                </patternFill>
              </fill>
            </x14:dxf>
          </x14:cfRule>
          <x14:cfRule type="containsText" priority="962" operator="containsText" id="{CE2D56A0-71B1-4467-B265-2AC7BF45ECAE}">
            <xm:f>NOT(ISERROR(SEARCH($M$70,M28)))</xm:f>
            <xm:f>$M$70</xm:f>
            <x14:dxf>
              <fill>
                <patternFill>
                  <bgColor rgb="FFFFFF00"/>
                </patternFill>
              </fill>
            </x14:dxf>
          </x14:cfRule>
          <x14:cfRule type="containsText" priority="963" operator="containsText" id="{6DD5B889-B9A6-4602-8685-C4A956E1630E}">
            <xm:f>NOT(ISERROR(SEARCH($M$69,M28)))</xm:f>
            <xm:f>$M$69</xm:f>
            <x14:dxf>
              <fill>
                <patternFill>
                  <bgColor rgb="FF92D050"/>
                </patternFill>
              </fill>
            </x14:dxf>
          </x14:cfRule>
          <xm:sqref>M28</xm:sqref>
        </x14:conditionalFormatting>
        <x14:conditionalFormatting xmlns:xm="http://schemas.microsoft.com/office/excel/2006/main">
          <x14:cfRule type="containsText" priority="956" operator="containsText" id="{D87688BF-C76A-4395-8CC1-14CF27006ACC}">
            <xm:f>NOT(ISERROR(SEARCH($M$72,M29)))</xm:f>
            <xm:f>$M$72</xm:f>
            <x14:dxf>
              <fill>
                <patternFill>
                  <bgColor rgb="FFFF0000"/>
                </patternFill>
              </fill>
            </x14:dxf>
          </x14:cfRule>
          <x14:cfRule type="containsText" priority="957" operator="containsText" id="{B629831F-15F2-4484-8AF3-AFD0ED83EE9C}">
            <xm:f>NOT(ISERROR(SEARCH($M$71,M29)))</xm:f>
            <xm:f>$M$71</xm:f>
            <x14:dxf>
              <fill>
                <patternFill>
                  <bgColor rgb="FFFFC000"/>
                </patternFill>
              </fill>
            </x14:dxf>
          </x14:cfRule>
          <x14:cfRule type="containsText" priority="958" operator="containsText" id="{43860024-29C5-4F5F-953B-C6D93099DF9F}">
            <xm:f>NOT(ISERROR(SEARCH($M$70,M29)))</xm:f>
            <xm:f>$M$70</xm:f>
            <x14:dxf>
              <fill>
                <patternFill>
                  <bgColor rgb="FFFFFF00"/>
                </patternFill>
              </fill>
            </x14:dxf>
          </x14:cfRule>
          <x14:cfRule type="containsText" priority="959" operator="containsText" id="{98FEC0EB-F800-40F1-A21C-7CCC899EA16F}">
            <xm:f>NOT(ISERROR(SEARCH($M$69,M29)))</xm:f>
            <xm:f>$M$69</xm:f>
            <x14:dxf>
              <fill>
                <patternFill>
                  <bgColor rgb="FF92D050"/>
                </patternFill>
              </fill>
            </x14:dxf>
          </x14:cfRule>
          <xm:sqref>M29</xm:sqref>
        </x14:conditionalFormatting>
        <x14:conditionalFormatting xmlns:xm="http://schemas.microsoft.com/office/excel/2006/main">
          <x14:cfRule type="containsText" priority="952" operator="containsText" id="{A53E2D84-8390-4FE8-9AEF-4E9D66BD1819}">
            <xm:f>NOT(ISERROR(SEARCH($M$72,M30)))</xm:f>
            <xm:f>$M$72</xm:f>
            <x14:dxf>
              <fill>
                <patternFill>
                  <bgColor rgb="FFFF0000"/>
                </patternFill>
              </fill>
            </x14:dxf>
          </x14:cfRule>
          <x14:cfRule type="containsText" priority="953" operator="containsText" id="{27341218-70BA-4FFD-BF9D-250D2AC94221}">
            <xm:f>NOT(ISERROR(SEARCH($M$71,M30)))</xm:f>
            <xm:f>$M$71</xm:f>
            <x14:dxf>
              <fill>
                <patternFill>
                  <bgColor rgb="FFFFC000"/>
                </patternFill>
              </fill>
            </x14:dxf>
          </x14:cfRule>
          <x14:cfRule type="containsText" priority="954" operator="containsText" id="{F8FB6E03-69C8-4E1B-92EB-C96A67A86BB2}">
            <xm:f>NOT(ISERROR(SEARCH($M$70,M30)))</xm:f>
            <xm:f>$M$70</xm:f>
            <x14:dxf>
              <fill>
                <patternFill>
                  <bgColor rgb="FFFFFF00"/>
                </patternFill>
              </fill>
            </x14:dxf>
          </x14:cfRule>
          <x14:cfRule type="containsText" priority="955" operator="containsText" id="{76A4F768-659D-4FE8-88E4-3D5A1850B359}">
            <xm:f>NOT(ISERROR(SEARCH($M$69,M30)))</xm:f>
            <xm:f>$M$69</xm:f>
            <x14:dxf>
              <fill>
                <patternFill>
                  <bgColor rgb="FF92D050"/>
                </patternFill>
              </fill>
            </x14:dxf>
          </x14:cfRule>
          <xm:sqref>M30</xm:sqref>
        </x14:conditionalFormatting>
        <x14:conditionalFormatting xmlns:xm="http://schemas.microsoft.com/office/excel/2006/main">
          <x14:cfRule type="containsText" priority="948" operator="containsText" id="{6DC0A678-7610-4DEF-B125-C250A2C8E1CD}">
            <xm:f>NOT(ISERROR(SEARCH($M$72,M31)))</xm:f>
            <xm:f>$M$72</xm:f>
            <x14:dxf>
              <fill>
                <patternFill>
                  <bgColor rgb="FFFF0000"/>
                </patternFill>
              </fill>
            </x14:dxf>
          </x14:cfRule>
          <x14:cfRule type="containsText" priority="949" operator="containsText" id="{05DFA6D0-806B-448B-B1D5-17E150BA13DD}">
            <xm:f>NOT(ISERROR(SEARCH($M$71,M31)))</xm:f>
            <xm:f>$M$71</xm:f>
            <x14:dxf>
              <fill>
                <patternFill>
                  <bgColor rgb="FFFFC000"/>
                </patternFill>
              </fill>
            </x14:dxf>
          </x14:cfRule>
          <x14:cfRule type="containsText" priority="950" operator="containsText" id="{70292FF2-EAFB-468D-B96C-B34610E0AFB8}">
            <xm:f>NOT(ISERROR(SEARCH($M$70,M31)))</xm:f>
            <xm:f>$M$70</xm:f>
            <x14:dxf>
              <fill>
                <patternFill>
                  <bgColor rgb="FFFFFF00"/>
                </patternFill>
              </fill>
            </x14:dxf>
          </x14:cfRule>
          <x14:cfRule type="containsText" priority="951" operator="containsText" id="{4600E41B-4FEF-4FB0-98C3-88A0B8BFA655}">
            <xm:f>NOT(ISERROR(SEARCH($M$69,M31)))</xm:f>
            <xm:f>$M$69</xm:f>
            <x14:dxf>
              <fill>
                <patternFill>
                  <bgColor rgb="FF92D050"/>
                </patternFill>
              </fill>
            </x14:dxf>
          </x14:cfRule>
          <xm:sqref>M31</xm:sqref>
        </x14:conditionalFormatting>
        <x14:conditionalFormatting xmlns:xm="http://schemas.microsoft.com/office/excel/2006/main">
          <x14:cfRule type="containsText" priority="944" operator="containsText" id="{579D6B4F-0E83-48C0-BA4B-63CFCC545C0F}">
            <xm:f>NOT(ISERROR(SEARCH($M$72,M32)))</xm:f>
            <xm:f>$M$72</xm:f>
            <x14:dxf>
              <fill>
                <patternFill>
                  <bgColor rgb="FFFF0000"/>
                </patternFill>
              </fill>
            </x14:dxf>
          </x14:cfRule>
          <x14:cfRule type="containsText" priority="945" operator="containsText" id="{D6FCD014-BBD6-4183-A699-19DBDCFC89A7}">
            <xm:f>NOT(ISERROR(SEARCH($M$71,M32)))</xm:f>
            <xm:f>$M$71</xm:f>
            <x14:dxf>
              <fill>
                <patternFill>
                  <bgColor rgb="FFFFC000"/>
                </patternFill>
              </fill>
            </x14:dxf>
          </x14:cfRule>
          <x14:cfRule type="containsText" priority="946" operator="containsText" id="{441D9D30-8B06-4457-852E-E4DEC0786C36}">
            <xm:f>NOT(ISERROR(SEARCH($M$70,M32)))</xm:f>
            <xm:f>$M$70</xm:f>
            <x14:dxf>
              <fill>
                <patternFill>
                  <bgColor rgb="FFFFFF00"/>
                </patternFill>
              </fill>
            </x14:dxf>
          </x14:cfRule>
          <x14:cfRule type="containsText" priority="947" operator="containsText" id="{4110D7F3-27FA-40AF-B460-1E0F074D53AF}">
            <xm:f>NOT(ISERROR(SEARCH($M$69,M32)))</xm:f>
            <xm:f>$M$69</xm:f>
            <x14:dxf>
              <fill>
                <patternFill>
                  <bgColor rgb="FF92D050"/>
                </patternFill>
              </fill>
            </x14:dxf>
          </x14:cfRule>
          <xm:sqref>M32</xm:sqref>
        </x14:conditionalFormatting>
        <x14:conditionalFormatting xmlns:xm="http://schemas.microsoft.com/office/excel/2006/main">
          <x14:cfRule type="containsText" priority="936" operator="containsText" id="{E868C638-E3CD-47CD-AFF4-65C653E5E857}">
            <xm:f>NOT(ISERROR(SEARCH($I$69,I33)))</xm:f>
            <xm:f>$I$69</xm:f>
            <x14:dxf>
              <fill>
                <patternFill>
                  <fgColor rgb="FF92D050"/>
                  <bgColor rgb="FF92D050"/>
                </patternFill>
              </fill>
            </x14:dxf>
          </x14:cfRule>
          <x14:cfRule type="containsText" priority="937" operator="containsText" id="{56C49585-F36D-4B9B-919F-D3E50C0D33FA}">
            <xm:f>NOT(ISERROR(SEARCH($I$70,I33)))</xm:f>
            <xm:f>$I$70</xm:f>
            <x14:dxf>
              <fill>
                <patternFill>
                  <bgColor rgb="FF00B050"/>
                </patternFill>
              </fill>
            </x14:dxf>
          </x14:cfRule>
          <x14:cfRule type="containsText" priority="938" operator="containsText" id="{756744C2-2E07-4C37-A60F-F82E94E03CA7}">
            <xm:f>NOT(ISERROR(SEARCH($I$73,I33)))</xm:f>
            <xm:f>$I$73</xm:f>
            <x14:dxf>
              <fill>
                <patternFill>
                  <bgColor rgb="FFFF0000"/>
                </patternFill>
              </fill>
            </x14:dxf>
          </x14:cfRule>
          <x14:cfRule type="containsText" priority="939" operator="containsText" id="{20375C83-093D-4F57-BAE3-1CCB0223F92C}">
            <xm:f>NOT(ISERROR(SEARCH($I$72,I33)))</xm:f>
            <xm:f>$I$72</xm:f>
            <x14:dxf>
              <fill>
                <patternFill>
                  <fgColor rgb="FFFFC000"/>
                  <bgColor rgb="FFFFC000"/>
                </patternFill>
              </fill>
            </x14:dxf>
          </x14:cfRule>
          <x14:cfRule type="containsText" priority="940" operator="containsText" id="{B9496D1B-DE9F-4522-9E98-6E6300773DDE}">
            <xm:f>NOT(ISERROR(SEARCH($I$71,I33)))</xm:f>
            <xm:f>$I$71</xm:f>
            <x14:dxf>
              <fill>
                <patternFill>
                  <fgColor rgb="FFFFFF00"/>
                  <bgColor rgb="FFFFFF00"/>
                </patternFill>
              </fill>
            </x14:dxf>
          </x14:cfRule>
          <x14:cfRule type="containsText" priority="941" operator="containsText" id="{9872B821-E75C-41F4-B043-9874667149FB}">
            <xm:f>NOT(ISERROR(SEARCH($I$70,I33)))</xm:f>
            <xm:f>$I$70</xm:f>
            <x14:dxf>
              <fill>
                <patternFill>
                  <bgColor theme="0" tint="-0.14996795556505021"/>
                </patternFill>
              </fill>
            </x14:dxf>
          </x14:cfRule>
          <x14:cfRule type="cellIs" priority="942" operator="equal" id="{49AB051F-43D9-44BA-83F6-EE91E9BC22E5}">
            <xm:f>'https://solidarias-my.sharepoint.com/personal/marisol_viveros_uaeos_gov_co/Documents/Varios/Planes integrados 2022/[MAPA_RIESGOS_UAEOS_2022.xlsx]Tabla probabiidad'!#REF!</xm:f>
            <x14:dxf>
              <fill>
                <patternFill>
                  <fgColor theme="6"/>
                </patternFill>
              </fill>
            </x14:dxf>
          </x14:cfRule>
          <x14:cfRule type="cellIs" priority="943" operator="equal" id="{6FD46568-56FB-4C61-88E1-951C806F2E62}">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I33</xm:sqref>
        </x14:conditionalFormatting>
        <x14:conditionalFormatting xmlns:xm="http://schemas.microsoft.com/office/excel/2006/main">
          <x14:cfRule type="containsText" priority="928" operator="containsText" id="{2B42BEC5-4CEF-4F82-916D-6010D72172C4}">
            <xm:f>NOT(ISERROR(SEARCH($I$69,I34)))</xm:f>
            <xm:f>$I$69</xm:f>
            <x14:dxf>
              <fill>
                <patternFill>
                  <fgColor rgb="FF92D050"/>
                  <bgColor rgb="FF92D050"/>
                </patternFill>
              </fill>
            </x14:dxf>
          </x14:cfRule>
          <x14:cfRule type="containsText" priority="929" operator="containsText" id="{E57F648B-F404-4A27-B2D9-99CED87DDF5D}">
            <xm:f>NOT(ISERROR(SEARCH($I$70,I34)))</xm:f>
            <xm:f>$I$70</xm:f>
            <x14:dxf>
              <fill>
                <patternFill>
                  <bgColor rgb="FF00B050"/>
                </patternFill>
              </fill>
            </x14:dxf>
          </x14:cfRule>
          <x14:cfRule type="containsText" priority="930" operator="containsText" id="{A934E6E9-87B8-481F-B611-34A086D93AE8}">
            <xm:f>NOT(ISERROR(SEARCH($I$73,I34)))</xm:f>
            <xm:f>$I$73</xm:f>
            <x14:dxf>
              <fill>
                <patternFill>
                  <bgColor rgb="FFFF0000"/>
                </patternFill>
              </fill>
            </x14:dxf>
          </x14:cfRule>
          <x14:cfRule type="containsText" priority="931" operator="containsText" id="{3DCFD673-22C2-481C-A62C-B52AFE636DA8}">
            <xm:f>NOT(ISERROR(SEARCH($I$72,I34)))</xm:f>
            <xm:f>$I$72</xm:f>
            <x14:dxf>
              <fill>
                <patternFill>
                  <fgColor rgb="FFFFC000"/>
                  <bgColor rgb="FFFFC000"/>
                </patternFill>
              </fill>
            </x14:dxf>
          </x14:cfRule>
          <x14:cfRule type="containsText" priority="932" operator="containsText" id="{2EBA2E2D-795B-432F-865D-587F7B0D00DA}">
            <xm:f>NOT(ISERROR(SEARCH($I$71,I34)))</xm:f>
            <xm:f>$I$71</xm:f>
            <x14:dxf>
              <fill>
                <patternFill>
                  <fgColor rgb="FFFFFF00"/>
                  <bgColor rgb="FFFFFF00"/>
                </patternFill>
              </fill>
            </x14:dxf>
          </x14:cfRule>
          <x14:cfRule type="containsText" priority="933" operator="containsText" id="{F3840610-40D8-4D57-8F6B-B8EDA41B880C}">
            <xm:f>NOT(ISERROR(SEARCH($I$70,I34)))</xm:f>
            <xm:f>$I$70</xm:f>
            <x14:dxf>
              <fill>
                <patternFill>
                  <bgColor theme="0" tint="-0.14996795556505021"/>
                </patternFill>
              </fill>
            </x14:dxf>
          </x14:cfRule>
          <x14:cfRule type="cellIs" priority="934" operator="equal" id="{EF3C5EB6-188A-4476-98F7-B6D3AD5F4B1A}">
            <xm:f>'https://solidarias-my.sharepoint.com/personal/marisol_viveros_uaeos_gov_co/Documents/Varios/Planes integrados 2022/[MAPA_RIESGOS_UAEOS_2022.xlsx]Tabla probabiidad'!#REF!</xm:f>
            <x14:dxf>
              <fill>
                <patternFill>
                  <fgColor theme="6"/>
                </patternFill>
              </fill>
            </x14:dxf>
          </x14:cfRule>
          <x14:cfRule type="cellIs" priority="935" operator="equal" id="{76EB2AF6-BF2A-41C2-8601-FADD9A3C7FAC}">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I34:I35</xm:sqref>
        </x14:conditionalFormatting>
        <x14:conditionalFormatting xmlns:xm="http://schemas.microsoft.com/office/excel/2006/main">
          <x14:cfRule type="containsText" priority="920" operator="containsText" id="{BD550DCA-5D76-43ED-8509-F5BD4BEB3FED}">
            <xm:f>NOT(ISERROR(SEARCH($I$69,I36)))</xm:f>
            <xm:f>$I$69</xm:f>
            <x14:dxf>
              <fill>
                <patternFill>
                  <fgColor rgb="FF92D050"/>
                  <bgColor rgb="FF92D050"/>
                </patternFill>
              </fill>
            </x14:dxf>
          </x14:cfRule>
          <x14:cfRule type="containsText" priority="921" operator="containsText" id="{3B0A7814-C6F6-4EC9-9165-EC7F539DEA2E}">
            <xm:f>NOT(ISERROR(SEARCH($I$70,I36)))</xm:f>
            <xm:f>$I$70</xm:f>
            <x14:dxf>
              <fill>
                <patternFill>
                  <bgColor rgb="FF00B050"/>
                </patternFill>
              </fill>
            </x14:dxf>
          </x14:cfRule>
          <x14:cfRule type="containsText" priority="922" operator="containsText" id="{E21C379F-B744-461D-AB4E-6FFEBDF7D930}">
            <xm:f>NOT(ISERROR(SEARCH($I$73,I36)))</xm:f>
            <xm:f>$I$73</xm:f>
            <x14:dxf>
              <fill>
                <patternFill>
                  <bgColor rgb="FFFF0000"/>
                </patternFill>
              </fill>
            </x14:dxf>
          </x14:cfRule>
          <x14:cfRule type="containsText" priority="923" operator="containsText" id="{5511EAA6-A89A-4112-9CEA-C72EA681BE30}">
            <xm:f>NOT(ISERROR(SEARCH($I$72,I36)))</xm:f>
            <xm:f>$I$72</xm:f>
            <x14:dxf>
              <fill>
                <patternFill>
                  <fgColor rgb="FFFFC000"/>
                  <bgColor rgb="FFFFC000"/>
                </patternFill>
              </fill>
            </x14:dxf>
          </x14:cfRule>
          <x14:cfRule type="containsText" priority="924" operator="containsText" id="{8D3CE869-BAE0-4108-BBE3-2688AAE16E19}">
            <xm:f>NOT(ISERROR(SEARCH($I$71,I36)))</xm:f>
            <xm:f>$I$71</xm:f>
            <x14:dxf>
              <fill>
                <patternFill>
                  <fgColor rgb="FFFFFF00"/>
                  <bgColor rgb="FFFFFF00"/>
                </patternFill>
              </fill>
            </x14:dxf>
          </x14:cfRule>
          <x14:cfRule type="containsText" priority="925" operator="containsText" id="{E8B32A98-DEE5-443A-8C68-CCE873FF53DE}">
            <xm:f>NOT(ISERROR(SEARCH($I$70,I36)))</xm:f>
            <xm:f>$I$70</xm:f>
            <x14:dxf>
              <fill>
                <patternFill>
                  <bgColor theme="0" tint="-0.14996795556505021"/>
                </patternFill>
              </fill>
            </x14:dxf>
          </x14:cfRule>
          <x14:cfRule type="cellIs" priority="926" operator="equal" id="{33262700-80EB-4474-B81D-53F535DF6E6C}">
            <xm:f>'https://solidarias-my.sharepoint.com/personal/marisol_viveros_uaeos_gov_co/Documents/Varios/Planes integrados 2022/[MAPA_RIESGOS_UAEOS_2022.xlsx]Tabla probabiidad'!#REF!</xm:f>
            <x14:dxf>
              <fill>
                <patternFill>
                  <fgColor theme="6"/>
                </patternFill>
              </fill>
            </x14:dxf>
          </x14:cfRule>
          <x14:cfRule type="cellIs" priority="927" operator="equal" id="{38D80EB5-5639-4EA9-B41C-6119D17D966C}">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I36</xm:sqref>
        </x14:conditionalFormatting>
        <x14:conditionalFormatting xmlns:xm="http://schemas.microsoft.com/office/excel/2006/main">
          <x14:cfRule type="containsText" priority="916" operator="containsText" id="{69E1D18C-0718-4122-99D4-098463E7292E}">
            <xm:f>NOT(ISERROR(SEARCH($M$72,M33)))</xm:f>
            <xm:f>$M$72</xm:f>
            <x14:dxf>
              <fill>
                <patternFill>
                  <bgColor rgb="FFFF0000"/>
                </patternFill>
              </fill>
            </x14:dxf>
          </x14:cfRule>
          <x14:cfRule type="containsText" priority="917" operator="containsText" id="{462DEB6E-97D9-412A-B8E4-C01CAA22A5B1}">
            <xm:f>NOT(ISERROR(SEARCH($M$71,M33)))</xm:f>
            <xm:f>$M$71</xm:f>
            <x14:dxf>
              <fill>
                <patternFill>
                  <bgColor rgb="FFFFC000"/>
                </patternFill>
              </fill>
            </x14:dxf>
          </x14:cfRule>
          <x14:cfRule type="containsText" priority="918" operator="containsText" id="{6D7336AC-B315-4C3A-ABF4-98914284CC76}">
            <xm:f>NOT(ISERROR(SEARCH($M$70,M33)))</xm:f>
            <xm:f>$M$70</xm:f>
            <x14:dxf>
              <fill>
                <patternFill>
                  <bgColor rgb="FFFFFF00"/>
                </patternFill>
              </fill>
            </x14:dxf>
          </x14:cfRule>
          <x14:cfRule type="containsText" priority="919" operator="containsText" id="{EC58A526-67F8-44AB-BAC3-1050CC36DA56}">
            <xm:f>NOT(ISERROR(SEARCH($M$69,M33)))</xm:f>
            <xm:f>$M$69</xm:f>
            <x14:dxf>
              <fill>
                <patternFill>
                  <bgColor rgb="FF92D050"/>
                </patternFill>
              </fill>
            </x14:dxf>
          </x14:cfRule>
          <xm:sqref>M33</xm:sqref>
        </x14:conditionalFormatting>
        <x14:conditionalFormatting xmlns:xm="http://schemas.microsoft.com/office/excel/2006/main">
          <x14:cfRule type="containsText" priority="912" operator="containsText" id="{41BF6A11-3AE7-427C-87FD-6350DCB971A9}">
            <xm:f>NOT(ISERROR(SEARCH($M$72,M35)))</xm:f>
            <xm:f>$M$72</xm:f>
            <x14:dxf>
              <fill>
                <patternFill>
                  <bgColor rgb="FFFF0000"/>
                </patternFill>
              </fill>
            </x14:dxf>
          </x14:cfRule>
          <x14:cfRule type="containsText" priority="913" operator="containsText" id="{C6D1686C-DF60-44C3-9791-52610D51CD66}">
            <xm:f>NOT(ISERROR(SEARCH($M$71,M35)))</xm:f>
            <xm:f>$M$71</xm:f>
            <x14:dxf>
              <fill>
                <patternFill>
                  <bgColor rgb="FFFFC000"/>
                </patternFill>
              </fill>
            </x14:dxf>
          </x14:cfRule>
          <x14:cfRule type="containsText" priority="914" operator="containsText" id="{40889C2F-74AC-42D0-8907-D847A6075EE1}">
            <xm:f>NOT(ISERROR(SEARCH($M$70,M35)))</xm:f>
            <xm:f>$M$70</xm:f>
            <x14:dxf>
              <fill>
                <patternFill>
                  <bgColor rgb="FFFFFF00"/>
                </patternFill>
              </fill>
            </x14:dxf>
          </x14:cfRule>
          <x14:cfRule type="containsText" priority="915" operator="containsText" id="{70426593-9F9D-4876-A0EF-C2953F7C5258}">
            <xm:f>NOT(ISERROR(SEARCH($M$69,M35)))</xm:f>
            <xm:f>$M$69</xm:f>
            <x14:dxf>
              <fill>
                <patternFill>
                  <bgColor rgb="FF92D050"/>
                </patternFill>
              </fill>
            </x14:dxf>
          </x14:cfRule>
          <xm:sqref>M35</xm:sqref>
        </x14:conditionalFormatting>
        <x14:conditionalFormatting xmlns:xm="http://schemas.microsoft.com/office/excel/2006/main">
          <x14:cfRule type="containsText" priority="908" operator="containsText" id="{C9FB99EE-5484-4239-AA51-9472F7D3EE82}">
            <xm:f>NOT(ISERROR(SEARCH($M$72,M36)))</xm:f>
            <xm:f>$M$72</xm:f>
            <x14:dxf>
              <fill>
                <patternFill>
                  <bgColor rgb="FFFF0000"/>
                </patternFill>
              </fill>
            </x14:dxf>
          </x14:cfRule>
          <x14:cfRule type="containsText" priority="909" operator="containsText" id="{73B4AE85-8748-41FD-91EC-545474459F1B}">
            <xm:f>NOT(ISERROR(SEARCH($M$71,M36)))</xm:f>
            <xm:f>$M$71</xm:f>
            <x14:dxf>
              <fill>
                <patternFill>
                  <bgColor rgb="FFFFC000"/>
                </patternFill>
              </fill>
            </x14:dxf>
          </x14:cfRule>
          <x14:cfRule type="containsText" priority="910" operator="containsText" id="{25363A97-4203-466A-B45F-F137EFD9C07F}">
            <xm:f>NOT(ISERROR(SEARCH($M$70,M36)))</xm:f>
            <xm:f>$M$70</xm:f>
            <x14:dxf>
              <fill>
                <patternFill>
                  <bgColor rgb="FFFFFF00"/>
                </patternFill>
              </fill>
            </x14:dxf>
          </x14:cfRule>
          <x14:cfRule type="containsText" priority="911" operator="containsText" id="{800E9EE9-CB1B-414F-89B5-28DDCAE69166}">
            <xm:f>NOT(ISERROR(SEARCH($M$69,M36)))</xm:f>
            <xm:f>$M$69</xm:f>
            <x14:dxf>
              <fill>
                <patternFill>
                  <bgColor rgb="FF92D050"/>
                </patternFill>
              </fill>
            </x14:dxf>
          </x14:cfRule>
          <xm:sqref>M36</xm:sqref>
        </x14:conditionalFormatting>
        <x14:conditionalFormatting xmlns:xm="http://schemas.microsoft.com/office/excel/2006/main">
          <x14:cfRule type="containsText" priority="904" operator="containsText" id="{57D70F32-1C58-4D7D-958C-3664C4D26371}">
            <xm:f>NOT(ISERROR(SEARCH($M$72,M34)))</xm:f>
            <xm:f>$M$72</xm:f>
            <x14:dxf>
              <fill>
                <patternFill>
                  <bgColor rgb="FFFF0000"/>
                </patternFill>
              </fill>
            </x14:dxf>
          </x14:cfRule>
          <x14:cfRule type="containsText" priority="905" operator="containsText" id="{ED89A6EC-1994-450D-83FE-BD8F82D258FC}">
            <xm:f>NOT(ISERROR(SEARCH($M$71,M34)))</xm:f>
            <xm:f>$M$71</xm:f>
            <x14:dxf>
              <fill>
                <patternFill>
                  <bgColor rgb="FFFFC000"/>
                </patternFill>
              </fill>
            </x14:dxf>
          </x14:cfRule>
          <x14:cfRule type="containsText" priority="906" operator="containsText" id="{B2E980F3-0A39-44EF-8F07-0E25E14340EE}">
            <xm:f>NOT(ISERROR(SEARCH($M$70,M34)))</xm:f>
            <xm:f>$M$70</xm:f>
            <x14:dxf>
              <fill>
                <patternFill>
                  <bgColor rgb="FFFFFF00"/>
                </patternFill>
              </fill>
            </x14:dxf>
          </x14:cfRule>
          <x14:cfRule type="containsText" priority="907" operator="containsText" id="{1139C7B5-134C-4381-86EE-D94DE3F514EB}">
            <xm:f>NOT(ISERROR(SEARCH($M$69,M34)))</xm:f>
            <xm:f>$M$69</xm:f>
            <x14:dxf>
              <fill>
                <patternFill>
                  <bgColor rgb="FF92D050"/>
                </patternFill>
              </fill>
            </x14:dxf>
          </x14:cfRule>
          <xm:sqref>M34</xm:sqref>
        </x14:conditionalFormatting>
        <x14:conditionalFormatting xmlns:xm="http://schemas.microsoft.com/office/excel/2006/main">
          <x14:cfRule type="containsText" priority="896" operator="containsText" id="{CBBBC074-3439-40EC-829C-608C9064FBCC}">
            <xm:f>NOT(ISERROR(SEARCH($I$69,X12)))</xm:f>
            <xm:f>$I$69</xm:f>
            <x14:dxf>
              <fill>
                <patternFill>
                  <fgColor rgb="FF92D050"/>
                  <bgColor rgb="FF92D050"/>
                </patternFill>
              </fill>
            </x14:dxf>
          </x14:cfRule>
          <x14:cfRule type="containsText" priority="897" operator="containsText" id="{96621705-880C-4CC5-A17F-E977A66666B8}">
            <xm:f>NOT(ISERROR(SEARCH($I$70,X12)))</xm:f>
            <xm:f>$I$70</xm:f>
            <x14:dxf>
              <fill>
                <patternFill>
                  <bgColor rgb="FF00B050"/>
                </patternFill>
              </fill>
            </x14:dxf>
          </x14:cfRule>
          <x14:cfRule type="containsText" priority="898" operator="containsText" id="{F4E4D659-43BE-43BF-91B7-16458C1710EB}">
            <xm:f>NOT(ISERROR(SEARCH($I$73,X12)))</xm:f>
            <xm:f>$I$73</xm:f>
            <x14:dxf>
              <fill>
                <patternFill>
                  <bgColor rgb="FFFF0000"/>
                </patternFill>
              </fill>
            </x14:dxf>
          </x14:cfRule>
          <x14:cfRule type="containsText" priority="899" operator="containsText" id="{CFEB9205-1C0A-4A3C-A8CC-4DA27F4A9652}">
            <xm:f>NOT(ISERROR(SEARCH($I$72,X12)))</xm:f>
            <xm:f>$I$72</xm:f>
            <x14:dxf>
              <fill>
                <patternFill>
                  <fgColor rgb="FFFFC000"/>
                  <bgColor rgb="FFFFC000"/>
                </patternFill>
              </fill>
            </x14:dxf>
          </x14:cfRule>
          <x14:cfRule type="containsText" priority="900" operator="containsText" id="{345E95E0-EE4E-4AF4-A973-4B9AB18CA0AF}">
            <xm:f>NOT(ISERROR(SEARCH($I$71,X12)))</xm:f>
            <xm:f>$I$71</xm:f>
            <x14:dxf>
              <fill>
                <patternFill>
                  <fgColor rgb="FFFFFF00"/>
                  <bgColor rgb="FFFFFF00"/>
                </patternFill>
              </fill>
            </x14:dxf>
          </x14:cfRule>
          <x14:cfRule type="containsText" priority="901" operator="containsText" id="{A3430639-FBE7-43D3-A9FE-39D3F33D20E6}">
            <xm:f>NOT(ISERROR(SEARCH($I$70,X12)))</xm:f>
            <xm:f>$I$70</xm:f>
            <x14:dxf>
              <fill>
                <patternFill>
                  <bgColor theme="0" tint="-0.14996795556505021"/>
                </patternFill>
              </fill>
            </x14:dxf>
          </x14:cfRule>
          <x14:cfRule type="cellIs" priority="902" operator="equal" id="{F620BD47-E50A-4F22-BBA8-175CC204D7AD}">
            <xm:f>'https://solidarias-my.sharepoint.com/personal/marisol_viveros_uaeos_gov_co/Documents/Varios/Planes integrados 2022/[MAPA_RIESGOS_UAEOS_2022.xlsx]Tabla probabiidad'!#REF!</xm:f>
            <x14:dxf>
              <fill>
                <patternFill>
                  <fgColor theme="6"/>
                </patternFill>
              </fill>
            </x14:dxf>
          </x14:cfRule>
          <x14:cfRule type="cellIs" priority="903" operator="equal" id="{FFFA483C-A73E-44B9-9D72-FF511A54A81C}">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X12</xm:sqref>
        </x14:conditionalFormatting>
        <x14:conditionalFormatting xmlns:xm="http://schemas.microsoft.com/office/excel/2006/main">
          <x14:cfRule type="containsText" priority="888" operator="containsText" id="{00A2F7F5-F153-48CB-811B-4EB5A05ABBCC}">
            <xm:f>NOT(ISERROR(SEARCH($I$69,X13)))</xm:f>
            <xm:f>$I$69</xm:f>
            <x14:dxf>
              <fill>
                <patternFill>
                  <fgColor rgb="FF92D050"/>
                  <bgColor rgb="FF92D050"/>
                </patternFill>
              </fill>
            </x14:dxf>
          </x14:cfRule>
          <x14:cfRule type="containsText" priority="889" operator="containsText" id="{1AC2667E-FD3E-4CCA-B523-80813070D376}">
            <xm:f>NOT(ISERROR(SEARCH($I$70,X13)))</xm:f>
            <xm:f>$I$70</xm:f>
            <x14:dxf>
              <fill>
                <patternFill>
                  <bgColor rgb="FF00B050"/>
                </patternFill>
              </fill>
            </x14:dxf>
          </x14:cfRule>
          <x14:cfRule type="containsText" priority="890" operator="containsText" id="{8EB76D89-CC35-4C57-8D72-01637066C80D}">
            <xm:f>NOT(ISERROR(SEARCH($I$73,X13)))</xm:f>
            <xm:f>$I$73</xm:f>
            <x14:dxf>
              <fill>
                <patternFill>
                  <bgColor rgb="FFFF0000"/>
                </patternFill>
              </fill>
            </x14:dxf>
          </x14:cfRule>
          <x14:cfRule type="containsText" priority="891" operator="containsText" id="{D73DC282-B1F3-4F61-B09E-E788BA6D381E}">
            <xm:f>NOT(ISERROR(SEARCH($I$72,X13)))</xm:f>
            <xm:f>$I$72</xm:f>
            <x14:dxf>
              <fill>
                <patternFill>
                  <fgColor rgb="FFFFC000"/>
                  <bgColor rgb="FFFFC000"/>
                </patternFill>
              </fill>
            </x14:dxf>
          </x14:cfRule>
          <x14:cfRule type="containsText" priority="892" operator="containsText" id="{D5AEA6E6-D427-4D17-A578-08EA771AECD0}">
            <xm:f>NOT(ISERROR(SEARCH($I$71,X13)))</xm:f>
            <xm:f>$I$71</xm:f>
            <x14:dxf>
              <fill>
                <patternFill>
                  <fgColor rgb="FFFFFF00"/>
                  <bgColor rgb="FFFFFF00"/>
                </patternFill>
              </fill>
            </x14:dxf>
          </x14:cfRule>
          <x14:cfRule type="containsText" priority="893" operator="containsText" id="{EB3706D8-6EA4-4754-B2C6-9E0748E22287}">
            <xm:f>NOT(ISERROR(SEARCH($I$70,X13)))</xm:f>
            <xm:f>$I$70</xm:f>
            <x14:dxf>
              <fill>
                <patternFill>
                  <bgColor theme="0" tint="-0.14996795556505021"/>
                </patternFill>
              </fill>
            </x14:dxf>
          </x14:cfRule>
          <x14:cfRule type="cellIs" priority="894" operator="equal" id="{CD911E9E-D4E5-46C4-9EA7-6F1BA82416FA}">
            <xm:f>'https://solidarias-my.sharepoint.com/personal/marisol_viveros_uaeos_gov_co/Documents/Varios/Planes integrados 2022/[MAPA_RIESGOS_UAEOS_2022.xlsx]Tabla probabiidad'!#REF!</xm:f>
            <x14:dxf>
              <fill>
                <patternFill>
                  <fgColor theme="6"/>
                </patternFill>
              </fill>
            </x14:dxf>
          </x14:cfRule>
          <x14:cfRule type="cellIs" priority="895" operator="equal" id="{5210932F-4DEC-4B4B-A72D-17E7758371F9}">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X13:X16</xm:sqref>
        </x14:conditionalFormatting>
        <x14:conditionalFormatting xmlns:xm="http://schemas.microsoft.com/office/excel/2006/main">
          <x14:cfRule type="containsText" priority="880" operator="containsText" id="{3EC95BC5-6278-4C6D-8BE0-E641F16207CC}">
            <xm:f>NOT(ISERROR(SEARCH($I$69,X17)))</xm:f>
            <xm:f>$I$69</xm:f>
            <x14:dxf>
              <fill>
                <patternFill>
                  <fgColor rgb="FF92D050"/>
                  <bgColor rgb="FF92D050"/>
                </patternFill>
              </fill>
            </x14:dxf>
          </x14:cfRule>
          <x14:cfRule type="containsText" priority="881" operator="containsText" id="{E59ECC28-53D2-4763-9A93-62BE3B70478E}">
            <xm:f>NOT(ISERROR(SEARCH($I$70,X17)))</xm:f>
            <xm:f>$I$70</xm:f>
            <x14:dxf>
              <fill>
                <patternFill>
                  <bgColor rgb="FF00B050"/>
                </patternFill>
              </fill>
            </x14:dxf>
          </x14:cfRule>
          <x14:cfRule type="containsText" priority="882" operator="containsText" id="{979CD190-690F-4A37-A514-348A6F32CA1D}">
            <xm:f>NOT(ISERROR(SEARCH($I$73,X17)))</xm:f>
            <xm:f>$I$73</xm:f>
            <x14:dxf>
              <fill>
                <patternFill>
                  <bgColor rgb="FFFF0000"/>
                </patternFill>
              </fill>
            </x14:dxf>
          </x14:cfRule>
          <x14:cfRule type="containsText" priority="883" operator="containsText" id="{99FA9C9F-C2B1-46FB-B1D1-586DABC91840}">
            <xm:f>NOT(ISERROR(SEARCH($I$72,X17)))</xm:f>
            <xm:f>$I$72</xm:f>
            <x14:dxf>
              <fill>
                <patternFill>
                  <fgColor rgb="FFFFC000"/>
                  <bgColor rgb="FFFFC000"/>
                </patternFill>
              </fill>
            </x14:dxf>
          </x14:cfRule>
          <x14:cfRule type="containsText" priority="884" operator="containsText" id="{78F2E88B-BB3B-4779-8C0E-09D98D333C74}">
            <xm:f>NOT(ISERROR(SEARCH($I$71,X17)))</xm:f>
            <xm:f>$I$71</xm:f>
            <x14:dxf>
              <fill>
                <patternFill>
                  <fgColor rgb="FFFFFF00"/>
                  <bgColor rgb="FFFFFF00"/>
                </patternFill>
              </fill>
            </x14:dxf>
          </x14:cfRule>
          <x14:cfRule type="containsText" priority="885" operator="containsText" id="{A1F91DDF-491E-43D1-9165-6CFB041B7007}">
            <xm:f>NOT(ISERROR(SEARCH($I$70,X17)))</xm:f>
            <xm:f>$I$70</xm:f>
            <x14:dxf>
              <fill>
                <patternFill>
                  <bgColor theme="0" tint="-0.14996795556505021"/>
                </patternFill>
              </fill>
            </x14:dxf>
          </x14:cfRule>
          <x14:cfRule type="cellIs" priority="886" operator="equal" id="{2D68AFA5-817D-4556-B899-BCCFD4ABC5EC}">
            <xm:f>'https://solidarias-my.sharepoint.com/personal/marisol_viveros_uaeos_gov_co/Documents/Varios/Planes integrados 2022/[MAPA_RIESGOS_UAEOS_2022.xlsx]Tabla probabiidad'!#REF!</xm:f>
            <x14:dxf>
              <fill>
                <patternFill>
                  <fgColor theme="6"/>
                </patternFill>
              </fill>
            </x14:dxf>
          </x14:cfRule>
          <x14:cfRule type="cellIs" priority="887" operator="equal" id="{388636AD-8DC4-4901-B820-F5D7F50DD5B7}">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X17</xm:sqref>
        </x14:conditionalFormatting>
        <x14:conditionalFormatting xmlns:xm="http://schemas.microsoft.com/office/excel/2006/main">
          <x14:cfRule type="containsText" priority="872" operator="containsText" id="{F358AB4C-D778-4BB4-B48C-850B8608A516}">
            <xm:f>NOT(ISERROR(SEARCH($I$69,X19)))</xm:f>
            <xm:f>$I$69</xm:f>
            <x14:dxf>
              <fill>
                <patternFill>
                  <fgColor rgb="FF92D050"/>
                  <bgColor rgb="FF92D050"/>
                </patternFill>
              </fill>
            </x14:dxf>
          </x14:cfRule>
          <x14:cfRule type="containsText" priority="873" operator="containsText" id="{C078634A-18D0-4CF7-8433-9841CB1ACE0C}">
            <xm:f>NOT(ISERROR(SEARCH($I$70,X19)))</xm:f>
            <xm:f>$I$70</xm:f>
            <x14:dxf>
              <fill>
                <patternFill>
                  <bgColor rgb="FF00B050"/>
                </patternFill>
              </fill>
            </x14:dxf>
          </x14:cfRule>
          <x14:cfRule type="containsText" priority="874" operator="containsText" id="{A59EE3AC-A73E-438F-ACAC-51D1ACFFB26E}">
            <xm:f>NOT(ISERROR(SEARCH($I$73,X19)))</xm:f>
            <xm:f>$I$73</xm:f>
            <x14:dxf>
              <fill>
                <patternFill>
                  <bgColor rgb="FFFF0000"/>
                </patternFill>
              </fill>
            </x14:dxf>
          </x14:cfRule>
          <x14:cfRule type="containsText" priority="875" operator="containsText" id="{41693C93-9ECD-4C4C-A3F4-4FCE9B3E6636}">
            <xm:f>NOT(ISERROR(SEARCH($I$72,X19)))</xm:f>
            <xm:f>$I$72</xm:f>
            <x14:dxf>
              <fill>
                <patternFill>
                  <fgColor rgb="FFFFC000"/>
                  <bgColor rgb="FFFFC000"/>
                </patternFill>
              </fill>
            </x14:dxf>
          </x14:cfRule>
          <x14:cfRule type="containsText" priority="876" operator="containsText" id="{4AA7801E-2DC3-4557-9754-708C6621545F}">
            <xm:f>NOT(ISERROR(SEARCH($I$71,X19)))</xm:f>
            <xm:f>$I$71</xm:f>
            <x14:dxf>
              <fill>
                <patternFill>
                  <fgColor rgb="FFFFFF00"/>
                  <bgColor rgb="FFFFFF00"/>
                </patternFill>
              </fill>
            </x14:dxf>
          </x14:cfRule>
          <x14:cfRule type="containsText" priority="877" operator="containsText" id="{3C452E73-236A-4BEF-AD7E-F8E11E7FF6E5}">
            <xm:f>NOT(ISERROR(SEARCH($I$70,X19)))</xm:f>
            <xm:f>$I$70</xm:f>
            <x14:dxf>
              <fill>
                <patternFill>
                  <bgColor theme="0" tint="-0.14996795556505021"/>
                </patternFill>
              </fill>
            </x14:dxf>
          </x14:cfRule>
          <x14:cfRule type="cellIs" priority="878" operator="equal" id="{B85249B8-EFAE-4B9C-AEFF-175A148E659F}">
            <xm:f>'https://solidarias-my.sharepoint.com/personal/marisol_viveros_uaeos_gov_co/Documents/Varios/Planes integrados 2022/[MAPA_RIESGOS_UAEOS_2022.xlsx]Tabla probabiidad'!#REF!</xm:f>
            <x14:dxf>
              <fill>
                <patternFill>
                  <fgColor theme="6"/>
                </patternFill>
              </fill>
            </x14:dxf>
          </x14:cfRule>
          <x14:cfRule type="cellIs" priority="879" operator="equal" id="{23C8CBA6-AF7C-4F67-B6B0-89DC75FB2784}">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X19</xm:sqref>
        </x14:conditionalFormatting>
        <x14:conditionalFormatting xmlns:xm="http://schemas.microsoft.com/office/excel/2006/main">
          <x14:cfRule type="containsText" priority="864" operator="containsText" id="{A751FEE4-D773-47FB-9324-16F6234E39CD}">
            <xm:f>NOT(ISERROR(SEARCH($I$69,X18)))</xm:f>
            <xm:f>$I$69</xm:f>
            <x14:dxf>
              <fill>
                <patternFill>
                  <fgColor rgb="FF92D050"/>
                  <bgColor rgb="FF92D050"/>
                </patternFill>
              </fill>
            </x14:dxf>
          </x14:cfRule>
          <x14:cfRule type="containsText" priority="865" operator="containsText" id="{D107F344-37F9-4089-9B68-97C4816607BA}">
            <xm:f>NOT(ISERROR(SEARCH($I$70,X18)))</xm:f>
            <xm:f>$I$70</xm:f>
            <x14:dxf>
              <fill>
                <patternFill>
                  <bgColor rgb="FF00B050"/>
                </patternFill>
              </fill>
            </x14:dxf>
          </x14:cfRule>
          <x14:cfRule type="containsText" priority="866" operator="containsText" id="{65DF8A8E-99E6-4377-A1B6-5034354A1199}">
            <xm:f>NOT(ISERROR(SEARCH($I$73,X18)))</xm:f>
            <xm:f>$I$73</xm:f>
            <x14:dxf>
              <fill>
                <patternFill>
                  <bgColor rgb="FFFF0000"/>
                </patternFill>
              </fill>
            </x14:dxf>
          </x14:cfRule>
          <x14:cfRule type="containsText" priority="867" operator="containsText" id="{330FA896-4AE6-4B30-8A05-98E3308D4F03}">
            <xm:f>NOT(ISERROR(SEARCH($I$72,X18)))</xm:f>
            <xm:f>$I$72</xm:f>
            <x14:dxf>
              <fill>
                <patternFill>
                  <fgColor rgb="FFFFC000"/>
                  <bgColor rgb="FFFFC000"/>
                </patternFill>
              </fill>
            </x14:dxf>
          </x14:cfRule>
          <x14:cfRule type="containsText" priority="868" operator="containsText" id="{D1312E65-2D54-476B-8939-03103EF57066}">
            <xm:f>NOT(ISERROR(SEARCH($I$71,X18)))</xm:f>
            <xm:f>$I$71</xm:f>
            <x14:dxf>
              <fill>
                <patternFill>
                  <fgColor rgb="FFFFFF00"/>
                  <bgColor rgb="FFFFFF00"/>
                </patternFill>
              </fill>
            </x14:dxf>
          </x14:cfRule>
          <x14:cfRule type="containsText" priority="869" operator="containsText" id="{8B6273EB-083C-4EE9-BC06-526871F4C8EB}">
            <xm:f>NOT(ISERROR(SEARCH($I$70,X18)))</xm:f>
            <xm:f>$I$70</xm:f>
            <x14:dxf>
              <fill>
                <patternFill>
                  <bgColor theme="0" tint="-0.14996795556505021"/>
                </patternFill>
              </fill>
            </x14:dxf>
          </x14:cfRule>
          <x14:cfRule type="cellIs" priority="870" operator="equal" id="{A336B4B8-9068-4710-A930-0020A73A3AEA}">
            <xm:f>'https://solidarias-my.sharepoint.com/personal/marisol_viveros_uaeos_gov_co/Documents/Varios/Planes integrados 2022/[MAPA_RIESGOS_UAEOS_2022.xlsx]Tabla probabiidad'!#REF!</xm:f>
            <x14:dxf>
              <fill>
                <patternFill>
                  <fgColor theme="6"/>
                </patternFill>
              </fill>
            </x14:dxf>
          </x14:cfRule>
          <x14:cfRule type="cellIs" priority="871" operator="equal" id="{ABAB6265-A10A-4563-BB9E-A4E17BBE7EE0}">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X18</xm:sqref>
        </x14:conditionalFormatting>
        <x14:conditionalFormatting xmlns:xm="http://schemas.microsoft.com/office/excel/2006/main">
          <x14:cfRule type="containsText" priority="856" operator="containsText" id="{58CD4DC3-AC83-4985-BBE5-5A6E4CF79A0A}">
            <xm:f>NOT(ISERROR(SEARCH($I$69,X20)))</xm:f>
            <xm:f>$I$69</xm:f>
            <x14:dxf>
              <fill>
                <patternFill>
                  <fgColor rgb="FF92D050"/>
                  <bgColor rgb="FF92D050"/>
                </patternFill>
              </fill>
            </x14:dxf>
          </x14:cfRule>
          <x14:cfRule type="containsText" priority="857" operator="containsText" id="{3E05B4E0-4B43-41FD-A141-DD4FF4DD3261}">
            <xm:f>NOT(ISERROR(SEARCH($I$70,X20)))</xm:f>
            <xm:f>$I$70</xm:f>
            <x14:dxf>
              <fill>
                <patternFill>
                  <bgColor rgb="FF00B050"/>
                </patternFill>
              </fill>
            </x14:dxf>
          </x14:cfRule>
          <x14:cfRule type="containsText" priority="858" operator="containsText" id="{D3AF81A1-33DA-4ADC-B8CB-4F19C6A196C2}">
            <xm:f>NOT(ISERROR(SEARCH($I$73,X20)))</xm:f>
            <xm:f>$I$73</xm:f>
            <x14:dxf>
              <fill>
                <patternFill>
                  <bgColor rgb="FFFF0000"/>
                </patternFill>
              </fill>
            </x14:dxf>
          </x14:cfRule>
          <x14:cfRule type="containsText" priority="859" operator="containsText" id="{A68755BA-5521-47D6-8918-046B05A9F940}">
            <xm:f>NOT(ISERROR(SEARCH($I$72,X20)))</xm:f>
            <xm:f>$I$72</xm:f>
            <x14:dxf>
              <fill>
                <patternFill>
                  <fgColor rgb="FFFFC000"/>
                  <bgColor rgb="FFFFC000"/>
                </patternFill>
              </fill>
            </x14:dxf>
          </x14:cfRule>
          <x14:cfRule type="containsText" priority="860" operator="containsText" id="{5C677039-96A9-4F61-AA3C-5A5A64DA2E69}">
            <xm:f>NOT(ISERROR(SEARCH($I$71,X20)))</xm:f>
            <xm:f>$I$71</xm:f>
            <x14:dxf>
              <fill>
                <patternFill>
                  <fgColor rgb="FFFFFF00"/>
                  <bgColor rgb="FFFFFF00"/>
                </patternFill>
              </fill>
            </x14:dxf>
          </x14:cfRule>
          <x14:cfRule type="containsText" priority="861" operator="containsText" id="{B124B1BD-7EAA-4A1B-BE82-5ED6FAD8DCF7}">
            <xm:f>NOT(ISERROR(SEARCH($I$70,X20)))</xm:f>
            <xm:f>$I$70</xm:f>
            <x14:dxf>
              <fill>
                <patternFill>
                  <bgColor theme="0" tint="-0.14996795556505021"/>
                </patternFill>
              </fill>
            </x14:dxf>
          </x14:cfRule>
          <x14:cfRule type="cellIs" priority="862" operator="equal" id="{5E03825E-91D3-40F8-AD2A-7C484259C666}">
            <xm:f>'https://solidarias-my.sharepoint.com/personal/marisol_viveros_uaeos_gov_co/Documents/Varios/Planes integrados 2022/[MAPA_RIESGOS_UAEOS_2022.xlsx]Tabla probabiidad'!#REF!</xm:f>
            <x14:dxf>
              <fill>
                <patternFill>
                  <fgColor theme="6"/>
                </patternFill>
              </fill>
            </x14:dxf>
          </x14:cfRule>
          <x14:cfRule type="cellIs" priority="863" operator="equal" id="{55E90559-0989-4700-B637-CDC11D203D97}">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X20</xm:sqref>
        </x14:conditionalFormatting>
        <x14:conditionalFormatting xmlns:xm="http://schemas.microsoft.com/office/excel/2006/main">
          <x14:cfRule type="containsText" priority="848" operator="containsText" id="{A0278C2D-2839-49A5-AB73-949273A02A91}">
            <xm:f>NOT(ISERROR(SEARCH($I$69,X21)))</xm:f>
            <xm:f>$I$69</xm:f>
            <x14:dxf>
              <fill>
                <patternFill>
                  <fgColor rgb="FF92D050"/>
                  <bgColor rgb="FF92D050"/>
                </patternFill>
              </fill>
            </x14:dxf>
          </x14:cfRule>
          <x14:cfRule type="containsText" priority="849" operator="containsText" id="{1D5879E0-BC1C-4A16-AB6F-CCD07BD0B085}">
            <xm:f>NOT(ISERROR(SEARCH($I$70,X21)))</xm:f>
            <xm:f>$I$70</xm:f>
            <x14:dxf>
              <fill>
                <patternFill>
                  <bgColor rgb="FF00B050"/>
                </patternFill>
              </fill>
            </x14:dxf>
          </x14:cfRule>
          <x14:cfRule type="containsText" priority="850" operator="containsText" id="{770EFABD-8467-4986-B89E-15246A7C4E04}">
            <xm:f>NOT(ISERROR(SEARCH($I$73,X21)))</xm:f>
            <xm:f>$I$73</xm:f>
            <x14:dxf>
              <fill>
                <patternFill>
                  <bgColor rgb="FFFF0000"/>
                </patternFill>
              </fill>
            </x14:dxf>
          </x14:cfRule>
          <x14:cfRule type="containsText" priority="851" operator="containsText" id="{C57C7554-C971-46CB-93D3-F40A4BBE4411}">
            <xm:f>NOT(ISERROR(SEARCH($I$72,X21)))</xm:f>
            <xm:f>$I$72</xm:f>
            <x14:dxf>
              <fill>
                <patternFill>
                  <fgColor rgb="FFFFC000"/>
                  <bgColor rgb="FFFFC000"/>
                </patternFill>
              </fill>
            </x14:dxf>
          </x14:cfRule>
          <x14:cfRule type="containsText" priority="852" operator="containsText" id="{17911579-6F6B-4AD9-B306-11DD422A8AFC}">
            <xm:f>NOT(ISERROR(SEARCH($I$71,X21)))</xm:f>
            <xm:f>$I$71</xm:f>
            <x14:dxf>
              <fill>
                <patternFill>
                  <fgColor rgb="FFFFFF00"/>
                  <bgColor rgb="FFFFFF00"/>
                </patternFill>
              </fill>
            </x14:dxf>
          </x14:cfRule>
          <x14:cfRule type="containsText" priority="853" operator="containsText" id="{8A24251A-7DE7-4937-8029-DDF5E464D0AD}">
            <xm:f>NOT(ISERROR(SEARCH($I$70,X21)))</xm:f>
            <xm:f>$I$70</xm:f>
            <x14:dxf>
              <fill>
                <patternFill>
                  <bgColor theme="0" tint="-0.14996795556505021"/>
                </patternFill>
              </fill>
            </x14:dxf>
          </x14:cfRule>
          <x14:cfRule type="cellIs" priority="854" operator="equal" id="{FB4F7D1B-D27F-4EC4-8D31-03A78ADABB77}">
            <xm:f>'https://solidarias-my.sharepoint.com/personal/marisol_viveros_uaeos_gov_co/Documents/Varios/Planes integrados 2022/[MAPA_RIESGOS_UAEOS_2022.xlsx]Tabla probabiidad'!#REF!</xm:f>
            <x14:dxf>
              <fill>
                <patternFill>
                  <fgColor theme="6"/>
                </patternFill>
              </fill>
            </x14:dxf>
          </x14:cfRule>
          <x14:cfRule type="cellIs" priority="855" operator="equal" id="{D6188F18-8839-422E-9E4E-814214FD74C4}">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X21</xm:sqref>
        </x14:conditionalFormatting>
        <x14:conditionalFormatting xmlns:xm="http://schemas.microsoft.com/office/excel/2006/main">
          <x14:cfRule type="containsText" priority="840" operator="containsText" id="{89C694C1-D2F2-4282-BC87-E93487E5DF05}">
            <xm:f>NOT(ISERROR(SEARCH($I$69,X22)))</xm:f>
            <xm:f>$I$69</xm:f>
            <x14:dxf>
              <fill>
                <patternFill>
                  <fgColor rgb="FF92D050"/>
                  <bgColor rgb="FF92D050"/>
                </patternFill>
              </fill>
            </x14:dxf>
          </x14:cfRule>
          <x14:cfRule type="containsText" priority="841" operator="containsText" id="{A0254E39-9CC6-4D41-A6B8-189B400BFB94}">
            <xm:f>NOT(ISERROR(SEARCH($I$70,X22)))</xm:f>
            <xm:f>$I$70</xm:f>
            <x14:dxf>
              <fill>
                <patternFill>
                  <bgColor rgb="FF00B050"/>
                </patternFill>
              </fill>
            </x14:dxf>
          </x14:cfRule>
          <x14:cfRule type="containsText" priority="842" operator="containsText" id="{70404A85-BF39-47FD-97A1-14897FEA65BB}">
            <xm:f>NOT(ISERROR(SEARCH($I$73,X22)))</xm:f>
            <xm:f>$I$73</xm:f>
            <x14:dxf>
              <fill>
                <patternFill>
                  <bgColor rgb="FFFF0000"/>
                </patternFill>
              </fill>
            </x14:dxf>
          </x14:cfRule>
          <x14:cfRule type="containsText" priority="843" operator="containsText" id="{FDD693AD-487C-43C4-85AC-383828C59AAA}">
            <xm:f>NOT(ISERROR(SEARCH($I$72,X22)))</xm:f>
            <xm:f>$I$72</xm:f>
            <x14:dxf>
              <fill>
                <patternFill>
                  <fgColor rgb="FFFFC000"/>
                  <bgColor rgb="FFFFC000"/>
                </patternFill>
              </fill>
            </x14:dxf>
          </x14:cfRule>
          <x14:cfRule type="containsText" priority="844" operator="containsText" id="{12499281-D048-4B91-9D6D-07623BD414C9}">
            <xm:f>NOT(ISERROR(SEARCH($I$71,X22)))</xm:f>
            <xm:f>$I$71</xm:f>
            <x14:dxf>
              <fill>
                <patternFill>
                  <fgColor rgb="FFFFFF00"/>
                  <bgColor rgb="FFFFFF00"/>
                </patternFill>
              </fill>
            </x14:dxf>
          </x14:cfRule>
          <x14:cfRule type="containsText" priority="845" operator="containsText" id="{4D889697-15F9-472F-B996-04BB0CE1A950}">
            <xm:f>NOT(ISERROR(SEARCH($I$70,X22)))</xm:f>
            <xm:f>$I$70</xm:f>
            <x14:dxf>
              <fill>
                <patternFill>
                  <bgColor theme="0" tint="-0.14996795556505021"/>
                </patternFill>
              </fill>
            </x14:dxf>
          </x14:cfRule>
          <x14:cfRule type="cellIs" priority="846" operator="equal" id="{33971876-70AB-43A0-BA5B-697AE63C76A9}">
            <xm:f>'https://solidarias-my.sharepoint.com/personal/marisol_viveros_uaeos_gov_co/Documents/Varios/Planes integrados 2022/[MAPA_RIESGOS_UAEOS_2022.xlsx]Tabla probabiidad'!#REF!</xm:f>
            <x14:dxf>
              <fill>
                <patternFill>
                  <fgColor theme="6"/>
                </patternFill>
              </fill>
            </x14:dxf>
          </x14:cfRule>
          <x14:cfRule type="cellIs" priority="847" operator="equal" id="{72A3756D-6313-48A9-852A-6C13015A11BF}">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X22</xm:sqref>
        </x14:conditionalFormatting>
        <x14:conditionalFormatting xmlns:xm="http://schemas.microsoft.com/office/excel/2006/main">
          <x14:cfRule type="containsText" priority="832" operator="containsText" id="{7AAB5F4B-9C1C-4200-84E1-B68A5482BE80}">
            <xm:f>NOT(ISERROR(SEARCH($I$69,X23)))</xm:f>
            <xm:f>$I$69</xm:f>
            <x14:dxf>
              <fill>
                <patternFill>
                  <fgColor rgb="FF92D050"/>
                  <bgColor rgb="FF92D050"/>
                </patternFill>
              </fill>
            </x14:dxf>
          </x14:cfRule>
          <x14:cfRule type="containsText" priority="833" operator="containsText" id="{35A6C844-9296-499A-AF19-4F8EB47F6AEF}">
            <xm:f>NOT(ISERROR(SEARCH($I$70,X23)))</xm:f>
            <xm:f>$I$70</xm:f>
            <x14:dxf>
              <fill>
                <patternFill>
                  <bgColor rgb="FF00B050"/>
                </patternFill>
              </fill>
            </x14:dxf>
          </x14:cfRule>
          <x14:cfRule type="containsText" priority="834" operator="containsText" id="{30EA6456-49AF-4015-B726-5C9F20ECE484}">
            <xm:f>NOT(ISERROR(SEARCH($I$73,X23)))</xm:f>
            <xm:f>$I$73</xm:f>
            <x14:dxf>
              <fill>
                <patternFill>
                  <bgColor rgb="FFFF0000"/>
                </patternFill>
              </fill>
            </x14:dxf>
          </x14:cfRule>
          <x14:cfRule type="containsText" priority="835" operator="containsText" id="{9E4D88F2-D9A0-45EF-A732-4CAA641DCFAE}">
            <xm:f>NOT(ISERROR(SEARCH($I$72,X23)))</xm:f>
            <xm:f>$I$72</xm:f>
            <x14:dxf>
              <fill>
                <patternFill>
                  <fgColor rgb="FFFFC000"/>
                  <bgColor rgb="FFFFC000"/>
                </patternFill>
              </fill>
            </x14:dxf>
          </x14:cfRule>
          <x14:cfRule type="containsText" priority="836" operator="containsText" id="{A8588F5D-7F88-4622-8DB0-90888EAB4422}">
            <xm:f>NOT(ISERROR(SEARCH($I$71,X23)))</xm:f>
            <xm:f>$I$71</xm:f>
            <x14:dxf>
              <fill>
                <patternFill>
                  <fgColor rgb="FFFFFF00"/>
                  <bgColor rgb="FFFFFF00"/>
                </patternFill>
              </fill>
            </x14:dxf>
          </x14:cfRule>
          <x14:cfRule type="containsText" priority="837" operator="containsText" id="{D2D94775-F604-4085-AAFC-3BF00E4397DC}">
            <xm:f>NOT(ISERROR(SEARCH($I$70,X23)))</xm:f>
            <xm:f>$I$70</xm:f>
            <x14:dxf>
              <fill>
                <patternFill>
                  <bgColor theme="0" tint="-0.14996795556505021"/>
                </patternFill>
              </fill>
            </x14:dxf>
          </x14:cfRule>
          <x14:cfRule type="cellIs" priority="838" operator="equal" id="{323EC252-B05C-48BD-9633-1684067EC4B5}">
            <xm:f>'https://solidarias-my.sharepoint.com/personal/marisol_viveros_uaeos_gov_co/Documents/Varios/Planes integrados 2022/[MAPA_RIESGOS_UAEOS_2022.xlsx]Tabla probabiidad'!#REF!</xm:f>
            <x14:dxf>
              <fill>
                <patternFill>
                  <fgColor theme="6"/>
                </patternFill>
              </fill>
            </x14:dxf>
          </x14:cfRule>
          <x14:cfRule type="cellIs" priority="839" operator="equal" id="{193CC15B-B2C0-4A0C-8D6F-3C2F19DE6348}">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X23</xm:sqref>
        </x14:conditionalFormatting>
        <x14:conditionalFormatting xmlns:xm="http://schemas.microsoft.com/office/excel/2006/main">
          <x14:cfRule type="containsText" priority="824" operator="containsText" id="{30CF8136-113E-42B2-901F-466AAA386FEE}">
            <xm:f>NOT(ISERROR(SEARCH($I$69,X25)))</xm:f>
            <xm:f>$I$69</xm:f>
            <x14:dxf>
              <fill>
                <patternFill>
                  <fgColor rgb="FF92D050"/>
                  <bgColor rgb="FF92D050"/>
                </patternFill>
              </fill>
            </x14:dxf>
          </x14:cfRule>
          <x14:cfRule type="containsText" priority="825" operator="containsText" id="{6CA13392-54E7-4AF0-8534-4E802C317587}">
            <xm:f>NOT(ISERROR(SEARCH($I$70,X25)))</xm:f>
            <xm:f>$I$70</xm:f>
            <x14:dxf>
              <fill>
                <patternFill>
                  <bgColor rgb="FF00B050"/>
                </patternFill>
              </fill>
            </x14:dxf>
          </x14:cfRule>
          <x14:cfRule type="containsText" priority="826" operator="containsText" id="{2ADA0CD5-4CEC-466A-8D38-E6C65A053096}">
            <xm:f>NOT(ISERROR(SEARCH($I$73,X25)))</xm:f>
            <xm:f>$I$73</xm:f>
            <x14:dxf>
              <fill>
                <patternFill>
                  <bgColor rgb="FFFF0000"/>
                </patternFill>
              </fill>
            </x14:dxf>
          </x14:cfRule>
          <x14:cfRule type="containsText" priority="827" operator="containsText" id="{9823BCBA-23CD-4767-9530-27937F89C0C6}">
            <xm:f>NOT(ISERROR(SEARCH($I$72,X25)))</xm:f>
            <xm:f>$I$72</xm:f>
            <x14:dxf>
              <fill>
                <patternFill>
                  <fgColor rgb="FFFFC000"/>
                  <bgColor rgb="FFFFC000"/>
                </patternFill>
              </fill>
            </x14:dxf>
          </x14:cfRule>
          <x14:cfRule type="containsText" priority="828" operator="containsText" id="{557F3E43-36B5-4534-9D5D-4EAC0F18E4B7}">
            <xm:f>NOT(ISERROR(SEARCH($I$71,X25)))</xm:f>
            <xm:f>$I$71</xm:f>
            <x14:dxf>
              <fill>
                <patternFill>
                  <fgColor rgb="FFFFFF00"/>
                  <bgColor rgb="FFFFFF00"/>
                </patternFill>
              </fill>
            </x14:dxf>
          </x14:cfRule>
          <x14:cfRule type="containsText" priority="829" operator="containsText" id="{C1329554-F1F3-4CDA-BB1F-EEC381225CE5}">
            <xm:f>NOT(ISERROR(SEARCH($I$70,X25)))</xm:f>
            <xm:f>$I$70</xm:f>
            <x14:dxf>
              <fill>
                <patternFill>
                  <bgColor theme="0" tint="-0.14996795556505021"/>
                </patternFill>
              </fill>
            </x14:dxf>
          </x14:cfRule>
          <x14:cfRule type="cellIs" priority="830" operator="equal" id="{77DC40C9-E349-412F-B4AA-CF79BB6F4BAD}">
            <xm:f>'https://solidarias-my.sharepoint.com/personal/marisol_viveros_uaeos_gov_co/Documents/Varios/Planes integrados 2022/[MAPA_RIESGOS_UAEOS_2022.xlsx]Tabla probabiidad'!#REF!</xm:f>
            <x14:dxf>
              <fill>
                <patternFill>
                  <fgColor theme="6"/>
                </patternFill>
              </fill>
            </x14:dxf>
          </x14:cfRule>
          <x14:cfRule type="cellIs" priority="831" operator="equal" id="{DC9CEDAB-988D-4669-8AA2-8FD9146403E0}">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X25</xm:sqref>
        </x14:conditionalFormatting>
        <x14:conditionalFormatting xmlns:xm="http://schemas.microsoft.com/office/excel/2006/main">
          <x14:cfRule type="containsText" priority="816" operator="containsText" id="{D4A956C1-D78C-4896-8574-833095BE0C85}">
            <xm:f>NOT(ISERROR(SEARCH($I$69,X24)))</xm:f>
            <xm:f>$I$69</xm:f>
            <x14:dxf>
              <fill>
                <patternFill>
                  <fgColor rgb="FF92D050"/>
                  <bgColor rgb="FF92D050"/>
                </patternFill>
              </fill>
            </x14:dxf>
          </x14:cfRule>
          <x14:cfRule type="containsText" priority="817" operator="containsText" id="{65434EAB-CA30-4F8C-B444-D8BE1D90E364}">
            <xm:f>NOT(ISERROR(SEARCH($I$70,X24)))</xm:f>
            <xm:f>$I$70</xm:f>
            <x14:dxf>
              <fill>
                <patternFill>
                  <bgColor rgb="FF00B050"/>
                </patternFill>
              </fill>
            </x14:dxf>
          </x14:cfRule>
          <x14:cfRule type="containsText" priority="818" operator="containsText" id="{954DB6D1-F908-4DE9-9638-F3B7203C6357}">
            <xm:f>NOT(ISERROR(SEARCH($I$73,X24)))</xm:f>
            <xm:f>$I$73</xm:f>
            <x14:dxf>
              <fill>
                <patternFill>
                  <bgColor rgb="FFFF0000"/>
                </patternFill>
              </fill>
            </x14:dxf>
          </x14:cfRule>
          <x14:cfRule type="containsText" priority="819" operator="containsText" id="{DB9F69E4-7420-4771-A351-CD24C588C80D}">
            <xm:f>NOT(ISERROR(SEARCH($I$72,X24)))</xm:f>
            <xm:f>$I$72</xm:f>
            <x14:dxf>
              <fill>
                <patternFill>
                  <fgColor rgb="FFFFC000"/>
                  <bgColor rgb="FFFFC000"/>
                </patternFill>
              </fill>
            </x14:dxf>
          </x14:cfRule>
          <x14:cfRule type="containsText" priority="820" operator="containsText" id="{568A75F6-399A-4F6D-94F2-BD57786A912F}">
            <xm:f>NOT(ISERROR(SEARCH($I$71,X24)))</xm:f>
            <xm:f>$I$71</xm:f>
            <x14:dxf>
              <fill>
                <patternFill>
                  <fgColor rgb="FFFFFF00"/>
                  <bgColor rgb="FFFFFF00"/>
                </patternFill>
              </fill>
            </x14:dxf>
          </x14:cfRule>
          <x14:cfRule type="containsText" priority="821" operator="containsText" id="{6BBD1C48-A42F-4613-B35B-6968A4E73CB5}">
            <xm:f>NOT(ISERROR(SEARCH($I$70,X24)))</xm:f>
            <xm:f>$I$70</xm:f>
            <x14:dxf>
              <fill>
                <patternFill>
                  <bgColor theme="0" tint="-0.14996795556505021"/>
                </patternFill>
              </fill>
            </x14:dxf>
          </x14:cfRule>
          <x14:cfRule type="cellIs" priority="822" operator="equal" id="{375DEAA9-D1A9-4729-ADF7-7D4920DA789E}">
            <xm:f>'https://solidarias-my.sharepoint.com/personal/marisol_viveros_uaeos_gov_co/Documents/Varios/Planes integrados 2022/[MAPA_RIESGOS_UAEOS_2022.xlsx]Tabla probabiidad'!#REF!</xm:f>
            <x14:dxf>
              <fill>
                <patternFill>
                  <fgColor theme="6"/>
                </patternFill>
              </fill>
            </x14:dxf>
          </x14:cfRule>
          <x14:cfRule type="cellIs" priority="823" operator="equal" id="{18BB9EBE-2491-42F4-AACC-D608791C02F8}">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X24</xm:sqref>
        </x14:conditionalFormatting>
        <x14:conditionalFormatting xmlns:xm="http://schemas.microsoft.com/office/excel/2006/main">
          <x14:cfRule type="containsText" priority="808" operator="containsText" id="{4CBBCC84-078D-42D8-989C-F593E23E59C9}">
            <xm:f>NOT(ISERROR(SEARCH($I$69,X26)))</xm:f>
            <xm:f>$I$69</xm:f>
            <x14:dxf>
              <fill>
                <patternFill>
                  <fgColor rgb="FF92D050"/>
                  <bgColor rgb="FF92D050"/>
                </patternFill>
              </fill>
            </x14:dxf>
          </x14:cfRule>
          <x14:cfRule type="containsText" priority="809" operator="containsText" id="{EFDE140D-522A-49AC-A795-68524AA4C579}">
            <xm:f>NOT(ISERROR(SEARCH($I$70,X26)))</xm:f>
            <xm:f>$I$70</xm:f>
            <x14:dxf>
              <fill>
                <patternFill>
                  <bgColor rgb="FF00B050"/>
                </patternFill>
              </fill>
            </x14:dxf>
          </x14:cfRule>
          <x14:cfRule type="containsText" priority="810" operator="containsText" id="{D2EB5635-6F5D-4EFE-A673-D041E2E7CFFC}">
            <xm:f>NOT(ISERROR(SEARCH($I$73,X26)))</xm:f>
            <xm:f>$I$73</xm:f>
            <x14:dxf>
              <fill>
                <patternFill>
                  <bgColor rgb="FFFF0000"/>
                </patternFill>
              </fill>
            </x14:dxf>
          </x14:cfRule>
          <x14:cfRule type="containsText" priority="811" operator="containsText" id="{E6426EF1-FFBD-4056-9E76-F1EC14018A90}">
            <xm:f>NOT(ISERROR(SEARCH($I$72,X26)))</xm:f>
            <xm:f>$I$72</xm:f>
            <x14:dxf>
              <fill>
                <patternFill>
                  <fgColor rgb="FFFFC000"/>
                  <bgColor rgb="FFFFC000"/>
                </patternFill>
              </fill>
            </x14:dxf>
          </x14:cfRule>
          <x14:cfRule type="containsText" priority="812" operator="containsText" id="{8A985D6E-B8EB-4529-B4A7-A2908CA7AD52}">
            <xm:f>NOT(ISERROR(SEARCH($I$71,X26)))</xm:f>
            <xm:f>$I$71</xm:f>
            <x14:dxf>
              <fill>
                <patternFill>
                  <fgColor rgb="FFFFFF00"/>
                  <bgColor rgb="FFFFFF00"/>
                </patternFill>
              </fill>
            </x14:dxf>
          </x14:cfRule>
          <x14:cfRule type="containsText" priority="813" operator="containsText" id="{B118C176-EE9D-42E7-A990-BD072A114A48}">
            <xm:f>NOT(ISERROR(SEARCH($I$70,X26)))</xm:f>
            <xm:f>$I$70</xm:f>
            <x14:dxf>
              <fill>
                <patternFill>
                  <bgColor theme="0" tint="-0.14996795556505021"/>
                </patternFill>
              </fill>
            </x14:dxf>
          </x14:cfRule>
          <x14:cfRule type="cellIs" priority="814" operator="equal" id="{BB7377C9-650A-4436-9E84-FBFE21970E5F}">
            <xm:f>'https://solidarias-my.sharepoint.com/personal/marisol_viveros_uaeos_gov_co/Documents/Varios/Planes integrados 2022/[MAPA_RIESGOS_UAEOS_2022.xlsx]Tabla probabiidad'!#REF!</xm:f>
            <x14:dxf>
              <fill>
                <patternFill>
                  <fgColor theme="6"/>
                </patternFill>
              </fill>
            </x14:dxf>
          </x14:cfRule>
          <x14:cfRule type="cellIs" priority="815" operator="equal" id="{5309E2BB-BF06-4286-ADD4-E00B9EFE7D24}">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X26</xm:sqref>
        </x14:conditionalFormatting>
        <x14:conditionalFormatting xmlns:xm="http://schemas.microsoft.com/office/excel/2006/main">
          <x14:cfRule type="containsText" priority="800" operator="containsText" id="{126FA6B2-EDD9-4AB1-B737-9DA969FE1C30}">
            <xm:f>NOT(ISERROR(SEARCH($I$69,X27)))</xm:f>
            <xm:f>$I$69</xm:f>
            <x14:dxf>
              <fill>
                <patternFill>
                  <fgColor rgb="FF92D050"/>
                  <bgColor rgb="FF92D050"/>
                </patternFill>
              </fill>
            </x14:dxf>
          </x14:cfRule>
          <x14:cfRule type="containsText" priority="801" operator="containsText" id="{3D613D09-CA87-4EE5-AA39-5F5AB4827BC5}">
            <xm:f>NOT(ISERROR(SEARCH($I$70,X27)))</xm:f>
            <xm:f>$I$70</xm:f>
            <x14:dxf>
              <fill>
                <patternFill>
                  <bgColor rgb="FF00B050"/>
                </patternFill>
              </fill>
            </x14:dxf>
          </x14:cfRule>
          <x14:cfRule type="containsText" priority="802" operator="containsText" id="{0468EE54-0767-4E08-B535-22AEA18F26D6}">
            <xm:f>NOT(ISERROR(SEARCH($I$73,X27)))</xm:f>
            <xm:f>$I$73</xm:f>
            <x14:dxf>
              <fill>
                <patternFill>
                  <bgColor rgb="FFFF0000"/>
                </patternFill>
              </fill>
            </x14:dxf>
          </x14:cfRule>
          <x14:cfRule type="containsText" priority="803" operator="containsText" id="{892A699D-4A5A-490E-BA5F-02BC945308B1}">
            <xm:f>NOT(ISERROR(SEARCH($I$72,X27)))</xm:f>
            <xm:f>$I$72</xm:f>
            <x14:dxf>
              <fill>
                <patternFill>
                  <fgColor rgb="FFFFC000"/>
                  <bgColor rgb="FFFFC000"/>
                </patternFill>
              </fill>
            </x14:dxf>
          </x14:cfRule>
          <x14:cfRule type="containsText" priority="804" operator="containsText" id="{5B3AD3B7-41D8-4708-A375-2A9C1CB0D150}">
            <xm:f>NOT(ISERROR(SEARCH($I$71,X27)))</xm:f>
            <xm:f>$I$71</xm:f>
            <x14:dxf>
              <fill>
                <patternFill>
                  <fgColor rgb="FFFFFF00"/>
                  <bgColor rgb="FFFFFF00"/>
                </patternFill>
              </fill>
            </x14:dxf>
          </x14:cfRule>
          <x14:cfRule type="containsText" priority="805" operator="containsText" id="{A8EC2744-9500-474C-AD54-69CFADC5FA33}">
            <xm:f>NOT(ISERROR(SEARCH($I$70,X27)))</xm:f>
            <xm:f>$I$70</xm:f>
            <x14:dxf>
              <fill>
                <patternFill>
                  <bgColor theme="0" tint="-0.14996795556505021"/>
                </patternFill>
              </fill>
            </x14:dxf>
          </x14:cfRule>
          <x14:cfRule type="cellIs" priority="806" operator="equal" id="{C28F698D-AC94-4F44-BBA7-069098EA51E4}">
            <xm:f>'https://solidarias-my.sharepoint.com/personal/marisol_viveros_uaeos_gov_co/Documents/Varios/Planes integrados 2022/[MAPA_RIESGOS_UAEOS_2022.xlsx]Tabla probabiidad'!#REF!</xm:f>
            <x14:dxf>
              <fill>
                <patternFill>
                  <fgColor theme="6"/>
                </patternFill>
              </fill>
            </x14:dxf>
          </x14:cfRule>
          <x14:cfRule type="cellIs" priority="807" operator="equal" id="{A67D82C2-C656-4BAB-866B-E23C7EB33D1A}">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X27</xm:sqref>
        </x14:conditionalFormatting>
        <x14:conditionalFormatting xmlns:xm="http://schemas.microsoft.com/office/excel/2006/main">
          <x14:cfRule type="containsText" priority="792" operator="containsText" id="{DDF82B12-89A9-4299-BD5B-044FCDFF3AFC}">
            <xm:f>NOT(ISERROR(SEARCH($I$69,X28)))</xm:f>
            <xm:f>$I$69</xm:f>
            <x14:dxf>
              <fill>
                <patternFill>
                  <fgColor rgb="FF92D050"/>
                  <bgColor rgb="FF92D050"/>
                </patternFill>
              </fill>
            </x14:dxf>
          </x14:cfRule>
          <x14:cfRule type="containsText" priority="793" operator="containsText" id="{9AF5E1E8-F0EB-4C30-AD26-2CB4C73EE8E0}">
            <xm:f>NOT(ISERROR(SEARCH($I$70,X28)))</xm:f>
            <xm:f>$I$70</xm:f>
            <x14:dxf>
              <fill>
                <patternFill>
                  <bgColor rgb="FF00B050"/>
                </patternFill>
              </fill>
            </x14:dxf>
          </x14:cfRule>
          <x14:cfRule type="containsText" priority="794" operator="containsText" id="{74FC70E3-FCDA-460A-B89F-50569948171B}">
            <xm:f>NOT(ISERROR(SEARCH($I$73,X28)))</xm:f>
            <xm:f>$I$73</xm:f>
            <x14:dxf>
              <fill>
                <patternFill>
                  <bgColor rgb="FFFF0000"/>
                </patternFill>
              </fill>
            </x14:dxf>
          </x14:cfRule>
          <x14:cfRule type="containsText" priority="795" operator="containsText" id="{A92B017E-5A59-435D-AAE3-6FDF235F542D}">
            <xm:f>NOT(ISERROR(SEARCH($I$72,X28)))</xm:f>
            <xm:f>$I$72</xm:f>
            <x14:dxf>
              <fill>
                <patternFill>
                  <fgColor rgb="FFFFC000"/>
                  <bgColor rgb="FFFFC000"/>
                </patternFill>
              </fill>
            </x14:dxf>
          </x14:cfRule>
          <x14:cfRule type="containsText" priority="796" operator="containsText" id="{616B53F7-76B1-4D04-B364-7C83E5E6ECF2}">
            <xm:f>NOT(ISERROR(SEARCH($I$71,X28)))</xm:f>
            <xm:f>$I$71</xm:f>
            <x14:dxf>
              <fill>
                <patternFill>
                  <fgColor rgb="FFFFFF00"/>
                  <bgColor rgb="FFFFFF00"/>
                </patternFill>
              </fill>
            </x14:dxf>
          </x14:cfRule>
          <x14:cfRule type="containsText" priority="797" operator="containsText" id="{7803446D-5512-401E-B65F-C5FE2AF76761}">
            <xm:f>NOT(ISERROR(SEARCH($I$70,X28)))</xm:f>
            <xm:f>$I$70</xm:f>
            <x14:dxf>
              <fill>
                <patternFill>
                  <bgColor theme="0" tint="-0.14996795556505021"/>
                </patternFill>
              </fill>
            </x14:dxf>
          </x14:cfRule>
          <x14:cfRule type="cellIs" priority="798" operator="equal" id="{48C47288-A734-48C5-A3A3-463B47DD8997}">
            <xm:f>'https://solidarias-my.sharepoint.com/personal/marisol_viveros_uaeos_gov_co/Documents/Varios/Planes integrados 2022/[MAPA_RIESGOS_UAEOS_2022.xlsx]Tabla probabiidad'!#REF!</xm:f>
            <x14:dxf>
              <fill>
                <patternFill>
                  <fgColor theme="6"/>
                </patternFill>
              </fill>
            </x14:dxf>
          </x14:cfRule>
          <x14:cfRule type="cellIs" priority="799" operator="equal" id="{97108E16-AC64-4220-901C-D22A8906C2A4}">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X28</xm:sqref>
        </x14:conditionalFormatting>
        <x14:conditionalFormatting xmlns:xm="http://schemas.microsoft.com/office/excel/2006/main">
          <x14:cfRule type="containsText" priority="784" operator="containsText" id="{309A2A60-B725-423C-8C98-E8E059C3DCC9}">
            <xm:f>NOT(ISERROR(SEARCH($I$69,X29)))</xm:f>
            <xm:f>$I$69</xm:f>
            <x14:dxf>
              <fill>
                <patternFill>
                  <fgColor rgb="FF92D050"/>
                  <bgColor rgb="FF92D050"/>
                </patternFill>
              </fill>
            </x14:dxf>
          </x14:cfRule>
          <x14:cfRule type="containsText" priority="785" operator="containsText" id="{D05533F0-1555-4625-9A51-94FAC9CCE21E}">
            <xm:f>NOT(ISERROR(SEARCH($I$70,X29)))</xm:f>
            <xm:f>$I$70</xm:f>
            <x14:dxf>
              <fill>
                <patternFill>
                  <bgColor rgb="FF00B050"/>
                </patternFill>
              </fill>
            </x14:dxf>
          </x14:cfRule>
          <x14:cfRule type="containsText" priority="786" operator="containsText" id="{40DE037B-A6EB-4F60-87FC-9000CBF59D8B}">
            <xm:f>NOT(ISERROR(SEARCH($I$73,X29)))</xm:f>
            <xm:f>$I$73</xm:f>
            <x14:dxf>
              <fill>
                <patternFill>
                  <bgColor rgb="FFFF0000"/>
                </patternFill>
              </fill>
            </x14:dxf>
          </x14:cfRule>
          <x14:cfRule type="containsText" priority="787" operator="containsText" id="{3151160B-BDAC-48E5-A0D5-B704B9737A6C}">
            <xm:f>NOT(ISERROR(SEARCH($I$72,X29)))</xm:f>
            <xm:f>$I$72</xm:f>
            <x14:dxf>
              <fill>
                <patternFill>
                  <fgColor rgb="FFFFC000"/>
                  <bgColor rgb="FFFFC000"/>
                </patternFill>
              </fill>
            </x14:dxf>
          </x14:cfRule>
          <x14:cfRule type="containsText" priority="788" operator="containsText" id="{50FB4E93-5608-473D-9552-4C6FE1322668}">
            <xm:f>NOT(ISERROR(SEARCH($I$71,X29)))</xm:f>
            <xm:f>$I$71</xm:f>
            <x14:dxf>
              <fill>
                <patternFill>
                  <fgColor rgb="FFFFFF00"/>
                  <bgColor rgb="FFFFFF00"/>
                </patternFill>
              </fill>
            </x14:dxf>
          </x14:cfRule>
          <x14:cfRule type="containsText" priority="789" operator="containsText" id="{AA8D3960-39AC-42B9-A272-B24BF4E20CA8}">
            <xm:f>NOT(ISERROR(SEARCH($I$70,X29)))</xm:f>
            <xm:f>$I$70</xm:f>
            <x14:dxf>
              <fill>
                <patternFill>
                  <bgColor theme="0" tint="-0.14996795556505021"/>
                </patternFill>
              </fill>
            </x14:dxf>
          </x14:cfRule>
          <x14:cfRule type="cellIs" priority="790" operator="equal" id="{DC174348-901B-4ECC-9B35-1351F582CAD8}">
            <xm:f>'https://solidarias-my.sharepoint.com/personal/marisol_viveros_uaeos_gov_co/Documents/Varios/Planes integrados 2022/[MAPA_RIESGOS_UAEOS_2022.xlsx]Tabla probabiidad'!#REF!</xm:f>
            <x14:dxf>
              <fill>
                <patternFill>
                  <fgColor theme="6"/>
                </patternFill>
              </fill>
            </x14:dxf>
          </x14:cfRule>
          <x14:cfRule type="cellIs" priority="791" operator="equal" id="{A6B6CC6F-FA64-4585-8853-24F98F75933E}">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X29</xm:sqref>
        </x14:conditionalFormatting>
        <x14:conditionalFormatting xmlns:xm="http://schemas.microsoft.com/office/excel/2006/main">
          <x14:cfRule type="containsText" priority="776" operator="containsText" id="{9A985358-202F-4FDB-A746-EA5A5C4F25DB}">
            <xm:f>NOT(ISERROR(SEARCH($I$69,X33)))</xm:f>
            <xm:f>$I$69</xm:f>
            <x14:dxf>
              <fill>
                <patternFill>
                  <fgColor rgb="FF92D050"/>
                  <bgColor rgb="FF92D050"/>
                </patternFill>
              </fill>
            </x14:dxf>
          </x14:cfRule>
          <x14:cfRule type="containsText" priority="777" operator="containsText" id="{ACCD3037-6319-42B6-9DCE-B68B6FBB84DA}">
            <xm:f>NOT(ISERROR(SEARCH($I$70,X33)))</xm:f>
            <xm:f>$I$70</xm:f>
            <x14:dxf>
              <fill>
                <patternFill>
                  <bgColor rgb="FF00B050"/>
                </patternFill>
              </fill>
            </x14:dxf>
          </x14:cfRule>
          <x14:cfRule type="containsText" priority="778" operator="containsText" id="{B705BC19-C7E4-44B3-97D2-3BF0185B978B}">
            <xm:f>NOT(ISERROR(SEARCH($I$73,X33)))</xm:f>
            <xm:f>$I$73</xm:f>
            <x14:dxf>
              <fill>
                <patternFill>
                  <bgColor rgb="FFFF0000"/>
                </patternFill>
              </fill>
            </x14:dxf>
          </x14:cfRule>
          <x14:cfRule type="containsText" priority="779" operator="containsText" id="{00E144E5-7995-42D5-B4A2-F97D9050AB2F}">
            <xm:f>NOT(ISERROR(SEARCH($I$72,X33)))</xm:f>
            <xm:f>$I$72</xm:f>
            <x14:dxf>
              <fill>
                <patternFill>
                  <fgColor rgb="FFFFC000"/>
                  <bgColor rgb="FFFFC000"/>
                </patternFill>
              </fill>
            </x14:dxf>
          </x14:cfRule>
          <x14:cfRule type="containsText" priority="780" operator="containsText" id="{9A4A72E2-7E01-4A9B-9B49-D9F8005512C8}">
            <xm:f>NOT(ISERROR(SEARCH($I$71,X33)))</xm:f>
            <xm:f>$I$71</xm:f>
            <x14:dxf>
              <fill>
                <patternFill>
                  <fgColor rgb="FFFFFF00"/>
                  <bgColor rgb="FFFFFF00"/>
                </patternFill>
              </fill>
            </x14:dxf>
          </x14:cfRule>
          <x14:cfRule type="containsText" priority="781" operator="containsText" id="{84551D29-D286-4C1F-8ED4-05FFFCD867D4}">
            <xm:f>NOT(ISERROR(SEARCH($I$70,X33)))</xm:f>
            <xm:f>$I$70</xm:f>
            <x14:dxf>
              <fill>
                <patternFill>
                  <bgColor theme="0" tint="-0.14996795556505021"/>
                </patternFill>
              </fill>
            </x14:dxf>
          </x14:cfRule>
          <x14:cfRule type="cellIs" priority="782" operator="equal" id="{28CB07E5-63AA-45FA-8DCB-CE7AEA0AA9F7}">
            <xm:f>'https://solidarias-my.sharepoint.com/personal/marisol_viveros_uaeos_gov_co/Documents/Varios/Planes integrados 2022/[MAPA_RIESGOS_UAEOS_2022.xlsx]Tabla probabiidad'!#REF!</xm:f>
            <x14:dxf>
              <fill>
                <patternFill>
                  <fgColor theme="6"/>
                </patternFill>
              </fill>
            </x14:dxf>
          </x14:cfRule>
          <x14:cfRule type="cellIs" priority="783" operator="equal" id="{BD7ECB70-CE40-431A-AECD-767A088162E2}">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X33:X38</xm:sqref>
        </x14:conditionalFormatting>
        <x14:conditionalFormatting xmlns:xm="http://schemas.microsoft.com/office/excel/2006/main">
          <x14:cfRule type="containsText" priority="768" operator="containsText" id="{D690E414-D274-49B8-B260-5D5AA33B2233}">
            <xm:f>NOT(ISERROR(SEARCH($I$69,X32)))</xm:f>
            <xm:f>$I$69</xm:f>
            <x14:dxf>
              <fill>
                <patternFill>
                  <fgColor rgb="FF92D050"/>
                  <bgColor rgb="FF92D050"/>
                </patternFill>
              </fill>
            </x14:dxf>
          </x14:cfRule>
          <x14:cfRule type="containsText" priority="769" operator="containsText" id="{C6EA4F9C-AC08-4ECC-9C15-1ECABF2EAEC2}">
            <xm:f>NOT(ISERROR(SEARCH($I$70,X32)))</xm:f>
            <xm:f>$I$70</xm:f>
            <x14:dxf>
              <fill>
                <patternFill>
                  <bgColor rgb="FF00B050"/>
                </patternFill>
              </fill>
            </x14:dxf>
          </x14:cfRule>
          <x14:cfRule type="containsText" priority="770" operator="containsText" id="{E35ADE12-D360-4496-B2F0-AB46AB00757A}">
            <xm:f>NOT(ISERROR(SEARCH($I$73,X32)))</xm:f>
            <xm:f>$I$73</xm:f>
            <x14:dxf>
              <fill>
                <patternFill>
                  <bgColor rgb="FFFF0000"/>
                </patternFill>
              </fill>
            </x14:dxf>
          </x14:cfRule>
          <x14:cfRule type="containsText" priority="771" operator="containsText" id="{E94192E1-997C-405B-83DE-626BFF93521C}">
            <xm:f>NOT(ISERROR(SEARCH($I$72,X32)))</xm:f>
            <xm:f>$I$72</xm:f>
            <x14:dxf>
              <fill>
                <patternFill>
                  <fgColor rgb="FFFFC000"/>
                  <bgColor rgb="FFFFC000"/>
                </patternFill>
              </fill>
            </x14:dxf>
          </x14:cfRule>
          <x14:cfRule type="containsText" priority="772" operator="containsText" id="{04D33D47-0E8D-4284-A5D0-BE5E84B7BA7A}">
            <xm:f>NOT(ISERROR(SEARCH($I$71,X32)))</xm:f>
            <xm:f>$I$71</xm:f>
            <x14:dxf>
              <fill>
                <patternFill>
                  <fgColor rgb="FFFFFF00"/>
                  <bgColor rgb="FFFFFF00"/>
                </patternFill>
              </fill>
            </x14:dxf>
          </x14:cfRule>
          <x14:cfRule type="containsText" priority="773" operator="containsText" id="{B399EA38-0E82-4C3F-9F44-249504AAAB43}">
            <xm:f>NOT(ISERROR(SEARCH($I$70,X32)))</xm:f>
            <xm:f>$I$70</xm:f>
            <x14:dxf>
              <fill>
                <patternFill>
                  <bgColor theme="0" tint="-0.14996795556505021"/>
                </patternFill>
              </fill>
            </x14:dxf>
          </x14:cfRule>
          <x14:cfRule type="cellIs" priority="774" operator="equal" id="{10ABAB52-8A30-417B-9D9F-E6C30437B9A6}">
            <xm:f>'https://solidarias-my.sharepoint.com/personal/marisol_viveros_uaeos_gov_co/Documents/Varios/Planes integrados 2022/[MAPA_RIESGOS_UAEOS_2022.xlsx]Tabla probabiidad'!#REF!</xm:f>
            <x14:dxf>
              <fill>
                <patternFill>
                  <fgColor theme="6"/>
                </patternFill>
              </fill>
            </x14:dxf>
          </x14:cfRule>
          <x14:cfRule type="cellIs" priority="775" operator="equal" id="{65F61F99-3F74-46AF-A85A-D8E92A3F5841}">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X32</xm:sqref>
        </x14:conditionalFormatting>
        <x14:conditionalFormatting xmlns:xm="http://schemas.microsoft.com/office/excel/2006/main">
          <x14:cfRule type="containsText" priority="760" operator="containsText" id="{9CEB8EE9-FAFE-4E22-9156-41C8A4003B3A}">
            <xm:f>NOT(ISERROR(SEARCH($I$69,X31)))</xm:f>
            <xm:f>$I$69</xm:f>
            <x14:dxf>
              <fill>
                <patternFill>
                  <fgColor rgb="FF92D050"/>
                  <bgColor rgb="FF92D050"/>
                </patternFill>
              </fill>
            </x14:dxf>
          </x14:cfRule>
          <x14:cfRule type="containsText" priority="761" operator="containsText" id="{D05FBF0F-B1A9-4668-8E7B-C747EA5554CB}">
            <xm:f>NOT(ISERROR(SEARCH($I$70,X31)))</xm:f>
            <xm:f>$I$70</xm:f>
            <x14:dxf>
              <fill>
                <patternFill>
                  <bgColor rgb="FF00B050"/>
                </patternFill>
              </fill>
            </x14:dxf>
          </x14:cfRule>
          <x14:cfRule type="containsText" priority="762" operator="containsText" id="{C9E2748F-15B6-415F-B565-50B4EDD6C127}">
            <xm:f>NOT(ISERROR(SEARCH($I$73,X31)))</xm:f>
            <xm:f>$I$73</xm:f>
            <x14:dxf>
              <fill>
                <patternFill>
                  <bgColor rgb="FFFF0000"/>
                </patternFill>
              </fill>
            </x14:dxf>
          </x14:cfRule>
          <x14:cfRule type="containsText" priority="763" operator="containsText" id="{2BCCE894-4F62-44B9-91D9-453139FC4E0E}">
            <xm:f>NOT(ISERROR(SEARCH($I$72,X31)))</xm:f>
            <xm:f>$I$72</xm:f>
            <x14:dxf>
              <fill>
                <patternFill>
                  <fgColor rgb="FFFFC000"/>
                  <bgColor rgb="FFFFC000"/>
                </patternFill>
              </fill>
            </x14:dxf>
          </x14:cfRule>
          <x14:cfRule type="containsText" priority="764" operator="containsText" id="{54474BBC-7D31-4E7E-98DF-0F8FF67485FF}">
            <xm:f>NOT(ISERROR(SEARCH($I$71,X31)))</xm:f>
            <xm:f>$I$71</xm:f>
            <x14:dxf>
              <fill>
                <patternFill>
                  <fgColor rgb="FFFFFF00"/>
                  <bgColor rgb="FFFFFF00"/>
                </patternFill>
              </fill>
            </x14:dxf>
          </x14:cfRule>
          <x14:cfRule type="containsText" priority="765" operator="containsText" id="{50260674-7CB2-475B-A74E-09F0699E9A87}">
            <xm:f>NOT(ISERROR(SEARCH($I$70,X31)))</xm:f>
            <xm:f>$I$70</xm:f>
            <x14:dxf>
              <fill>
                <patternFill>
                  <bgColor theme="0" tint="-0.14996795556505021"/>
                </patternFill>
              </fill>
            </x14:dxf>
          </x14:cfRule>
          <x14:cfRule type="cellIs" priority="766" operator="equal" id="{AAA2055D-8290-4F8D-8E68-158A23720B57}">
            <xm:f>'https://solidarias-my.sharepoint.com/personal/marisol_viveros_uaeos_gov_co/Documents/Varios/Planes integrados 2022/[MAPA_RIESGOS_UAEOS_2022.xlsx]Tabla probabiidad'!#REF!</xm:f>
            <x14:dxf>
              <fill>
                <patternFill>
                  <fgColor theme="6"/>
                </patternFill>
              </fill>
            </x14:dxf>
          </x14:cfRule>
          <x14:cfRule type="cellIs" priority="767" operator="equal" id="{18265956-FD53-43F7-9A11-F91D0DF74B10}">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X31</xm:sqref>
        </x14:conditionalFormatting>
        <x14:conditionalFormatting xmlns:xm="http://schemas.microsoft.com/office/excel/2006/main">
          <x14:cfRule type="containsText" priority="755" operator="containsText" id="{4E9DA9F6-68A4-41C7-BFCA-92F5D45B15AF}">
            <xm:f>NOT(ISERROR(SEARCH($K$73,Z12)))</xm:f>
            <xm:f>$K$73</xm:f>
            <x14:dxf>
              <fill>
                <patternFill>
                  <bgColor rgb="FFFF0000"/>
                </patternFill>
              </fill>
            </x14:dxf>
          </x14:cfRule>
          <x14:cfRule type="containsText" priority="756" operator="containsText" id="{24EB310E-7FFF-4E9B-B39A-AAAA03D0C9DC}">
            <xm:f>NOT(ISERROR(SEARCH($K$72,Z12)))</xm:f>
            <xm:f>$K$72</xm:f>
            <x14:dxf>
              <fill>
                <patternFill>
                  <bgColor rgb="FFFFC000"/>
                </patternFill>
              </fill>
            </x14:dxf>
          </x14:cfRule>
          <x14:cfRule type="containsText" priority="757" operator="containsText" id="{8BDFC90F-12C8-4956-819B-CFBB5AF39BAF}">
            <xm:f>NOT(ISERROR(SEARCH($K$71,Z12)))</xm:f>
            <xm:f>$K$71</xm:f>
            <x14:dxf>
              <fill>
                <patternFill>
                  <bgColor rgb="FFFFFF00"/>
                </patternFill>
              </fill>
            </x14:dxf>
          </x14:cfRule>
          <x14:cfRule type="containsText" priority="758" operator="containsText" id="{27E990C5-D008-4AAE-AE46-B31BF8FD3113}">
            <xm:f>NOT(ISERROR(SEARCH($K$70,Z12)))</xm:f>
            <xm:f>$K$70</xm:f>
            <x14:dxf>
              <fill>
                <patternFill>
                  <bgColor rgb="FF00B050"/>
                </patternFill>
              </fill>
            </x14:dxf>
          </x14:cfRule>
          <x14:cfRule type="containsText" priority="759" operator="containsText" id="{310CD64E-B06C-4E81-8F5C-6E54097F4D9F}">
            <xm:f>NOT(ISERROR(SEARCH($K$69,Z12)))</xm:f>
            <xm:f>$K$69</xm:f>
            <x14:dxf>
              <fill>
                <patternFill>
                  <bgColor rgb="FF92D050"/>
                </patternFill>
              </fill>
            </x14:dxf>
          </x14:cfRule>
          <xm:sqref>Z12:Z13</xm:sqref>
        </x14:conditionalFormatting>
        <x14:conditionalFormatting xmlns:xm="http://schemas.microsoft.com/office/excel/2006/main">
          <x14:cfRule type="containsText" priority="750" operator="containsText" id="{8FAB798F-1D49-4A43-AD31-292E4C0C004C}">
            <xm:f>NOT(ISERROR(SEARCH($K$73,Z14)))</xm:f>
            <xm:f>$K$73</xm:f>
            <x14:dxf>
              <fill>
                <patternFill>
                  <bgColor rgb="FFFF0000"/>
                </patternFill>
              </fill>
            </x14:dxf>
          </x14:cfRule>
          <x14:cfRule type="containsText" priority="751" operator="containsText" id="{4F6CE582-7916-4C6C-9DC5-823AD8C4F872}">
            <xm:f>NOT(ISERROR(SEARCH($K$72,Z14)))</xm:f>
            <xm:f>$K$72</xm:f>
            <x14:dxf>
              <fill>
                <patternFill>
                  <bgColor rgb="FFFFC000"/>
                </patternFill>
              </fill>
            </x14:dxf>
          </x14:cfRule>
          <x14:cfRule type="containsText" priority="752" operator="containsText" id="{72F20A14-29D3-4C6E-9432-D27005EBE1AC}">
            <xm:f>NOT(ISERROR(SEARCH($K$71,Z14)))</xm:f>
            <xm:f>$K$71</xm:f>
            <x14:dxf>
              <fill>
                <patternFill>
                  <bgColor rgb="FFFFFF00"/>
                </patternFill>
              </fill>
            </x14:dxf>
          </x14:cfRule>
          <x14:cfRule type="containsText" priority="753" operator="containsText" id="{03A5C097-517F-4990-BC6D-1AE145B530AB}">
            <xm:f>NOT(ISERROR(SEARCH($K$70,Z14)))</xm:f>
            <xm:f>$K$70</xm:f>
            <x14:dxf>
              <fill>
                <patternFill>
                  <bgColor rgb="FF00B050"/>
                </patternFill>
              </fill>
            </x14:dxf>
          </x14:cfRule>
          <x14:cfRule type="containsText" priority="754" operator="containsText" id="{24C8F269-0705-4823-A0CD-90640DFE295A}">
            <xm:f>NOT(ISERROR(SEARCH($K$69,Z14)))</xm:f>
            <xm:f>$K$69</xm:f>
            <x14:dxf>
              <fill>
                <patternFill>
                  <bgColor rgb="FF92D050"/>
                </patternFill>
              </fill>
            </x14:dxf>
          </x14:cfRule>
          <xm:sqref>Z14</xm:sqref>
        </x14:conditionalFormatting>
        <x14:conditionalFormatting xmlns:xm="http://schemas.microsoft.com/office/excel/2006/main">
          <x14:cfRule type="containsText" priority="745" operator="containsText" id="{587941E6-397C-4D39-BDB0-72D428954CCC}">
            <xm:f>NOT(ISERROR(SEARCH($K$73,K15)))</xm:f>
            <xm:f>$K$73</xm:f>
            <x14:dxf>
              <fill>
                <patternFill>
                  <bgColor rgb="FFFF0000"/>
                </patternFill>
              </fill>
            </x14:dxf>
          </x14:cfRule>
          <x14:cfRule type="containsText" priority="746" operator="containsText" id="{BDF0D32D-38F3-4190-B8C0-9CA5B509EFB9}">
            <xm:f>NOT(ISERROR(SEARCH($K$72,K15)))</xm:f>
            <xm:f>$K$72</xm:f>
            <x14:dxf>
              <fill>
                <patternFill>
                  <bgColor rgb="FFFFC000"/>
                </patternFill>
              </fill>
            </x14:dxf>
          </x14:cfRule>
          <x14:cfRule type="containsText" priority="747" operator="containsText" id="{7011A7EC-260F-46ED-A153-EC30E245D0FC}">
            <xm:f>NOT(ISERROR(SEARCH($K$71,K15)))</xm:f>
            <xm:f>$K$71</xm:f>
            <x14:dxf>
              <fill>
                <patternFill>
                  <bgColor rgb="FFFFFF00"/>
                </patternFill>
              </fill>
            </x14:dxf>
          </x14:cfRule>
          <x14:cfRule type="containsText" priority="748" operator="containsText" id="{71FCA5D8-4F17-4DEC-B67D-07A762019843}">
            <xm:f>NOT(ISERROR(SEARCH($K$70,K15)))</xm:f>
            <xm:f>$K$70</xm:f>
            <x14:dxf>
              <fill>
                <patternFill>
                  <bgColor rgb="FF00B050"/>
                </patternFill>
              </fill>
            </x14:dxf>
          </x14:cfRule>
          <x14:cfRule type="containsText" priority="749" operator="containsText" id="{82090F6E-D6E3-476F-9100-F27AE7BCDB94}">
            <xm:f>NOT(ISERROR(SEARCH($K$69,K15)))</xm:f>
            <xm:f>$K$69</xm:f>
            <x14:dxf>
              <fill>
                <patternFill>
                  <bgColor rgb="FF92D050"/>
                </patternFill>
              </fill>
            </x14:dxf>
          </x14:cfRule>
          <xm:sqref>K15</xm:sqref>
        </x14:conditionalFormatting>
        <x14:conditionalFormatting xmlns:xm="http://schemas.microsoft.com/office/excel/2006/main">
          <x14:cfRule type="containsText" priority="740" operator="containsText" id="{F8B1B1AF-A294-4BC3-9CED-B83E27BA45FD}">
            <xm:f>NOT(ISERROR(SEARCH($K$73,K17)))</xm:f>
            <xm:f>$K$73</xm:f>
            <x14:dxf>
              <fill>
                <patternFill>
                  <bgColor rgb="FFFF0000"/>
                </patternFill>
              </fill>
            </x14:dxf>
          </x14:cfRule>
          <x14:cfRule type="containsText" priority="741" operator="containsText" id="{49AE8D3C-C0CE-487D-A007-2A788C0AA4B6}">
            <xm:f>NOT(ISERROR(SEARCH($K$72,K17)))</xm:f>
            <xm:f>$K$72</xm:f>
            <x14:dxf>
              <fill>
                <patternFill>
                  <bgColor rgb="FFFFC000"/>
                </patternFill>
              </fill>
            </x14:dxf>
          </x14:cfRule>
          <x14:cfRule type="containsText" priority="742" operator="containsText" id="{F4D36DB0-FC06-4368-B498-3A8413905110}">
            <xm:f>NOT(ISERROR(SEARCH($K$71,K17)))</xm:f>
            <xm:f>$K$71</xm:f>
            <x14:dxf>
              <fill>
                <patternFill>
                  <bgColor rgb="FFFFFF00"/>
                </patternFill>
              </fill>
            </x14:dxf>
          </x14:cfRule>
          <x14:cfRule type="containsText" priority="743" operator="containsText" id="{815758AF-1E88-4D3C-BD1A-DE48A644888F}">
            <xm:f>NOT(ISERROR(SEARCH($K$70,K17)))</xm:f>
            <xm:f>$K$70</xm:f>
            <x14:dxf>
              <fill>
                <patternFill>
                  <bgColor rgb="FF00B050"/>
                </patternFill>
              </fill>
            </x14:dxf>
          </x14:cfRule>
          <x14:cfRule type="containsText" priority="744" operator="containsText" id="{9DA1F05E-DC63-4060-BBF6-CA3FDC79B996}">
            <xm:f>NOT(ISERROR(SEARCH($K$69,K17)))</xm:f>
            <xm:f>$K$69</xm:f>
            <x14:dxf>
              <fill>
                <patternFill>
                  <bgColor rgb="FF92D050"/>
                </patternFill>
              </fill>
            </x14:dxf>
          </x14:cfRule>
          <xm:sqref>K17</xm:sqref>
        </x14:conditionalFormatting>
        <x14:conditionalFormatting xmlns:xm="http://schemas.microsoft.com/office/excel/2006/main">
          <x14:cfRule type="containsText" priority="735" operator="containsText" id="{6D4BBC73-E763-4AF0-B4F1-97C263D86B38}">
            <xm:f>NOT(ISERROR(SEARCH($K$73,K18)))</xm:f>
            <xm:f>$K$73</xm:f>
            <x14:dxf>
              <fill>
                <patternFill>
                  <bgColor rgb="FFFF0000"/>
                </patternFill>
              </fill>
            </x14:dxf>
          </x14:cfRule>
          <x14:cfRule type="containsText" priority="736" operator="containsText" id="{237DAA87-304C-481D-AAA6-F5B93A7FFFA9}">
            <xm:f>NOT(ISERROR(SEARCH($K$72,K18)))</xm:f>
            <xm:f>$K$72</xm:f>
            <x14:dxf>
              <fill>
                <patternFill>
                  <bgColor rgb="FFFFC000"/>
                </patternFill>
              </fill>
            </x14:dxf>
          </x14:cfRule>
          <x14:cfRule type="containsText" priority="737" operator="containsText" id="{254470C2-C857-4D53-AEF5-F385F6E89DB4}">
            <xm:f>NOT(ISERROR(SEARCH($K$71,K18)))</xm:f>
            <xm:f>$K$71</xm:f>
            <x14:dxf>
              <fill>
                <patternFill>
                  <bgColor rgb="FFFFFF00"/>
                </patternFill>
              </fill>
            </x14:dxf>
          </x14:cfRule>
          <x14:cfRule type="containsText" priority="738" operator="containsText" id="{810631A1-C893-4EB4-B919-A028CF7DFB66}">
            <xm:f>NOT(ISERROR(SEARCH($K$70,K18)))</xm:f>
            <xm:f>$K$70</xm:f>
            <x14:dxf>
              <fill>
                <patternFill>
                  <bgColor rgb="FF00B050"/>
                </patternFill>
              </fill>
            </x14:dxf>
          </x14:cfRule>
          <x14:cfRule type="containsText" priority="739" operator="containsText" id="{CE3701F0-685B-4F53-BE07-28B52F8806BA}">
            <xm:f>NOT(ISERROR(SEARCH($K$69,K18)))</xm:f>
            <xm:f>$K$69</xm:f>
            <x14:dxf>
              <fill>
                <patternFill>
                  <bgColor rgb="FF92D050"/>
                </patternFill>
              </fill>
            </x14:dxf>
          </x14:cfRule>
          <xm:sqref>K18</xm:sqref>
        </x14:conditionalFormatting>
        <x14:conditionalFormatting xmlns:xm="http://schemas.microsoft.com/office/excel/2006/main">
          <x14:cfRule type="containsText" priority="730" operator="containsText" id="{829F6E81-E6CD-4099-84BB-9E5379248805}">
            <xm:f>NOT(ISERROR(SEARCH($K$73,K22)))</xm:f>
            <xm:f>$K$73</xm:f>
            <x14:dxf>
              <fill>
                <patternFill>
                  <bgColor rgb="FFFF0000"/>
                </patternFill>
              </fill>
            </x14:dxf>
          </x14:cfRule>
          <x14:cfRule type="containsText" priority="731" operator="containsText" id="{A377F555-1A59-4D57-BE2E-45F1DA361E33}">
            <xm:f>NOT(ISERROR(SEARCH($K$72,K22)))</xm:f>
            <xm:f>$K$72</xm:f>
            <x14:dxf>
              <fill>
                <patternFill>
                  <bgColor rgb="FFFFC000"/>
                </patternFill>
              </fill>
            </x14:dxf>
          </x14:cfRule>
          <x14:cfRule type="containsText" priority="732" operator="containsText" id="{949AB609-4DF3-4D3B-B631-24F23E387FEC}">
            <xm:f>NOT(ISERROR(SEARCH($K$71,K22)))</xm:f>
            <xm:f>$K$71</xm:f>
            <x14:dxf>
              <fill>
                <patternFill>
                  <bgColor rgb="FFFFFF00"/>
                </patternFill>
              </fill>
            </x14:dxf>
          </x14:cfRule>
          <x14:cfRule type="containsText" priority="733" operator="containsText" id="{E32AAC7D-F740-4456-B03C-91682792CE85}">
            <xm:f>NOT(ISERROR(SEARCH($K$70,K22)))</xm:f>
            <xm:f>$K$70</xm:f>
            <x14:dxf>
              <fill>
                <patternFill>
                  <bgColor rgb="FF00B050"/>
                </patternFill>
              </fill>
            </x14:dxf>
          </x14:cfRule>
          <x14:cfRule type="containsText" priority="734" operator="containsText" id="{4BA4DAE1-83E6-4805-A3D6-CD25D7B04C2B}">
            <xm:f>NOT(ISERROR(SEARCH($K$69,K22)))</xm:f>
            <xm:f>$K$69</xm:f>
            <x14:dxf>
              <fill>
                <patternFill>
                  <bgColor rgb="FF92D050"/>
                </patternFill>
              </fill>
            </x14:dxf>
          </x14:cfRule>
          <xm:sqref>K22:K25</xm:sqref>
        </x14:conditionalFormatting>
        <x14:conditionalFormatting xmlns:xm="http://schemas.microsoft.com/office/excel/2006/main">
          <x14:cfRule type="containsText" priority="725" operator="containsText" id="{7D04631E-E7E3-4340-831B-32644F692D62}">
            <xm:f>NOT(ISERROR(SEARCH($K$73,K26)))</xm:f>
            <xm:f>$K$73</xm:f>
            <x14:dxf>
              <fill>
                <patternFill>
                  <bgColor rgb="FFFF0000"/>
                </patternFill>
              </fill>
            </x14:dxf>
          </x14:cfRule>
          <x14:cfRule type="containsText" priority="726" operator="containsText" id="{C4BB19F3-16D4-4847-9143-DD2AC243CEB5}">
            <xm:f>NOT(ISERROR(SEARCH($K$72,K26)))</xm:f>
            <xm:f>$K$72</xm:f>
            <x14:dxf>
              <fill>
                <patternFill>
                  <bgColor rgb="FFFFC000"/>
                </patternFill>
              </fill>
            </x14:dxf>
          </x14:cfRule>
          <x14:cfRule type="containsText" priority="727" operator="containsText" id="{B28AA8DD-9BD8-4EAE-8170-6E40549E2623}">
            <xm:f>NOT(ISERROR(SEARCH($K$71,K26)))</xm:f>
            <xm:f>$K$71</xm:f>
            <x14:dxf>
              <fill>
                <patternFill>
                  <bgColor rgb="FFFFFF00"/>
                </patternFill>
              </fill>
            </x14:dxf>
          </x14:cfRule>
          <x14:cfRule type="containsText" priority="728" operator="containsText" id="{87E3184B-E3EB-476E-83ED-9632B5AD03D8}">
            <xm:f>NOT(ISERROR(SEARCH($K$70,K26)))</xm:f>
            <xm:f>$K$70</xm:f>
            <x14:dxf>
              <fill>
                <patternFill>
                  <bgColor rgb="FF00B050"/>
                </patternFill>
              </fill>
            </x14:dxf>
          </x14:cfRule>
          <x14:cfRule type="containsText" priority="729" operator="containsText" id="{9619D23F-B7B5-45E6-8901-A9FDB5FA470D}">
            <xm:f>NOT(ISERROR(SEARCH($K$69,K26)))</xm:f>
            <xm:f>$K$69</xm:f>
            <x14:dxf>
              <fill>
                <patternFill>
                  <bgColor rgb="FF92D050"/>
                </patternFill>
              </fill>
            </x14:dxf>
          </x14:cfRule>
          <xm:sqref>K26</xm:sqref>
        </x14:conditionalFormatting>
        <x14:conditionalFormatting xmlns:xm="http://schemas.microsoft.com/office/excel/2006/main">
          <x14:cfRule type="containsText" priority="720" operator="containsText" id="{13A81343-3ECC-4D95-91A3-84259024F8F2}">
            <xm:f>NOT(ISERROR(SEARCH($K$73,K27)))</xm:f>
            <xm:f>$K$73</xm:f>
            <x14:dxf>
              <fill>
                <patternFill>
                  <bgColor rgb="FFFF0000"/>
                </patternFill>
              </fill>
            </x14:dxf>
          </x14:cfRule>
          <x14:cfRule type="containsText" priority="721" operator="containsText" id="{F16C0FA9-86B5-4EDC-86A3-5CF3DCEAAEF6}">
            <xm:f>NOT(ISERROR(SEARCH($K$72,K27)))</xm:f>
            <xm:f>$K$72</xm:f>
            <x14:dxf>
              <fill>
                <patternFill>
                  <bgColor rgb="FFFFC000"/>
                </patternFill>
              </fill>
            </x14:dxf>
          </x14:cfRule>
          <x14:cfRule type="containsText" priority="722" operator="containsText" id="{F4299AB0-1A80-4113-B535-C1272D4597C3}">
            <xm:f>NOT(ISERROR(SEARCH($K$71,K27)))</xm:f>
            <xm:f>$K$71</xm:f>
            <x14:dxf>
              <fill>
                <patternFill>
                  <bgColor rgb="FFFFFF00"/>
                </patternFill>
              </fill>
            </x14:dxf>
          </x14:cfRule>
          <x14:cfRule type="containsText" priority="723" operator="containsText" id="{ED2D4FC1-BE73-443C-89FB-4C0703C12AF7}">
            <xm:f>NOT(ISERROR(SEARCH($K$70,K27)))</xm:f>
            <xm:f>$K$70</xm:f>
            <x14:dxf>
              <fill>
                <patternFill>
                  <bgColor rgb="FF00B050"/>
                </patternFill>
              </fill>
            </x14:dxf>
          </x14:cfRule>
          <x14:cfRule type="containsText" priority="724" operator="containsText" id="{59862186-3729-413B-894D-321F2AE6207D}">
            <xm:f>NOT(ISERROR(SEARCH($K$69,K27)))</xm:f>
            <xm:f>$K$69</xm:f>
            <x14:dxf>
              <fill>
                <patternFill>
                  <bgColor rgb="FF92D050"/>
                </patternFill>
              </fill>
            </x14:dxf>
          </x14:cfRule>
          <xm:sqref>K27</xm:sqref>
        </x14:conditionalFormatting>
        <x14:conditionalFormatting xmlns:xm="http://schemas.microsoft.com/office/excel/2006/main">
          <x14:cfRule type="containsText" priority="715" operator="containsText" id="{02298C6D-64FD-48F2-8DC5-9064722C83D8}">
            <xm:f>NOT(ISERROR(SEARCH($K$73,K28)))</xm:f>
            <xm:f>$K$73</xm:f>
            <x14:dxf>
              <fill>
                <patternFill>
                  <bgColor rgb="FFFF0000"/>
                </patternFill>
              </fill>
            </x14:dxf>
          </x14:cfRule>
          <x14:cfRule type="containsText" priority="716" operator="containsText" id="{2AD35223-2EAB-482B-9446-10BB07653729}">
            <xm:f>NOT(ISERROR(SEARCH($K$72,K28)))</xm:f>
            <xm:f>$K$72</xm:f>
            <x14:dxf>
              <fill>
                <patternFill>
                  <bgColor rgb="FFFFC000"/>
                </patternFill>
              </fill>
            </x14:dxf>
          </x14:cfRule>
          <x14:cfRule type="containsText" priority="717" operator="containsText" id="{2A07D8FA-60DC-4E4D-AB30-5EC3AF176D58}">
            <xm:f>NOT(ISERROR(SEARCH($K$71,K28)))</xm:f>
            <xm:f>$K$71</xm:f>
            <x14:dxf>
              <fill>
                <patternFill>
                  <bgColor rgb="FFFFFF00"/>
                </patternFill>
              </fill>
            </x14:dxf>
          </x14:cfRule>
          <x14:cfRule type="containsText" priority="718" operator="containsText" id="{24419E3F-A113-4862-9585-0F046DF450CA}">
            <xm:f>NOT(ISERROR(SEARCH($K$70,K28)))</xm:f>
            <xm:f>$K$70</xm:f>
            <x14:dxf>
              <fill>
                <patternFill>
                  <bgColor rgb="FF00B050"/>
                </patternFill>
              </fill>
            </x14:dxf>
          </x14:cfRule>
          <x14:cfRule type="containsText" priority="719" operator="containsText" id="{806DB1A0-A6CD-473A-87EB-F3D428462DFF}">
            <xm:f>NOT(ISERROR(SEARCH($K$69,K28)))</xm:f>
            <xm:f>$K$69</xm:f>
            <x14:dxf>
              <fill>
                <patternFill>
                  <bgColor rgb="FF92D050"/>
                </patternFill>
              </fill>
            </x14:dxf>
          </x14:cfRule>
          <xm:sqref>K28</xm:sqref>
        </x14:conditionalFormatting>
        <x14:conditionalFormatting xmlns:xm="http://schemas.microsoft.com/office/excel/2006/main">
          <x14:cfRule type="containsText" priority="710" operator="containsText" id="{E7D38932-C932-4C19-BBFD-D95FF440D38D}">
            <xm:f>NOT(ISERROR(SEARCH($K$73,K29)))</xm:f>
            <xm:f>$K$73</xm:f>
            <x14:dxf>
              <fill>
                <patternFill>
                  <bgColor rgb="FFFF0000"/>
                </patternFill>
              </fill>
            </x14:dxf>
          </x14:cfRule>
          <x14:cfRule type="containsText" priority="711" operator="containsText" id="{23493C70-82FF-44BF-BBC9-7EFB90A53723}">
            <xm:f>NOT(ISERROR(SEARCH($K$72,K29)))</xm:f>
            <xm:f>$K$72</xm:f>
            <x14:dxf>
              <fill>
                <patternFill>
                  <bgColor rgb="FFFFC000"/>
                </patternFill>
              </fill>
            </x14:dxf>
          </x14:cfRule>
          <x14:cfRule type="containsText" priority="712" operator="containsText" id="{3573EADE-58A6-451B-B44E-4DC45E42BB84}">
            <xm:f>NOT(ISERROR(SEARCH($K$71,K29)))</xm:f>
            <xm:f>$K$71</xm:f>
            <x14:dxf>
              <fill>
                <patternFill>
                  <bgColor rgb="FFFFFF00"/>
                </patternFill>
              </fill>
            </x14:dxf>
          </x14:cfRule>
          <x14:cfRule type="containsText" priority="713" operator="containsText" id="{D6CED5B9-CB9D-45ED-8DF7-DBEB2800AC7B}">
            <xm:f>NOT(ISERROR(SEARCH($K$70,K29)))</xm:f>
            <xm:f>$K$70</xm:f>
            <x14:dxf>
              <fill>
                <patternFill>
                  <bgColor rgb="FF00B050"/>
                </patternFill>
              </fill>
            </x14:dxf>
          </x14:cfRule>
          <x14:cfRule type="containsText" priority="714" operator="containsText" id="{A06F0C3A-FD50-4BD6-9604-24EAD90EF742}">
            <xm:f>NOT(ISERROR(SEARCH($K$69,K29)))</xm:f>
            <xm:f>$K$69</xm:f>
            <x14:dxf>
              <fill>
                <patternFill>
                  <bgColor rgb="FF92D050"/>
                </patternFill>
              </fill>
            </x14:dxf>
          </x14:cfRule>
          <xm:sqref>K29</xm:sqref>
        </x14:conditionalFormatting>
        <x14:conditionalFormatting xmlns:xm="http://schemas.microsoft.com/office/excel/2006/main">
          <x14:cfRule type="containsText" priority="705" operator="containsText" id="{0D895413-A089-401D-BE09-DBCDD9544E08}">
            <xm:f>NOT(ISERROR(SEARCH($K$73,K30)))</xm:f>
            <xm:f>$K$73</xm:f>
            <x14:dxf>
              <fill>
                <patternFill>
                  <bgColor rgb="FFFF0000"/>
                </patternFill>
              </fill>
            </x14:dxf>
          </x14:cfRule>
          <x14:cfRule type="containsText" priority="706" operator="containsText" id="{4C51F8DC-77EA-46C4-B89D-F6848B659195}">
            <xm:f>NOT(ISERROR(SEARCH($K$72,K30)))</xm:f>
            <xm:f>$K$72</xm:f>
            <x14:dxf>
              <fill>
                <patternFill>
                  <bgColor rgb="FFFFC000"/>
                </patternFill>
              </fill>
            </x14:dxf>
          </x14:cfRule>
          <x14:cfRule type="containsText" priority="707" operator="containsText" id="{E167527B-A638-4932-A090-FC3F49A0C28D}">
            <xm:f>NOT(ISERROR(SEARCH($K$71,K30)))</xm:f>
            <xm:f>$K$71</xm:f>
            <x14:dxf>
              <fill>
                <patternFill>
                  <bgColor rgb="FFFFFF00"/>
                </patternFill>
              </fill>
            </x14:dxf>
          </x14:cfRule>
          <x14:cfRule type="containsText" priority="708" operator="containsText" id="{51C828BF-9482-45AA-852A-D9050EF29A0E}">
            <xm:f>NOT(ISERROR(SEARCH($K$70,K30)))</xm:f>
            <xm:f>$K$70</xm:f>
            <x14:dxf>
              <fill>
                <patternFill>
                  <bgColor rgb="FF00B050"/>
                </patternFill>
              </fill>
            </x14:dxf>
          </x14:cfRule>
          <x14:cfRule type="containsText" priority="709" operator="containsText" id="{5A459D03-3F76-444C-B8F7-15A0CA7AEEBE}">
            <xm:f>NOT(ISERROR(SEARCH($K$69,K30)))</xm:f>
            <xm:f>$K$69</xm:f>
            <x14:dxf>
              <fill>
                <patternFill>
                  <bgColor rgb="FF92D050"/>
                </patternFill>
              </fill>
            </x14:dxf>
          </x14:cfRule>
          <xm:sqref>K30</xm:sqref>
        </x14:conditionalFormatting>
        <x14:conditionalFormatting xmlns:xm="http://schemas.microsoft.com/office/excel/2006/main">
          <x14:cfRule type="containsText" priority="700" operator="containsText" id="{562ACF46-EA8F-4944-902F-3F48A3576FF1}">
            <xm:f>NOT(ISERROR(SEARCH($K$73,K31)))</xm:f>
            <xm:f>$K$73</xm:f>
            <x14:dxf>
              <fill>
                <patternFill>
                  <bgColor rgb="FFFF0000"/>
                </patternFill>
              </fill>
            </x14:dxf>
          </x14:cfRule>
          <x14:cfRule type="containsText" priority="701" operator="containsText" id="{D9800F2D-0C40-4E19-BB12-7B13C6413C51}">
            <xm:f>NOT(ISERROR(SEARCH($K$72,K31)))</xm:f>
            <xm:f>$K$72</xm:f>
            <x14:dxf>
              <fill>
                <patternFill>
                  <bgColor rgb="FFFFC000"/>
                </patternFill>
              </fill>
            </x14:dxf>
          </x14:cfRule>
          <x14:cfRule type="containsText" priority="702" operator="containsText" id="{95C0F115-12A8-4F9A-91AE-3C565B2C2874}">
            <xm:f>NOT(ISERROR(SEARCH($K$71,K31)))</xm:f>
            <xm:f>$K$71</xm:f>
            <x14:dxf>
              <fill>
                <patternFill>
                  <bgColor rgb="FFFFFF00"/>
                </patternFill>
              </fill>
            </x14:dxf>
          </x14:cfRule>
          <x14:cfRule type="containsText" priority="703" operator="containsText" id="{529A630A-DB7E-421A-A70F-CD4371C5CBC9}">
            <xm:f>NOT(ISERROR(SEARCH($K$70,K31)))</xm:f>
            <xm:f>$K$70</xm:f>
            <x14:dxf>
              <fill>
                <patternFill>
                  <bgColor rgb="FF00B050"/>
                </patternFill>
              </fill>
            </x14:dxf>
          </x14:cfRule>
          <x14:cfRule type="containsText" priority="704" operator="containsText" id="{B9C0AB01-6B05-410C-A700-30B00DF05E24}">
            <xm:f>NOT(ISERROR(SEARCH($K$69,K31)))</xm:f>
            <xm:f>$K$69</xm:f>
            <x14:dxf>
              <fill>
                <patternFill>
                  <bgColor rgb="FF92D050"/>
                </patternFill>
              </fill>
            </x14:dxf>
          </x14:cfRule>
          <xm:sqref>K31:K33</xm:sqref>
        </x14:conditionalFormatting>
        <x14:conditionalFormatting xmlns:xm="http://schemas.microsoft.com/office/excel/2006/main">
          <x14:cfRule type="containsText" priority="695" operator="containsText" id="{F7D52229-A515-484A-9A2C-BA079F611FB7}">
            <xm:f>NOT(ISERROR(SEARCH($K$73,K34)))</xm:f>
            <xm:f>$K$73</xm:f>
            <x14:dxf>
              <fill>
                <patternFill>
                  <bgColor rgb="FFFF0000"/>
                </patternFill>
              </fill>
            </x14:dxf>
          </x14:cfRule>
          <x14:cfRule type="containsText" priority="696" operator="containsText" id="{32E7E543-5414-4608-9AF9-9F38611D6FBE}">
            <xm:f>NOT(ISERROR(SEARCH($K$72,K34)))</xm:f>
            <xm:f>$K$72</xm:f>
            <x14:dxf>
              <fill>
                <patternFill>
                  <bgColor rgb="FFFFC000"/>
                </patternFill>
              </fill>
            </x14:dxf>
          </x14:cfRule>
          <x14:cfRule type="containsText" priority="697" operator="containsText" id="{418A9B9D-B4BB-4A09-BFC9-435CD52847DD}">
            <xm:f>NOT(ISERROR(SEARCH($K$71,K34)))</xm:f>
            <xm:f>$K$71</xm:f>
            <x14:dxf>
              <fill>
                <patternFill>
                  <bgColor rgb="FFFFFF00"/>
                </patternFill>
              </fill>
            </x14:dxf>
          </x14:cfRule>
          <x14:cfRule type="containsText" priority="698" operator="containsText" id="{96FA61A2-B8C8-4D92-A80D-EAB46D6E29A3}">
            <xm:f>NOT(ISERROR(SEARCH($K$70,K34)))</xm:f>
            <xm:f>$K$70</xm:f>
            <x14:dxf>
              <fill>
                <patternFill>
                  <bgColor rgb="FF00B050"/>
                </patternFill>
              </fill>
            </x14:dxf>
          </x14:cfRule>
          <x14:cfRule type="containsText" priority="699" operator="containsText" id="{8FFDF28E-02D4-4BCB-A530-90BB970BB297}">
            <xm:f>NOT(ISERROR(SEARCH($K$69,K34)))</xm:f>
            <xm:f>$K$69</xm:f>
            <x14:dxf>
              <fill>
                <patternFill>
                  <bgColor rgb="FF92D050"/>
                </patternFill>
              </fill>
            </x14:dxf>
          </x14:cfRule>
          <xm:sqref>K34</xm:sqref>
        </x14:conditionalFormatting>
        <x14:conditionalFormatting xmlns:xm="http://schemas.microsoft.com/office/excel/2006/main">
          <x14:cfRule type="containsText" priority="690" operator="containsText" id="{924FA700-B9BD-4D10-9B94-7F92CB83D198}">
            <xm:f>NOT(ISERROR(SEARCH($K$73,K35)))</xm:f>
            <xm:f>$K$73</xm:f>
            <x14:dxf>
              <fill>
                <patternFill>
                  <bgColor rgb="FFFF0000"/>
                </patternFill>
              </fill>
            </x14:dxf>
          </x14:cfRule>
          <x14:cfRule type="containsText" priority="691" operator="containsText" id="{D51F281D-ABD0-4C5D-9EB8-E71AE6245706}">
            <xm:f>NOT(ISERROR(SEARCH($K$72,K35)))</xm:f>
            <xm:f>$K$72</xm:f>
            <x14:dxf>
              <fill>
                <patternFill>
                  <bgColor rgb="FFFFC000"/>
                </patternFill>
              </fill>
            </x14:dxf>
          </x14:cfRule>
          <x14:cfRule type="containsText" priority="692" operator="containsText" id="{22BF2E88-5D31-469F-BA77-1C4EDD7882D7}">
            <xm:f>NOT(ISERROR(SEARCH($K$71,K35)))</xm:f>
            <xm:f>$K$71</xm:f>
            <x14:dxf>
              <fill>
                <patternFill>
                  <bgColor rgb="FFFFFF00"/>
                </patternFill>
              </fill>
            </x14:dxf>
          </x14:cfRule>
          <x14:cfRule type="containsText" priority="693" operator="containsText" id="{4C525C65-126A-4651-8148-E4391BD51342}">
            <xm:f>NOT(ISERROR(SEARCH($K$70,K35)))</xm:f>
            <xm:f>$K$70</xm:f>
            <x14:dxf>
              <fill>
                <patternFill>
                  <bgColor rgb="FF00B050"/>
                </patternFill>
              </fill>
            </x14:dxf>
          </x14:cfRule>
          <x14:cfRule type="containsText" priority="694" operator="containsText" id="{F7216848-117F-4620-8E5F-E485CFCCF086}">
            <xm:f>NOT(ISERROR(SEARCH($K$69,K35)))</xm:f>
            <xm:f>$K$69</xm:f>
            <x14:dxf>
              <fill>
                <patternFill>
                  <bgColor rgb="FF92D050"/>
                </patternFill>
              </fill>
            </x14:dxf>
          </x14:cfRule>
          <xm:sqref>K35:K36</xm:sqref>
        </x14:conditionalFormatting>
        <x14:conditionalFormatting xmlns:xm="http://schemas.microsoft.com/office/excel/2006/main">
          <x14:cfRule type="containsText" priority="685" operator="containsText" id="{CCB3390C-5A22-465F-A397-CC6C4D1C67CD}">
            <xm:f>NOT(ISERROR(SEARCH($K$73,K37)))</xm:f>
            <xm:f>$K$73</xm:f>
            <x14:dxf>
              <fill>
                <patternFill>
                  <bgColor rgb="FFFF0000"/>
                </patternFill>
              </fill>
            </x14:dxf>
          </x14:cfRule>
          <x14:cfRule type="containsText" priority="686" operator="containsText" id="{B436013B-32D8-4830-A425-B033A1635C91}">
            <xm:f>NOT(ISERROR(SEARCH($K$72,K37)))</xm:f>
            <xm:f>$K$72</xm:f>
            <x14:dxf>
              <fill>
                <patternFill>
                  <bgColor rgb="FFFFC000"/>
                </patternFill>
              </fill>
            </x14:dxf>
          </x14:cfRule>
          <x14:cfRule type="containsText" priority="687" operator="containsText" id="{98181A67-6E40-482D-A38D-6700EE647310}">
            <xm:f>NOT(ISERROR(SEARCH($K$71,K37)))</xm:f>
            <xm:f>$K$71</xm:f>
            <x14:dxf>
              <fill>
                <patternFill>
                  <bgColor rgb="FFFFFF00"/>
                </patternFill>
              </fill>
            </x14:dxf>
          </x14:cfRule>
          <x14:cfRule type="containsText" priority="688" operator="containsText" id="{BF8568AC-6159-476C-A2B1-92F40E66EEF2}">
            <xm:f>NOT(ISERROR(SEARCH($K$70,K37)))</xm:f>
            <xm:f>$K$70</xm:f>
            <x14:dxf>
              <fill>
                <patternFill>
                  <bgColor rgb="FF00B050"/>
                </patternFill>
              </fill>
            </x14:dxf>
          </x14:cfRule>
          <x14:cfRule type="containsText" priority="689" operator="containsText" id="{B70B79BC-8378-476B-99E6-73103C90E0CD}">
            <xm:f>NOT(ISERROR(SEARCH($K$69,K37)))</xm:f>
            <xm:f>$K$69</xm:f>
            <x14:dxf>
              <fill>
                <patternFill>
                  <bgColor rgb="FF92D050"/>
                </patternFill>
              </fill>
            </x14:dxf>
          </x14:cfRule>
          <xm:sqref>K37</xm:sqref>
        </x14:conditionalFormatting>
        <x14:conditionalFormatting xmlns:xm="http://schemas.microsoft.com/office/excel/2006/main">
          <x14:cfRule type="containsText" priority="680" operator="containsText" id="{0D4370F4-1B66-4372-81B5-5E6DED2BE193}">
            <xm:f>NOT(ISERROR(SEARCH($K$73,K38)))</xm:f>
            <xm:f>$K$73</xm:f>
            <x14:dxf>
              <fill>
                <patternFill>
                  <bgColor rgb="FFFF0000"/>
                </patternFill>
              </fill>
            </x14:dxf>
          </x14:cfRule>
          <x14:cfRule type="containsText" priority="681" operator="containsText" id="{746A16A2-403F-417E-84C6-678804B7DFE9}">
            <xm:f>NOT(ISERROR(SEARCH($K$72,K38)))</xm:f>
            <xm:f>$K$72</xm:f>
            <x14:dxf>
              <fill>
                <patternFill>
                  <bgColor rgb="FFFFC000"/>
                </patternFill>
              </fill>
            </x14:dxf>
          </x14:cfRule>
          <x14:cfRule type="containsText" priority="682" operator="containsText" id="{52C02739-06FB-4449-975B-63C321998232}">
            <xm:f>NOT(ISERROR(SEARCH($K$71,K38)))</xm:f>
            <xm:f>$K$71</xm:f>
            <x14:dxf>
              <fill>
                <patternFill>
                  <bgColor rgb="FFFFFF00"/>
                </patternFill>
              </fill>
            </x14:dxf>
          </x14:cfRule>
          <x14:cfRule type="containsText" priority="683" operator="containsText" id="{7021DBCC-FFB1-413E-96DC-85953B266B36}">
            <xm:f>NOT(ISERROR(SEARCH($K$70,K38)))</xm:f>
            <xm:f>$K$70</xm:f>
            <x14:dxf>
              <fill>
                <patternFill>
                  <bgColor rgb="FF00B050"/>
                </patternFill>
              </fill>
            </x14:dxf>
          </x14:cfRule>
          <x14:cfRule type="containsText" priority="684" operator="containsText" id="{28A37EC1-37AF-46FA-8B2A-ED45F33952FF}">
            <xm:f>NOT(ISERROR(SEARCH($K$69,K38)))</xm:f>
            <xm:f>$K$69</xm:f>
            <x14:dxf>
              <fill>
                <patternFill>
                  <bgColor rgb="FF92D050"/>
                </patternFill>
              </fill>
            </x14:dxf>
          </x14:cfRule>
          <xm:sqref>K38</xm:sqref>
        </x14:conditionalFormatting>
        <x14:conditionalFormatting xmlns:xm="http://schemas.microsoft.com/office/excel/2006/main">
          <x14:cfRule type="containsText" priority="676" operator="containsText" id="{63137455-44C5-44BF-8967-FF28B3D904D3}">
            <xm:f>NOT(ISERROR(SEARCH($M$72,M38)))</xm:f>
            <xm:f>$M$72</xm:f>
            <x14:dxf>
              <fill>
                <patternFill>
                  <bgColor rgb="FFFF0000"/>
                </patternFill>
              </fill>
            </x14:dxf>
          </x14:cfRule>
          <x14:cfRule type="containsText" priority="677" operator="containsText" id="{A1E4F136-DAC5-4170-94EC-FB29C5316A90}">
            <xm:f>NOT(ISERROR(SEARCH($M$71,M38)))</xm:f>
            <xm:f>$M$71</xm:f>
            <x14:dxf>
              <fill>
                <patternFill>
                  <bgColor rgb="FFFFC000"/>
                </patternFill>
              </fill>
            </x14:dxf>
          </x14:cfRule>
          <x14:cfRule type="containsText" priority="678" operator="containsText" id="{24DEF293-634A-485D-975B-10307E3B8FC0}">
            <xm:f>NOT(ISERROR(SEARCH($M$70,M38)))</xm:f>
            <xm:f>$M$70</xm:f>
            <x14:dxf>
              <fill>
                <patternFill>
                  <bgColor rgb="FFFFFF00"/>
                </patternFill>
              </fill>
            </x14:dxf>
          </x14:cfRule>
          <x14:cfRule type="containsText" priority="679" operator="containsText" id="{04EEDA12-B25B-4F73-A498-8DFE01ED4EC2}">
            <xm:f>NOT(ISERROR(SEARCH($M$69,M38)))</xm:f>
            <xm:f>$M$69</xm:f>
            <x14:dxf>
              <fill>
                <patternFill>
                  <bgColor rgb="FF92D050"/>
                </patternFill>
              </fill>
            </x14:dxf>
          </x14:cfRule>
          <xm:sqref>M38</xm:sqref>
        </x14:conditionalFormatting>
        <x14:conditionalFormatting xmlns:xm="http://schemas.microsoft.com/office/excel/2006/main">
          <x14:cfRule type="containsText" priority="672" operator="containsText" id="{3785794B-8BF6-4B07-9C6D-C2A4F7C18790}">
            <xm:f>NOT(ISERROR(SEARCH($M$72,M37)))</xm:f>
            <xm:f>$M$72</xm:f>
            <x14:dxf>
              <fill>
                <patternFill>
                  <bgColor rgb="FFFF0000"/>
                </patternFill>
              </fill>
            </x14:dxf>
          </x14:cfRule>
          <x14:cfRule type="containsText" priority="673" operator="containsText" id="{3A819D2A-1063-41EF-9872-A6FBE43BA50A}">
            <xm:f>NOT(ISERROR(SEARCH($M$71,M37)))</xm:f>
            <xm:f>$M$71</xm:f>
            <x14:dxf>
              <fill>
                <patternFill>
                  <bgColor rgb="FFFFC000"/>
                </patternFill>
              </fill>
            </x14:dxf>
          </x14:cfRule>
          <x14:cfRule type="containsText" priority="674" operator="containsText" id="{B79EE000-D94A-4562-852F-5688AF1950B2}">
            <xm:f>NOT(ISERROR(SEARCH($M$70,M37)))</xm:f>
            <xm:f>$M$70</xm:f>
            <x14:dxf>
              <fill>
                <patternFill>
                  <bgColor rgb="FFFFFF00"/>
                </patternFill>
              </fill>
            </x14:dxf>
          </x14:cfRule>
          <x14:cfRule type="containsText" priority="675" operator="containsText" id="{C2FA10C2-292A-47B7-8AA6-B0315618457C}">
            <xm:f>NOT(ISERROR(SEARCH($M$69,M37)))</xm:f>
            <xm:f>$M$69</xm:f>
            <x14:dxf>
              <fill>
                <patternFill>
                  <bgColor rgb="FF92D050"/>
                </patternFill>
              </fill>
            </x14:dxf>
          </x14:cfRule>
          <xm:sqref>M37</xm:sqref>
        </x14:conditionalFormatting>
        <x14:conditionalFormatting xmlns:xm="http://schemas.microsoft.com/office/excel/2006/main">
          <x14:cfRule type="containsText" priority="664" operator="containsText" id="{CB250E39-3331-4EE9-B564-6ACFB79E3743}">
            <xm:f>NOT(ISERROR(SEARCH($I$69,X39)))</xm:f>
            <xm:f>$I$69</xm:f>
            <x14:dxf>
              <fill>
                <patternFill>
                  <fgColor rgb="FF92D050"/>
                  <bgColor rgb="FF92D050"/>
                </patternFill>
              </fill>
            </x14:dxf>
          </x14:cfRule>
          <x14:cfRule type="containsText" priority="665" operator="containsText" id="{13480020-F6FC-4F91-8F20-CF2D3C90532E}">
            <xm:f>NOT(ISERROR(SEARCH($I$70,X39)))</xm:f>
            <xm:f>$I$70</xm:f>
            <x14:dxf>
              <fill>
                <patternFill>
                  <bgColor rgb="FF00B050"/>
                </patternFill>
              </fill>
            </x14:dxf>
          </x14:cfRule>
          <x14:cfRule type="containsText" priority="666" operator="containsText" id="{BBB026F3-79DD-418F-8E6D-6A05101604A0}">
            <xm:f>NOT(ISERROR(SEARCH($I$73,X39)))</xm:f>
            <xm:f>$I$73</xm:f>
            <x14:dxf>
              <fill>
                <patternFill>
                  <bgColor rgb="FFFF0000"/>
                </patternFill>
              </fill>
            </x14:dxf>
          </x14:cfRule>
          <x14:cfRule type="containsText" priority="667" operator="containsText" id="{9DBEAAC4-5DCC-4E8B-81F6-D62CC1C8AA75}">
            <xm:f>NOT(ISERROR(SEARCH($I$72,X39)))</xm:f>
            <xm:f>$I$72</xm:f>
            <x14:dxf>
              <fill>
                <patternFill>
                  <fgColor rgb="FFFFC000"/>
                  <bgColor rgb="FFFFC000"/>
                </patternFill>
              </fill>
            </x14:dxf>
          </x14:cfRule>
          <x14:cfRule type="containsText" priority="668" operator="containsText" id="{E0FD060C-917B-4D3F-ADF6-A1358CA3C86A}">
            <xm:f>NOT(ISERROR(SEARCH($I$71,X39)))</xm:f>
            <xm:f>$I$71</xm:f>
            <x14:dxf>
              <fill>
                <patternFill>
                  <fgColor rgb="FFFFFF00"/>
                  <bgColor rgb="FFFFFF00"/>
                </patternFill>
              </fill>
            </x14:dxf>
          </x14:cfRule>
          <x14:cfRule type="containsText" priority="669" operator="containsText" id="{3B4355EE-FA78-4080-87E9-898B0FA80873}">
            <xm:f>NOT(ISERROR(SEARCH($I$70,X39)))</xm:f>
            <xm:f>$I$70</xm:f>
            <x14:dxf>
              <fill>
                <patternFill>
                  <bgColor theme="0" tint="-0.14996795556505021"/>
                </patternFill>
              </fill>
            </x14:dxf>
          </x14:cfRule>
          <x14:cfRule type="cellIs" priority="670" operator="equal" id="{8D96E9CC-1604-4707-B1FB-14904846B2F7}">
            <xm:f>'https://solidarias-my.sharepoint.com/personal/marisol_viveros_uaeos_gov_co/Documents/Varios/Planes integrados 2022/[MAPA_RIESGOS_UAEOS_2022.xlsx]Tabla probabiidad'!#REF!</xm:f>
            <x14:dxf>
              <fill>
                <patternFill>
                  <fgColor theme="6"/>
                </patternFill>
              </fill>
            </x14:dxf>
          </x14:cfRule>
          <x14:cfRule type="cellIs" priority="671" operator="equal" id="{125BA376-7B8E-4816-92EA-BD322872219A}">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X39</xm:sqref>
        </x14:conditionalFormatting>
        <x14:conditionalFormatting xmlns:xm="http://schemas.microsoft.com/office/excel/2006/main">
          <x14:cfRule type="containsText" priority="656" operator="containsText" id="{31BF86FF-C0B4-4F34-A2F8-A4496098216D}">
            <xm:f>NOT(ISERROR(SEARCH($I$69,I37)))</xm:f>
            <xm:f>$I$69</xm:f>
            <x14:dxf>
              <fill>
                <patternFill>
                  <fgColor rgb="FF92D050"/>
                  <bgColor rgb="FF92D050"/>
                </patternFill>
              </fill>
            </x14:dxf>
          </x14:cfRule>
          <x14:cfRule type="containsText" priority="657" operator="containsText" id="{226FA261-9D5C-4B0E-901A-764CA256AB0D}">
            <xm:f>NOT(ISERROR(SEARCH($I$70,I37)))</xm:f>
            <xm:f>$I$70</xm:f>
            <x14:dxf>
              <fill>
                <patternFill>
                  <bgColor rgb="FF00B050"/>
                </patternFill>
              </fill>
            </x14:dxf>
          </x14:cfRule>
          <x14:cfRule type="containsText" priority="658" operator="containsText" id="{6B1B5952-11A9-4C35-A924-A4406F432083}">
            <xm:f>NOT(ISERROR(SEARCH($I$73,I37)))</xm:f>
            <xm:f>$I$73</xm:f>
            <x14:dxf>
              <fill>
                <patternFill>
                  <bgColor rgb="FFFF0000"/>
                </patternFill>
              </fill>
            </x14:dxf>
          </x14:cfRule>
          <x14:cfRule type="containsText" priority="659" operator="containsText" id="{B2E2ADFE-6C91-4212-B4D8-74D11975A271}">
            <xm:f>NOT(ISERROR(SEARCH($I$72,I37)))</xm:f>
            <xm:f>$I$72</xm:f>
            <x14:dxf>
              <fill>
                <patternFill>
                  <fgColor rgb="FFFFC000"/>
                  <bgColor rgb="FFFFC000"/>
                </patternFill>
              </fill>
            </x14:dxf>
          </x14:cfRule>
          <x14:cfRule type="containsText" priority="660" operator="containsText" id="{27AEB3D7-AF23-4965-B990-F4D614303944}">
            <xm:f>NOT(ISERROR(SEARCH($I$71,I37)))</xm:f>
            <xm:f>$I$71</xm:f>
            <x14:dxf>
              <fill>
                <patternFill>
                  <fgColor rgb="FFFFFF00"/>
                  <bgColor rgb="FFFFFF00"/>
                </patternFill>
              </fill>
            </x14:dxf>
          </x14:cfRule>
          <x14:cfRule type="containsText" priority="661" operator="containsText" id="{CBCA7AA2-C1A0-4651-85BE-FB4B5429BCB9}">
            <xm:f>NOT(ISERROR(SEARCH($I$70,I37)))</xm:f>
            <xm:f>$I$70</xm:f>
            <x14:dxf>
              <fill>
                <patternFill>
                  <bgColor theme="0" tint="-0.14996795556505021"/>
                </patternFill>
              </fill>
            </x14:dxf>
          </x14:cfRule>
          <x14:cfRule type="cellIs" priority="662" operator="equal" id="{46D4076E-AB54-46F5-9FB8-7538EDF0001D}">
            <xm:f>'https://solidarias-my.sharepoint.com/personal/marisol_viveros_uaeos_gov_co/Documents/Varios/Planes integrados 2022/[MAPA_RIESGOS_UAEOS_2022.xlsx]Tabla probabiidad'!#REF!</xm:f>
            <x14:dxf>
              <fill>
                <patternFill>
                  <fgColor theme="6"/>
                </patternFill>
              </fill>
            </x14:dxf>
          </x14:cfRule>
          <x14:cfRule type="cellIs" priority="663" operator="equal" id="{6DE70B97-ED08-40D7-A8C7-D9AB7DEDFC85}">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I37</xm:sqref>
        </x14:conditionalFormatting>
        <x14:conditionalFormatting xmlns:xm="http://schemas.microsoft.com/office/excel/2006/main">
          <x14:cfRule type="containsText" priority="648" operator="containsText" id="{CB1DAA41-E159-4BB2-9AA7-FF7DB4096FA8}">
            <xm:f>NOT(ISERROR(SEARCH($I$69,I38)))</xm:f>
            <xm:f>$I$69</xm:f>
            <x14:dxf>
              <fill>
                <patternFill>
                  <fgColor rgb="FF92D050"/>
                  <bgColor rgb="FF92D050"/>
                </patternFill>
              </fill>
            </x14:dxf>
          </x14:cfRule>
          <x14:cfRule type="containsText" priority="649" operator="containsText" id="{517EC410-DEAA-43DC-94A3-DB09EBAF6CD5}">
            <xm:f>NOT(ISERROR(SEARCH($I$70,I38)))</xm:f>
            <xm:f>$I$70</xm:f>
            <x14:dxf>
              <fill>
                <patternFill>
                  <bgColor rgb="FF00B050"/>
                </patternFill>
              </fill>
            </x14:dxf>
          </x14:cfRule>
          <x14:cfRule type="containsText" priority="650" operator="containsText" id="{0059D20B-3FF5-47BB-8320-824210CDB863}">
            <xm:f>NOT(ISERROR(SEARCH($I$73,I38)))</xm:f>
            <xm:f>$I$73</xm:f>
            <x14:dxf>
              <fill>
                <patternFill>
                  <bgColor rgb="FFFF0000"/>
                </patternFill>
              </fill>
            </x14:dxf>
          </x14:cfRule>
          <x14:cfRule type="containsText" priority="651" operator="containsText" id="{A92CD486-0A2A-49A9-8588-4E97303576B2}">
            <xm:f>NOT(ISERROR(SEARCH($I$72,I38)))</xm:f>
            <xm:f>$I$72</xm:f>
            <x14:dxf>
              <fill>
                <patternFill>
                  <fgColor rgb="FFFFC000"/>
                  <bgColor rgb="FFFFC000"/>
                </patternFill>
              </fill>
            </x14:dxf>
          </x14:cfRule>
          <x14:cfRule type="containsText" priority="652" operator="containsText" id="{1F15B09F-B9A4-4FC8-A094-98FE1FBB38BC}">
            <xm:f>NOT(ISERROR(SEARCH($I$71,I38)))</xm:f>
            <xm:f>$I$71</xm:f>
            <x14:dxf>
              <fill>
                <patternFill>
                  <fgColor rgb="FFFFFF00"/>
                  <bgColor rgb="FFFFFF00"/>
                </patternFill>
              </fill>
            </x14:dxf>
          </x14:cfRule>
          <x14:cfRule type="containsText" priority="653" operator="containsText" id="{7556481B-71B6-4705-A9F3-99F83C5C9438}">
            <xm:f>NOT(ISERROR(SEARCH($I$70,I38)))</xm:f>
            <xm:f>$I$70</xm:f>
            <x14:dxf>
              <fill>
                <patternFill>
                  <bgColor theme="0" tint="-0.14996795556505021"/>
                </patternFill>
              </fill>
            </x14:dxf>
          </x14:cfRule>
          <x14:cfRule type="cellIs" priority="654" operator="equal" id="{E5D48249-8E26-4FD6-8147-A5600B420216}">
            <xm:f>'https://solidarias-my.sharepoint.com/personal/marisol_viveros_uaeos_gov_co/Documents/Varios/Planes integrados 2022/[MAPA_RIESGOS_UAEOS_2022.xlsx]Tabla probabiidad'!#REF!</xm:f>
            <x14:dxf>
              <fill>
                <patternFill>
                  <fgColor theme="6"/>
                </patternFill>
              </fill>
            </x14:dxf>
          </x14:cfRule>
          <x14:cfRule type="cellIs" priority="655" operator="equal" id="{EC741B7E-5F96-4898-8634-8A2E5D051E5A}">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I38</xm:sqref>
        </x14:conditionalFormatting>
        <x14:conditionalFormatting xmlns:xm="http://schemas.microsoft.com/office/excel/2006/main">
          <x14:cfRule type="containsText" priority="640" operator="containsText" id="{45D92EEF-90A5-4CB7-B0BF-82DF4C470CF7}">
            <xm:f>NOT(ISERROR(SEARCH($I$69,I39)))</xm:f>
            <xm:f>$I$69</xm:f>
            <x14:dxf>
              <fill>
                <patternFill>
                  <fgColor rgb="FF92D050"/>
                  <bgColor rgb="FF92D050"/>
                </patternFill>
              </fill>
            </x14:dxf>
          </x14:cfRule>
          <x14:cfRule type="containsText" priority="641" operator="containsText" id="{1033062C-E2C6-4E41-AF54-4900DFA0A7E5}">
            <xm:f>NOT(ISERROR(SEARCH($I$70,I39)))</xm:f>
            <xm:f>$I$70</xm:f>
            <x14:dxf>
              <fill>
                <patternFill>
                  <bgColor rgb="FF00B050"/>
                </patternFill>
              </fill>
            </x14:dxf>
          </x14:cfRule>
          <x14:cfRule type="containsText" priority="642" operator="containsText" id="{3690E766-308C-459C-A269-8FFF8B940061}">
            <xm:f>NOT(ISERROR(SEARCH($I$73,I39)))</xm:f>
            <xm:f>$I$73</xm:f>
            <x14:dxf>
              <fill>
                <patternFill>
                  <bgColor rgb="FFFF0000"/>
                </patternFill>
              </fill>
            </x14:dxf>
          </x14:cfRule>
          <x14:cfRule type="containsText" priority="643" operator="containsText" id="{E817D302-A1A0-44CD-8CFB-08BFF5D9059B}">
            <xm:f>NOT(ISERROR(SEARCH($I$72,I39)))</xm:f>
            <xm:f>$I$72</xm:f>
            <x14:dxf>
              <fill>
                <patternFill>
                  <fgColor rgb="FFFFC000"/>
                  <bgColor rgb="FFFFC000"/>
                </patternFill>
              </fill>
            </x14:dxf>
          </x14:cfRule>
          <x14:cfRule type="containsText" priority="644" operator="containsText" id="{DBC7803B-BDAD-4DB7-8F77-1D46B2F56D5B}">
            <xm:f>NOT(ISERROR(SEARCH($I$71,I39)))</xm:f>
            <xm:f>$I$71</xm:f>
            <x14:dxf>
              <fill>
                <patternFill>
                  <fgColor rgb="FFFFFF00"/>
                  <bgColor rgb="FFFFFF00"/>
                </patternFill>
              </fill>
            </x14:dxf>
          </x14:cfRule>
          <x14:cfRule type="containsText" priority="645" operator="containsText" id="{9B52C817-4F82-454A-8EA8-967A9FDE6CB3}">
            <xm:f>NOT(ISERROR(SEARCH($I$70,I39)))</xm:f>
            <xm:f>$I$70</xm:f>
            <x14:dxf>
              <fill>
                <patternFill>
                  <bgColor theme="0" tint="-0.14996795556505021"/>
                </patternFill>
              </fill>
            </x14:dxf>
          </x14:cfRule>
          <x14:cfRule type="cellIs" priority="646" operator="equal" id="{5A27F1D3-8551-41E2-B70E-4A38EF132C29}">
            <xm:f>'https://solidarias-my.sharepoint.com/personal/marisol_viveros_uaeos_gov_co/Documents/Varios/Planes integrados 2022/[MAPA_RIESGOS_UAEOS_2022.xlsx]Tabla probabiidad'!#REF!</xm:f>
            <x14:dxf>
              <fill>
                <patternFill>
                  <fgColor theme="6"/>
                </patternFill>
              </fill>
            </x14:dxf>
          </x14:cfRule>
          <x14:cfRule type="cellIs" priority="647" operator="equal" id="{34FA912F-8B76-40B7-920A-00AC1BE88104}">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I39</xm:sqref>
        </x14:conditionalFormatting>
        <x14:conditionalFormatting xmlns:xm="http://schemas.microsoft.com/office/excel/2006/main">
          <x14:cfRule type="containsText" priority="635" operator="containsText" id="{0CD43FAC-D45D-4E5D-85B0-9A71C9816DBA}">
            <xm:f>NOT(ISERROR(SEARCH($K$73,K39)))</xm:f>
            <xm:f>$K$73</xm:f>
            <x14:dxf>
              <fill>
                <patternFill>
                  <bgColor rgb="FFFF0000"/>
                </patternFill>
              </fill>
            </x14:dxf>
          </x14:cfRule>
          <x14:cfRule type="containsText" priority="636" operator="containsText" id="{2A3AC50B-5745-48BB-AE8A-816D14703456}">
            <xm:f>NOT(ISERROR(SEARCH($K$72,K39)))</xm:f>
            <xm:f>$K$72</xm:f>
            <x14:dxf>
              <fill>
                <patternFill>
                  <bgColor rgb="FFFFC000"/>
                </patternFill>
              </fill>
            </x14:dxf>
          </x14:cfRule>
          <x14:cfRule type="containsText" priority="637" operator="containsText" id="{2F4A5174-92A9-41FA-8E8D-27BC80973213}">
            <xm:f>NOT(ISERROR(SEARCH($K$71,K39)))</xm:f>
            <xm:f>$K$71</xm:f>
            <x14:dxf>
              <fill>
                <patternFill>
                  <bgColor rgb="FFFFFF00"/>
                </patternFill>
              </fill>
            </x14:dxf>
          </x14:cfRule>
          <x14:cfRule type="containsText" priority="638" operator="containsText" id="{60DF7F0F-8787-48F1-8241-068278D4B7F7}">
            <xm:f>NOT(ISERROR(SEARCH($K$70,K39)))</xm:f>
            <xm:f>$K$70</xm:f>
            <x14:dxf>
              <fill>
                <patternFill>
                  <bgColor rgb="FF00B050"/>
                </patternFill>
              </fill>
            </x14:dxf>
          </x14:cfRule>
          <x14:cfRule type="containsText" priority="639" operator="containsText" id="{8F27F94F-A211-4EAC-BF2D-7C29E9180D27}">
            <xm:f>NOT(ISERROR(SEARCH($K$69,K39)))</xm:f>
            <xm:f>$K$69</xm:f>
            <x14:dxf>
              <fill>
                <patternFill>
                  <bgColor rgb="FF92D050"/>
                </patternFill>
              </fill>
            </x14:dxf>
          </x14:cfRule>
          <xm:sqref>K39</xm:sqref>
        </x14:conditionalFormatting>
        <x14:conditionalFormatting xmlns:xm="http://schemas.microsoft.com/office/excel/2006/main">
          <x14:cfRule type="containsText" priority="631" operator="containsText" id="{135C30F5-DA14-4421-9A9D-9F5D6AEB1EA7}">
            <xm:f>NOT(ISERROR(SEARCH($M$72,M39)))</xm:f>
            <xm:f>$M$72</xm:f>
            <x14:dxf>
              <fill>
                <patternFill>
                  <bgColor rgb="FFFF0000"/>
                </patternFill>
              </fill>
            </x14:dxf>
          </x14:cfRule>
          <x14:cfRule type="containsText" priority="632" operator="containsText" id="{CC461902-090D-4B5A-A8AF-21A2E9887B8A}">
            <xm:f>NOT(ISERROR(SEARCH($M$71,M39)))</xm:f>
            <xm:f>$M$71</xm:f>
            <x14:dxf>
              <fill>
                <patternFill>
                  <bgColor rgb="FFFFC000"/>
                </patternFill>
              </fill>
            </x14:dxf>
          </x14:cfRule>
          <x14:cfRule type="containsText" priority="633" operator="containsText" id="{35130FFE-3644-4E86-8F82-07A24A2BCFE9}">
            <xm:f>NOT(ISERROR(SEARCH($M$70,M39)))</xm:f>
            <xm:f>$M$70</xm:f>
            <x14:dxf>
              <fill>
                <patternFill>
                  <bgColor rgb="FFFFFF00"/>
                </patternFill>
              </fill>
            </x14:dxf>
          </x14:cfRule>
          <x14:cfRule type="containsText" priority="634" operator="containsText" id="{517E8EFD-C6FF-41ED-9549-D191832CA3BF}">
            <xm:f>NOT(ISERROR(SEARCH($M$69,M39)))</xm:f>
            <xm:f>$M$69</xm:f>
            <x14:dxf>
              <fill>
                <patternFill>
                  <bgColor rgb="FF92D050"/>
                </patternFill>
              </fill>
            </x14:dxf>
          </x14:cfRule>
          <xm:sqref>M39</xm:sqref>
        </x14:conditionalFormatting>
        <x14:conditionalFormatting xmlns:xm="http://schemas.microsoft.com/office/excel/2006/main">
          <x14:cfRule type="containsText" priority="626" operator="containsText" id="{905D73A9-0C14-489F-9EE4-F4F6E2E57683}">
            <xm:f>NOT(ISERROR(SEARCH($K$73,Z15)))</xm:f>
            <xm:f>$K$73</xm:f>
            <x14:dxf>
              <fill>
                <patternFill>
                  <bgColor rgb="FFFF0000"/>
                </patternFill>
              </fill>
            </x14:dxf>
          </x14:cfRule>
          <x14:cfRule type="containsText" priority="627" operator="containsText" id="{7AD72645-5DA7-47EB-8392-82FF76D3D140}">
            <xm:f>NOT(ISERROR(SEARCH($K$72,Z15)))</xm:f>
            <xm:f>$K$72</xm:f>
            <x14:dxf>
              <fill>
                <patternFill>
                  <bgColor rgb="FFFFC000"/>
                </patternFill>
              </fill>
            </x14:dxf>
          </x14:cfRule>
          <x14:cfRule type="containsText" priority="628" operator="containsText" id="{BC18D6AA-1075-497B-B586-EF1DDD3DCFE0}">
            <xm:f>NOT(ISERROR(SEARCH($K$71,Z15)))</xm:f>
            <xm:f>$K$71</xm:f>
            <x14:dxf>
              <fill>
                <patternFill>
                  <bgColor rgb="FFFFFF00"/>
                </patternFill>
              </fill>
            </x14:dxf>
          </x14:cfRule>
          <x14:cfRule type="containsText" priority="629" operator="containsText" id="{D2F0C695-F162-4528-9246-66C64C3E4B4E}">
            <xm:f>NOT(ISERROR(SEARCH($K$70,Z15)))</xm:f>
            <xm:f>$K$70</xm:f>
            <x14:dxf>
              <fill>
                <patternFill>
                  <bgColor rgb="FF00B050"/>
                </patternFill>
              </fill>
            </x14:dxf>
          </x14:cfRule>
          <x14:cfRule type="containsText" priority="630" operator="containsText" id="{A3A2F849-B76F-4096-A5DB-AF9AD51506BA}">
            <xm:f>NOT(ISERROR(SEARCH($K$69,Z15)))</xm:f>
            <xm:f>$K$69</xm:f>
            <x14:dxf>
              <fill>
                <patternFill>
                  <bgColor rgb="FF92D050"/>
                </patternFill>
              </fill>
            </x14:dxf>
          </x14:cfRule>
          <xm:sqref>Z15</xm:sqref>
        </x14:conditionalFormatting>
        <x14:conditionalFormatting xmlns:xm="http://schemas.microsoft.com/office/excel/2006/main">
          <x14:cfRule type="containsText" priority="621" operator="containsText" id="{A6B2804C-01D6-46C5-B7F6-49EF6192C588}">
            <xm:f>NOT(ISERROR(SEARCH($K$73,Z16)))</xm:f>
            <xm:f>$K$73</xm:f>
            <x14:dxf>
              <fill>
                <patternFill>
                  <bgColor rgb="FFFF0000"/>
                </patternFill>
              </fill>
            </x14:dxf>
          </x14:cfRule>
          <x14:cfRule type="containsText" priority="622" operator="containsText" id="{ADFEBB3F-1309-4502-91F5-DDF1F2AF805C}">
            <xm:f>NOT(ISERROR(SEARCH($K$72,Z16)))</xm:f>
            <xm:f>$K$72</xm:f>
            <x14:dxf>
              <fill>
                <patternFill>
                  <bgColor rgb="FFFFC000"/>
                </patternFill>
              </fill>
            </x14:dxf>
          </x14:cfRule>
          <x14:cfRule type="containsText" priority="623" operator="containsText" id="{3294CCE6-AECD-4009-AC61-1ACE40ECDCC5}">
            <xm:f>NOT(ISERROR(SEARCH($K$71,Z16)))</xm:f>
            <xm:f>$K$71</xm:f>
            <x14:dxf>
              <fill>
                <patternFill>
                  <bgColor rgb="FFFFFF00"/>
                </patternFill>
              </fill>
            </x14:dxf>
          </x14:cfRule>
          <x14:cfRule type="containsText" priority="624" operator="containsText" id="{68928997-242E-4E8D-AC28-18FA6D4BF57E}">
            <xm:f>NOT(ISERROR(SEARCH($K$70,Z16)))</xm:f>
            <xm:f>$K$70</xm:f>
            <x14:dxf>
              <fill>
                <patternFill>
                  <bgColor rgb="FF00B050"/>
                </patternFill>
              </fill>
            </x14:dxf>
          </x14:cfRule>
          <x14:cfRule type="containsText" priority="625" operator="containsText" id="{AF020FC8-7D7F-4C5C-A8F6-9167B610E963}">
            <xm:f>NOT(ISERROR(SEARCH($K$69,Z16)))</xm:f>
            <xm:f>$K$69</xm:f>
            <x14:dxf>
              <fill>
                <patternFill>
                  <bgColor rgb="FF92D050"/>
                </patternFill>
              </fill>
            </x14:dxf>
          </x14:cfRule>
          <xm:sqref>Z16:Z17</xm:sqref>
        </x14:conditionalFormatting>
        <x14:conditionalFormatting xmlns:xm="http://schemas.microsoft.com/office/excel/2006/main">
          <x14:cfRule type="containsText" priority="616" operator="containsText" id="{247C4751-C0C9-44A0-BBC8-1B4FA67A0FB1}">
            <xm:f>NOT(ISERROR(SEARCH($K$73,Z18)))</xm:f>
            <xm:f>$K$73</xm:f>
            <x14:dxf>
              <fill>
                <patternFill>
                  <bgColor rgb="FFFF0000"/>
                </patternFill>
              </fill>
            </x14:dxf>
          </x14:cfRule>
          <x14:cfRule type="containsText" priority="617" operator="containsText" id="{79E83C60-0D10-4478-B413-BC95462C009F}">
            <xm:f>NOT(ISERROR(SEARCH($K$72,Z18)))</xm:f>
            <xm:f>$K$72</xm:f>
            <x14:dxf>
              <fill>
                <patternFill>
                  <bgColor rgb="FFFFC000"/>
                </patternFill>
              </fill>
            </x14:dxf>
          </x14:cfRule>
          <x14:cfRule type="containsText" priority="618" operator="containsText" id="{61F1AEBE-C941-4433-BA1F-B303CBA1DCCB}">
            <xm:f>NOT(ISERROR(SEARCH($K$71,Z18)))</xm:f>
            <xm:f>$K$71</xm:f>
            <x14:dxf>
              <fill>
                <patternFill>
                  <bgColor rgb="FFFFFF00"/>
                </patternFill>
              </fill>
            </x14:dxf>
          </x14:cfRule>
          <x14:cfRule type="containsText" priority="619" operator="containsText" id="{C9C9A00A-BB78-480A-9639-ACF638ED7F37}">
            <xm:f>NOT(ISERROR(SEARCH($K$70,Z18)))</xm:f>
            <xm:f>$K$70</xm:f>
            <x14:dxf>
              <fill>
                <patternFill>
                  <bgColor rgb="FF00B050"/>
                </patternFill>
              </fill>
            </x14:dxf>
          </x14:cfRule>
          <x14:cfRule type="containsText" priority="620" operator="containsText" id="{D5D43748-D195-402E-8290-B43A4DE80041}">
            <xm:f>NOT(ISERROR(SEARCH($K$69,Z18)))</xm:f>
            <xm:f>$K$69</xm:f>
            <x14:dxf>
              <fill>
                <patternFill>
                  <bgColor rgb="FF92D050"/>
                </patternFill>
              </fill>
            </x14:dxf>
          </x14:cfRule>
          <xm:sqref>Z18</xm:sqref>
        </x14:conditionalFormatting>
        <x14:conditionalFormatting xmlns:xm="http://schemas.microsoft.com/office/excel/2006/main">
          <x14:cfRule type="containsText" priority="611" operator="containsText" id="{28289077-A1FF-4309-89F6-7A6A6CD2AE12}">
            <xm:f>NOT(ISERROR(SEARCH($K$73,Z19)))</xm:f>
            <xm:f>$K$73</xm:f>
            <x14:dxf>
              <fill>
                <patternFill>
                  <bgColor rgb="FFFF0000"/>
                </patternFill>
              </fill>
            </x14:dxf>
          </x14:cfRule>
          <x14:cfRule type="containsText" priority="612" operator="containsText" id="{C824B54F-12E3-4FCE-B06B-C030FBC6515E}">
            <xm:f>NOT(ISERROR(SEARCH($K$72,Z19)))</xm:f>
            <xm:f>$K$72</xm:f>
            <x14:dxf>
              <fill>
                <patternFill>
                  <bgColor rgb="FFFFC000"/>
                </patternFill>
              </fill>
            </x14:dxf>
          </x14:cfRule>
          <x14:cfRule type="containsText" priority="613" operator="containsText" id="{CB97C470-BF61-4C3E-80F0-B114F6D6A610}">
            <xm:f>NOT(ISERROR(SEARCH($K$71,Z19)))</xm:f>
            <xm:f>$K$71</xm:f>
            <x14:dxf>
              <fill>
                <patternFill>
                  <bgColor rgb="FFFFFF00"/>
                </patternFill>
              </fill>
            </x14:dxf>
          </x14:cfRule>
          <x14:cfRule type="containsText" priority="614" operator="containsText" id="{77CA36F9-FEB8-4B0C-A37D-94011A7635CC}">
            <xm:f>NOT(ISERROR(SEARCH($K$70,Z19)))</xm:f>
            <xm:f>$K$70</xm:f>
            <x14:dxf>
              <fill>
                <patternFill>
                  <bgColor rgb="FF00B050"/>
                </patternFill>
              </fill>
            </x14:dxf>
          </x14:cfRule>
          <x14:cfRule type="containsText" priority="615" operator="containsText" id="{0EC99072-68E5-4981-8423-3B837D366FC8}">
            <xm:f>NOT(ISERROR(SEARCH($K$69,Z19)))</xm:f>
            <xm:f>$K$69</xm:f>
            <x14:dxf>
              <fill>
                <patternFill>
                  <bgColor rgb="FF92D050"/>
                </patternFill>
              </fill>
            </x14:dxf>
          </x14:cfRule>
          <xm:sqref>Z19</xm:sqref>
        </x14:conditionalFormatting>
        <x14:conditionalFormatting xmlns:xm="http://schemas.microsoft.com/office/excel/2006/main">
          <x14:cfRule type="containsText" priority="606" operator="containsText" id="{FA98C603-DF1C-4739-BF27-F82BC4192215}">
            <xm:f>NOT(ISERROR(SEARCH($K$73,Z20)))</xm:f>
            <xm:f>$K$73</xm:f>
            <x14:dxf>
              <fill>
                <patternFill>
                  <bgColor rgb="FFFF0000"/>
                </patternFill>
              </fill>
            </x14:dxf>
          </x14:cfRule>
          <x14:cfRule type="containsText" priority="607" operator="containsText" id="{FD153886-754F-4DF9-80E2-9EFB18FBDAC3}">
            <xm:f>NOT(ISERROR(SEARCH($K$72,Z20)))</xm:f>
            <xm:f>$K$72</xm:f>
            <x14:dxf>
              <fill>
                <patternFill>
                  <bgColor rgb="FFFFC000"/>
                </patternFill>
              </fill>
            </x14:dxf>
          </x14:cfRule>
          <x14:cfRule type="containsText" priority="608" operator="containsText" id="{4ADFB64D-9A0F-4105-9F17-8F5992491DD7}">
            <xm:f>NOT(ISERROR(SEARCH($K$71,Z20)))</xm:f>
            <xm:f>$K$71</xm:f>
            <x14:dxf>
              <fill>
                <patternFill>
                  <bgColor rgb="FFFFFF00"/>
                </patternFill>
              </fill>
            </x14:dxf>
          </x14:cfRule>
          <x14:cfRule type="containsText" priority="609" operator="containsText" id="{9DC99EAD-1FAB-431E-9568-98A18AF1A3C8}">
            <xm:f>NOT(ISERROR(SEARCH($K$70,Z20)))</xm:f>
            <xm:f>$K$70</xm:f>
            <x14:dxf>
              <fill>
                <patternFill>
                  <bgColor rgb="FF00B050"/>
                </patternFill>
              </fill>
            </x14:dxf>
          </x14:cfRule>
          <x14:cfRule type="containsText" priority="610" operator="containsText" id="{476069E3-403C-4FA8-93A3-4F9A2BCC4DBB}">
            <xm:f>NOT(ISERROR(SEARCH($K$69,Z20)))</xm:f>
            <xm:f>$K$69</xm:f>
            <x14:dxf>
              <fill>
                <patternFill>
                  <bgColor rgb="FF92D050"/>
                </patternFill>
              </fill>
            </x14:dxf>
          </x14:cfRule>
          <xm:sqref>Z20</xm:sqref>
        </x14:conditionalFormatting>
        <x14:conditionalFormatting xmlns:xm="http://schemas.microsoft.com/office/excel/2006/main">
          <x14:cfRule type="containsText" priority="601" operator="containsText" id="{AF7A5205-EDCC-4B8A-8178-387FC507EC41}">
            <xm:f>NOT(ISERROR(SEARCH($K$73,Z21)))</xm:f>
            <xm:f>$K$73</xm:f>
            <x14:dxf>
              <fill>
                <patternFill>
                  <bgColor rgb="FFFF0000"/>
                </patternFill>
              </fill>
            </x14:dxf>
          </x14:cfRule>
          <x14:cfRule type="containsText" priority="602" operator="containsText" id="{B372209F-69BB-477A-AA95-3633B9338F98}">
            <xm:f>NOT(ISERROR(SEARCH($K$72,Z21)))</xm:f>
            <xm:f>$K$72</xm:f>
            <x14:dxf>
              <fill>
                <patternFill>
                  <bgColor rgb="FFFFC000"/>
                </patternFill>
              </fill>
            </x14:dxf>
          </x14:cfRule>
          <x14:cfRule type="containsText" priority="603" operator="containsText" id="{5CF98952-5399-43D2-BC35-E962C2B26A01}">
            <xm:f>NOT(ISERROR(SEARCH($K$71,Z21)))</xm:f>
            <xm:f>$K$71</xm:f>
            <x14:dxf>
              <fill>
                <patternFill>
                  <bgColor rgb="FFFFFF00"/>
                </patternFill>
              </fill>
            </x14:dxf>
          </x14:cfRule>
          <x14:cfRule type="containsText" priority="604" operator="containsText" id="{2176E88B-301C-4170-8F01-82BACC3CBF8C}">
            <xm:f>NOT(ISERROR(SEARCH($K$70,Z21)))</xm:f>
            <xm:f>$K$70</xm:f>
            <x14:dxf>
              <fill>
                <patternFill>
                  <bgColor rgb="FF00B050"/>
                </patternFill>
              </fill>
            </x14:dxf>
          </x14:cfRule>
          <x14:cfRule type="containsText" priority="605" operator="containsText" id="{89B81B33-FD3D-4A48-B1E0-B84B3A8B7B2D}">
            <xm:f>NOT(ISERROR(SEARCH($K$69,Z21)))</xm:f>
            <xm:f>$K$69</xm:f>
            <x14:dxf>
              <fill>
                <patternFill>
                  <bgColor rgb="FF92D050"/>
                </patternFill>
              </fill>
            </x14:dxf>
          </x14:cfRule>
          <xm:sqref>Z21</xm:sqref>
        </x14:conditionalFormatting>
        <x14:conditionalFormatting xmlns:xm="http://schemas.microsoft.com/office/excel/2006/main">
          <x14:cfRule type="containsText" priority="596" operator="containsText" id="{5F069C84-8084-4F7B-A90E-C3B753D7A920}">
            <xm:f>NOT(ISERROR(SEARCH($K$73,Z22)))</xm:f>
            <xm:f>$K$73</xm:f>
            <x14:dxf>
              <fill>
                <patternFill>
                  <bgColor rgb="FFFF0000"/>
                </patternFill>
              </fill>
            </x14:dxf>
          </x14:cfRule>
          <x14:cfRule type="containsText" priority="597" operator="containsText" id="{7B0C02C3-815A-43D7-B78A-EA9DAF4ABF91}">
            <xm:f>NOT(ISERROR(SEARCH($K$72,Z22)))</xm:f>
            <xm:f>$K$72</xm:f>
            <x14:dxf>
              <fill>
                <patternFill>
                  <bgColor rgb="FFFFC000"/>
                </patternFill>
              </fill>
            </x14:dxf>
          </x14:cfRule>
          <x14:cfRule type="containsText" priority="598" operator="containsText" id="{0634ACD2-6ACF-45CF-B9E4-3A42711F87BD}">
            <xm:f>NOT(ISERROR(SEARCH($K$71,Z22)))</xm:f>
            <xm:f>$K$71</xm:f>
            <x14:dxf>
              <fill>
                <patternFill>
                  <bgColor rgb="FFFFFF00"/>
                </patternFill>
              </fill>
            </x14:dxf>
          </x14:cfRule>
          <x14:cfRule type="containsText" priority="599" operator="containsText" id="{8181F749-B7FE-4BEE-9030-92CBDAA3CCF1}">
            <xm:f>NOT(ISERROR(SEARCH($K$70,Z22)))</xm:f>
            <xm:f>$K$70</xm:f>
            <x14:dxf>
              <fill>
                <patternFill>
                  <bgColor rgb="FF00B050"/>
                </patternFill>
              </fill>
            </x14:dxf>
          </x14:cfRule>
          <x14:cfRule type="containsText" priority="600" operator="containsText" id="{0488E2D3-8A7E-489C-872A-EF2BDF3A9276}">
            <xm:f>NOT(ISERROR(SEARCH($K$69,Z22)))</xm:f>
            <xm:f>$K$69</xm:f>
            <x14:dxf>
              <fill>
                <patternFill>
                  <bgColor rgb="FF92D050"/>
                </patternFill>
              </fill>
            </x14:dxf>
          </x14:cfRule>
          <xm:sqref>Z22:Z23</xm:sqref>
        </x14:conditionalFormatting>
        <x14:conditionalFormatting xmlns:xm="http://schemas.microsoft.com/office/excel/2006/main">
          <x14:cfRule type="containsText" priority="591" operator="containsText" id="{4A102860-83AB-4A8D-BCFA-392ABA764F3A}">
            <xm:f>NOT(ISERROR(SEARCH($K$73,Z25)))</xm:f>
            <xm:f>$K$73</xm:f>
            <x14:dxf>
              <fill>
                <patternFill>
                  <bgColor rgb="FFFF0000"/>
                </patternFill>
              </fill>
            </x14:dxf>
          </x14:cfRule>
          <x14:cfRule type="containsText" priority="592" operator="containsText" id="{D8394B2B-9F0F-44ED-B26C-0DA304794BAB}">
            <xm:f>NOT(ISERROR(SEARCH($K$72,Z25)))</xm:f>
            <xm:f>$K$72</xm:f>
            <x14:dxf>
              <fill>
                <patternFill>
                  <bgColor rgb="FFFFC000"/>
                </patternFill>
              </fill>
            </x14:dxf>
          </x14:cfRule>
          <x14:cfRule type="containsText" priority="593" operator="containsText" id="{BFBC9E8A-9FF3-4F20-9A93-8DAA8506DAAA}">
            <xm:f>NOT(ISERROR(SEARCH($K$71,Z25)))</xm:f>
            <xm:f>$K$71</xm:f>
            <x14:dxf>
              <fill>
                <patternFill>
                  <bgColor rgb="FFFFFF00"/>
                </patternFill>
              </fill>
            </x14:dxf>
          </x14:cfRule>
          <x14:cfRule type="containsText" priority="594" operator="containsText" id="{C821EB43-5FFD-4DE6-A16A-786486697FE6}">
            <xm:f>NOT(ISERROR(SEARCH($K$70,Z25)))</xm:f>
            <xm:f>$K$70</xm:f>
            <x14:dxf>
              <fill>
                <patternFill>
                  <bgColor rgb="FF00B050"/>
                </patternFill>
              </fill>
            </x14:dxf>
          </x14:cfRule>
          <x14:cfRule type="containsText" priority="595" operator="containsText" id="{AB2C30FD-70B5-469A-9698-FFA6992C55BA}">
            <xm:f>NOT(ISERROR(SEARCH($K$69,Z25)))</xm:f>
            <xm:f>$K$69</xm:f>
            <x14:dxf>
              <fill>
                <patternFill>
                  <bgColor rgb="FF92D050"/>
                </patternFill>
              </fill>
            </x14:dxf>
          </x14:cfRule>
          <xm:sqref>Z25</xm:sqref>
        </x14:conditionalFormatting>
        <x14:conditionalFormatting xmlns:xm="http://schemas.microsoft.com/office/excel/2006/main">
          <x14:cfRule type="containsText" priority="586" operator="containsText" id="{4689EDD4-440A-460A-B1C3-299EB98628B2}">
            <xm:f>NOT(ISERROR(SEARCH($K$73,Z24)))</xm:f>
            <xm:f>$K$73</xm:f>
            <x14:dxf>
              <fill>
                <patternFill>
                  <bgColor rgb="FFFF0000"/>
                </patternFill>
              </fill>
            </x14:dxf>
          </x14:cfRule>
          <x14:cfRule type="containsText" priority="587" operator="containsText" id="{A76E3051-977D-4CE8-99E1-6D3A79B83C92}">
            <xm:f>NOT(ISERROR(SEARCH($K$72,Z24)))</xm:f>
            <xm:f>$K$72</xm:f>
            <x14:dxf>
              <fill>
                <patternFill>
                  <bgColor rgb="FFFFC000"/>
                </patternFill>
              </fill>
            </x14:dxf>
          </x14:cfRule>
          <x14:cfRule type="containsText" priority="588" operator="containsText" id="{3EEE07B5-AC26-4B17-9FB1-C9060780F29C}">
            <xm:f>NOT(ISERROR(SEARCH($K$71,Z24)))</xm:f>
            <xm:f>$K$71</xm:f>
            <x14:dxf>
              <fill>
                <patternFill>
                  <bgColor rgb="FFFFFF00"/>
                </patternFill>
              </fill>
            </x14:dxf>
          </x14:cfRule>
          <x14:cfRule type="containsText" priority="589" operator="containsText" id="{AE592515-C6B5-4C90-BDF3-E7F04DBE798F}">
            <xm:f>NOT(ISERROR(SEARCH($K$70,Z24)))</xm:f>
            <xm:f>$K$70</xm:f>
            <x14:dxf>
              <fill>
                <patternFill>
                  <bgColor rgb="FF00B050"/>
                </patternFill>
              </fill>
            </x14:dxf>
          </x14:cfRule>
          <x14:cfRule type="containsText" priority="590" operator="containsText" id="{B449BCC6-5E71-4CB3-8287-FE893799FB80}">
            <xm:f>NOT(ISERROR(SEARCH($K$69,Z24)))</xm:f>
            <xm:f>$K$69</xm:f>
            <x14:dxf>
              <fill>
                <patternFill>
                  <bgColor rgb="FF92D050"/>
                </patternFill>
              </fill>
            </x14:dxf>
          </x14:cfRule>
          <xm:sqref>Z24</xm:sqref>
        </x14:conditionalFormatting>
        <x14:conditionalFormatting xmlns:xm="http://schemas.microsoft.com/office/excel/2006/main">
          <x14:cfRule type="containsText" priority="581" operator="containsText" id="{264B851B-E9ED-47C1-97D6-EA9ED7BB9CD4}">
            <xm:f>NOT(ISERROR(SEARCH($K$73,Z26)))</xm:f>
            <xm:f>$K$73</xm:f>
            <x14:dxf>
              <fill>
                <patternFill>
                  <bgColor rgb="FFFF0000"/>
                </patternFill>
              </fill>
            </x14:dxf>
          </x14:cfRule>
          <x14:cfRule type="containsText" priority="582" operator="containsText" id="{CF31D8A1-E85E-4A00-A4A5-52DDD4EF7683}">
            <xm:f>NOT(ISERROR(SEARCH($K$72,Z26)))</xm:f>
            <xm:f>$K$72</xm:f>
            <x14:dxf>
              <fill>
                <patternFill>
                  <bgColor rgb="FFFFC000"/>
                </patternFill>
              </fill>
            </x14:dxf>
          </x14:cfRule>
          <x14:cfRule type="containsText" priority="583" operator="containsText" id="{BFCC77AA-6A72-4634-936C-9EC421301069}">
            <xm:f>NOT(ISERROR(SEARCH($K$71,Z26)))</xm:f>
            <xm:f>$K$71</xm:f>
            <x14:dxf>
              <fill>
                <patternFill>
                  <bgColor rgb="FFFFFF00"/>
                </patternFill>
              </fill>
            </x14:dxf>
          </x14:cfRule>
          <x14:cfRule type="containsText" priority="584" operator="containsText" id="{8F20D6D3-1DEF-4332-B408-79BFAF0BC0A7}">
            <xm:f>NOT(ISERROR(SEARCH($K$70,Z26)))</xm:f>
            <xm:f>$K$70</xm:f>
            <x14:dxf>
              <fill>
                <patternFill>
                  <bgColor rgb="FF00B050"/>
                </patternFill>
              </fill>
            </x14:dxf>
          </x14:cfRule>
          <x14:cfRule type="containsText" priority="585" operator="containsText" id="{A7053DD4-32EA-47F1-92E5-3E29BED7A5D4}">
            <xm:f>NOT(ISERROR(SEARCH($K$69,Z26)))</xm:f>
            <xm:f>$K$69</xm:f>
            <x14:dxf>
              <fill>
                <patternFill>
                  <bgColor rgb="FF92D050"/>
                </patternFill>
              </fill>
            </x14:dxf>
          </x14:cfRule>
          <xm:sqref>Z26</xm:sqref>
        </x14:conditionalFormatting>
        <x14:conditionalFormatting xmlns:xm="http://schemas.microsoft.com/office/excel/2006/main">
          <x14:cfRule type="containsText" priority="576" operator="containsText" id="{078A3A99-A820-494D-A202-5DE96541B733}">
            <xm:f>NOT(ISERROR(SEARCH($K$73,Z27)))</xm:f>
            <xm:f>$K$73</xm:f>
            <x14:dxf>
              <fill>
                <patternFill>
                  <bgColor rgb="FFFF0000"/>
                </patternFill>
              </fill>
            </x14:dxf>
          </x14:cfRule>
          <x14:cfRule type="containsText" priority="577" operator="containsText" id="{B71088F4-9C65-406A-A540-6F78FA5A9D0A}">
            <xm:f>NOT(ISERROR(SEARCH($K$72,Z27)))</xm:f>
            <xm:f>$K$72</xm:f>
            <x14:dxf>
              <fill>
                <patternFill>
                  <bgColor rgb="FFFFC000"/>
                </patternFill>
              </fill>
            </x14:dxf>
          </x14:cfRule>
          <x14:cfRule type="containsText" priority="578" operator="containsText" id="{7598A0A5-CF19-4CEC-A511-FFB54DA78B31}">
            <xm:f>NOT(ISERROR(SEARCH($K$71,Z27)))</xm:f>
            <xm:f>$K$71</xm:f>
            <x14:dxf>
              <fill>
                <patternFill>
                  <bgColor rgb="FFFFFF00"/>
                </patternFill>
              </fill>
            </x14:dxf>
          </x14:cfRule>
          <x14:cfRule type="containsText" priority="579" operator="containsText" id="{E9D86C13-0B4C-46E8-8E62-EE2389FA594F}">
            <xm:f>NOT(ISERROR(SEARCH($K$70,Z27)))</xm:f>
            <xm:f>$K$70</xm:f>
            <x14:dxf>
              <fill>
                <patternFill>
                  <bgColor rgb="FF00B050"/>
                </patternFill>
              </fill>
            </x14:dxf>
          </x14:cfRule>
          <x14:cfRule type="containsText" priority="580" operator="containsText" id="{2A6A1CAC-45F9-4C49-B308-070851ED8152}">
            <xm:f>NOT(ISERROR(SEARCH($K$69,Z27)))</xm:f>
            <xm:f>$K$69</xm:f>
            <x14:dxf>
              <fill>
                <patternFill>
                  <bgColor rgb="FF92D050"/>
                </patternFill>
              </fill>
            </x14:dxf>
          </x14:cfRule>
          <xm:sqref>Z27</xm:sqref>
        </x14:conditionalFormatting>
        <x14:conditionalFormatting xmlns:xm="http://schemas.microsoft.com/office/excel/2006/main">
          <x14:cfRule type="containsText" priority="571" operator="containsText" id="{98B7FC0D-776E-4F56-87C2-CBCF2FDD5ECD}">
            <xm:f>NOT(ISERROR(SEARCH($K$73,Z28)))</xm:f>
            <xm:f>$K$73</xm:f>
            <x14:dxf>
              <fill>
                <patternFill>
                  <bgColor rgb="FFFF0000"/>
                </patternFill>
              </fill>
            </x14:dxf>
          </x14:cfRule>
          <x14:cfRule type="containsText" priority="572" operator="containsText" id="{B7046F31-C857-4660-9487-596E4E590E9F}">
            <xm:f>NOT(ISERROR(SEARCH($K$72,Z28)))</xm:f>
            <xm:f>$K$72</xm:f>
            <x14:dxf>
              <fill>
                <patternFill>
                  <bgColor rgb="FFFFC000"/>
                </patternFill>
              </fill>
            </x14:dxf>
          </x14:cfRule>
          <x14:cfRule type="containsText" priority="573" operator="containsText" id="{41FC4DDF-B546-444B-8428-C84C815F64F7}">
            <xm:f>NOT(ISERROR(SEARCH($K$71,Z28)))</xm:f>
            <xm:f>$K$71</xm:f>
            <x14:dxf>
              <fill>
                <patternFill>
                  <bgColor rgb="FFFFFF00"/>
                </patternFill>
              </fill>
            </x14:dxf>
          </x14:cfRule>
          <x14:cfRule type="containsText" priority="574" operator="containsText" id="{A27C234E-D0CA-4CAC-8025-828B89498631}">
            <xm:f>NOT(ISERROR(SEARCH($K$70,Z28)))</xm:f>
            <xm:f>$K$70</xm:f>
            <x14:dxf>
              <fill>
                <patternFill>
                  <bgColor rgb="FF00B050"/>
                </patternFill>
              </fill>
            </x14:dxf>
          </x14:cfRule>
          <x14:cfRule type="containsText" priority="575" operator="containsText" id="{D54D0058-02D6-42C3-A231-E3D47D455522}">
            <xm:f>NOT(ISERROR(SEARCH($K$69,Z28)))</xm:f>
            <xm:f>$K$69</xm:f>
            <x14:dxf>
              <fill>
                <patternFill>
                  <bgColor rgb="FF92D050"/>
                </patternFill>
              </fill>
            </x14:dxf>
          </x14:cfRule>
          <xm:sqref>Z28</xm:sqref>
        </x14:conditionalFormatting>
        <x14:conditionalFormatting xmlns:xm="http://schemas.microsoft.com/office/excel/2006/main">
          <x14:cfRule type="containsText" priority="566" operator="containsText" id="{49FB1FBF-3A0A-469F-9384-964F5953C07F}">
            <xm:f>NOT(ISERROR(SEARCH($K$73,Z29)))</xm:f>
            <xm:f>$K$73</xm:f>
            <x14:dxf>
              <fill>
                <patternFill>
                  <bgColor rgb="FFFF0000"/>
                </patternFill>
              </fill>
            </x14:dxf>
          </x14:cfRule>
          <x14:cfRule type="containsText" priority="567" operator="containsText" id="{319EC843-1FE4-474B-BC51-9ADF9CA4C564}">
            <xm:f>NOT(ISERROR(SEARCH($K$72,Z29)))</xm:f>
            <xm:f>$K$72</xm:f>
            <x14:dxf>
              <fill>
                <patternFill>
                  <bgColor rgb="FFFFC000"/>
                </patternFill>
              </fill>
            </x14:dxf>
          </x14:cfRule>
          <x14:cfRule type="containsText" priority="568" operator="containsText" id="{316AF089-81B0-4909-8284-DEFB400A0EFE}">
            <xm:f>NOT(ISERROR(SEARCH($K$71,Z29)))</xm:f>
            <xm:f>$K$71</xm:f>
            <x14:dxf>
              <fill>
                <patternFill>
                  <bgColor rgb="FFFFFF00"/>
                </patternFill>
              </fill>
            </x14:dxf>
          </x14:cfRule>
          <x14:cfRule type="containsText" priority="569" operator="containsText" id="{262D0B83-D5B2-44E5-9870-9D27B067C78A}">
            <xm:f>NOT(ISERROR(SEARCH($K$70,Z29)))</xm:f>
            <xm:f>$K$70</xm:f>
            <x14:dxf>
              <fill>
                <patternFill>
                  <bgColor rgb="FF00B050"/>
                </patternFill>
              </fill>
            </x14:dxf>
          </x14:cfRule>
          <x14:cfRule type="containsText" priority="570" operator="containsText" id="{CAFA9E58-750E-4244-B85D-7A7663A763B0}">
            <xm:f>NOT(ISERROR(SEARCH($K$69,Z29)))</xm:f>
            <xm:f>$K$69</xm:f>
            <x14:dxf>
              <fill>
                <patternFill>
                  <bgColor rgb="FF92D050"/>
                </patternFill>
              </fill>
            </x14:dxf>
          </x14:cfRule>
          <xm:sqref>Z29</xm:sqref>
        </x14:conditionalFormatting>
        <x14:conditionalFormatting xmlns:xm="http://schemas.microsoft.com/office/excel/2006/main">
          <x14:cfRule type="containsText" priority="562" operator="containsText" id="{D8EB9E88-FE1A-4589-B171-687C3A2A4E79}">
            <xm:f>NOT(ISERROR(SEARCH($M$72,AB25)))</xm:f>
            <xm:f>$M$72</xm:f>
            <x14:dxf>
              <fill>
                <patternFill>
                  <bgColor rgb="FFFF0000"/>
                </patternFill>
              </fill>
            </x14:dxf>
          </x14:cfRule>
          <x14:cfRule type="containsText" priority="563" operator="containsText" id="{F1058012-5D74-4853-AEC6-861DAB73A0EE}">
            <xm:f>NOT(ISERROR(SEARCH($M$71,AB25)))</xm:f>
            <xm:f>$M$71</xm:f>
            <x14:dxf>
              <fill>
                <patternFill>
                  <bgColor rgb="FFFFC000"/>
                </patternFill>
              </fill>
            </x14:dxf>
          </x14:cfRule>
          <x14:cfRule type="containsText" priority="564" operator="containsText" id="{C906188E-E0EF-4C5E-A1EE-072D84D0C5B6}">
            <xm:f>NOT(ISERROR(SEARCH($M$70,AB25)))</xm:f>
            <xm:f>$M$70</xm:f>
            <x14:dxf>
              <fill>
                <patternFill>
                  <bgColor rgb="FFFFFF00"/>
                </patternFill>
              </fill>
            </x14:dxf>
          </x14:cfRule>
          <x14:cfRule type="containsText" priority="565" operator="containsText" id="{70024A6D-C759-4E22-910D-E64CDA581321}">
            <xm:f>NOT(ISERROR(SEARCH($M$69,AB25)))</xm:f>
            <xm:f>$M$69</xm:f>
            <x14:dxf>
              <fill>
                <patternFill>
                  <bgColor rgb="FF92D050"/>
                </patternFill>
              </fill>
            </x14:dxf>
          </x14:cfRule>
          <xm:sqref>AB25</xm:sqref>
        </x14:conditionalFormatting>
        <x14:conditionalFormatting xmlns:xm="http://schemas.microsoft.com/office/excel/2006/main">
          <x14:cfRule type="containsText" priority="558" operator="containsText" id="{7CCD351D-4C96-45F1-A833-D28DFA28184F}">
            <xm:f>NOT(ISERROR(SEARCH($M$72,AB26)))</xm:f>
            <xm:f>$M$72</xm:f>
            <x14:dxf>
              <fill>
                <patternFill>
                  <bgColor rgb="FFFF0000"/>
                </patternFill>
              </fill>
            </x14:dxf>
          </x14:cfRule>
          <x14:cfRule type="containsText" priority="559" operator="containsText" id="{2A745EE7-999C-4423-AA45-1CD1D39C15FE}">
            <xm:f>NOT(ISERROR(SEARCH($M$71,AB26)))</xm:f>
            <xm:f>$M$71</xm:f>
            <x14:dxf>
              <fill>
                <patternFill>
                  <bgColor rgb="FFFFC000"/>
                </patternFill>
              </fill>
            </x14:dxf>
          </x14:cfRule>
          <x14:cfRule type="containsText" priority="560" operator="containsText" id="{393BCADC-FFF1-4634-87A0-394C85478611}">
            <xm:f>NOT(ISERROR(SEARCH($M$70,AB26)))</xm:f>
            <xm:f>$M$70</xm:f>
            <x14:dxf>
              <fill>
                <patternFill>
                  <bgColor rgb="FFFFFF00"/>
                </patternFill>
              </fill>
            </x14:dxf>
          </x14:cfRule>
          <x14:cfRule type="containsText" priority="561" operator="containsText" id="{5A353D9F-CD13-435E-A2D5-955D1B2B89E7}">
            <xm:f>NOT(ISERROR(SEARCH($M$69,AB26)))</xm:f>
            <xm:f>$M$69</xm:f>
            <x14:dxf>
              <fill>
                <patternFill>
                  <bgColor rgb="FF92D050"/>
                </patternFill>
              </fill>
            </x14:dxf>
          </x14:cfRule>
          <xm:sqref>AB26</xm:sqref>
        </x14:conditionalFormatting>
        <x14:conditionalFormatting xmlns:xm="http://schemas.microsoft.com/office/excel/2006/main">
          <x14:cfRule type="containsText" priority="554" operator="containsText" id="{07DD1176-EDB6-4DB4-A159-D72325866E36}">
            <xm:f>NOT(ISERROR(SEARCH($M$72,AB27)))</xm:f>
            <xm:f>$M$72</xm:f>
            <x14:dxf>
              <fill>
                <patternFill>
                  <bgColor rgb="FFFF0000"/>
                </patternFill>
              </fill>
            </x14:dxf>
          </x14:cfRule>
          <x14:cfRule type="containsText" priority="555" operator="containsText" id="{72A9DE14-8E6D-41C7-BFB9-470F4178393C}">
            <xm:f>NOT(ISERROR(SEARCH($M$71,AB27)))</xm:f>
            <xm:f>$M$71</xm:f>
            <x14:dxf>
              <fill>
                <patternFill>
                  <bgColor rgb="FFFFC000"/>
                </patternFill>
              </fill>
            </x14:dxf>
          </x14:cfRule>
          <x14:cfRule type="containsText" priority="556" operator="containsText" id="{83736D90-3F43-467F-800C-CB24D8FFF666}">
            <xm:f>NOT(ISERROR(SEARCH($M$70,AB27)))</xm:f>
            <xm:f>$M$70</xm:f>
            <x14:dxf>
              <fill>
                <patternFill>
                  <bgColor rgb="FFFFFF00"/>
                </patternFill>
              </fill>
            </x14:dxf>
          </x14:cfRule>
          <x14:cfRule type="containsText" priority="557" operator="containsText" id="{6C1E10DC-A049-4143-9B68-2DCC5FE45CFF}">
            <xm:f>NOT(ISERROR(SEARCH($M$69,AB27)))</xm:f>
            <xm:f>$M$69</xm:f>
            <x14:dxf>
              <fill>
                <patternFill>
                  <bgColor rgb="FF92D050"/>
                </patternFill>
              </fill>
            </x14:dxf>
          </x14:cfRule>
          <xm:sqref>AB27</xm:sqref>
        </x14:conditionalFormatting>
        <x14:conditionalFormatting xmlns:xm="http://schemas.microsoft.com/office/excel/2006/main">
          <x14:cfRule type="containsText" priority="550" operator="containsText" id="{725721C4-98DE-4321-BCB0-81D2E402E674}">
            <xm:f>NOT(ISERROR(SEARCH($M$72,AB28)))</xm:f>
            <xm:f>$M$72</xm:f>
            <x14:dxf>
              <fill>
                <patternFill>
                  <bgColor rgb="FFFF0000"/>
                </patternFill>
              </fill>
            </x14:dxf>
          </x14:cfRule>
          <x14:cfRule type="containsText" priority="551" operator="containsText" id="{BF6B3FE5-589A-4A30-8078-F4CF1E17C073}">
            <xm:f>NOT(ISERROR(SEARCH($M$71,AB28)))</xm:f>
            <xm:f>$M$71</xm:f>
            <x14:dxf>
              <fill>
                <patternFill>
                  <bgColor rgb="FFFFC000"/>
                </patternFill>
              </fill>
            </x14:dxf>
          </x14:cfRule>
          <x14:cfRule type="containsText" priority="552" operator="containsText" id="{1B743882-52C5-47D8-96B8-71204E81BA96}">
            <xm:f>NOT(ISERROR(SEARCH($M$70,AB28)))</xm:f>
            <xm:f>$M$70</xm:f>
            <x14:dxf>
              <fill>
                <patternFill>
                  <bgColor rgb="FFFFFF00"/>
                </patternFill>
              </fill>
            </x14:dxf>
          </x14:cfRule>
          <x14:cfRule type="containsText" priority="553" operator="containsText" id="{CB9FA6E3-ADDF-43A2-9223-B31AA2A8A35C}">
            <xm:f>NOT(ISERROR(SEARCH($M$69,AB28)))</xm:f>
            <xm:f>$M$69</xm:f>
            <x14:dxf>
              <fill>
                <patternFill>
                  <bgColor rgb="FF92D050"/>
                </patternFill>
              </fill>
            </x14:dxf>
          </x14:cfRule>
          <xm:sqref>AB28</xm:sqref>
        </x14:conditionalFormatting>
        <x14:conditionalFormatting xmlns:xm="http://schemas.microsoft.com/office/excel/2006/main">
          <x14:cfRule type="containsText" priority="546" operator="containsText" id="{1F305A71-9890-474C-A547-9DBC948DDF04}">
            <xm:f>NOT(ISERROR(SEARCH($M$72,AB29)))</xm:f>
            <xm:f>$M$72</xm:f>
            <x14:dxf>
              <fill>
                <patternFill>
                  <bgColor rgb="FFFF0000"/>
                </patternFill>
              </fill>
            </x14:dxf>
          </x14:cfRule>
          <x14:cfRule type="containsText" priority="547" operator="containsText" id="{9677A8E3-6517-48CC-9914-C889A25B7883}">
            <xm:f>NOT(ISERROR(SEARCH($M$71,AB29)))</xm:f>
            <xm:f>$M$71</xm:f>
            <x14:dxf>
              <fill>
                <patternFill>
                  <bgColor rgb="FFFFC000"/>
                </patternFill>
              </fill>
            </x14:dxf>
          </x14:cfRule>
          <x14:cfRule type="containsText" priority="548" operator="containsText" id="{12232EF9-EE8C-4B6C-A583-60412808BE55}">
            <xm:f>NOT(ISERROR(SEARCH($M$70,AB29)))</xm:f>
            <xm:f>$M$70</xm:f>
            <x14:dxf>
              <fill>
                <patternFill>
                  <bgColor rgb="FFFFFF00"/>
                </patternFill>
              </fill>
            </x14:dxf>
          </x14:cfRule>
          <x14:cfRule type="containsText" priority="549" operator="containsText" id="{99ED33ED-CC97-4D54-B5C1-256DF868B65B}">
            <xm:f>NOT(ISERROR(SEARCH($M$69,AB29)))</xm:f>
            <xm:f>$M$69</xm:f>
            <x14:dxf>
              <fill>
                <patternFill>
                  <bgColor rgb="FF92D050"/>
                </patternFill>
              </fill>
            </x14:dxf>
          </x14:cfRule>
          <xm:sqref>AB29</xm:sqref>
        </x14:conditionalFormatting>
        <x14:conditionalFormatting xmlns:xm="http://schemas.microsoft.com/office/excel/2006/main">
          <x14:cfRule type="containsText" priority="538" operator="containsText" id="{C1A46977-FC83-4294-8ECA-816C4B0E3ECA}">
            <xm:f>NOT(ISERROR(SEARCH($I$69,X30)))</xm:f>
            <xm:f>$I$69</xm:f>
            <x14:dxf>
              <fill>
                <patternFill>
                  <fgColor rgb="FF92D050"/>
                  <bgColor rgb="FF92D050"/>
                </patternFill>
              </fill>
            </x14:dxf>
          </x14:cfRule>
          <x14:cfRule type="containsText" priority="539" operator="containsText" id="{35E1ECBD-0150-4D68-B816-FD30EEA363BF}">
            <xm:f>NOT(ISERROR(SEARCH($I$70,X30)))</xm:f>
            <xm:f>$I$70</xm:f>
            <x14:dxf>
              <fill>
                <patternFill>
                  <bgColor rgb="FF00B050"/>
                </patternFill>
              </fill>
            </x14:dxf>
          </x14:cfRule>
          <x14:cfRule type="containsText" priority="540" operator="containsText" id="{C5E671F6-CDFE-49A1-9518-B452AE7D2CF7}">
            <xm:f>NOT(ISERROR(SEARCH($I$73,X30)))</xm:f>
            <xm:f>$I$73</xm:f>
            <x14:dxf>
              <fill>
                <patternFill>
                  <bgColor rgb="FFFF0000"/>
                </patternFill>
              </fill>
            </x14:dxf>
          </x14:cfRule>
          <x14:cfRule type="containsText" priority="541" operator="containsText" id="{39E4BAB4-138A-4EB7-9356-356A2A5D05C2}">
            <xm:f>NOT(ISERROR(SEARCH($I$72,X30)))</xm:f>
            <xm:f>$I$72</xm:f>
            <x14:dxf>
              <fill>
                <patternFill>
                  <fgColor rgb="FFFFC000"/>
                  <bgColor rgb="FFFFC000"/>
                </patternFill>
              </fill>
            </x14:dxf>
          </x14:cfRule>
          <x14:cfRule type="containsText" priority="542" operator="containsText" id="{02F17875-AF28-42B4-9284-95F617DA2EF1}">
            <xm:f>NOT(ISERROR(SEARCH($I$71,X30)))</xm:f>
            <xm:f>$I$71</xm:f>
            <x14:dxf>
              <fill>
                <patternFill>
                  <fgColor rgb="FFFFFF00"/>
                  <bgColor rgb="FFFFFF00"/>
                </patternFill>
              </fill>
            </x14:dxf>
          </x14:cfRule>
          <x14:cfRule type="containsText" priority="543" operator="containsText" id="{9A1D9E27-075E-4693-B314-D84BF9C56AB8}">
            <xm:f>NOT(ISERROR(SEARCH($I$70,X30)))</xm:f>
            <xm:f>$I$70</xm:f>
            <x14:dxf>
              <fill>
                <patternFill>
                  <bgColor theme="0" tint="-0.14996795556505021"/>
                </patternFill>
              </fill>
            </x14:dxf>
          </x14:cfRule>
          <x14:cfRule type="cellIs" priority="544" operator="equal" id="{77748DF6-6251-4007-9AF9-A98FF6934CE8}">
            <xm:f>'https://solidarias-my.sharepoint.com/personal/marisol_viveros_uaeos_gov_co/Documents/Varios/Planes integrados 2022/[MAPA_RIESGOS_UAEOS_2022.xlsx]Tabla probabiidad'!#REF!</xm:f>
            <x14:dxf>
              <fill>
                <patternFill>
                  <fgColor theme="6"/>
                </patternFill>
              </fill>
            </x14:dxf>
          </x14:cfRule>
          <x14:cfRule type="cellIs" priority="545" operator="equal" id="{FF7DE245-6369-4FC0-8E5D-1A8A254C2BAF}">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X30</xm:sqref>
        </x14:conditionalFormatting>
        <x14:conditionalFormatting xmlns:xm="http://schemas.microsoft.com/office/excel/2006/main">
          <x14:cfRule type="containsText" priority="533" operator="containsText" id="{F76A0180-2DC7-4A5F-A2D9-6B09E2C7C553}">
            <xm:f>NOT(ISERROR(SEARCH($K$73,Z30)))</xm:f>
            <xm:f>$K$73</xm:f>
            <x14:dxf>
              <fill>
                <patternFill>
                  <bgColor rgb="FFFF0000"/>
                </patternFill>
              </fill>
            </x14:dxf>
          </x14:cfRule>
          <x14:cfRule type="containsText" priority="534" operator="containsText" id="{C4BA7E46-7CBF-468D-BDC1-124FA595435E}">
            <xm:f>NOT(ISERROR(SEARCH($K$72,Z30)))</xm:f>
            <xm:f>$K$72</xm:f>
            <x14:dxf>
              <fill>
                <patternFill>
                  <bgColor rgb="FFFFC000"/>
                </patternFill>
              </fill>
            </x14:dxf>
          </x14:cfRule>
          <x14:cfRule type="containsText" priority="535" operator="containsText" id="{10A7C597-C9E3-4315-B1F8-B09397B107F9}">
            <xm:f>NOT(ISERROR(SEARCH($K$71,Z30)))</xm:f>
            <xm:f>$K$71</xm:f>
            <x14:dxf>
              <fill>
                <patternFill>
                  <bgColor rgb="FFFFFF00"/>
                </patternFill>
              </fill>
            </x14:dxf>
          </x14:cfRule>
          <x14:cfRule type="containsText" priority="536" operator="containsText" id="{49AB3F4B-A9D7-4C7F-88A1-049020D68F33}">
            <xm:f>NOT(ISERROR(SEARCH($K$70,Z30)))</xm:f>
            <xm:f>$K$70</xm:f>
            <x14:dxf>
              <fill>
                <patternFill>
                  <bgColor rgb="FF00B050"/>
                </patternFill>
              </fill>
            </x14:dxf>
          </x14:cfRule>
          <x14:cfRule type="containsText" priority="537" operator="containsText" id="{3996A6E6-541B-4A10-AF96-EAC68AE58C71}">
            <xm:f>NOT(ISERROR(SEARCH($K$69,Z30)))</xm:f>
            <xm:f>$K$69</xm:f>
            <x14:dxf>
              <fill>
                <patternFill>
                  <bgColor rgb="FF92D050"/>
                </patternFill>
              </fill>
            </x14:dxf>
          </x14:cfRule>
          <xm:sqref>Z30</xm:sqref>
        </x14:conditionalFormatting>
        <x14:conditionalFormatting xmlns:xm="http://schemas.microsoft.com/office/excel/2006/main">
          <x14:cfRule type="containsText" priority="529" operator="containsText" id="{00975DBE-A45B-41AA-8826-A91B638875C6}">
            <xm:f>NOT(ISERROR(SEARCH($M$72,AB30)))</xm:f>
            <xm:f>$M$72</xm:f>
            <x14:dxf>
              <fill>
                <patternFill>
                  <bgColor rgb="FFFF0000"/>
                </patternFill>
              </fill>
            </x14:dxf>
          </x14:cfRule>
          <x14:cfRule type="containsText" priority="530" operator="containsText" id="{38843BCE-986F-48FB-88E3-2CFD34CB1C8F}">
            <xm:f>NOT(ISERROR(SEARCH($M$71,AB30)))</xm:f>
            <xm:f>$M$71</xm:f>
            <x14:dxf>
              <fill>
                <patternFill>
                  <bgColor rgb="FFFFC000"/>
                </patternFill>
              </fill>
            </x14:dxf>
          </x14:cfRule>
          <x14:cfRule type="containsText" priority="531" operator="containsText" id="{A529AAFF-B7B0-45AB-8664-96D1FA455855}">
            <xm:f>NOT(ISERROR(SEARCH($M$70,AB30)))</xm:f>
            <xm:f>$M$70</xm:f>
            <x14:dxf>
              <fill>
                <patternFill>
                  <bgColor rgb="FFFFFF00"/>
                </patternFill>
              </fill>
            </x14:dxf>
          </x14:cfRule>
          <x14:cfRule type="containsText" priority="532" operator="containsText" id="{76B01E0A-E201-4709-9608-9BD81D95B12F}">
            <xm:f>NOT(ISERROR(SEARCH($M$69,AB30)))</xm:f>
            <xm:f>$M$69</xm:f>
            <x14:dxf>
              <fill>
                <patternFill>
                  <bgColor rgb="FF92D050"/>
                </patternFill>
              </fill>
            </x14:dxf>
          </x14:cfRule>
          <xm:sqref>AB30</xm:sqref>
        </x14:conditionalFormatting>
        <x14:conditionalFormatting xmlns:xm="http://schemas.microsoft.com/office/excel/2006/main">
          <x14:cfRule type="containsText" priority="524" operator="containsText" id="{6D648E87-53CD-4780-A3C2-15A4F4DBA50E}">
            <xm:f>NOT(ISERROR(SEARCH($K$73,Z31)))</xm:f>
            <xm:f>$K$73</xm:f>
            <x14:dxf>
              <fill>
                <patternFill>
                  <bgColor rgb="FFFF0000"/>
                </patternFill>
              </fill>
            </x14:dxf>
          </x14:cfRule>
          <x14:cfRule type="containsText" priority="525" operator="containsText" id="{A1924E4E-017F-4F64-9E76-893EFB50C79A}">
            <xm:f>NOT(ISERROR(SEARCH($K$72,Z31)))</xm:f>
            <xm:f>$K$72</xm:f>
            <x14:dxf>
              <fill>
                <patternFill>
                  <bgColor rgb="FFFFC000"/>
                </patternFill>
              </fill>
            </x14:dxf>
          </x14:cfRule>
          <x14:cfRule type="containsText" priority="526" operator="containsText" id="{03F6CCE7-ED56-4942-A2E1-E3D99A9469FF}">
            <xm:f>NOT(ISERROR(SEARCH($K$71,Z31)))</xm:f>
            <xm:f>$K$71</xm:f>
            <x14:dxf>
              <fill>
                <patternFill>
                  <bgColor rgb="FFFFFF00"/>
                </patternFill>
              </fill>
            </x14:dxf>
          </x14:cfRule>
          <x14:cfRule type="containsText" priority="527" operator="containsText" id="{F67353B6-3831-4DCD-8E49-69958528F603}">
            <xm:f>NOT(ISERROR(SEARCH($K$70,Z31)))</xm:f>
            <xm:f>$K$70</xm:f>
            <x14:dxf>
              <fill>
                <patternFill>
                  <bgColor rgb="FF00B050"/>
                </patternFill>
              </fill>
            </x14:dxf>
          </x14:cfRule>
          <x14:cfRule type="containsText" priority="528" operator="containsText" id="{12A83FE6-7644-432A-9C94-904DFA4257EB}">
            <xm:f>NOT(ISERROR(SEARCH($K$69,Z31)))</xm:f>
            <xm:f>$K$69</xm:f>
            <x14:dxf>
              <fill>
                <patternFill>
                  <bgColor rgb="FF92D050"/>
                </patternFill>
              </fill>
            </x14:dxf>
          </x14:cfRule>
          <xm:sqref>Z31:Z32</xm:sqref>
        </x14:conditionalFormatting>
        <x14:conditionalFormatting xmlns:xm="http://schemas.microsoft.com/office/excel/2006/main">
          <x14:cfRule type="containsText" priority="520" operator="containsText" id="{D8696B6C-7630-40E3-ACE1-F1DD7F854D0F}">
            <xm:f>NOT(ISERROR(SEARCH($M$72,AB31)))</xm:f>
            <xm:f>$M$72</xm:f>
            <x14:dxf>
              <fill>
                <patternFill>
                  <bgColor rgb="FFFF0000"/>
                </patternFill>
              </fill>
            </x14:dxf>
          </x14:cfRule>
          <x14:cfRule type="containsText" priority="521" operator="containsText" id="{ED6DBAA3-B19B-4F52-9C75-007602CCFF21}">
            <xm:f>NOT(ISERROR(SEARCH($M$71,AB31)))</xm:f>
            <xm:f>$M$71</xm:f>
            <x14:dxf>
              <fill>
                <patternFill>
                  <bgColor rgb="FFFFC000"/>
                </patternFill>
              </fill>
            </x14:dxf>
          </x14:cfRule>
          <x14:cfRule type="containsText" priority="522" operator="containsText" id="{1EE7798F-126A-439F-8B67-185594FA2291}">
            <xm:f>NOT(ISERROR(SEARCH($M$70,AB31)))</xm:f>
            <xm:f>$M$70</xm:f>
            <x14:dxf>
              <fill>
                <patternFill>
                  <bgColor rgb="FFFFFF00"/>
                </patternFill>
              </fill>
            </x14:dxf>
          </x14:cfRule>
          <x14:cfRule type="containsText" priority="523" operator="containsText" id="{286108ED-E5C0-4E8C-B698-FCD4E9141F87}">
            <xm:f>NOT(ISERROR(SEARCH($M$69,AB31)))</xm:f>
            <xm:f>$M$69</xm:f>
            <x14:dxf>
              <fill>
                <patternFill>
                  <bgColor rgb="FF92D050"/>
                </patternFill>
              </fill>
            </x14:dxf>
          </x14:cfRule>
          <xm:sqref>AB31:AB32</xm:sqref>
        </x14:conditionalFormatting>
        <x14:conditionalFormatting xmlns:xm="http://schemas.microsoft.com/office/excel/2006/main">
          <x14:cfRule type="containsText" priority="515" operator="containsText" id="{2FC0D3AA-C890-403E-B8C5-C35D2B8E2384}">
            <xm:f>NOT(ISERROR(SEARCH($K$73,Z33)))</xm:f>
            <xm:f>$K$73</xm:f>
            <x14:dxf>
              <fill>
                <patternFill>
                  <bgColor rgb="FFFF0000"/>
                </patternFill>
              </fill>
            </x14:dxf>
          </x14:cfRule>
          <x14:cfRule type="containsText" priority="516" operator="containsText" id="{49A777ED-B903-4FFB-AC3D-4EFEBA9BF30D}">
            <xm:f>NOT(ISERROR(SEARCH($K$72,Z33)))</xm:f>
            <xm:f>$K$72</xm:f>
            <x14:dxf>
              <fill>
                <patternFill>
                  <bgColor rgb="FFFFC000"/>
                </patternFill>
              </fill>
            </x14:dxf>
          </x14:cfRule>
          <x14:cfRule type="containsText" priority="517" operator="containsText" id="{01A0B141-3658-4ADF-B503-02E1F80CB202}">
            <xm:f>NOT(ISERROR(SEARCH($K$71,Z33)))</xm:f>
            <xm:f>$K$71</xm:f>
            <x14:dxf>
              <fill>
                <patternFill>
                  <bgColor rgb="FFFFFF00"/>
                </patternFill>
              </fill>
            </x14:dxf>
          </x14:cfRule>
          <x14:cfRule type="containsText" priority="518" operator="containsText" id="{E7A51912-CC92-42F4-84BF-E4851B672C15}">
            <xm:f>NOT(ISERROR(SEARCH($K$70,Z33)))</xm:f>
            <xm:f>$K$70</xm:f>
            <x14:dxf>
              <fill>
                <patternFill>
                  <bgColor rgb="FF00B050"/>
                </patternFill>
              </fill>
            </x14:dxf>
          </x14:cfRule>
          <x14:cfRule type="containsText" priority="519" operator="containsText" id="{CC0B244C-5035-4D72-8877-F5C2ED60DB5D}">
            <xm:f>NOT(ISERROR(SEARCH($K$69,Z33)))</xm:f>
            <xm:f>$K$69</xm:f>
            <x14:dxf>
              <fill>
                <patternFill>
                  <bgColor rgb="FF92D050"/>
                </patternFill>
              </fill>
            </x14:dxf>
          </x14:cfRule>
          <xm:sqref>Z33</xm:sqref>
        </x14:conditionalFormatting>
        <x14:conditionalFormatting xmlns:xm="http://schemas.microsoft.com/office/excel/2006/main">
          <x14:cfRule type="containsText" priority="510" operator="containsText" id="{D31C75D7-BE40-4849-AB43-5D9BCC360ABC}">
            <xm:f>NOT(ISERROR(SEARCH($K$73,Z34)))</xm:f>
            <xm:f>$K$73</xm:f>
            <x14:dxf>
              <fill>
                <patternFill>
                  <bgColor rgb="FFFF0000"/>
                </patternFill>
              </fill>
            </x14:dxf>
          </x14:cfRule>
          <x14:cfRule type="containsText" priority="511" operator="containsText" id="{32075EEF-70BD-47BD-95AC-00A9D172AA37}">
            <xm:f>NOT(ISERROR(SEARCH($K$72,Z34)))</xm:f>
            <xm:f>$K$72</xm:f>
            <x14:dxf>
              <fill>
                <patternFill>
                  <bgColor rgb="FFFFC000"/>
                </patternFill>
              </fill>
            </x14:dxf>
          </x14:cfRule>
          <x14:cfRule type="containsText" priority="512" operator="containsText" id="{724008B5-E7BD-499B-ABD2-A0D1AE7AC958}">
            <xm:f>NOT(ISERROR(SEARCH($K$71,Z34)))</xm:f>
            <xm:f>$K$71</xm:f>
            <x14:dxf>
              <fill>
                <patternFill>
                  <bgColor rgb="FFFFFF00"/>
                </patternFill>
              </fill>
            </x14:dxf>
          </x14:cfRule>
          <x14:cfRule type="containsText" priority="513" operator="containsText" id="{81863EAA-3748-4002-A526-DD49572588E6}">
            <xm:f>NOT(ISERROR(SEARCH($K$70,Z34)))</xm:f>
            <xm:f>$K$70</xm:f>
            <x14:dxf>
              <fill>
                <patternFill>
                  <bgColor rgb="FF00B050"/>
                </patternFill>
              </fill>
            </x14:dxf>
          </x14:cfRule>
          <x14:cfRule type="containsText" priority="514" operator="containsText" id="{6EFDF68D-5EC6-4422-B961-2D36253006CA}">
            <xm:f>NOT(ISERROR(SEARCH($K$69,Z34)))</xm:f>
            <xm:f>$K$69</xm:f>
            <x14:dxf>
              <fill>
                <patternFill>
                  <bgColor rgb="FF92D050"/>
                </patternFill>
              </fill>
            </x14:dxf>
          </x14:cfRule>
          <xm:sqref>Z34</xm:sqref>
        </x14:conditionalFormatting>
        <x14:conditionalFormatting xmlns:xm="http://schemas.microsoft.com/office/excel/2006/main">
          <x14:cfRule type="containsText" priority="505" operator="containsText" id="{EE76CBBB-B719-4B3A-AB83-237433568D4A}">
            <xm:f>NOT(ISERROR(SEARCH($K$73,Z35)))</xm:f>
            <xm:f>$K$73</xm:f>
            <x14:dxf>
              <fill>
                <patternFill>
                  <bgColor rgb="FFFF0000"/>
                </patternFill>
              </fill>
            </x14:dxf>
          </x14:cfRule>
          <x14:cfRule type="containsText" priority="506" operator="containsText" id="{5DEBDD99-0880-4552-877B-BF375E5A1F80}">
            <xm:f>NOT(ISERROR(SEARCH($K$72,Z35)))</xm:f>
            <xm:f>$K$72</xm:f>
            <x14:dxf>
              <fill>
                <patternFill>
                  <bgColor rgb="FFFFC000"/>
                </patternFill>
              </fill>
            </x14:dxf>
          </x14:cfRule>
          <x14:cfRule type="containsText" priority="507" operator="containsText" id="{A00843C9-F401-42AB-9EFB-A4E0DD8124C6}">
            <xm:f>NOT(ISERROR(SEARCH($K$71,Z35)))</xm:f>
            <xm:f>$K$71</xm:f>
            <x14:dxf>
              <fill>
                <patternFill>
                  <bgColor rgb="FFFFFF00"/>
                </patternFill>
              </fill>
            </x14:dxf>
          </x14:cfRule>
          <x14:cfRule type="containsText" priority="508" operator="containsText" id="{48D63A6B-6E3C-4082-8295-8CD2EA363F0A}">
            <xm:f>NOT(ISERROR(SEARCH($K$70,Z35)))</xm:f>
            <xm:f>$K$70</xm:f>
            <x14:dxf>
              <fill>
                <patternFill>
                  <bgColor rgb="FF00B050"/>
                </patternFill>
              </fill>
            </x14:dxf>
          </x14:cfRule>
          <x14:cfRule type="containsText" priority="509" operator="containsText" id="{E629B5A1-A9DE-4483-ABEE-D2F44F28499A}">
            <xm:f>NOT(ISERROR(SEARCH($K$69,Z35)))</xm:f>
            <xm:f>$K$69</xm:f>
            <x14:dxf>
              <fill>
                <patternFill>
                  <bgColor rgb="FF92D050"/>
                </patternFill>
              </fill>
            </x14:dxf>
          </x14:cfRule>
          <xm:sqref>Z35:Z36</xm:sqref>
        </x14:conditionalFormatting>
        <x14:conditionalFormatting xmlns:xm="http://schemas.microsoft.com/office/excel/2006/main">
          <x14:cfRule type="containsText" priority="501" operator="containsText" id="{D820EB5A-6D6A-4495-9C2A-925B8A30B973}">
            <xm:f>NOT(ISERROR(SEARCH($M$72,AB33)))</xm:f>
            <xm:f>$M$72</xm:f>
            <x14:dxf>
              <fill>
                <patternFill>
                  <bgColor rgb="FFFF0000"/>
                </patternFill>
              </fill>
            </x14:dxf>
          </x14:cfRule>
          <x14:cfRule type="containsText" priority="502" operator="containsText" id="{D35663DB-BFDC-403D-A103-FBF4856F2B69}">
            <xm:f>NOT(ISERROR(SEARCH($M$71,AB33)))</xm:f>
            <xm:f>$M$71</xm:f>
            <x14:dxf>
              <fill>
                <patternFill>
                  <bgColor rgb="FFFFC000"/>
                </patternFill>
              </fill>
            </x14:dxf>
          </x14:cfRule>
          <x14:cfRule type="containsText" priority="503" operator="containsText" id="{E2655FBE-5BE8-4410-B48E-5BAA6B05FBB5}">
            <xm:f>NOT(ISERROR(SEARCH($M$70,AB33)))</xm:f>
            <xm:f>$M$70</xm:f>
            <x14:dxf>
              <fill>
                <patternFill>
                  <bgColor rgb="FFFFFF00"/>
                </patternFill>
              </fill>
            </x14:dxf>
          </x14:cfRule>
          <x14:cfRule type="containsText" priority="504" operator="containsText" id="{2762E81D-9AEF-46DD-A7B3-5531C2509B31}">
            <xm:f>NOT(ISERROR(SEARCH($M$69,AB33)))</xm:f>
            <xm:f>$M$69</xm:f>
            <x14:dxf>
              <fill>
                <patternFill>
                  <bgColor rgb="FF92D050"/>
                </patternFill>
              </fill>
            </x14:dxf>
          </x14:cfRule>
          <xm:sqref>AB33</xm:sqref>
        </x14:conditionalFormatting>
        <x14:conditionalFormatting xmlns:xm="http://schemas.microsoft.com/office/excel/2006/main">
          <x14:cfRule type="containsText" priority="497" operator="containsText" id="{23D1096F-48D7-470C-83FA-5C9E54D95DFD}">
            <xm:f>NOT(ISERROR(SEARCH($M$72,AB35)))</xm:f>
            <xm:f>$M$72</xm:f>
            <x14:dxf>
              <fill>
                <patternFill>
                  <bgColor rgb="FFFF0000"/>
                </patternFill>
              </fill>
            </x14:dxf>
          </x14:cfRule>
          <x14:cfRule type="containsText" priority="498" operator="containsText" id="{3549C394-1D59-498D-B53C-990419B4F034}">
            <xm:f>NOT(ISERROR(SEARCH($M$71,AB35)))</xm:f>
            <xm:f>$M$71</xm:f>
            <x14:dxf>
              <fill>
                <patternFill>
                  <bgColor rgb="FFFFC000"/>
                </patternFill>
              </fill>
            </x14:dxf>
          </x14:cfRule>
          <x14:cfRule type="containsText" priority="499" operator="containsText" id="{3A0B8FC4-8C18-4248-9E05-DED3650550AF}">
            <xm:f>NOT(ISERROR(SEARCH($M$70,AB35)))</xm:f>
            <xm:f>$M$70</xm:f>
            <x14:dxf>
              <fill>
                <patternFill>
                  <bgColor rgb="FFFFFF00"/>
                </patternFill>
              </fill>
            </x14:dxf>
          </x14:cfRule>
          <x14:cfRule type="containsText" priority="500" operator="containsText" id="{5A1C35A1-CEB8-4A87-98BE-E2F5C59C530E}">
            <xm:f>NOT(ISERROR(SEARCH($M$69,AB35)))</xm:f>
            <xm:f>$M$69</xm:f>
            <x14:dxf>
              <fill>
                <patternFill>
                  <bgColor rgb="FF92D050"/>
                </patternFill>
              </fill>
            </x14:dxf>
          </x14:cfRule>
          <xm:sqref>AB35</xm:sqref>
        </x14:conditionalFormatting>
        <x14:conditionalFormatting xmlns:xm="http://schemas.microsoft.com/office/excel/2006/main">
          <x14:cfRule type="containsText" priority="493" operator="containsText" id="{30DFCA8D-FF5B-4B5A-9D33-98B2618B6574}">
            <xm:f>NOT(ISERROR(SEARCH($M$72,AB34)))</xm:f>
            <xm:f>$M$72</xm:f>
            <x14:dxf>
              <fill>
                <patternFill>
                  <bgColor rgb="FFFF0000"/>
                </patternFill>
              </fill>
            </x14:dxf>
          </x14:cfRule>
          <x14:cfRule type="containsText" priority="494" operator="containsText" id="{DF555DC2-370A-42D8-80CC-C6117313FB62}">
            <xm:f>NOT(ISERROR(SEARCH($M$71,AB34)))</xm:f>
            <xm:f>$M$71</xm:f>
            <x14:dxf>
              <fill>
                <patternFill>
                  <bgColor rgb="FFFFC000"/>
                </patternFill>
              </fill>
            </x14:dxf>
          </x14:cfRule>
          <x14:cfRule type="containsText" priority="495" operator="containsText" id="{FAA7035C-792B-43CC-BB0A-5D14F670415A}">
            <xm:f>NOT(ISERROR(SEARCH($M$70,AB34)))</xm:f>
            <xm:f>$M$70</xm:f>
            <x14:dxf>
              <fill>
                <patternFill>
                  <bgColor rgb="FFFFFF00"/>
                </patternFill>
              </fill>
            </x14:dxf>
          </x14:cfRule>
          <x14:cfRule type="containsText" priority="496" operator="containsText" id="{43CCC9E1-04C6-466F-87A3-DB3766BFDEE2}">
            <xm:f>NOT(ISERROR(SEARCH($M$69,AB34)))</xm:f>
            <xm:f>$M$69</xm:f>
            <x14:dxf>
              <fill>
                <patternFill>
                  <bgColor rgb="FF92D050"/>
                </patternFill>
              </fill>
            </x14:dxf>
          </x14:cfRule>
          <xm:sqref>AB34</xm:sqref>
        </x14:conditionalFormatting>
        <x14:conditionalFormatting xmlns:xm="http://schemas.microsoft.com/office/excel/2006/main">
          <x14:cfRule type="containsText" priority="489" operator="containsText" id="{E2BBD86B-BFBA-4300-B175-196FCA513658}">
            <xm:f>NOT(ISERROR(SEARCH($M$72,AB36)))</xm:f>
            <xm:f>$M$72</xm:f>
            <x14:dxf>
              <fill>
                <patternFill>
                  <bgColor rgb="FFFF0000"/>
                </patternFill>
              </fill>
            </x14:dxf>
          </x14:cfRule>
          <x14:cfRule type="containsText" priority="490" operator="containsText" id="{846F5E09-CA14-4DF8-B928-0CB71D36350F}">
            <xm:f>NOT(ISERROR(SEARCH($M$71,AB36)))</xm:f>
            <xm:f>$M$71</xm:f>
            <x14:dxf>
              <fill>
                <patternFill>
                  <bgColor rgb="FFFFC000"/>
                </patternFill>
              </fill>
            </x14:dxf>
          </x14:cfRule>
          <x14:cfRule type="containsText" priority="491" operator="containsText" id="{33EEF14E-F876-49A6-A5CA-CD970B021351}">
            <xm:f>NOT(ISERROR(SEARCH($M$70,AB36)))</xm:f>
            <xm:f>$M$70</xm:f>
            <x14:dxf>
              <fill>
                <patternFill>
                  <bgColor rgb="FFFFFF00"/>
                </patternFill>
              </fill>
            </x14:dxf>
          </x14:cfRule>
          <x14:cfRule type="containsText" priority="492" operator="containsText" id="{76468280-331A-42E2-979B-A1B7BC29BD0B}">
            <xm:f>NOT(ISERROR(SEARCH($M$69,AB36)))</xm:f>
            <xm:f>$M$69</xm:f>
            <x14:dxf>
              <fill>
                <patternFill>
                  <bgColor rgb="FF92D050"/>
                </patternFill>
              </fill>
            </x14:dxf>
          </x14:cfRule>
          <xm:sqref>AB36</xm:sqref>
        </x14:conditionalFormatting>
        <x14:conditionalFormatting xmlns:xm="http://schemas.microsoft.com/office/excel/2006/main">
          <x14:cfRule type="containsText" priority="484" operator="containsText" id="{F8D9F39E-28A4-4855-AAA2-5603CE417398}">
            <xm:f>NOT(ISERROR(SEARCH($K$73,Z37)))</xm:f>
            <xm:f>$K$73</xm:f>
            <x14:dxf>
              <fill>
                <patternFill>
                  <bgColor rgb="FFFF0000"/>
                </patternFill>
              </fill>
            </x14:dxf>
          </x14:cfRule>
          <x14:cfRule type="containsText" priority="485" operator="containsText" id="{9B98BB83-7496-4538-8325-A8900E1B801D}">
            <xm:f>NOT(ISERROR(SEARCH($K$72,Z37)))</xm:f>
            <xm:f>$K$72</xm:f>
            <x14:dxf>
              <fill>
                <patternFill>
                  <bgColor rgb="FFFFC000"/>
                </patternFill>
              </fill>
            </x14:dxf>
          </x14:cfRule>
          <x14:cfRule type="containsText" priority="486" operator="containsText" id="{7986A13C-FB4F-461B-854B-6C0451D57DB9}">
            <xm:f>NOT(ISERROR(SEARCH($K$71,Z37)))</xm:f>
            <xm:f>$K$71</xm:f>
            <x14:dxf>
              <fill>
                <patternFill>
                  <bgColor rgb="FFFFFF00"/>
                </patternFill>
              </fill>
            </x14:dxf>
          </x14:cfRule>
          <x14:cfRule type="containsText" priority="487" operator="containsText" id="{A951BDEC-A1C5-4163-8B37-82F3450F386D}">
            <xm:f>NOT(ISERROR(SEARCH($K$70,Z37)))</xm:f>
            <xm:f>$K$70</xm:f>
            <x14:dxf>
              <fill>
                <patternFill>
                  <bgColor rgb="FF00B050"/>
                </patternFill>
              </fill>
            </x14:dxf>
          </x14:cfRule>
          <x14:cfRule type="containsText" priority="488" operator="containsText" id="{A780C501-B51A-482A-A9CC-E273576DCD6B}">
            <xm:f>NOT(ISERROR(SEARCH($K$69,Z37)))</xm:f>
            <xm:f>$K$69</xm:f>
            <x14:dxf>
              <fill>
                <patternFill>
                  <bgColor rgb="FF92D050"/>
                </patternFill>
              </fill>
            </x14:dxf>
          </x14:cfRule>
          <xm:sqref>Z37</xm:sqref>
        </x14:conditionalFormatting>
        <x14:conditionalFormatting xmlns:xm="http://schemas.microsoft.com/office/excel/2006/main">
          <x14:cfRule type="containsText" priority="479" operator="containsText" id="{1EC7E2CB-BD19-4E50-968C-765E988AFC1F}">
            <xm:f>NOT(ISERROR(SEARCH($K$73,Z38)))</xm:f>
            <xm:f>$K$73</xm:f>
            <x14:dxf>
              <fill>
                <patternFill>
                  <bgColor rgb="FFFF0000"/>
                </patternFill>
              </fill>
            </x14:dxf>
          </x14:cfRule>
          <x14:cfRule type="containsText" priority="480" operator="containsText" id="{48923CE3-4336-425C-8A27-A647B43A13A5}">
            <xm:f>NOT(ISERROR(SEARCH($K$72,Z38)))</xm:f>
            <xm:f>$K$72</xm:f>
            <x14:dxf>
              <fill>
                <patternFill>
                  <bgColor rgb="FFFFC000"/>
                </patternFill>
              </fill>
            </x14:dxf>
          </x14:cfRule>
          <x14:cfRule type="containsText" priority="481" operator="containsText" id="{D59501AE-1916-4514-8511-BC97E3456F3A}">
            <xm:f>NOT(ISERROR(SEARCH($K$71,Z38)))</xm:f>
            <xm:f>$K$71</xm:f>
            <x14:dxf>
              <fill>
                <patternFill>
                  <bgColor rgb="FFFFFF00"/>
                </patternFill>
              </fill>
            </x14:dxf>
          </x14:cfRule>
          <x14:cfRule type="containsText" priority="482" operator="containsText" id="{0B2087AE-8253-4F1F-B83F-F0536CAF3A6D}">
            <xm:f>NOT(ISERROR(SEARCH($K$70,Z38)))</xm:f>
            <xm:f>$K$70</xm:f>
            <x14:dxf>
              <fill>
                <patternFill>
                  <bgColor rgb="FF00B050"/>
                </patternFill>
              </fill>
            </x14:dxf>
          </x14:cfRule>
          <x14:cfRule type="containsText" priority="483" operator="containsText" id="{8CEB88C9-2516-4587-9F20-506AB1E60971}">
            <xm:f>NOT(ISERROR(SEARCH($K$69,Z38)))</xm:f>
            <xm:f>$K$69</xm:f>
            <x14:dxf>
              <fill>
                <patternFill>
                  <bgColor rgb="FF92D050"/>
                </patternFill>
              </fill>
            </x14:dxf>
          </x14:cfRule>
          <xm:sqref>Z38</xm:sqref>
        </x14:conditionalFormatting>
        <x14:conditionalFormatting xmlns:xm="http://schemas.microsoft.com/office/excel/2006/main">
          <x14:cfRule type="containsText" priority="475" operator="containsText" id="{E2728A94-6CA9-41A1-9A4E-D9F74E9BDF93}">
            <xm:f>NOT(ISERROR(SEARCH($M$72,AB38)))</xm:f>
            <xm:f>$M$72</xm:f>
            <x14:dxf>
              <fill>
                <patternFill>
                  <bgColor rgb="FFFF0000"/>
                </patternFill>
              </fill>
            </x14:dxf>
          </x14:cfRule>
          <x14:cfRule type="containsText" priority="476" operator="containsText" id="{355AACDA-80A5-4F1F-9870-9AFB9A40CFF9}">
            <xm:f>NOT(ISERROR(SEARCH($M$71,AB38)))</xm:f>
            <xm:f>$M$71</xm:f>
            <x14:dxf>
              <fill>
                <patternFill>
                  <bgColor rgb="FFFFC000"/>
                </patternFill>
              </fill>
            </x14:dxf>
          </x14:cfRule>
          <x14:cfRule type="containsText" priority="477" operator="containsText" id="{6C9896D7-6585-43AF-80E7-727755C51122}">
            <xm:f>NOT(ISERROR(SEARCH($M$70,AB38)))</xm:f>
            <xm:f>$M$70</xm:f>
            <x14:dxf>
              <fill>
                <patternFill>
                  <bgColor rgb="FFFFFF00"/>
                </patternFill>
              </fill>
            </x14:dxf>
          </x14:cfRule>
          <x14:cfRule type="containsText" priority="478" operator="containsText" id="{7F206EE8-1AD2-4AA4-919C-E11ADAB71972}">
            <xm:f>NOT(ISERROR(SEARCH($M$69,AB38)))</xm:f>
            <xm:f>$M$69</xm:f>
            <x14:dxf>
              <fill>
                <patternFill>
                  <bgColor rgb="FF92D050"/>
                </patternFill>
              </fill>
            </x14:dxf>
          </x14:cfRule>
          <xm:sqref>AB38</xm:sqref>
        </x14:conditionalFormatting>
        <x14:conditionalFormatting xmlns:xm="http://schemas.microsoft.com/office/excel/2006/main">
          <x14:cfRule type="containsText" priority="471" operator="containsText" id="{4DB2A5C9-E82C-41F2-B056-CAFFD2BB258F}">
            <xm:f>NOT(ISERROR(SEARCH($M$72,AB37)))</xm:f>
            <xm:f>$M$72</xm:f>
            <x14:dxf>
              <fill>
                <patternFill>
                  <bgColor rgb="FFFF0000"/>
                </patternFill>
              </fill>
            </x14:dxf>
          </x14:cfRule>
          <x14:cfRule type="containsText" priority="472" operator="containsText" id="{E37455A6-9AF1-4559-9107-209849AF17DF}">
            <xm:f>NOT(ISERROR(SEARCH($M$71,AB37)))</xm:f>
            <xm:f>$M$71</xm:f>
            <x14:dxf>
              <fill>
                <patternFill>
                  <bgColor rgb="FFFFC000"/>
                </patternFill>
              </fill>
            </x14:dxf>
          </x14:cfRule>
          <x14:cfRule type="containsText" priority="473" operator="containsText" id="{1DA0FDD0-C49C-4C70-A357-D6029C5B7074}">
            <xm:f>NOT(ISERROR(SEARCH($M$70,AB37)))</xm:f>
            <xm:f>$M$70</xm:f>
            <x14:dxf>
              <fill>
                <patternFill>
                  <bgColor rgb="FFFFFF00"/>
                </patternFill>
              </fill>
            </x14:dxf>
          </x14:cfRule>
          <x14:cfRule type="containsText" priority="474" operator="containsText" id="{016AC4D8-043F-475B-8271-811F7202D186}">
            <xm:f>NOT(ISERROR(SEARCH($M$69,AB37)))</xm:f>
            <xm:f>$M$69</xm:f>
            <x14:dxf>
              <fill>
                <patternFill>
                  <bgColor rgb="FF92D050"/>
                </patternFill>
              </fill>
            </x14:dxf>
          </x14:cfRule>
          <xm:sqref>AB37</xm:sqref>
        </x14:conditionalFormatting>
        <x14:conditionalFormatting xmlns:xm="http://schemas.microsoft.com/office/excel/2006/main">
          <x14:cfRule type="containsText" priority="466" operator="containsText" id="{631D4200-E650-4BED-ABB7-A73AAAD7038C}">
            <xm:f>NOT(ISERROR(SEARCH($K$73,Z39)))</xm:f>
            <xm:f>$K$73</xm:f>
            <x14:dxf>
              <fill>
                <patternFill>
                  <bgColor rgb="FFFF0000"/>
                </patternFill>
              </fill>
            </x14:dxf>
          </x14:cfRule>
          <x14:cfRule type="containsText" priority="467" operator="containsText" id="{0991966A-E5AF-41FC-BFBA-633CB4F422A1}">
            <xm:f>NOT(ISERROR(SEARCH($K$72,Z39)))</xm:f>
            <xm:f>$K$72</xm:f>
            <x14:dxf>
              <fill>
                <patternFill>
                  <bgColor rgb="FFFFC000"/>
                </patternFill>
              </fill>
            </x14:dxf>
          </x14:cfRule>
          <x14:cfRule type="containsText" priority="468" operator="containsText" id="{0F9C011C-F5B6-4BFD-A3BA-1C77544AA609}">
            <xm:f>NOT(ISERROR(SEARCH($K$71,Z39)))</xm:f>
            <xm:f>$K$71</xm:f>
            <x14:dxf>
              <fill>
                <patternFill>
                  <bgColor rgb="FFFFFF00"/>
                </patternFill>
              </fill>
            </x14:dxf>
          </x14:cfRule>
          <x14:cfRule type="containsText" priority="469" operator="containsText" id="{846DF014-FABD-4380-B2BF-7686290C2CA0}">
            <xm:f>NOT(ISERROR(SEARCH($K$70,Z39)))</xm:f>
            <xm:f>$K$70</xm:f>
            <x14:dxf>
              <fill>
                <patternFill>
                  <bgColor rgb="FF00B050"/>
                </patternFill>
              </fill>
            </x14:dxf>
          </x14:cfRule>
          <x14:cfRule type="containsText" priority="470" operator="containsText" id="{17AA4D70-FF7F-400A-8392-7E1DF8DEBC88}">
            <xm:f>NOT(ISERROR(SEARCH($K$69,Z39)))</xm:f>
            <xm:f>$K$69</xm:f>
            <x14:dxf>
              <fill>
                <patternFill>
                  <bgColor rgb="FF92D050"/>
                </patternFill>
              </fill>
            </x14:dxf>
          </x14:cfRule>
          <xm:sqref>Z39</xm:sqref>
        </x14:conditionalFormatting>
        <x14:conditionalFormatting xmlns:xm="http://schemas.microsoft.com/office/excel/2006/main">
          <x14:cfRule type="containsText" priority="462" operator="containsText" id="{E78A96DE-0A2A-4715-8D84-E5B0E8D8EA8C}">
            <xm:f>NOT(ISERROR(SEARCH($M$72,AB39)))</xm:f>
            <xm:f>$M$72</xm:f>
            <x14:dxf>
              <fill>
                <patternFill>
                  <bgColor rgb="FFFF0000"/>
                </patternFill>
              </fill>
            </x14:dxf>
          </x14:cfRule>
          <x14:cfRule type="containsText" priority="463" operator="containsText" id="{79E4DA70-774F-4005-9E6C-BF302852F25B}">
            <xm:f>NOT(ISERROR(SEARCH($M$71,AB39)))</xm:f>
            <xm:f>$M$71</xm:f>
            <x14:dxf>
              <fill>
                <patternFill>
                  <bgColor rgb="FFFFC000"/>
                </patternFill>
              </fill>
            </x14:dxf>
          </x14:cfRule>
          <x14:cfRule type="containsText" priority="464" operator="containsText" id="{5C5A35BD-2F41-4579-87C6-16D9BFACCEA2}">
            <xm:f>NOT(ISERROR(SEARCH($M$70,AB39)))</xm:f>
            <xm:f>$M$70</xm:f>
            <x14:dxf>
              <fill>
                <patternFill>
                  <bgColor rgb="FFFFFF00"/>
                </patternFill>
              </fill>
            </x14:dxf>
          </x14:cfRule>
          <x14:cfRule type="containsText" priority="465" operator="containsText" id="{6D23B5B2-7D6E-4D8D-969D-76BD4F1E8AAC}">
            <xm:f>NOT(ISERROR(SEARCH($M$69,AB39)))</xm:f>
            <xm:f>$M$69</xm:f>
            <x14:dxf>
              <fill>
                <patternFill>
                  <bgColor rgb="FF92D050"/>
                </patternFill>
              </fill>
            </x14:dxf>
          </x14:cfRule>
          <xm:sqref>AB39</xm:sqref>
        </x14:conditionalFormatting>
        <x14:conditionalFormatting xmlns:xm="http://schemas.microsoft.com/office/excel/2006/main">
          <x14:cfRule type="containsText" priority="454" operator="containsText" id="{6C7E3022-496F-4491-828C-8CC5334062DF}">
            <xm:f>NOT(ISERROR(SEARCH($I$69,I44)))</xm:f>
            <xm:f>$I$69</xm:f>
            <x14:dxf>
              <fill>
                <patternFill>
                  <fgColor rgb="FF92D050"/>
                  <bgColor rgb="FF92D050"/>
                </patternFill>
              </fill>
            </x14:dxf>
          </x14:cfRule>
          <x14:cfRule type="containsText" priority="455" operator="containsText" id="{D907BB52-511E-4D6F-80DC-53C853B21D69}">
            <xm:f>NOT(ISERROR(SEARCH($I$70,I44)))</xm:f>
            <xm:f>$I$70</xm:f>
            <x14:dxf>
              <fill>
                <patternFill>
                  <bgColor rgb="FF00B050"/>
                </patternFill>
              </fill>
            </x14:dxf>
          </x14:cfRule>
          <x14:cfRule type="containsText" priority="456" operator="containsText" id="{0D43CAE8-7E1A-40EA-8D9E-721BA8DB5992}">
            <xm:f>NOT(ISERROR(SEARCH($I$73,I44)))</xm:f>
            <xm:f>$I$73</xm:f>
            <x14:dxf>
              <fill>
                <patternFill>
                  <bgColor rgb="FFFF0000"/>
                </patternFill>
              </fill>
            </x14:dxf>
          </x14:cfRule>
          <x14:cfRule type="containsText" priority="457" operator="containsText" id="{943A3326-CFE9-47AA-894A-F63ABCFC241F}">
            <xm:f>NOT(ISERROR(SEARCH($I$72,I44)))</xm:f>
            <xm:f>$I$72</xm:f>
            <x14:dxf>
              <fill>
                <patternFill>
                  <fgColor rgb="FFFFC000"/>
                  <bgColor rgb="FFFFC000"/>
                </patternFill>
              </fill>
            </x14:dxf>
          </x14:cfRule>
          <x14:cfRule type="containsText" priority="458" operator="containsText" id="{DD323708-1CCE-4CAA-BC2F-20942C715F75}">
            <xm:f>NOT(ISERROR(SEARCH($I$71,I44)))</xm:f>
            <xm:f>$I$71</xm:f>
            <x14:dxf>
              <fill>
                <patternFill>
                  <fgColor rgb="FFFFFF00"/>
                  <bgColor rgb="FFFFFF00"/>
                </patternFill>
              </fill>
            </x14:dxf>
          </x14:cfRule>
          <x14:cfRule type="containsText" priority="459" operator="containsText" id="{E74092A8-5FCE-42F4-8FEB-EA46A8029851}">
            <xm:f>NOT(ISERROR(SEARCH($I$70,I44)))</xm:f>
            <xm:f>$I$70</xm:f>
            <x14:dxf>
              <fill>
                <patternFill>
                  <bgColor theme="0" tint="-0.14996795556505021"/>
                </patternFill>
              </fill>
            </x14:dxf>
          </x14:cfRule>
          <x14:cfRule type="cellIs" priority="460" operator="equal" id="{D8DE52D3-D9A8-4F6D-B92C-552DB86E37CD}">
            <xm:f>'https://solidarias-my.sharepoint.com/personal/marisol_viveros_uaeos_gov_co/Documents/Varios/Planes integrados 2022/[MAPA_RIESGOS_UAEOS_2022.xlsx]Tabla probabiidad'!#REF!</xm:f>
            <x14:dxf>
              <fill>
                <patternFill>
                  <fgColor theme="6"/>
                </patternFill>
              </fill>
            </x14:dxf>
          </x14:cfRule>
          <x14:cfRule type="cellIs" priority="461" operator="equal" id="{9C94F547-4E61-4BAC-853D-F7B6A50551C7}">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I44</xm:sqref>
        </x14:conditionalFormatting>
        <x14:conditionalFormatting xmlns:xm="http://schemas.microsoft.com/office/excel/2006/main">
          <x14:cfRule type="containsText" priority="446" operator="containsText" id="{9118513D-ECB5-424F-AA7C-5C4B9F827BBB}">
            <xm:f>NOT(ISERROR(SEARCH($I$69,I45)))</xm:f>
            <xm:f>$I$69</xm:f>
            <x14:dxf>
              <fill>
                <patternFill>
                  <fgColor rgb="FF92D050"/>
                  <bgColor rgb="FF92D050"/>
                </patternFill>
              </fill>
            </x14:dxf>
          </x14:cfRule>
          <x14:cfRule type="containsText" priority="447" operator="containsText" id="{B9134084-A90C-47A0-BBB8-7ED18ACB9018}">
            <xm:f>NOT(ISERROR(SEARCH($I$70,I45)))</xm:f>
            <xm:f>$I$70</xm:f>
            <x14:dxf>
              <fill>
                <patternFill>
                  <bgColor rgb="FF00B050"/>
                </patternFill>
              </fill>
            </x14:dxf>
          </x14:cfRule>
          <x14:cfRule type="containsText" priority="448" operator="containsText" id="{FB5F76A5-9D23-4C65-84C4-DA54EB9F2D5A}">
            <xm:f>NOT(ISERROR(SEARCH($I$73,I45)))</xm:f>
            <xm:f>$I$73</xm:f>
            <x14:dxf>
              <fill>
                <patternFill>
                  <bgColor rgb="FFFF0000"/>
                </patternFill>
              </fill>
            </x14:dxf>
          </x14:cfRule>
          <x14:cfRule type="containsText" priority="449" operator="containsText" id="{168B551F-6636-47AB-A5BA-74E9159783F6}">
            <xm:f>NOT(ISERROR(SEARCH($I$72,I45)))</xm:f>
            <xm:f>$I$72</xm:f>
            <x14:dxf>
              <fill>
                <patternFill>
                  <fgColor rgb="FFFFC000"/>
                  <bgColor rgb="FFFFC000"/>
                </patternFill>
              </fill>
            </x14:dxf>
          </x14:cfRule>
          <x14:cfRule type="containsText" priority="450" operator="containsText" id="{29BEDDCD-1DA2-43BF-83D1-8D9070573DD3}">
            <xm:f>NOT(ISERROR(SEARCH($I$71,I45)))</xm:f>
            <xm:f>$I$71</xm:f>
            <x14:dxf>
              <fill>
                <patternFill>
                  <fgColor rgb="FFFFFF00"/>
                  <bgColor rgb="FFFFFF00"/>
                </patternFill>
              </fill>
            </x14:dxf>
          </x14:cfRule>
          <x14:cfRule type="containsText" priority="451" operator="containsText" id="{C5E229A8-BE0C-4FC7-A997-39DABB821D12}">
            <xm:f>NOT(ISERROR(SEARCH($I$70,I45)))</xm:f>
            <xm:f>$I$70</xm:f>
            <x14:dxf>
              <fill>
                <patternFill>
                  <bgColor theme="0" tint="-0.14996795556505021"/>
                </patternFill>
              </fill>
            </x14:dxf>
          </x14:cfRule>
          <x14:cfRule type="cellIs" priority="452" operator="equal" id="{EF87539D-4172-4809-AA79-6582AA79DE4E}">
            <xm:f>'https://solidarias-my.sharepoint.com/personal/marisol_viveros_uaeos_gov_co/Documents/Varios/Planes integrados 2022/[MAPA_RIESGOS_UAEOS_2022.xlsx]Tabla probabiidad'!#REF!</xm:f>
            <x14:dxf>
              <fill>
                <patternFill>
                  <fgColor theme="6"/>
                </patternFill>
              </fill>
            </x14:dxf>
          </x14:cfRule>
          <x14:cfRule type="cellIs" priority="453" operator="equal" id="{D2656D53-AD53-4C2B-BEEA-489B5914A895}">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I45:I46</xm:sqref>
        </x14:conditionalFormatting>
        <x14:conditionalFormatting xmlns:xm="http://schemas.microsoft.com/office/excel/2006/main">
          <x14:cfRule type="containsText" priority="438" operator="containsText" id="{1FA4C9D4-0463-4C4E-8602-26D6EB19215A}">
            <xm:f>NOT(ISERROR(SEARCH($I$69,I47)))</xm:f>
            <xm:f>$I$69</xm:f>
            <x14:dxf>
              <fill>
                <patternFill>
                  <fgColor rgb="FF92D050"/>
                  <bgColor rgb="FF92D050"/>
                </patternFill>
              </fill>
            </x14:dxf>
          </x14:cfRule>
          <x14:cfRule type="containsText" priority="439" operator="containsText" id="{2B0B421E-AF2A-47F9-BD86-AA052D308BAD}">
            <xm:f>NOT(ISERROR(SEARCH($I$70,I47)))</xm:f>
            <xm:f>$I$70</xm:f>
            <x14:dxf>
              <fill>
                <patternFill>
                  <bgColor rgb="FF00B050"/>
                </patternFill>
              </fill>
            </x14:dxf>
          </x14:cfRule>
          <x14:cfRule type="containsText" priority="440" operator="containsText" id="{B9C4DE0E-1DED-4FB3-83C1-B99385B037A3}">
            <xm:f>NOT(ISERROR(SEARCH($I$73,I47)))</xm:f>
            <xm:f>$I$73</xm:f>
            <x14:dxf>
              <fill>
                <patternFill>
                  <bgColor rgb="FFFF0000"/>
                </patternFill>
              </fill>
            </x14:dxf>
          </x14:cfRule>
          <x14:cfRule type="containsText" priority="441" operator="containsText" id="{FFF69EB2-B081-486A-A031-89F1A2763076}">
            <xm:f>NOT(ISERROR(SEARCH($I$72,I47)))</xm:f>
            <xm:f>$I$72</xm:f>
            <x14:dxf>
              <fill>
                <patternFill>
                  <fgColor rgb="FFFFC000"/>
                  <bgColor rgb="FFFFC000"/>
                </patternFill>
              </fill>
            </x14:dxf>
          </x14:cfRule>
          <x14:cfRule type="containsText" priority="442" operator="containsText" id="{6A25D652-69DB-4AB2-9836-EE5D9A4AC783}">
            <xm:f>NOT(ISERROR(SEARCH($I$71,I47)))</xm:f>
            <xm:f>$I$71</xm:f>
            <x14:dxf>
              <fill>
                <patternFill>
                  <fgColor rgb="FFFFFF00"/>
                  <bgColor rgb="FFFFFF00"/>
                </patternFill>
              </fill>
            </x14:dxf>
          </x14:cfRule>
          <x14:cfRule type="containsText" priority="443" operator="containsText" id="{7BBB6FA6-CF8E-4636-B707-39F47FA82D19}">
            <xm:f>NOT(ISERROR(SEARCH($I$70,I47)))</xm:f>
            <xm:f>$I$70</xm:f>
            <x14:dxf>
              <fill>
                <patternFill>
                  <bgColor theme="0" tint="-0.14996795556505021"/>
                </patternFill>
              </fill>
            </x14:dxf>
          </x14:cfRule>
          <x14:cfRule type="cellIs" priority="444" operator="equal" id="{7124D9F3-E7A1-46E2-A312-3933707D9C85}">
            <xm:f>'https://solidarias-my.sharepoint.com/personal/marisol_viveros_uaeos_gov_co/Documents/Varios/Planes integrados 2022/[MAPA_RIESGOS_UAEOS_2022.xlsx]Tabla probabiidad'!#REF!</xm:f>
            <x14:dxf>
              <fill>
                <patternFill>
                  <fgColor theme="6"/>
                </patternFill>
              </fill>
            </x14:dxf>
          </x14:cfRule>
          <x14:cfRule type="cellIs" priority="445" operator="equal" id="{4CDDDF4D-D67D-4213-9868-47878EFF559C}">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I47</xm:sqref>
        </x14:conditionalFormatting>
        <x14:conditionalFormatting xmlns:xm="http://schemas.microsoft.com/office/excel/2006/main">
          <x14:cfRule type="containsText" priority="433" operator="containsText" id="{AE5734F4-55BB-4352-B497-D472CBB74F6D}">
            <xm:f>NOT(ISERROR(SEARCH($K$73,K44)))</xm:f>
            <xm:f>$K$73</xm:f>
            <x14:dxf>
              <fill>
                <patternFill>
                  <bgColor rgb="FFFF0000"/>
                </patternFill>
              </fill>
            </x14:dxf>
          </x14:cfRule>
          <x14:cfRule type="containsText" priority="434" operator="containsText" id="{C9097FFF-08C6-4A1C-BF3A-050383C7AA54}">
            <xm:f>NOT(ISERROR(SEARCH($K$72,K44)))</xm:f>
            <xm:f>$K$72</xm:f>
            <x14:dxf>
              <fill>
                <patternFill>
                  <bgColor rgb="FFFFC000"/>
                </patternFill>
              </fill>
            </x14:dxf>
          </x14:cfRule>
          <x14:cfRule type="containsText" priority="435" operator="containsText" id="{6D9DCB28-658B-4F98-8F57-870EA222FC9B}">
            <xm:f>NOT(ISERROR(SEARCH($K$71,K44)))</xm:f>
            <xm:f>$K$71</xm:f>
            <x14:dxf>
              <fill>
                <patternFill>
                  <bgColor rgb="FFFFFF00"/>
                </patternFill>
              </fill>
            </x14:dxf>
          </x14:cfRule>
          <x14:cfRule type="containsText" priority="436" operator="containsText" id="{1DB94233-B067-434B-8039-139332860D90}">
            <xm:f>NOT(ISERROR(SEARCH($K$70,K44)))</xm:f>
            <xm:f>$K$70</xm:f>
            <x14:dxf>
              <fill>
                <patternFill>
                  <bgColor rgb="FF00B050"/>
                </patternFill>
              </fill>
            </x14:dxf>
          </x14:cfRule>
          <x14:cfRule type="containsText" priority="437" operator="containsText" id="{3811256F-EDBC-4ED7-8ED6-30A83EE2984E}">
            <xm:f>NOT(ISERROR(SEARCH($K$69,K44)))</xm:f>
            <xm:f>$K$69</xm:f>
            <x14:dxf>
              <fill>
                <patternFill>
                  <bgColor rgb="FF92D050"/>
                </patternFill>
              </fill>
            </x14:dxf>
          </x14:cfRule>
          <xm:sqref>K44</xm:sqref>
        </x14:conditionalFormatting>
        <x14:conditionalFormatting xmlns:xm="http://schemas.microsoft.com/office/excel/2006/main">
          <x14:cfRule type="containsText" priority="428" operator="containsText" id="{F51309BC-F4B1-4089-B2D7-2230CC6F9E79}">
            <xm:f>NOT(ISERROR(SEARCH($K$73,K46)))</xm:f>
            <xm:f>$K$73</xm:f>
            <x14:dxf>
              <fill>
                <patternFill>
                  <bgColor rgb="FFFF0000"/>
                </patternFill>
              </fill>
            </x14:dxf>
          </x14:cfRule>
          <x14:cfRule type="containsText" priority="429" operator="containsText" id="{7EB42CC8-A5FC-445F-A96E-9DFC024DF3FC}">
            <xm:f>NOT(ISERROR(SEARCH($K$72,K46)))</xm:f>
            <xm:f>$K$72</xm:f>
            <x14:dxf>
              <fill>
                <patternFill>
                  <bgColor rgb="FFFFC000"/>
                </patternFill>
              </fill>
            </x14:dxf>
          </x14:cfRule>
          <x14:cfRule type="containsText" priority="430" operator="containsText" id="{03BB787A-D4B8-4AFC-9808-95F6A9AE2131}">
            <xm:f>NOT(ISERROR(SEARCH($K$71,K46)))</xm:f>
            <xm:f>$K$71</xm:f>
            <x14:dxf>
              <fill>
                <patternFill>
                  <bgColor rgb="FFFFFF00"/>
                </patternFill>
              </fill>
            </x14:dxf>
          </x14:cfRule>
          <x14:cfRule type="containsText" priority="431" operator="containsText" id="{2B12BCF7-6E28-404F-A528-D1D10E3603A5}">
            <xm:f>NOT(ISERROR(SEARCH($K$70,K46)))</xm:f>
            <xm:f>$K$70</xm:f>
            <x14:dxf>
              <fill>
                <patternFill>
                  <bgColor rgb="FF00B050"/>
                </patternFill>
              </fill>
            </x14:dxf>
          </x14:cfRule>
          <x14:cfRule type="containsText" priority="432" operator="containsText" id="{8B8DA458-9930-448F-8C18-67D0C4A6C4A4}">
            <xm:f>NOT(ISERROR(SEARCH($K$69,K46)))</xm:f>
            <xm:f>$K$69</xm:f>
            <x14:dxf>
              <fill>
                <patternFill>
                  <bgColor rgb="FF92D050"/>
                </patternFill>
              </fill>
            </x14:dxf>
          </x14:cfRule>
          <xm:sqref>K46:K47</xm:sqref>
        </x14:conditionalFormatting>
        <x14:conditionalFormatting xmlns:xm="http://schemas.microsoft.com/office/excel/2006/main">
          <x14:cfRule type="containsText" priority="423" operator="containsText" id="{76B4E05B-3594-4B41-9A89-8A6C164DC1A7}">
            <xm:f>NOT(ISERROR(SEARCH($K$73,K45)))</xm:f>
            <xm:f>$K$73</xm:f>
            <x14:dxf>
              <fill>
                <patternFill>
                  <bgColor rgb="FFFF0000"/>
                </patternFill>
              </fill>
            </x14:dxf>
          </x14:cfRule>
          <x14:cfRule type="containsText" priority="424" operator="containsText" id="{63E27954-70D8-4EB5-A09A-A0F536326454}">
            <xm:f>NOT(ISERROR(SEARCH($K$72,K45)))</xm:f>
            <xm:f>$K$72</xm:f>
            <x14:dxf>
              <fill>
                <patternFill>
                  <bgColor rgb="FFFFC000"/>
                </patternFill>
              </fill>
            </x14:dxf>
          </x14:cfRule>
          <x14:cfRule type="containsText" priority="425" operator="containsText" id="{A03983B1-42BB-4C02-A88F-0942767A92C9}">
            <xm:f>NOT(ISERROR(SEARCH($K$71,K45)))</xm:f>
            <xm:f>$K$71</xm:f>
            <x14:dxf>
              <fill>
                <patternFill>
                  <bgColor rgb="FFFFFF00"/>
                </patternFill>
              </fill>
            </x14:dxf>
          </x14:cfRule>
          <x14:cfRule type="containsText" priority="426" operator="containsText" id="{9F399CDC-56A1-4DCA-B2A3-A13A5EFC32DD}">
            <xm:f>NOT(ISERROR(SEARCH($K$70,K45)))</xm:f>
            <xm:f>$K$70</xm:f>
            <x14:dxf>
              <fill>
                <patternFill>
                  <bgColor rgb="FF00B050"/>
                </patternFill>
              </fill>
            </x14:dxf>
          </x14:cfRule>
          <x14:cfRule type="containsText" priority="427" operator="containsText" id="{6C19B945-85AB-4EED-BF82-ADB7B306525B}">
            <xm:f>NOT(ISERROR(SEARCH($K$69,K45)))</xm:f>
            <xm:f>$K$69</xm:f>
            <x14:dxf>
              <fill>
                <patternFill>
                  <bgColor rgb="FF92D050"/>
                </patternFill>
              </fill>
            </x14:dxf>
          </x14:cfRule>
          <xm:sqref>K45</xm:sqref>
        </x14:conditionalFormatting>
        <x14:conditionalFormatting xmlns:xm="http://schemas.microsoft.com/office/excel/2006/main">
          <x14:cfRule type="containsText" priority="419" operator="containsText" id="{4E03FF0D-BFFB-4B4C-AF51-8D0697BEE3D5}">
            <xm:f>NOT(ISERROR(SEARCH($M$72,M44)))</xm:f>
            <xm:f>$M$72</xm:f>
            <x14:dxf>
              <fill>
                <patternFill>
                  <bgColor rgb="FFFF0000"/>
                </patternFill>
              </fill>
            </x14:dxf>
          </x14:cfRule>
          <x14:cfRule type="containsText" priority="420" operator="containsText" id="{0CE9C113-EE1B-472E-95A1-7264F932CD75}">
            <xm:f>NOT(ISERROR(SEARCH($M$71,M44)))</xm:f>
            <xm:f>$M$71</xm:f>
            <x14:dxf>
              <fill>
                <patternFill>
                  <bgColor rgb="FFFFC000"/>
                </patternFill>
              </fill>
            </x14:dxf>
          </x14:cfRule>
          <x14:cfRule type="containsText" priority="421" operator="containsText" id="{5FA494B0-7D04-4959-AF35-7F10C1B99E1B}">
            <xm:f>NOT(ISERROR(SEARCH($M$70,M44)))</xm:f>
            <xm:f>$M$70</xm:f>
            <x14:dxf>
              <fill>
                <patternFill>
                  <bgColor rgb="FFFFFF00"/>
                </patternFill>
              </fill>
            </x14:dxf>
          </x14:cfRule>
          <x14:cfRule type="containsText" priority="422" operator="containsText" id="{5E30BCBA-CEA1-4AB7-AEDD-0BD28E35A75B}">
            <xm:f>NOT(ISERROR(SEARCH($M$69,M44)))</xm:f>
            <xm:f>$M$69</xm:f>
            <x14:dxf>
              <fill>
                <patternFill>
                  <bgColor rgb="FF92D050"/>
                </patternFill>
              </fill>
            </x14:dxf>
          </x14:cfRule>
          <xm:sqref>M44</xm:sqref>
        </x14:conditionalFormatting>
        <x14:conditionalFormatting xmlns:xm="http://schemas.microsoft.com/office/excel/2006/main">
          <x14:cfRule type="containsText" priority="415" operator="containsText" id="{1BC1A69F-A66B-4FD8-B834-8CC622D79C76}">
            <xm:f>NOT(ISERROR(SEARCH($M$72,M46)))</xm:f>
            <xm:f>$M$72</xm:f>
            <x14:dxf>
              <fill>
                <patternFill>
                  <bgColor rgb="FFFF0000"/>
                </patternFill>
              </fill>
            </x14:dxf>
          </x14:cfRule>
          <x14:cfRule type="containsText" priority="416" operator="containsText" id="{BBB02927-B80B-4082-B204-B1CDB6EBA356}">
            <xm:f>NOT(ISERROR(SEARCH($M$71,M46)))</xm:f>
            <xm:f>$M$71</xm:f>
            <x14:dxf>
              <fill>
                <patternFill>
                  <bgColor rgb="FFFFC000"/>
                </patternFill>
              </fill>
            </x14:dxf>
          </x14:cfRule>
          <x14:cfRule type="containsText" priority="417" operator="containsText" id="{F114EED1-F1BC-4224-95F2-165FA7F87205}">
            <xm:f>NOT(ISERROR(SEARCH($M$70,M46)))</xm:f>
            <xm:f>$M$70</xm:f>
            <x14:dxf>
              <fill>
                <patternFill>
                  <bgColor rgb="FFFFFF00"/>
                </patternFill>
              </fill>
            </x14:dxf>
          </x14:cfRule>
          <x14:cfRule type="containsText" priority="418" operator="containsText" id="{06318687-86D4-440E-89DC-B61B96A53C5E}">
            <xm:f>NOT(ISERROR(SEARCH($M$69,M46)))</xm:f>
            <xm:f>$M$69</xm:f>
            <x14:dxf>
              <fill>
                <patternFill>
                  <bgColor rgb="FF92D050"/>
                </patternFill>
              </fill>
            </x14:dxf>
          </x14:cfRule>
          <xm:sqref>M46:M47</xm:sqref>
        </x14:conditionalFormatting>
        <x14:conditionalFormatting xmlns:xm="http://schemas.microsoft.com/office/excel/2006/main">
          <x14:cfRule type="containsText" priority="411" operator="containsText" id="{86EC1A59-355D-48FB-8465-1B44E857EEA8}">
            <xm:f>NOT(ISERROR(SEARCH($M$72,M45)))</xm:f>
            <xm:f>$M$72</xm:f>
            <x14:dxf>
              <fill>
                <patternFill>
                  <bgColor rgb="FFFF0000"/>
                </patternFill>
              </fill>
            </x14:dxf>
          </x14:cfRule>
          <x14:cfRule type="containsText" priority="412" operator="containsText" id="{9D4CDD09-92E3-4716-B7EC-9C41BBA021B4}">
            <xm:f>NOT(ISERROR(SEARCH($M$71,M45)))</xm:f>
            <xm:f>$M$71</xm:f>
            <x14:dxf>
              <fill>
                <patternFill>
                  <bgColor rgb="FFFFC000"/>
                </patternFill>
              </fill>
            </x14:dxf>
          </x14:cfRule>
          <x14:cfRule type="containsText" priority="413" operator="containsText" id="{BEC58F5C-C5FE-41B7-8627-1B3B2FB15FDC}">
            <xm:f>NOT(ISERROR(SEARCH($M$70,M45)))</xm:f>
            <xm:f>$M$70</xm:f>
            <x14:dxf>
              <fill>
                <patternFill>
                  <bgColor rgb="FFFFFF00"/>
                </patternFill>
              </fill>
            </x14:dxf>
          </x14:cfRule>
          <x14:cfRule type="containsText" priority="414" operator="containsText" id="{69551A07-0390-4361-BC36-594452FC4EB2}">
            <xm:f>NOT(ISERROR(SEARCH($M$69,M45)))</xm:f>
            <xm:f>$M$69</xm:f>
            <x14:dxf>
              <fill>
                <patternFill>
                  <bgColor rgb="FF92D050"/>
                </patternFill>
              </fill>
            </x14:dxf>
          </x14:cfRule>
          <xm:sqref>M45</xm:sqref>
        </x14:conditionalFormatting>
        <x14:conditionalFormatting xmlns:xm="http://schemas.microsoft.com/office/excel/2006/main">
          <x14:cfRule type="containsText" priority="403" operator="containsText" id="{66FE0BA9-E0F8-4C5C-8AB8-025CAF2AFDC8}">
            <xm:f>NOT(ISERROR(SEARCH($I$69,X44)))</xm:f>
            <xm:f>$I$69</xm:f>
            <x14:dxf>
              <fill>
                <patternFill>
                  <fgColor rgb="FF92D050"/>
                  <bgColor rgb="FF92D050"/>
                </patternFill>
              </fill>
            </x14:dxf>
          </x14:cfRule>
          <x14:cfRule type="containsText" priority="404" operator="containsText" id="{66486002-B9C1-4AFD-89CC-8A63A3F42FD4}">
            <xm:f>NOT(ISERROR(SEARCH($I$70,X44)))</xm:f>
            <xm:f>$I$70</xm:f>
            <x14:dxf>
              <fill>
                <patternFill>
                  <bgColor rgb="FF00B050"/>
                </patternFill>
              </fill>
            </x14:dxf>
          </x14:cfRule>
          <x14:cfRule type="containsText" priority="405" operator="containsText" id="{A8AE981B-6FAA-46D5-B932-6733C251227E}">
            <xm:f>NOT(ISERROR(SEARCH($I$73,X44)))</xm:f>
            <xm:f>$I$73</xm:f>
            <x14:dxf>
              <fill>
                <patternFill>
                  <bgColor rgb="FFFF0000"/>
                </patternFill>
              </fill>
            </x14:dxf>
          </x14:cfRule>
          <x14:cfRule type="containsText" priority="406" operator="containsText" id="{28FBF750-770A-4645-AE7C-7672125ECDD8}">
            <xm:f>NOT(ISERROR(SEARCH($I$72,X44)))</xm:f>
            <xm:f>$I$72</xm:f>
            <x14:dxf>
              <fill>
                <patternFill>
                  <fgColor rgb="FFFFC000"/>
                  <bgColor rgb="FFFFC000"/>
                </patternFill>
              </fill>
            </x14:dxf>
          </x14:cfRule>
          <x14:cfRule type="containsText" priority="407" operator="containsText" id="{6E905A8A-6D45-4211-A36C-8A864A94B91B}">
            <xm:f>NOT(ISERROR(SEARCH($I$71,X44)))</xm:f>
            <xm:f>$I$71</xm:f>
            <x14:dxf>
              <fill>
                <patternFill>
                  <fgColor rgb="FFFFFF00"/>
                  <bgColor rgb="FFFFFF00"/>
                </patternFill>
              </fill>
            </x14:dxf>
          </x14:cfRule>
          <x14:cfRule type="containsText" priority="408" operator="containsText" id="{DC24876F-0A92-4F5A-BA9B-21801EA1503B}">
            <xm:f>NOT(ISERROR(SEARCH($I$70,X44)))</xm:f>
            <xm:f>$I$70</xm:f>
            <x14:dxf>
              <fill>
                <patternFill>
                  <bgColor theme="0" tint="-0.14996795556505021"/>
                </patternFill>
              </fill>
            </x14:dxf>
          </x14:cfRule>
          <x14:cfRule type="cellIs" priority="409" operator="equal" id="{50C16D6B-C796-4C38-A9F0-CE524DCFD9DC}">
            <xm:f>'https://solidarias-my.sharepoint.com/personal/marisol_viveros_uaeos_gov_co/Documents/Varios/Planes integrados 2022/[MAPA_RIESGOS_UAEOS_2022.xlsx]Tabla probabiidad'!#REF!</xm:f>
            <x14:dxf>
              <fill>
                <patternFill>
                  <fgColor theme="6"/>
                </patternFill>
              </fill>
            </x14:dxf>
          </x14:cfRule>
          <x14:cfRule type="cellIs" priority="410" operator="equal" id="{7AF2151F-D41A-49C2-BFDB-24424D8B9655}">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X44</xm:sqref>
        </x14:conditionalFormatting>
        <x14:conditionalFormatting xmlns:xm="http://schemas.microsoft.com/office/excel/2006/main">
          <x14:cfRule type="containsText" priority="395" operator="containsText" id="{23C3E746-340B-4A7F-AE62-AE6E7AE287FC}">
            <xm:f>NOT(ISERROR(SEARCH($I$69,X46)))</xm:f>
            <xm:f>$I$69</xm:f>
            <x14:dxf>
              <fill>
                <patternFill>
                  <fgColor rgb="FF92D050"/>
                  <bgColor rgb="FF92D050"/>
                </patternFill>
              </fill>
            </x14:dxf>
          </x14:cfRule>
          <x14:cfRule type="containsText" priority="396" operator="containsText" id="{97445FD9-6E1E-4B75-BE96-F3C557AD57CF}">
            <xm:f>NOT(ISERROR(SEARCH($I$70,X46)))</xm:f>
            <xm:f>$I$70</xm:f>
            <x14:dxf>
              <fill>
                <patternFill>
                  <bgColor rgb="FF00B050"/>
                </patternFill>
              </fill>
            </x14:dxf>
          </x14:cfRule>
          <x14:cfRule type="containsText" priority="397" operator="containsText" id="{9BFB9737-7ABE-4EDE-865B-D5E3A8149181}">
            <xm:f>NOT(ISERROR(SEARCH($I$73,X46)))</xm:f>
            <xm:f>$I$73</xm:f>
            <x14:dxf>
              <fill>
                <patternFill>
                  <bgColor rgb="FFFF0000"/>
                </patternFill>
              </fill>
            </x14:dxf>
          </x14:cfRule>
          <x14:cfRule type="containsText" priority="398" operator="containsText" id="{6F51E4D9-BCFA-4BF3-B90C-DF56B481D0B0}">
            <xm:f>NOT(ISERROR(SEARCH($I$72,X46)))</xm:f>
            <xm:f>$I$72</xm:f>
            <x14:dxf>
              <fill>
                <patternFill>
                  <fgColor rgb="FFFFC000"/>
                  <bgColor rgb="FFFFC000"/>
                </patternFill>
              </fill>
            </x14:dxf>
          </x14:cfRule>
          <x14:cfRule type="containsText" priority="399" operator="containsText" id="{6CC38BB1-70F8-4489-A27E-6CAF784A2F2E}">
            <xm:f>NOT(ISERROR(SEARCH($I$71,X46)))</xm:f>
            <xm:f>$I$71</xm:f>
            <x14:dxf>
              <fill>
                <patternFill>
                  <fgColor rgb="FFFFFF00"/>
                  <bgColor rgb="FFFFFF00"/>
                </patternFill>
              </fill>
            </x14:dxf>
          </x14:cfRule>
          <x14:cfRule type="containsText" priority="400" operator="containsText" id="{C73ADBD0-A3D3-4DE5-A222-C35130D83E70}">
            <xm:f>NOT(ISERROR(SEARCH($I$70,X46)))</xm:f>
            <xm:f>$I$70</xm:f>
            <x14:dxf>
              <fill>
                <patternFill>
                  <bgColor theme="0" tint="-0.14996795556505021"/>
                </patternFill>
              </fill>
            </x14:dxf>
          </x14:cfRule>
          <x14:cfRule type="cellIs" priority="401" operator="equal" id="{B9BFFC07-5510-4FB3-A317-96E0CBF49937}">
            <xm:f>'https://solidarias-my.sharepoint.com/personal/marisol_viveros_uaeos_gov_co/Documents/Varios/Planes integrados 2022/[MAPA_RIESGOS_UAEOS_2022.xlsx]Tabla probabiidad'!#REF!</xm:f>
            <x14:dxf>
              <fill>
                <patternFill>
                  <fgColor theme="6"/>
                </patternFill>
              </fill>
            </x14:dxf>
          </x14:cfRule>
          <x14:cfRule type="cellIs" priority="402" operator="equal" id="{5BA72F45-B5B1-4D73-A3D0-321F443C98C1}">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X46:X47</xm:sqref>
        </x14:conditionalFormatting>
        <x14:conditionalFormatting xmlns:xm="http://schemas.microsoft.com/office/excel/2006/main">
          <x14:cfRule type="containsText" priority="387" operator="containsText" id="{2AC6437C-0393-4CF7-86D2-E6072A59FD4D}">
            <xm:f>NOT(ISERROR(SEARCH($I$69,X45)))</xm:f>
            <xm:f>$I$69</xm:f>
            <x14:dxf>
              <fill>
                <patternFill>
                  <fgColor rgb="FF92D050"/>
                  <bgColor rgb="FF92D050"/>
                </patternFill>
              </fill>
            </x14:dxf>
          </x14:cfRule>
          <x14:cfRule type="containsText" priority="388" operator="containsText" id="{1F6C14EA-B25E-4063-9A74-CF52CD85DF15}">
            <xm:f>NOT(ISERROR(SEARCH($I$70,X45)))</xm:f>
            <xm:f>$I$70</xm:f>
            <x14:dxf>
              <fill>
                <patternFill>
                  <bgColor rgb="FF00B050"/>
                </patternFill>
              </fill>
            </x14:dxf>
          </x14:cfRule>
          <x14:cfRule type="containsText" priority="389" operator="containsText" id="{9D342D44-D892-4DD9-A642-65D50F3314D3}">
            <xm:f>NOT(ISERROR(SEARCH($I$73,X45)))</xm:f>
            <xm:f>$I$73</xm:f>
            <x14:dxf>
              <fill>
                <patternFill>
                  <bgColor rgb="FFFF0000"/>
                </patternFill>
              </fill>
            </x14:dxf>
          </x14:cfRule>
          <x14:cfRule type="containsText" priority="390" operator="containsText" id="{27397000-349F-4E38-A22F-72882E17AAC3}">
            <xm:f>NOT(ISERROR(SEARCH($I$72,X45)))</xm:f>
            <xm:f>$I$72</xm:f>
            <x14:dxf>
              <fill>
                <patternFill>
                  <fgColor rgb="FFFFC000"/>
                  <bgColor rgb="FFFFC000"/>
                </patternFill>
              </fill>
            </x14:dxf>
          </x14:cfRule>
          <x14:cfRule type="containsText" priority="391" operator="containsText" id="{32AF1C70-0645-4D5E-BFFD-363D8F8A9F27}">
            <xm:f>NOT(ISERROR(SEARCH($I$71,X45)))</xm:f>
            <xm:f>$I$71</xm:f>
            <x14:dxf>
              <fill>
                <patternFill>
                  <fgColor rgb="FFFFFF00"/>
                  <bgColor rgb="FFFFFF00"/>
                </patternFill>
              </fill>
            </x14:dxf>
          </x14:cfRule>
          <x14:cfRule type="containsText" priority="392" operator="containsText" id="{05823418-1D58-4010-85B3-37D920907D8D}">
            <xm:f>NOT(ISERROR(SEARCH($I$70,X45)))</xm:f>
            <xm:f>$I$70</xm:f>
            <x14:dxf>
              <fill>
                <patternFill>
                  <bgColor theme="0" tint="-0.14996795556505021"/>
                </patternFill>
              </fill>
            </x14:dxf>
          </x14:cfRule>
          <x14:cfRule type="cellIs" priority="393" operator="equal" id="{664EDE64-EF33-4571-9594-A1C37B79523A}">
            <xm:f>'https://solidarias-my.sharepoint.com/personal/marisol_viveros_uaeos_gov_co/Documents/Varios/Planes integrados 2022/[MAPA_RIESGOS_UAEOS_2022.xlsx]Tabla probabiidad'!#REF!</xm:f>
            <x14:dxf>
              <fill>
                <patternFill>
                  <fgColor theme="6"/>
                </patternFill>
              </fill>
            </x14:dxf>
          </x14:cfRule>
          <x14:cfRule type="cellIs" priority="394" operator="equal" id="{5C6B77CB-C7F7-4412-99D1-4BFCBB83C844}">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X45</xm:sqref>
        </x14:conditionalFormatting>
        <x14:conditionalFormatting xmlns:xm="http://schemas.microsoft.com/office/excel/2006/main">
          <x14:cfRule type="containsText" priority="382" operator="containsText" id="{FCE79B0D-93B1-40A9-97AC-664955CA03EA}">
            <xm:f>NOT(ISERROR(SEARCH($K$73,Z44)))</xm:f>
            <xm:f>$K$73</xm:f>
            <x14:dxf>
              <fill>
                <patternFill>
                  <bgColor rgb="FFFF0000"/>
                </patternFill>
              </fill>
            </x14:dxf>
          </x14:cfRule>
          <x14:cfRule type="containsText" priority="383" operator="containsText" id="{27D79610-B307-4706-87AC-B25E3CFA787D}">
            <xm:f>NOT(ISERROR(SEARCH($K$72,Z44)))</xm:f>
            <xm:f>$K$72</xm:f>
            <x14:dxf>
              <fill>
                <patternFill>
                  <bgColor rgb="FFFFC000"/>
                </patternFill>
              </fill>
            </x14:dxf>
          </x14:cfRule>
          <x14:cfRule type="containsText" priority="384" operator="containsText" id="{31BA81C5-7E05-4E0F-915F-B825C7DE470B}">
            <xm:f>NOT(ISERROR(SEARCH($K$71,Z44)))</xm:f>
            <xm:f>$K$71</xm:f>
            <x14:dxf>
              <fill>
                <patternFill>
                  <bgColor rgb="FFFFFF00"/>
                </patternFill>
              </fill>
            </x14:dxf>
          </x14:cfRule>
          <x14:cfRule type="containsText" priority="385" operator="containsText" id="{AE05729F-FB4E-4273-AD5E-14ED7FB0F63C}">
            <xm:f>NOT(ISERROR(SEARCH($K$70,Z44)))</xm:f>
            <xm:f>$K$70</xm:f>
            <x14:dxf>
              <fill>
                <patternFill>
                  <bgColor rgb="FF00B050"/>
                </patternFill>
              </fill>
            </x14:dxf>
          </x14:cfRule>
          <x14:cfRule type="containsText" priority="386" operator="containsText" id="{3B606339-346A-41BF-A73C-495979C5E7FE}">
            <xm:f>NOT(ISERROR(SEARCH($K$69,Z44)))</xm:f>
            <xm:f>$K$69</xm:f>
            <x14:dxf>
              <fill>
                <patternFill>
                  <bgColor rgb="FF92D050"/>
                </patternFill>
              </fill>
            </x14:dxf>
          </x14:cfRule>
          <xm:sqref>Z44</xm:sqref>
        </x14:conditionalFormatting>
        <x14:conditionalFormatting xmlns:xm="http://schemas.microsoft.com/office/excel/2006/main">
          <x14:cfRule type="containsText" priority="377" operator="containsText" id="{A973EDD3-CBD8-4E3B-B08C-0E1F3C1200D7}">
            <xm:f>NOT(ISERROR(SEARCH($K$73,Z46)))</xm:f>
            <xm:f>$K$73</xm:f>
            <x14:dxf>
              <fill>
                <patternFill>
                  <bgColor rgb="FFFF0000"/>
                </patternFill>
              </fill>
            </x14:dxf>
          </x14:cfRule>
          <x14:cfRule type="containsText" priority="378" operator="containsText" id="{E9653B37-F97C-43DF-BBAD-467E8D98F60C}">
            <xm:f>NOT(ISERROR(SEARCH($K$72,Z46)))</xm:f>
            <xm:f>$K$72</xm:f>
            <x14:dxf>
              <fill>
                <patternFill>
                  <bgColor rgb="FFFFC000"/>
                </patternFill>
              </fill>
            </x14:dxf>
          </x14:cfRule>
          <x14:cfRule type="containsText" priority="379" operator="containsText" id="{A443F041-2E68-4BFC-81A1-E5D4A45511DE}">
            <xm:f>NOT(ISERROR(SEARCH($K$71,Z46)))</xm:f>
            <xm:f>$K$71</xm:f>
            <x14:dxf>
              <fill>
                <patternFill>
                  <bgColor rgb="FFFFFF00"/>
                </patternFill>
              </fill>
            </x14:dxf>
          </x14:cfRule>
          <x14:cfRule type="containsText" priority="380" operator="containsText" id="{7E7A5FBF-3786-4B09-AB67-F3EC7E3B446B}">
            <xm:f>NOT(ISERROR(SEARCH($K$70,Z46)))</xm:f>
            <xm:f>$K$70</xm:f>
            <x14:dxf>
              <fill>
                <patternFill>
                  <bgColor rgb="FF00B050"/>
                </patternFill>
              </fill>
            </x14:dxf>
          </x14:cfRule>
          <x14:cfRule type="containsText" priority="381" operator="containsText" id="{2FC514EC-EE21-445A-8322-C404B10A9EEF}">
            <xm:f>NOT(ISERROR(SEARCH($K$69,Z46)))</xm:f>
            <xm:f>$K$69</xm:f>
            <x14:dxf>
              <fill>
                <patternFill>
                  <bgColor rgb="FF92D050"/>
                </patternFill>
              </fill>
            </x14:dxf>
          </x14:cfRule>
          <xm:sqref>Z46:Z47</xm:sqref>
        </x14:conditionalFormatting>
        <x14:conditionalFormatting xmlns:xm="http://schemas.microsoft.com/office/excel/2006/main">
          <x14:cfRule type="containsText" priority="372" operator="containsText" id="{B3A80A86-A57F-449A-8F85-4A75B0463310}">
            <xm:f>NOT(ISERROR(SEARCH($K$73,Z45)))</xm:f>
            <xm:f>$K$73</xm:f>
            <x14:dxf>
              <fill>
                <patternFill>
                  <bgColor rgb="FFFF0000"/>
                </patternFill>
              </fill>
            </x14:dxf>
          </x14:cfRule>
          <x14:cfRule type="containsText" priority="373" operator="containsText" id="{62B7C587-E332-43A3-A976-CF484946F4DB}">
            <xm:f>NOT(ISERROR(SEARCH($K$72,Z45)))</xm:f>
            <xm:f>$K$72</xm:f>
            <x14:dxf>
              <fill>
                <patternFill>
                  <bgColor rgb="FFFFC000"/>
                </patternFill>
              </fill>
            </x14:dxf>
          </x14:cfRule>
          <x14:cfRule type="containsText" priority="374" operator="containsText" id="{445E2B22-3024-4101-B0C2-409560E347DB}">
            <xm:f>NOT(ISERROR(SEARCH($K$71,Z45)))</xm:f>
            <xm:f>$K$71</xm:f>
            <x14:dxf>
              <fill>
                <patternFill>
                  <bgColor rgb="FFFFFF00"/>
                </patternFill>
              </fill>
            </x14:dxf>
          </x14:cfRule>
          <x14:cfRule type="containsText" priority="375" operator="containsText" id="{69B2B37E-932D-4245-95A8-62904AC02161}">
            <xm:f>NOT(ISERROR(SEARCH($K$70,Z45)))</xm:f>
            <xm:f>$K$70</xm:f>
            <x14:dxf>
              <fill>
                <patternFill>
                  <bgColor rgb="FF00B050"/>
                </patternFill>
              </fill>
            </x14:dxf>
          </x14:cfRule>
          <x14:cfRule type="containsText" priority="376" operator="containsText" id="{D2CA596C-1001-48E6-8907-9AC7CEB3CD35}">
            <xm:f>NOT(ISERROR(SEARCH($K$69,Z45)))</xm:f>
            <xm:f>$K$69</xm:f>
            <x14:dxf>
              <fill>
                <patternFill>
                  <bgColor rgb="FF92D050"/>
                </patternFill>
              </fill>
            </x14:dxf>
          </x14:cfRule>
          <xm:sqref>Z45</xm:sqref>
        </x14:conditionalFormatting>
        <x14:conditionalFormatting xmlns:xm="http://schemas.microsoft.com/office/excel/2006/main">
          <x14:cfRule type="containsText" priority="368" operator="containsText" id="{3B2095EF-32B6-4CE8-BC7A-F53EF8107307}">
            <xm:f>NOT(ISERROR(SEARCH($M$72,AB44)))</xm:f>
            <xm:f>$M$72</xm:f>
            <x14:dxf>
              <fill>
                <patternFill>
                  <bgColor rgb="FFFF0000"/>
                </patternFill>
              </fill>
            </x14:dxf>
          </x14:cfRule>
          <x14:cfRule type="containsText" priority="369" operator="containsText" id="{539DA4A7-6F22-40FB-AF9D-1C151EF409E1}">
            <xm:f>NOT(ISERROR(SEARCH($M$71,AB44)))</xm:f>
            <xm:f>$M$71</xm:f>
            <x14:dxf>
              <fill>
                <patternFill>
                  <bgColor rgb="FFFFC000"/>
                </patternFill>
              </fill>
            </x14:dxf>
          </x14:cfRule>
          <x14:cfRule type="containsText" priority="370" operator="containsText" id="{B9E16ECA-620A-4959-8EAC-C00BA126A58F}">
            <xm:f>NOT(ISERROR(SEARCH($M$70,AB44)))</xm:f>
            <xm:f>$M$70</xm:f>
            <x14:dxf>
              <fill>
                <patternFill>
                  <bgColor rgb="FFFFFF00"/>
                </patternFill>
              </fill>
            </x14:dxf>
          </x14:cfRule>
          <x14:cfRule type="containsText" priority="371" operator="containsText" id="{1BB8CA26-742F-457B-A9B8-1133A4715750}">
            <xm:f>NOT(ISERROR(SEARCH($M$69,AB44)))</xm:f>
            <xm:f>$M$69</xm:f>
            <x14:dxf>
              <fill>
                <patternFill>
                  <bgColor rgb="FF92D050"/>
                </patternFill>
              </fill>
            </x14:dxf>
          </x14:cfRule>
          <xm:sqref>AB44</xm:sqref>
        </x14:conditionalFormatting>
        <x14:conditionalFormatting xmlns:xm="http://schemas.microsoft.com/office/excel/2006/main">
          <x14:cfRule type="containsText" priority="364" operator="containsText" id="{2F4B83E4-E4AF-4A59-92F8-579E083B4711}">
            <xm:f>NOT(ISERROR(SEARCH($M$72,AB46)))</xm:f>
            <xm:f>$M$72</xm:f>
            <x14:dxf>
              <fill>
                <patternFill>
                  <bgColor rgb="FFFF0000"/>
                </patternFill>
              </fill>
            </x14:dxf>
          </x14:cfRule>
          <x14:cfRule type="containsText" priority="365" operator="containsText" id="{02019C59-7DCD-4ACF-BC5B-8FEEF3274373}">
            <xm:f>NOT(ISERROR(SEARCH($M$71,AB46)))</xm:f>
            <xm:f>$M$71</xm:f>
            <x14:dxf>
              <fill>
                <patternFill>
                  <bgColor rgb="FFFFC000"/>
                </patternFill>
              </fill>
            </x14:dxf>
          </x14:cfRule>
          <x14:cfRule type="containsText" priority="366" operator="containsText" id="{F7527030-64A6-46FC-AB6A-820E1B914A03}">
            <xm:f>NOT(ISERROR(SEARCH($M$70,AB46)))</xm:f>
            <xm:f>$M$70</xm:f>
            <x14:dxf>
              <fill>
                <patternFill>
                  <bgColor rgb="FFFFFF00"/>
                </patternFill>
              </fill>
            </x14:dxf>
          </x14:cfRule>
          <x14:cfRule type="containsText" priority="367" operator="containsText" id="{B5459ECD-4DD9-4695-9C8B-153284E0E99B}">
            <xm:f>NOT(ISERROR(SEARCH($M$69,AB46)))</xm:f>
            <xm:f>$M$69</xm:f>
            <x14:dxf>
              <fill>
                <patternFill>
                  <bgColor rgb="FF92D050"/>
                </patternFill>
              </fill>
            </x14:dxf>
          </x14:cfRule>
          <xm:sqref>AB46:AB47</xm:sqref>
        </x14:conditionalFormatting>
        <x14:conditionalFormatting xmlns:xm="http://schemas.microsoft.com/office/excel/2006/main">
          <x14:cfRule type="containsText" priority="360" operator="containsText" id="{9409C650-3C64-44F1-A83D-282505782F98}">
            <xm:f>NOT(ISERROR(SEARCH($M$72,AB45)))</xm:f>
            <xm:f>$M$72</xm:f>
            <x14:dxf>
              <fill>
                <patternFill>
                  <bgColor rgb="FFFF0000"/>
                </patternFill>
              </fill>
            </x14:dxf>
          </x14:cfRule>
          <x14:cfRule type="containsText" priority="361" operator="containsText" id="{4D713DE5-A16B-440C-83A9-0BD6F2A6AB3C}">
            <xm:f>NOT(ISERROR(SEARCH($M$71,AB45)))</xm:f>
            <xm:f>$M$71</xm:f>
            <x14:dxf>
              <fill>
                <patternFill>
                  <bgColor rgb="FFFFC000"/>
                </patternFill>
              </fill>
            </x14:dxf>
          </x14:cfRule>
          <x14:cfRule type="containsText" priority="362" operator="containsText" id="{66557102-8CA4-45C7-8656-224C64408E32}">
            <xm:f>NOT(ISERROR(SEARCH($M$70,AB45)))</xm:f>
            <xm:f>$M$70</xm:f>
            <x14:dxf>
              <fill>
                <patternFill>
                  <bgColor rgb="FFFFFF00"/>
                </patternFill>
              </fill>
            </x14:dxf>
          </x14:cfRule>
          <x14:cfRule type="containsText" priority="363" operator="containsText" id="{D7531CC3-5E92-4EF4-84E1-F1A6D891CC30}">
            <xm:f>NOT(ISERROR(SEARCH($M$69,AB45)))</xm:f>
            <xm:f>$M$69</xm:f>
            <x14:dxf>
              <fill>
                <patternFill>
                  <bgColor rgb="FF92D050"/>
                </patternFill>
              </fill>
            </x14:dxf>
          </x14:cfRule>
          <xm:sqref>AB45</xm:sqref>
        </x14:conditionalFormatting>
        <x14:conditionalFormatting xmlns:xm="http://schemas.microsoft.com/office/excel/2006/main">
          <x14:cfRule type="containsText" priority="355" operator="containsText" id="{D25B8C59-D746-470B-BE7C-12DB32C9D6D7}">
            <xm:f>NOT(ISERROR(SEARCH($K$28,Z48)))</xm:f>
            <xm:f>$K$28</xm:f>
            <x14:dxf>
              <fill>
                <patternFill>
                  <bgColor rgb="FFFF0000"/>
                </patternFill>
              </fill>
            </x14:dxf>
          </x14:cfRule>
          <x14:cfRule type="containsText" priority="356" operator="containsText" id="{D2A63CEE-79A3-4C61-9FF5-0161A52CFB9B}">
            <xm:f>NOT(ISERROR(SEARCH($K$27,Z48)))</xm:f>
            <xm:f>$K$27</xm:f>
            <x14:dxf>
              <fill>
                <patternFill>
                  <bgColor rgb="FFFFC000"/>
                </patternFill>
              </fill>
            </x14:dxf>
          </x14:cfRule>
          <x14:cfRule type="containsText" priority="357" operator="containsText" id="{E0BE4A63-3029-4718-8A6F-E7ADC148A873}">
            <xm:f>NOT(ISERROR(SEARCH($K$26,Z48)))</xm:f>
            <xm:f>$K$26</xm:f>
            <x14:dxf>
              <fill>
                <patternFill>
                  <bgColor rgb="FFFFFF00"/>
                </patternFill>
              </fill>
            </x14:dxf>
          </x14:cfRule>
          <x14:cfRule type="containsText" priority="358" operator="containsText" id="{3F8D6D4E-21B2-4FA7-A4C0-D747FDA094BA}">
            <xm:f>NOT(ISERROR(SEARCH($K$25,Z48)))</xm:f>
            <xm:f>$K$25</xm:f>
            <x14:dxf>
              <fill>
                <patternFill>
                  <bgColor rgb="FF00B050"/>
                </patternFill>
              </fill>
            </x14:dxf>
          </x14:cfRule>
          <x14:cfRule type="containsText" priority="359" operator="containsText" id="{4281F4AA-26B4-4974-9B1B-8BBFDF964F29}">
            <xm:f>NOT(ISERROR(SEARCH($K$24,Z48)))</xm:f>
            <xm:f>$K$24</xm:f>
            <x14:dxf>
              <fill>
                <patternFill>
                  <bgColor rgb="FF92D050"/>
                </patternFill>
              </fill>
            </x14:dxf>
          </x14:cfRule>
          <xm:sqref>Z48</xm:sqref>
        </x14:conditionalFormatting>
        <x14:conditionalFormatting xmlns:xm="http://schemas.microsoft.com/office/excel/2006/main">
          <x14:cfRule type="containsText" priority="350" operator="containsText" id="{F64605C5-999A-4E58-8FC5-1AE00F4374FF}">
            <xm:f>NOT(ISERROR(SEARCH($K$28,Z51)))</xm:f>
            <xm:f>$K$28</xm:f>
            <x14:dxf>
              <fill>
                <patternFill>
                  <bgColor rgb="FFFF0000"/>
                </patternFill>
              </fill>
            </x14:dxf>
          </x14:cfRule>
          <x14:cfRule type="containsText" priority="351" operator="containsText" id="{8DF5DE1C-F89B-4E14-A4BE-6837BF5A61C8}">
            <xm:f>NOT(ISERROR(SEARCH($K$27,Z51)))</xm:f>
            <xm:f>$K$27</xm:f>
            <x14:dxf>
              <fill>
                <patternFill>
                  <bgColor rgb="FFFFC000"/>
                </patternFill>
              </fill>
            </x14:dxf>
          </x14:cfRule>
          <x14:cfRule type="containsText" priority="352" operator="containsText" id="{FE8B0D8F-3AD2-4262-BBB3-5AF017D5D93C}">
            <xm:f>NOT(ISERROR(SEARCH($K$26,Z51)))</xm:f>
            <xm:f>$K$26</xm:f>
            <x14:dxf>
              <fill>
                <patternFill>
                  <bgColor rgb="FFFFFF00"/>
                </patternFill>
              </fill>
            </x14:dxf>
          </x14:cfRule>
          <x14:cfRule type="containsText" priority="353" operator="containsText" id="{7C3B9608-CA2C-41FB-B101-2B6DD751E35E}">
            <xm:f>NOT(ISERROR(SEARCH($K$25,Z51)))</xm:f>
            <xm:f>$K$25</xm:f>
            <x14:dxf>
              <fill>
                <patternFill>
                  <bgColor rgb="FF00B050"/>
                </patternFill>
              </fill>
            </x14:dxf>
          </x14:cfRule>
          <x14:cfRule type="containsText" priority="354" operator="containsText" id="{BEA8F310-A6E0-45C4-B56B-FEE47C47F0C3}">
            <xm:f>NOT(ISERROR(SEARCH($K$24,Z51)))</xm:f>
            <xm:f>$K$24</xm:f>
            <x14:dxf>
              <fill>
                <patternFill>
                  <bgColor rgb="FF92D050"/>
                </patternFill>
              </fill>
            </x14:dxf>
          </x14:cfRule>
          <xm:sqref>Z51</xm:sqref>
        </x14:conditionalFormatting>
        <x14:conditionalFormatting xmlns:xm="http://schemas.microsoft.com/office/excel/2006/main">
          <x14:cfRule type="containsText" priority="345" operator="containsText" id="{2768C57B-6468-41DF-9E27-525E08BBD770}">
            <xm:f>NOT(ISERROR(SEARCH($K$28,Z50)))</xm:f>
            <xm:f>$K$28</xm:f>
            <x14:dxf>
              <fill>
                <patternFill>
                  <bgColor rgb="FFFF0000"/>
                </patternFill>
              </fill>
            </x14:dxf>
          </x14:cfRule>
          <x14:cfRule type="containsText" priority="346" operator="containsText" id="{DE84767B-B5A9-45D2-897E-B0B6944309CE}">
            <xm:f>NOT(ISERROR(SEARCH($K$27,Z50)))</xm:f>
            <xm:f>$K$27</xm:f>
            <x14:dxf>
              <fill>
                <patternFill>
                  <bgColor rgb="FFFFC000"/>
                </patternFill>
              </fill>
            </x14:dxf>
          </x14:cfRule>
          <x14:cfRule type="containsText" priority="347" operator="containsText" id="{1A39EFA9-8BC6-403A-BC09-31DCB5D66F1D}">
            <xm:f>NOT(ISERROR(SEARCH($K$26,Z50)))</xm:f>
            <xm:f>$K$26</xm:f>
            <x14:dxf>
              <fill>
                <patternFill>
                  <bgColor rgb="FFFFFF00"/>
                </patternFill>
              </fill>
            </x14:dxf>
          </x14:cfRule>
          <x14:cfRule type="containsText" priority="348" operator="containsText" id="{1D152806-016C-41E1-9BB9-3A41D01DBC05}">
            <xm:f>NOT(ISERROR(SEARCH($K$25,Z50)))</xm:f>
            <xm:f>$K$25</xm:f>
            <x14:dxf>
              <fill>
                <patternFill>
                  <bgColor rgb="FF00B050"/>
                </patternFill>
              </fill>
            </x14:dxf>
          </x14:cfRule>
          <x14:cfRule type="containsText" priority="349" operator="containsText" id="{3ECACA56-6E3B-43DF-9263-FA26BBC33F52}">
            <xm:f>NOT(ISERROR(SEARCH($K$24,Z50)))</xm:f>
            <xm:f>$K$24</xm:f>
            <x14:dxf>
              <fill>
                <patternFill>
                  <bgColor rgb="FF92D050"/>
                </patternFill>
              </fill>
            </x14:dxf>
          </x14:cfRule>
          <xm:sqref>Z50</xm:sqref>
        </x14:conditionalFormatting>
        <x14:conditionalFormatting xmlns:xm="http://schemas.microsoft.com/office/excel/2006/main">
          <x14:cfRule type="containsText" priority="337" operator="containsText" id="{0A66CC4D-88F0-4CBF-9864-0398A5F37A3A}">
            <xm:f>NOT(ISERROR(SEARCH($I$69,I48)))</xm:f>
            <xm:f>$I$69</xm:f>
            <x14:dxf>
              <fill>
                <patternFill>
                  <fgColor rgb="FF92D050"/>
                  <bgColor rgb="FF92D050"/>
                </patternFill>
              </fill>
            </x14:dxf>
          </x14:cfRule>
          <x14:cfRule type="containsText" priority="338" operator="containsText" id="{D19A98B7-A3C8-446E-8D19-07094F51D9E2}">
            <xm:f>NOT(ISERROR(SEARCH($I$70,I48)))</xm:f>
            <xm:f>$I$70</xm:f>
            <x14:dxf>
              <fill>
                <patternFill>
                  <bgColor rgb="FF00B050"/>
                </patternFill>
              </fill>
            </x14:dxf>
          </x14:cfRule>
          <x14:cfRule type="containsText" priority="339" operator="containsText" id="{82ED7E8E-E110-4355-8B5F-D46AD51A10E5}">
            <xm:f>NOT(ISERROR(SEARCH($I$73,I48)))</xm:f>
            <xm:f>$I$73</xm:f>
            <x14:dxf>
              <fill>
                <patternFill>
                  <bgColor rgb="FFFF0000"/>
                </patternFill>
              </fill>
            </x14:dxf>
          </x14:cfRule>
          <x14:cfRule type="containsText" priority="340" operator="containsText" id="{3C19E1D2-1610-432D-BBCC-06ABA9AC6685}">
            <xm:f>NOT(ISERROR(SEARCH($I$72,I48)))</xm:f>
            <xm:f>$I$72</xm:f>
            <x14:dxf>
              <fill>
                <patternFill>
                  <fgColor rgb="FFFFC000"/>
                  <bgColor rgb="FFFFC000"/>
                </patternFill>
              </fill>
            </x14:dxf>
          </x14:cfRule>
          <x14:cfRule type="containsText" priority="341" operator="containsText" id="{F833E021-5A03-427D-8D40-12D77027EB7C}">
            <xm:f>NOT(ISERROR(SEARCH($I$71,I48)))</xm:f>
            <xm:f>$I$71</xm:f>
            <x14:dxf>
              <fill>
                <patternFill>
                  <fgColor rgb="FFFFFF00"/>
                  <bgColor rgb="FFFFFF00"/>
                </patternFill>
              </fill>
            </x14:dxf>
          </x14:cfRule>
          <x14:cfRule type="containsText" priority="342" operator="containsText" id="{A3CCF80F-5C6A-49BB-A084-154319C6CB51}">
            <xm:f>NOT(ISERROR(SEARCH($I$70,I48)))</xm:f>
            <xm:f>$I$70</xm:f>
            <x14:dxf>
              <fill>
                <patternFill>
                  <bgColor theme="0" tint="-0.14996795556505021"/>
                </patternFill>
              </fill>
            </x14:dxf>
          </x14:cfRule>
          <x14:cfRule type="cellIs" priority="343" operator="equal" id="{47FA001B-205C-4E3C-97B2-4B1AA8168C85}">
            <xm:f>'https://solidarias-my.sharepoint.com/personal/marisol_viveros_uaeos_gov_co/Documents/Varios/Planes integrados 2022/[MAPA_RIESGOS_UAEOS_2022.xlsx]Tabla probabiidad'!#REF!</xm:f>
            <x14:dxf>
              <fill>
                <patternFill>
                  <fgColor theme="6"/>
                </patternFill>
              </fill>
            </x14:dxf>
          </x14:cfRule>
          <x14:cfRule type="cellIs" priority="344" operator="equal" id="{1E2BA4D3-A7E2-4904-ADAC-78C8B480A703}">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I48</xm:sqref>
        </x14:conditionalFormatting>
        <x14:conditionalFormatting xmlns:xm="http://schemas.microsoft.com/office/excel/2006/main">
          <x14:cfRule type="containsText" priority="329" operator="containsText" id="{6D8A7BDF-717A-4734-90CE-C25697675DDE}">
            <xm:f>NOT(ISERROR(SEARCH($I$69,I50)))</xm:f>
            <xm:f>$I$69</xm:f>
            <x14:dxf>
              <fill>
                <patternFill>
                  <fgColor rgb="FF92D050"/>
                  <bgColor rgb="FF92D050"/>
                </patternFill>
              </fill>
            </x14:dxf>
          </x14:cfRule>
          <x14:cfRule type="containsText" priority="330" operator="containsText" id="{F7761644-B925-4701-A955-19831BE0EC07}">
            <xm:f>NOT(ISERROR(SEARCH($I$70,I50)))</xm:f>
            <xm:f>$I$70</xm:f>
            <x14:dxf>
              <fill>
                <patternFill>
                  <bgColor rgb="FF00B050"/>
                </patternFill>
              </fill>
            </x14:dxf>
          </x14:cfRule>
          <x14:cfRule type="containsText" priority="331" operator="containsText" id="{04D02271-D1BD-42DA-957D-A381FD2236AA}">
            <xm:f>NOT(ISERROR(SEARCH($I$73,I50)))</xm:f>
            <xm:f>$I$73</xm:f>
            <x14:dxf>
              <fill>
                <patternFill>
                  <bgColor rgb="FFFF0000"/>
                </patternFill>
              </fill>
            </x14:dxf>
          </x14:cfRule>
          <x14:cfRule type="containsText" priority="332" operator="containsText" id="{9166D4FB-7517-41F6-9DFD-600BA04279F3}">
            <xm:f>NOT(ISERROR(SEARCH($I$72,I50)))</xm:f>
            <xm:f>$I$72</xm:f>
            <x14:dxf>
              <fill>
                <patternFill>
                  <fgColor rgb="FFFFC000"/>
                  <bgColor rgb="FFFFC000"/>
                </patternFill>
              </fill>
            </x14:dxf>
          </x14:cfRule>
          <x14:cfRule type="containsText" priority="333" operator="containsText" id="{C3CC0ABD-F3E6-4A92-B064-EEC21D431C6B}">
            <xm:f>NOT(ISERROR(SEARCH($I$71,I50)))</xm:f>
            <xm:f>$I$71</xm:f>
            <x14:dxf>
              <fill>
                <patternFill>
                  <fgColor rgb="FFFFFF00"/>
                  <bgColor rgb="FFFFFF00"/>
                </patternFill>
              </fill>
            </x14:dxf>
          </x14:cfRule>
          <x14:cfRule type="containsText" priority="334" operator="containsText" id="{0AC71DC9-514F-4D5A-B9C8-FE0ECBD1BEF5}">
            <xm:f>NOT(ISERROR(SEARCH($I$70,I50)))</xm:f>
            <xm:f>$I$70</xm:f>
            <x14:dxf>
              <fill>
                <patternFill>
                  <bgColor theme="0" tint="-0.14996795556505021"/>
                </patternFill>
              </fill>
            </x14:dxf>
          </x14:cfRule>
          <x14:cfRule type="cellIs" priority="335" operator="equal" id="{E1146C10-F1E8-4016-AB94-1ABAC21E6AD7}">
            <xm:f>'https://solidarias-my.sharepoint.com/personal/marisol_viveros_uaeos_gov_co/Documents/Varios/Planes integrados 2022/[MAPA_RIESGOS_UAEOS_2022.xlsx]Tabla probabiidad'!#REF!</xm:f>
            <x14:dxf>
              <fill>
                <patternFill>
                  <fgColor theme="6"/>
                </patternFill>
              </fill>
            </x14:dxf>
          </x14:cfRule>
          <x14:cfRule type="cellIs" priority="336" operator="equal" id="{4D98DAC3-E447-4006-8CCB-755746859250}">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I50</xm:sqref>
        </x14:conditionalFormatting>
        <x14:conditionalFormatting xmlns:xm="http://schemas.microsoft.com/office/excel/2006/main">
          <x14:cfRule type="containsText" priority="321" operator="containsText" id="{878E65BF-2BBA-4978-95A9-AD2932C942C2}">
            <xm:f>NOT(ISERROR(SEARCH($I$69,I51)))</xm:f>
            <xm:f>$I$69</xm:f>
            <x14:dxf>
              <fill>
                <patternFill>
                  <fgColor rgb="FF92D050"/>
                  <bgColor rgb="FF92D050"/>
                </patternFill>
              </fill>
            </x14:dxf>
          </x14:cfRule>
          <x14:cfRule type="containsText" priority="322" operator="containsText" id="{F4942013-DF5E-4507-AED7-ECFD72E9B0F5}">
            <xm:f>NOT(ISERROR(SEARCH($I$70,I51)))</xm:f>
            <xm:f>$I$70</xm:f>
            <x14:dxf>
              <fill>
                <patternFill>
                  <bgColor rgb="FF00B050"/>
                </patternFill>
              </fill>
            </x14:dxf>
          </x14:cfRule>
          <x14:cfRule type="containsText" priority="323" operator="containsText" id="{B96C6F25-1018-41A9-8E13-DDC32C250540}">
            <xm:f>NOT(ISERROR(SEARCH($I$73,I51)))</xm:f>
            <xm:f>$I$73</xm:f>
            <x14:dxf>
              <fill>
                <patternFill>
                  <bgColor rgb="FFFF0000"/>
                </patternFill>
              </fill>
            </x14:dxf>
          </x14:cfRule>
          <x14:cfRule type="containsText" priority="324" operator="containsText" id="{97FFDF08-5E60-4924-B2CE-68DA9002B69C}">
            <xm:f>NOT(ISERROR(SEARCH($I$72,I51)))</xm:f>
            <xm:f>$I$72</xm:f>
            <x14:dxf>
              <fill>
                <patternFill>
                  <fgColor rgb="FFFFC000"/>
                  <bgColor rgb="FFFFC000"/>
                </patternFill>
              </fill>
            </x14:dxf>
          </x14:cfRule>
          <x14:cfRule type="containsText" priority="325" operator="containsText" id="{85BF17AD-FA9C-40BE-97DD-FAA89B16A502}">
            <xm:f>NOT(ISERROR(SEARCH($I$71,I51)))</xm:f>
            <xm:f>$I$71</xm:f>
            <x14:dxf>
              <fill>
                <patternFill>
                  <fgColor rgb="FFFFFF00"/>
                  <bgColor rgb="FFFFFF00"/>
                </patternFill>
              </fill>
            </x14:dxf>
          </x14:cfRule>
          <x14:cfRule type="containsText" priority="326" operator="containsText" id="{A8BCCF1C-6196-4CB3-AA3B-BA416C007368}">
            <xm:f>NOT(ISERROR(SEARCH($I$70,I51)))</xm:f>
            <xm:f>$I$70</xm:f>
            <x14:dxf>
              <fill>
                <patternFill>
                  <bgColor theme="0" tint="-0.14996795556505021"/>
                </patternFill>
              </fill>
            </x14:dxf>
          </x14:cfRule>
          <x14:cfRule type="cellIs" priority="327" operator="equal" id="{EDEA6222-DFA8-45E1-8CFE-2364719937E2}">
            <xm:f>'https://solidarias-my.sharepoint.com/personal/marisol_viveros_uaeos_gov_co/Documents/Varios/Planes integrados 2022/[MAPA_RIESGOS_UAEOS_2022.xlsx]Tabla probabiidad'!#REF!</xm:f>
            <x14:dxf>
              <fill>
                <patternFill>
                  <fgColor theme="6"/>
                </patternFill>
              </fill>
            </x14:dxf>
          </x14:cfRule>
          <x14:cfRule type="cellIs" priority="328" operator="equal" id="{E87F4860-F66E-45BC-9C16-582820DC15B8}">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I51</xm:sqref>
        </x14:conditionalFormatting>
        <x14:conditionalFormatting xmlns:xm="http://schemas.microsoft.com/office/excel/2006/main">
          <x14:cfRule type="containsText" priority="313" operator="containsText" id="{597BDCC5-8A1F-40EE-A14A-E46A4AB4D0CF}">
            <xm:f>NOT(ISERROR(SEARCH($I$69,X48)))</xm:f>
            <xm:f>$I$69</xm:f>
            <x14:dxf>
              <fill>
                <patternFill>
                  <fgColor rgb="FF92D050"/>
                  <bgColor rgb="FF92D050"/>
                </patternFill>
              </fill>
            </x14:dxf>
          </x14:cfRule>
          <x14:cfRule type="containsText" priority="314" operator="containsText" id="{E1FE123E-C592-4D20-A801-B42C79F9CA1F}">
            <xm:f>NOT(ISERROR(SEARCH($I$70,X48)))</xm:f>
            <xm:f>$I$70</xm:f>
            <x14:dxf>
              <fill>
                <patternFill>
                  <bgColor rgb="FF00B050"/>
                </patternFill>
              </fill>
            </x14:dxf>
          </x14:cfRule>
          <x14:cfRule type="containsText" priority="315" operator="containsText" id="{C1DAC44D-6863-4D2C-BCF0-0D2D8EA95757}">
            <xm:f>NOT(ISERROR(SEARCH($I$73,X48)))</xm:f>
            <xm:f>$I$73</xm:f>
            <x14:dxf>
              <fill>
                <patternFill>
                  <bgColor rgb="FFFF0000"/>
                </patternFill>
              </fill>
            </x14:dxf>
          </x14:cfRule>
          <x14:cfRule type="containsText" priority="316" operator="containsText" id="{DACC1D3C-ABD3-46C0-88C5-917CE0B6C887}">
            <xm:f>NOT(ISERROR(SEARCH($I$72,X48)))</xm:f>
            <xm:f>$I$72</xm:f>
            <x14:dxf>
              <fill>
                <patternFill>
                  <fgColor rgb="FFFFC000"/>
                  <bgColor rgb="FFFFC000"/>
                </patternFill>
              </fill>
            </x14:dxf>
          </x14:cfRule>
          <x14:cfRule type="containsText" priority="317" operator="containsText" id="{2AB41812-81B0-466B-9FD9-5A07358AD822}">
            <xm:f>NOT(ISERROR(SEARCH($I$71,X48)))</xm:f>
            <xm:f>$I$71</xm:f>
            <x14:dxf>
              <fill>
                <patternFill>
                  <fgColor rgb="FFFFFF00"/>
                  <bgColor rgb="FFFFFF00"/>
                </patternFill>
              </fill>
            </x14:dxf>
          </x14:cfRule>
          <x14:cfRule type="containsText" priority="318" operator="containsText" id="{88092B3D-B688-4B41-A4FA-313561C8328C}">
            <xm:f>NOT(ISERROR(SEARCH($I$70,X48)))</xm:f>
            <xm:f>$I$70</xm:f>
            <x14:dxf>
              <fill>
                <patternFill>
                  <bgColor theme="0" tint="-0.14996795556505021"/>
                </patternFill>
              </fill>
            </x14:dxf>
          </x14:cfRule>
          <x14:cfRule type="cellIs" priority="319" operator="equal" id="{D3370774-F0EF-4AF8-B96F-B2EA40D8A58F}">
            <xm:f>'https://solidarias-my.sharepoint.com/personal/marisol_viveros_uaeos_gov_co/Documents/Varios/Planes integrados 2022/[MAPA_RIESGOS_UAEOS_2022.xlsx]Tabla probabiidad'!#REF!</xm:f>
            <x14:dxf>
              <fill>
                <patternFill>
                  <fgColor theme="6"/>
                </patternFill>
              </fill>
            </x14:dxf>
          </x14:cfRule>
          <x14:cfRule type="cellIs" priority="320" operator="equal" id="{7FBF4098-D3F7-48B6-904F-90E899CEC8AD}">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X48</xm:sqref>
        </x14:conditionalFormatting>
        <x14:conditionalFormatting xmlns:xm="http://schemas.microsoft.com/office/excel/2006/main">
          <x14:cfRule type="containsText" priority="305" operator="containsText" id="{E4CD9CAB-AAD1-49F2-ADA9-B8EF468E6E78}">
            <xm:f>NOT(ISERROR(SEARCH($I$69,X50)))</xm:f>
            <xm:f>$I$69</xm:f>
            <x14:dxf>
              <fill>
                <patternFill>
                  <fgColor rgb="FF92D050"/>
                  <bgColor rgb="FF92D050"/>
                </patternFill>
              </fill>
            </x14:dxf>
          </x14:cfRule>
          <x14:cfRule type="containsText" priority="306" operator="containsText" id="{D704175B-107F-49E5-BFC4-E72D938F3AF9}">
            <xm:f>NOT(ISERROR(SEARCH($I$70,X50)))</xm:f>
            <xm:f>$I$70</xm:f>
            <x14:dxf>
              <fill>
                <patternFill>
                  <bgColor rgb="FF00B050"/>
                </patternFill>
              </fill>
            </x14:dxf>
          </x14:cfRule>
          <x14:cfRule type="containsText" priority="307" operator="containsText" id="{670B0AB6-3477-4CF2-A5B1-417B4B3D0447}">
            <xm:f>NOT(ISERROR(SEARCH($I$73,X50)))</xm:f>
            <xm:f>$I$73</xm:f>
            <x14:dxf>
              <fill>
                <patternFill>
                  <bgColor rgb="FFFF0000"/>
                </patternFill>
              </fill>
            </x14:dxf>
          </x14:cfRule>
          <x14:cfRule type="containsText" priority="308" operator="containsText" id="{F9FA9ADB-4EE2-42D5-A8B5-5C6407E6B868}">
            <xm:f>NOT(ISERROR(SEARCH($I$72,X50)))</xm:f>
            <xm:f>$I$72</xm:f>
            <x14:dxf>
              <fill>
                <patternFill>
                  <fgColor rgb="FFFFC000"/>
                  <bgColor rgb="FFFFC000"/>
                </patternFill>
              </fill>
            </x14:dxf>
          </x14:cfRule>
          <x14:cfRule type="containsText" priority="309" operator="containsText" id="{A1D3FEA5-092E-475E-AF1F-50197C2A46F9}">
            <xm:f>NOT(ISERROR(SEARCH($I$71,X50)))</xm:f>
            <xm:f>$I$71</xm:f>
            <x14:dxf>
              <fill>
                <patternFill>
                  <fgColor rgb="FFFFFF00"/>
                  <bgColor rgb="FFFFFF00"/>
                </patternFill>
              </fill>
            </x14:dxf>
          </x14:cfRule>
          <x14:cfRule type="containsText" priority="310" operator="containsText" id="{91270DFF-7050-429E-A318-C36CF8AFE56C}">
            <xm:f>NOT(ISERROR(SEARCH($I$70,X50)))</xm:f>
            <xm:f>$I$70</xm:f>
            <x14:dxf>
              <fill>
                <patternFill>
                  <bgColor theme="0" tint="-0.14996795556505021"/>
                </patternFill>
              </fill>
            </x14:dxf>
          </x14:cfRule>
          <x14:cfRule type="cellIs" priority="311" operator="equal" id="{6CBAD287-B5FD-4188-8AB0-B94EAF260E13}">
            <xm:f>'https://solidarias-my.sharepoint.com/personal/marisol_viveros_uaeos_gov_co/Documents/Varios/Planes integrados 2022/[MAPA_RIESGOS_UAEOS_2022.xlsx]Tabla probabiidad'!#REF!</xm:f>
            <x14:dxf>
              <fill>
                <patternFill>
                  <fgColor theme="6"/>
                </patternFill>
              </fill>
            </x14:dxf>
          </x14:cfRule>
          <x14:cfRule type="cellIs" priority="312" operator="equal" id="{DF01D7DC-17E6-488E-ACDC-45EC83516DE3}">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X50</xm:sqref>
        </x14:conditionalFormatting>
        <x14:conditionalFormatting xmlns:xm="http://schemas.microsoft.com/office/excel/2006/main">
          <x14:cfRule type="containsText" priority="297" operator="containsText" id="{CA140237-9B84-42F7-B71C-DA0113826719}">
            <xm:f>NOT(ISERROR(SEARCH($I$69,X51)))</xm:f>
            <xm:f>$I$69</xm:f>
            <x14:dxf>
              <fill>
                <patternFill>
                  <fgColor rgb="FF92D050"/>
                  <bgColor rgb="FF92D050"/>
                </patternFill>
              </fill>
            </x14:dxf>
          </x14:cfRule>
          <x14:cfRule type="containsText" priority="298" operator="containsText" id="{EFAABCD2-C041-4B01-8922-4CA27F614D6D}">
            <xm:f>NOT(ISERROR(SEARCH($I$70,X51)))</xm:f>
            <xm:f>$I$70</xm:f>
            <x14:dxf>
              <fill>
                <patternFill>
                  <bgColor rgb="FF00B050"/>
                </patternFill>
              </fill>
            </x14:dxf>
          </x14:cfRule>
          <x14:cfRule type="containsText" priority="299" operator="containsText" id="{2D9809A0-91DC-4E24-814D-D70A19D387E3}">
            <xm:f>NOT(ISERROR(SEARCH($I$73,X51)))</xm:f>
            <xm:f>$I$73</xm:f>
            <x14:dxf>
              <fill>
                <patternFill>
                  <bgColor rgb="FFFF0000"/>
                </patternFill>
              </fill>
            </x14:dxf>
          </x14:cfRule>
          <x14:cfRule type="containsText" priority="300" operator="containsText" id="{0A1BC5D4-E634-4B19-A8D9-B7D89F13A459}">
            <xm:f>NOT(ISERROR(SEARCH($I$72,X51)))</xm:f>
            <xm:f>$I$72</xm:f>
            <x14:dxf>
              <fill>
                <patternFill>
                  <fgColor rgb="FFFFC000"/>
                  <bgColor rgb="FFFFC000"/>
                </patternFill>
              </fill>
            </x14:dxf>
          </x14:cfRule>
          <x14:cfRule type="containsText" priority="301" operator="containsText" id="{0A41B5BE-8DF2-4814-AF2D-DC2DD9657384}">
            <xm:f>NOT(ISERROR(SEARCH($I$71,X51)))</xm:f>
            <xm:f>$I$71</xm:f>
            <x14:dxf>
              <fill>
                <patternFill>
                  <fgColor rgb="FFFFFF00"/>
                  <bgColor rgb="FFFFFF00"/>
                </patternFill>
              </fill>
            </x14:dxf>
          </x14:cfRule>
          <x14:cfRule type="containsText" priority="302" operator="containsText" id="{976BD4FD-F203-435F-952F-32D2B4BCBC01}">
            <xm:f>NOT(ISERROR(SEARCH($I$70,X51)))</xm:f>
            <xm:f>$I$70</xm:f>
            <x14:dxf>
              <fill>
                <patternFill>
                  <bgColor theme="0" tint="-0.14996795556505021"/>
                </patternFill>
              </fill>
            </x14:dxf>
          </x14:cfRule>
          <x14:cfRule type="cellIs" priority="303" operator="equal" id="{115EB91F-7709-49A1-BECB-4EE1CAF0C496}">
            <xm:f>'https://solidarias-my.sharepoint.com/personal/marisol_viveros_uaeos_gov_co/Documents/Varios/Planes integrados 2022/[MAPA_RIESGOS_UAEOS_2022.xlsx]Tabla probabiidad'!#REF!</xm:f>
            <x14:dxf>
              <fill>
                <patternFill>
                  <fgColor theme="6"/>
                </patternFill>
              </fill>
            </x14:dxf>
          </x14:cfRule>
          <x14:cfRule type="cellIs" priority="304" operator="equal" id="{E0403699-343C-47F0-BB03-F78D3C624381}">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X51</xm:sqref>
        </x14:conditionalFormatting>
        <x14:conditionalFormatting xmlns:xm="http://schemas.microsoft.com/office/excel/2006/main">
          <x14:cfRule type="containsText" priority="292" operator="containsText" id="{281AF598-F19E-4CC3-A14C-05645E79DE17}">
            <xm:f>NOT(ISERROR(SEARCH($K$73,K50)))</xm:f>
            <xm:f>$K$73</xm:f>
            <x14:dxf>
              <fill>
                <patternFill>
                  <bgColor rgb="FFFF0000"/>
                </patternFill>
              </fill>
            </x14:dxf>
          </x14:cfRule>
          <x14:cfRule type="containsText" priority="293" operator="containsText" id="{F5E1303C-9521-44D7-8F37-35CCA057CF22}">
            <xm:f>NOT(ISERROR(SEARCH($K$72,K50)))</xm:f>
            <xm:f>$K$72</xm:f>
            <x14:dxf>
              <fill>
                <patternFill>
                  <bgColor rgb="FFFFC000"/>
                </patternFill>
              </fill>
            </x14:dxf>
          </x14:cfRule>
          <x14:cfRule type="containsText" priority="294" operator="containsText" id="{43F1AA4A-0761-4EC2-9668-B1966FCFAB23}">
            <xm:f>NOT(ISERROR(SEARCH($K$71,K50)))</xm:f>
            <xm:f>$K$71</xm:f>
            <x14:dxf>
              <fill>
                <patternFill>
                  <bgColor rgb="FFFFFF00"/>
                </patternFill>
              </fill>
            </x14:dxf>
          </x14:cfRule>
          <x14:cfRule type="containsText" priority="295" operator="containsText" id="{DE13FF29-A99F-4F00-8611-4E0D29C513F4}">
            <xm:f>NOT(ISERROR(SEARCH($K$70,K50)))</xm:f>
            <xm:f>$K$70</xm:f>
            <x14:dxf>
              <fill>
                <patternFill>
                  <bgColor rgb="FF00B050"/>
                </patternFill>
              </fill>
            </x14:dxf>
          </x14:cfRule>
          <x14:cfRule type="containsText" priority="296" operator="containsText" id="{66E6E025-AB4F-4B6D-9141-8682744669D0}">
            <xm:f>NOT(ISERROR(SEARCH($K$69,K50)))</xm:f>
            <xm:f>$K$69</xm:f>
            <x14:dxf>
              <fill>
                <patternFill>
                  <bgColor rgb="FF92D050"/>
                </patternFill>
              </fill>
            </x14:dxf>
          </x14:cfRule>
          <xm:sqref>K50</xm:sqref>
        </x14:conditionalFormatting>
        <x14:conditionalFormatting xmlns:xm="http://schemas.microsoft.com/office/excel/2006/main">
          <x14:cfRule type="containsText" priority="287" operator="containsText" id="{0242A881-6FC0-4EF0-8975-967CFCF15D72}">
            <xm:f>NOT(ISERROR(SEARCH($K$73,K51)))</xm:f>
            <xm:f>$K$73</xm:f>
            <x14:dxf>
              <fill>
                <patternFill>
                  <bgColor rgb="FFFF0000"/>
                </patternFill>
              </fill>
            </x14:dxf>
          </x14:cfRule>
          <x14:cfRule type="containsText" priority="288" operator="containsText" id="{495847F8-7524-4DE0-A574-28EA5E479A43}">
            <xm:f>NOT(ISERROR(SEARCH($K$72,K51)))</xm:f>
            <xm:f>$K$72</xm:f>
            <x14:dxf>
              <fill>
                <patternFill>
                  <bgColor rgb="FFFFC000"/>
                </patternFill>
              </fill>
            </x14:dxf>
          </x14:cfRule>
          <x14:cfRule type="containsText" priority="289" operator="containsText" id="{A973FBA1-08AA-4EA6-8401-408CDA3F0145}">
            <xm:f>NOT(ISERROR(SEARCH($K$71,K51)))</xm:f>
            <xm:f>$K$71</xm:f>
            <x14:dxf>
              <fill>
                <patternFill>
                  <bgColor rgb="FFFFFF00"/>
                </patternFill>
              </fill>
            </x14:dxf>
          </x14:cfRule>
          <x14:cfRule type="containsText" priority="290" operator="containsText" id="{4015714D-E7DF-43CD-B2F8-6BC70E14659E}">
            <xm:f>NOT(ISERROR(SEARCH($K$70,K51)))</xm:f>
            <xm:f>$K$70</xm:f>
            <x14:dxf>
              <fill>
                <patternFill>
                  <bgColor rgb="FF00B050"/>
                </patternFill>
              </fill>
            </x14:dxf>
          </x14:cfRule>
          <x14:cfRule type="containsText" priority="291" operator="containsText" id="{17BB2285-F77D-4F26-A7A7-44B86BB3DEC0}">
            <xm:f>NOT(ISERROR(SEARCH($K$69,K51)))</xm:f>
            <xm:f>$K$69</xm:f>
            <x14:dxf>
              <fill>
                <patternFill>
                  <bgColor rgb="FF92D050"/>
                </patternFill>
              </fill>
            </x14:dxf>
          </x14:cfRule>
          <xm:sqref>K51</xm:sqref>
        </x14:conditionalFormatting>
        <x14:conditionalFormatting xmlns:xm="http://schemas.microsoft.com/office/excel/2006/main">
          <x14:cfRule type="containsText" priority="282" operator="containsText" id="{A9DFBAC7-590D-4FFC-A175-CBDB1CF35AC2}">
            <xm:f>NOT(ISERROR(SEARCH($K$73,K48)))</xm:f>
            <xm:f>$K$73</xm:f>
            <x14:dxf>
              <fill>
                <patternFill>
                  <bgColor rgb="FFFF0000"/>
                </patternFill>
              </fill>
            </x14:dxf>
          </x14:cfRule>
          <x14:cfRule type="containsText" priority="283" operator="containsText" id="{E6352B13-6C80-42B9-B3A5-729B2A719D0E}">
            <xm:f>NOT(ISERROR(SEARCH($K$72,K48)))</xm:f>
            <xm:f>$K$72</xm:f>
            <x14:dxf>
              <fill>
                <patternFill>
                  <bgColor rgb="FFFFC000"/>
                </patternFill>
              </fill>
            </x14:dxf>
          </x14:cfRule>
          <x14:cfRule type="containsText" priority="284" operator="containsText" id="{E49797DD-3EEB-4301-83B8-523C90FF3BF4}">
            <xm:f>NOT(ISERROR(SEARCH($K$71,K48)))</xm:f>
            <xm:f>$K$71</xm:f>
            <x14:dxf>
              <fill>
                <patternFill>
                  <bgColor rgb="FFFFFF00"/>
                </patternFill>
              </fill>
            </x14:dxf>
          </x14:cfRule>
          <x14:cfRule type="containsText" priority="285" operator="containsText" id="{EB46040F-B002-4DC9-802A-12F82A5A6772}">
            <xm:f>NOT(ISERROR(SEARCH($K$70,K48)))</xm:f>
            <xm:f>$K$70</xm:f>
            <x14:dxf>
              <fill>
                <patternFill>
                  <bgColor rgb="FF00B050"/>
                </patternFill>
              </fill>
            </x14:dxf>
          </x14:cfRule>
          <x14:cfRule type="containsText" priority="286" operator="containsText" id="{BF623625-FBBE-4EC4-B104-3E65D50ABB38}">
            <xm:f>NOT(ISERROR(SEARCH($K$69,K48)))</xm:f>
            <xm:f>$K$69</xm:f>
            <x14:dxf>
              <fill>
                <patternFill>
                  <bgColor rgb="FF92D050"/>
                </patternFill>
              </fill>
            </x14:dxf>
          </x14:cfRule>
          <xm:sqref>K48</xm:sqref>
        </x14:conditionalFormatting>
        <x14:conditionalFormatting xmlns:xm="http://schemas.microsoft.com/office/excel/2006/main">
          <x14:cfRule type="containsText" priority="278" operator="containsText" id="{B080E2A6-D6B7-46DC-A29B-80863D19B4BB}">
            <xm:f>NOT(ISERROR(SEARCH($M$72,M50)))</xm:f>
            <xm:f>$M$72</xm:f>
            <x14:dxf>
              <fill>
                <patternFill>
                  <bgColor rgb="FFFF0000"/>
                </patternFill>
              </fill>
            </x14:dxf>
          </x14:cfRule>
          <x14:cfRule type="containsText" priority="279" operator="containsText" id="{CA40722A-F8EF-4F34-8E68-F0100EB7B733}">
            <xm:f>NOT(ISERROR(SEARCH($M$71,M50)))</xm:f>
            <xm:f>$M$71</xm:f>
            <x14:dxf>
              <fill>
                <patternFill>
                  <bgColor rgb="FFFFC000"/>
                </patternFill>
              </fill>
            </x14:dxf>
          </x14:cfRule>
          <x14:cfRule type="containsText" priority="280" operator="containsText" id="{C4070992-54CB-4749-A725-4F09F964E877}">
            <xm:f>NOT(ISERROR(SEARCH($M$70,M50)))</xm:f>
            <xm:f>$M$70</xm:f>
            <x14:dxf>
              <fill>
                <patternFill>
                  <bgColor rgb="FFFFFF00"/>
                </patternFill>
              </fill>
            </x14:dxf>
          </x14:cfRule>
          <x14:cfRule type="containsText" priority="281" operator="containsText" id="{17F81056-6ECE-4546-A09A-2BD20FD93934}">
            <xm:f>NOT(ISERROR(SEARCH($M$69,M50)))</xm:f>
            <xm:f>$M$69</xm:f>
            <x14:dxf>
              <fill>
                <patternFill>
                  <bgColor rgb="FF92D050"/>
                </patternFill>
              </fill>
            </x14:dxf>
          </x14:cfRule>
          <xm:sqref>M50</xm:sqref>
        </x14:conditionalFormatting>
        <x14:conditionalFormatting xmlns:xm="http://schemas.microsoft.com/office/excel/2006/main">
          <x14:cfRule type="containsText" priority="274" operator="containsText" id="{E60EEAAF-03EE-4C8B-AD2B-B9C3FD6E1C47}">
            <xm:f>NOT(ISERROR(SEARCH($M$72,M48)))</xm:f>
            <xm:f>$M$72</xm:f>
            <x14:dxf>
              <fill>
                <patternFill>
                  <bgColor rgb="FFFF0000"/>
                </patternFill>
              </fill>
            </x14:dxf>
          </x14:cfRule>
          <x14:cfRule type="containsText" priority="275" operator="containsText" id="{B5362963-7731-4D03-81DD-3BADF7EDBA63}">
            <xm:f>NOT(ISERROR(SEARCH($M$71,M48)))</xm:f>
            <xm:f>$M$71</xm:f>
            <x14:dxf>
              <fill>
                <patternFill>
                  <bgColor rgb="FFFFC000"/>
                </patternFill>
              </fill>
            </x14:dxf>
          </x14:cfRule>
          <x14:cfRule type="containsText" priority="276" operator="containsText" id="{32668EE5-F11C-40C3-ABA5-7C027AC3F396}">
            <xm:f>NOT(ISERROR(SEARCH($M$70,M48)))</xm:f>
            <xm:f>$M$70</xm:f>
            <x14:dxf>
              <fill>
                <patternFill>
                  <bgColor rgb="FFFFFF00"/>
                </patternFill>
              </fill>
            </x14:dxf>
          </x14:cfRule>
          <x14:cfRule type="containsText" priority="277" operator="containsText" id="{818259A7-5893-4A9C-BFB9-14B1874922BE}">
            <xm:f>NOT(ISERROR(SEARCH($M$69,M48)))</xm:f>
            <xm:f>$M$69</xm:f>
            <x14:dxf>
              <fill>
                <patternFill>
                  <bgColor rgb="FF92D050"/>
                </patternFill>
              </fill>
            </x14:dxf>
          </x14:cfRule>
          <xm:sqref>M48</xm:sqref>
        </x14:conditionalFormatting>
        <x14:conditionalFormatting xmlns:xm="http://schemas.microsoft.com/office/excel/2006/main">
          <x14:cfRule type="containsText" priority="270" operator="containsText" id="{1DBE0F68-B36E-41BC-B997-C0DE14A01998}">
            <xm:f>NOT(ISERROR(SEARCH($M$72,M51)))</xm:f>
            <xm:f>$M$72</xm:f>
            <x14:dxf>
              <fill>
                <patternFill>
                  <bgColor rgb="FFFF0000"/>
                </patternFill>
              </fill>
            </x14:dxf>
          </x14:cfRule>
          <x14:cfRule type="containsText" priority="271" operator="containsText" id="{E067AD5C-5A69-4D62-8E10-80D3314CB3B3}">
            <xm:f>NOT(ISERROR(SEARCH($M$71,M51)))</xm:f>
            <xm:f>$M$71</xm:f>
            <x14:dxf>
              <fill>
                <patternFill>
                  <bgColor rgb="FFFFC000"/>
                </patternFill>
              </fill>
            </x14:dxf>
          </x14:cfRule>
          <x14:cfRule type="containsText" priority="272" operator="containsText" id="{FBE43122-7AC4-4573-9367-52EF86DCD374}">
            <xm:f>NOT(ISERROR(SEARCH($M$70,M51)))</xm:f>
            <xm:f>$M$70</xm:f>
            <x14:dxf>
              <fill>
                <patternFill>
                  <bgColor rgb="FFFFFF00"/>
                </patternFill>
              </fill>
            </x14:dxf>
          </x14:cfRule>
          <x14:cfRule type="containsText" priority="273" operator="containsText" id="{DAD4D0EA-5554-4BDC-8650-6C239E633728}">
            <xm:f>NOT(ISERROR(SEARCH($M$69,M51)))</xm:f>
            <xm:f>$M$69</xm:f>
            <x14:dxf>
              <fill>
                <patternFill>
                  <bgColor rgb="FF92D050"/>
                </patternFill>
              </fill>
            </x14:dxf>
          </x14:cfRule>
          <xm:sqref>M51</xm:sqref>
        </x14:conditionalFormatting>
        <x14:conditionalFormatting xmlns:xm="http://schemas.microsoft.com/office/excel/2006/main">
          <x14:cfRule type="containsText" priority="266" operator="containsText" id="{0BD2CE37-384E-40B0-8432-5E9DD5BFE982}">
            <xm:f>NOT(ISERROR(SEARCH($M$72,AB48)))</xm:f>
            <xm:f>$M$72</xm:f>
            <x14:dxf>
              <fill>
                <patternFill>
                  <bgColor rgb="FFFF0000"/>
                </patternFill>
              </fill>
            </x14:dxf>
          </x14:cfRule>
          <x14:cfRule type="containsText" priority="267" operator="containsText" id="{61A5DE78-2007-4FF1-BB5E-7F8C13B1C904}">
            <xm:f>NOT(ISERROR(SEARCH($M$71,AB48)))</xm:f>
            <xm:f>$M$71</xm:f>
            <x14:dxf>
              <fill>
                <patternFill>
                  <bgColor rgb="FFFFC000"/>
                </patternFill>
              </fill>
            </x14:dxf>
          </x14:cfRule>
          <x14:cfRule type="containsText" priority="268" operator="containsText" id="{3DB5C83D-7E35-45D7-B9F4-6AC295015D97}">
            <xm:f>NOT(ISERROR(SEARCH($M$70,AB48)))</xm:f>
            <xm:f>$M$70</xm:f>
            <x14:dxf>
              <fill>
                <patternFill>
                  <bgColor rgb="FFFFFF00"/>
                </patternFill>
              </fill>
            </x14:dxf>
          </x14:cfRule>
          <x14:cfRule type="containsText" priority="269" operator="containsText" id="{C05E328F-EC7F-47D4-9A7A-6015D81722AB}">
            <xm:f>NOT(ISERROR(SEARCH($M$69,AB48)))</xm:f>
            <xm:f>$M$69</xm:f>
            <x14:dxf>
              <fill>
                <patternFill>
                  <bgColor rgb="FF92D050"/>
                </patternFill>
              </fill>
            </x14:dxf>
          </x14:cfRule>
          <xm:sqref>AB48</xm:sqref>
        </x14:conditionalFormatting>
        <x14:conditionalFormatting xmlns:xm="http://schemas.microsoft.com/office/excel/2006/main">
          <x14:cfRule type="containsText" priority="262" operator="containsText" id="{C46EDCC2-D373-4BB1-9244-D47B31A0B94F}">
            <xm:f>NOT(ISERROR(SEARCH($M$72,AB51)))</xm:f>
            <xm:f>$M$72</xm:f>
            <x14:dxf>
              <fill>
                <patternFill>
                  <bgColor rgb="FFFF0000"/>
                </patternFill>
              </fill>
            </x14:dxf>
          </x14:cfRule>
          <x14:cfRule type="containsText" priority="263" operator="containsText" id="{9C4AA1FF-CB13-4944-B6D2-DB5D86BBF810}">
            <xm:f>NOT(ISERROR(SEARCH($M$71,AB51)))</xm:f>
            <xm:f>$M$71</xm:f>
            <x14:dxf>
              <fill>
                <patternFill>
                  <bgColor rgb="FFFFC000"/>
                </patternFill>
              </fill>
            </x14:dxf>
          </x14:cfRule>
          <x14:cfRule type="containsText" priority="264" operator="containsText" id="{78247C37-4ED6-4A47-89A0-AA749AB2866F}">
            <xm:f>NOT(ISERROR(SEARCH($M$70,AB51)))</xm:f>
            <xm:f>$M$70</xm:f>
            <x14:dxf>
              <fill>
                <patternFill>
                  <bgColor rgb="FFFFFF00"/>
                </patternFill>
              </fill>
            </x14:dxf>
          </x14:cfRule>
          <x14:cfRule type="containsText" priority="265" operator="containsText" id="{5025084E-4ABE-4007-B5EC-D8347D551C58}">
            <xm:f>NOT(ISERROR(SEARCH($M$69,AB51)))</xm:f>
            <xm:f>$M$69</xm:f>
            <x14:dxf>
              <fill>
                <patternFill>
                  <bgColor rgb="FF92D050"/>
                </patternFill>
              </fill>
            </x14:dxf>
          </x14:cfRule>
          <xm:sqref>AB51</xm:sqref>
        </x14:conditionalFormatting>
        <x14:conditionalFormatting xmlns:xm="http://schemas.microsoft.com/office/excel/2006/main">
          <x14:cfRule type="containsText" priority="258" operator="containsText" id="{B014D94F-D101-4007-ADF6-8E83B43A37CB}">
            <xm:f>NOT(ISERROR(SEARCH($M$72,AB50)))</xm:f>
            <xm:f>$M$72</xm:f>
            <x14:dxf>
              <fill>
                <patternFill>
                  <bgColor rgb="FFFF0000"/>
                </patternFill>
              </fill>
            </x14:dxf>
          </x14:cfRule>
          <x14:cfRule type="containsText" priority="259" operator="containsText" id="{5C717662-E4F9-46CC-B422-D84B1F7F20B9}">
            <xm:f>NOT(ISERROR(SEARCH($M$71,AB50)))</xm:f>
            <xm:f>$M$71</xm:f>
            <x14:dxf>
              <fill>
                <patternFill>
                  <bgColor rgb="FFFFC000"/>
                </patternFill>
              </fill>
            </x14:dxf>
          </x14:cfRule>
          <x14:cfRule type="containsText" priority="260" operator="containsText" id="{52E9C3AA-06BA-4A29-81E8-8BF93A4FBE25}">
            <xm:f>NOT(ISERROR(SEARCH($M$70,AB50)))</xm:f>
            <xm:f>$M$70</xm:f>
            <x14:dxf>
              <fill>
                <patternFill>
                  <bgColor rgb="FFFFFF00"/>
                </patternFill>
              </fill>
            </x14:dxf>
          </x14:cfRule>
          <x14:cfRule type="containsText" priority="261" operator="containsText" id="{F4A19820-4DE9-4B8E-8C68-BC901EF43683}">
            <xm:f>NOT(ISERROR(SEARCH($M$69,AB50)))</xm:f>
            <xm:f>$M$69</xm:f>
            <x14:dxf>
              <fill>
                <patternFill>
                  <bgColor rgb="FF92D050"/>
                </patternFill>
              </fill>
            </x14:dxf>
          </x14:cfRule>
          <xm:sqref>AB50</xm:sqref>
        </x14:conditionalFormatting>
        <x14:conditionalFormatting xmlns:xm="http://schemas.microsoft.com/office/excel/2006/main">
          <x14:cfRule type="containsText" priority="250" operator="containsText" id="{B9B41823-E1BC-4930-ABA7-776DACCEF578}">
            <xm:f>NOT(ISERROR(SEARCH($I$69,I53)))</xm:f>
            <xm:f>$I$69</xm:f>
            <x14:dxf>
              <fill>
                <patternFill>
                  <fgColor rgb="FF92D050"/>
                  <bgColor rgb="FF92D050"/>
                </patternFill>
              </fill>
            </x14:dxf>
          </x14:cfRule>
          <x14:cfRule type="containsText" priority="251" operator="containsText" id="{EC53C8F9-5BFB-4703-B83A-2FC4B7266307}">
            <xm:f>NOT(ISERROR(SEARCH($I$70,I53)))</xm:f>
            <xm:f>$I$70</xm:f>
            <x14:dxf>
              <fill>
                <patternFill>
                  <bgColor rgb="FF00B050"/>
                </patternFill>
              </fill>
            </x14:dxf>
          </x14:cfRule>
          <x14:cfRule type="containsText" priority="252" operator="containsText" id="{61570C72-5B07-4B3E-83C7-4D4D1302A2ED}">
            <xm:f>NOT(ISERROR(SEARCH($I$73,I53)))</xm:f>
            <xm:f>$I$73</xm:f>
            <x14:dxf>
              <fill>
                <patternFill>
                  <bgColor rgb="FFFF0000"/>
                </patternFill>
              </fill>
            </x14:dxf>
          </x14:cfRule>
          <x14:cfRule type="containsText" priority="253" operator="containsText" id="{BBD6BE14-7331-410F-B712-455C91F91CCA}">
            <xm:f>NOT(ISERROR(SEARCH($I$72,I53)))</xm:f>
            <xm:f>$I$72</xm:f>
            <x14:dxf>
              <fill>
                <patternFill>
                  <fgColor rgb="FFFFC000"/>
                  <bgColor rgb="FFFFC000"/>
                </patternFill>
              </fill>
            </x14:dxf>
          </x14:cfRule>
          <x14:cfRule type="containsText" priority="254" operator="containsText" id="{C4CC7E5E-EC75-4EC5-86C1-154E756E34D9}">
            <xm:f>NOT(ISERROR(SEARCH($I$71,I53)))</xm:f>
            <xm:f>$I$71</xm:f>
            <x14:dxf>
              <fill>
                <patternFill>
                  <fgColor rgb="FFFFFF00"/>
                  <bgColor rgb="FFFFFF00"/>
                </patternFill>
              </fill>
            </x14:dxf>
          </x14:cfRule>
          <x14:cfRule type="containsText" priority="255" operator="containsText" id="{922E75BC-6433-4472-A0C0-C20AFE9AF026}">
            <xm:f>NOT(ISERROR(SEARCH($I$70,I53)))</xm:f>
            <xm:f>$I$70</xm:f>
            <x14:dxf>
              <fill>
                <patternFill>
                  <bgColor theme="0" tint="-0.14996795556505021"/>
                </patternFill>
              </fill>
            </x14:dxf>
          </x14:cfRule>
          <x14:cfRule type="cellIs" priority="256" operator="equal" id="{6DCAD835-2D10-4B13-B671-2BB76E6AE682}">
            <xm:f>'https://solidarias-my.sharepoint.com/personal/marisol_viveros_uaeos_gov_co/Documents/Varios/Planes integrados 2022/[MAPA_RIESGOS_UAEOS_2022.xlsx]Tabla probabiidad'!#REF!</xm:f>
            <x14:dxf>
              <fill>
                <patternFill>
                  <fgColor theme="6"/>
                </patternFill>
              </fill>
            </x14:dxf>
          </x14:cfRule>
          <x14:cfRule type="cellIs" priority="257" operator="equal" id="{B054591A-5441-48BE-AA1B-7E3282092B63}">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I53:I54</xm:sqref>
        </x14:conditionalFormatting>
        <x14:conditionalFormatting xmlns:xm="http://schemas.microsoft.com/office/excel/2006/main">
          <x14:cfRule type="containsText" priority="242" operator="containsText" id="{7190E3BF-478D-47D2-A27B-3F38DB49F26B}">
            <xm:f>NOT(ISERROR(SEARCH($I$69,I56)))</xm:f>
            <xm:f>$I$69</xm:f>
            <x14:dxf>
              <fill>
                <patternFill>
                  <fgColor rgb="FF92D050"/>
                  <bgColor rgb="FF92D050"/>
                </patternFill>
              </fill>
            </x14:dxf>
          </x14:cfRule>
          <x14:cfRule type="containsText" priority="243" operator="containsText" id="{9FDFB397-7F86-4179-9200-8D3D4D9CE510}">
            <xm:f>NOT(ISERROR(SEARCH($I$70,I56)))</xm:f>
            <xm:f>$I$70</xm:f>
            <x14:dxf>
              <fill>
                <patternFill>
                  <bgColor rgb="FF00B050"/>
                </patternFill>
              </fill>
            </x14:dxf>
          </x14:cfRule>
          <x14:cfRule type="containsText" priority="244" operator="containsText" id="{A4C7D394-4DCE-46B2-8C7D-343BDF8C51BC}">
            <xm:f>NOT(ISERROR(SEARCH($I$73,I56)))</xm:f>
            <xm:f>$I$73</xm:f>
            <x14:dxf>
              <fill>
                <patternFill>
                  <bgColor rgb="FFFF0000"/>
                </patternFill>
              </fill>
            </x14:dxf>
          </x14:cfRule>
          <x14:cfRule type="containsText" priority="245" operator="containsText" id="{ED22257A-165F-4C39-983F-F8AD471BA65E}">
            <xm:f>NOT(ISERROR(SEARCH($I$72,I56)))</xm:f>
            <xm:f>$I$72</xm:f>
            <x14:dxf>
              <fill>
                <patternFill>
                  <fgColor rgb="FFFFC000"/>
                  <bgColor rgb="FFFFC000"/>
                </patternFill>
              </fill>
            </x14:dxf>
          </x14:cfRule>
          <x14:cfRule type="containsText" priority="246" operator="containsText" id="{4A282240-F494-4F1E-97E2-FCE0AF588495}">
            <xm:f>NOT(ISERROR(SEARCH($I$71,I56)))</xm:f>
            <xm:f>$I$71</xm:f>
            <x14:dxf>
              <fill>
                <patternFill>
                  <fgColor rgb="FFFFFF00"/>
                  <bgColor rgb="FFFFFF00"/>
                </patternFill>
              </fill>
            </x14:dxf>
          </x14:cfRule>
          <x14:cfRule type="containsText" priority="247" operator="containsText" id="{038CB54D-5508-4B02-881D-126CADE40016}">
            <xm:f>NOT(ISERROR(SEARCH($I$70,I56)))</xm:f>
            <xm:f>$I$70</xm:f>
            <x14:dxf>
              <fill>
                <patternFill>
                  <bgColor theme="0" tint="-0.14996795556505021"/>
                </patternFill>
              </fill>
            </x14:dxf>
          </x14:cfRule>
          <x14:cfRule type="cellIs" priority="248" operator="equal" id="{0D6EBB73-46D6-429E-8A7E-03512DDE037A}">
            <xm:f>'https://solidarias-my.sharepoint.com/personal/marisol_viveros_uaeos_gov_co/Documents/Varios/Planes integrados 2022/[MAPA_RIESGOS_UAEOS_2022.xlsx]Tabla probabiidad'!#REF!</xm:f>
            <x14:dxf>
              <fill>
                <patternFill>
                  <fgColor theme="6"/>
                </patternFill>
              </fill>
            </x14:dxf>
          </x14:cfRule>
          <x14:cfRule type="cellIs" priority="249" operator="equal" id="{04EB3376-A2AE-4D34-861F-37C84EB9434C}">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I56</xm:sqref>
        </x14:conditionalFormatting>
        <x14:conditionalFormatting xmlns:xm="http://schemas.microsoft.com/office/excel/2006/main">
          <x14:cfRule type="containsText" priority="237" operator="containsText" id="{E364AF45-4A9B-4D8D-885B-9F219C8BB3C0}">
            <xm:f>NOT(ISERROR(SEARCH($K$73,K53)))</xm:f>
            <xm:f>$K$73</xm:f>
            <x14:dxf>
              <fill>
                <patternFill>
                  <bgColor rgb="FFFF0000"/>
                </patternFill>
              </fill>
            </x14:dxf>
          </x14:cfRule>
          <x14:cfRule type="containsText" priority="238" operator="containsText" id="{363A6650-2EE3-4018-9BE2-83214779BE7A}">
            <xm:f>NOT(ISERROR(SEARCH($K$72,K53)))</xm:f>
            <xm:f>$K$72</xm:f>
            <x14:dxf>
              <fill>
                <patternFill>
                  <bgColor rgb="FFFFC000"/>
                </patternFill>
              </fill>
            </x14:dxf>
          </x14:cfRule>
          <x14:cfRule type="containsText" priority="239" operator="containsText" id="{8D4436A3-9BA6-4A52-89DA-C186DAF7ACF5}">
            <xm:f>NOT(ISERROR(SEARCH($K$71,K53)))</xm:f>
            <xm:f>$K$71</xm:f>
            <x14:dxf>
              <fill>
                <patternFill>
                  <bgColor rgb="FFFFFF00"/>
                </patternFill>
              </fill>
            </x14:dxf>
          </x14:cfRule>
          <x14:cfRule type="containsText" priority="240" operator="containsText" id="{92AE54E7-B66A-4B77-97E4-94E666971C70}">
            <xm:f>NOT(ISERROR(SEARCH($K$70,K53)))</xm:f>
            <xm:f>$K$70</xm:f>
            <x14:dxf>
              <fill>
                <patternFill>
                  <bgColor rgb="FF00B050"/>
                </patternFill>
              </fill>
            </x14:dxf>
          </x14:cfRule>
          <x14:cfRule type="containsText" priority="241" operator="containsText" id="{9D513F98-0A1A-4C22-964F-5C7A76421B8A}">
            <xm:f>NOT(ISERROR(SEARCH($K$69,K53)))</xm:f>
            <xm:f>$K$69</xm:f>
            <x14:dxf>
              <fill>
                <patternFill>
                  <bgColor rgb="FF92D050"/>
                </patternFill>
              </fill>
            </x14:dxf>
          </x14:cfRule>
          <xm:sqref>K53:K56</xm:sqref>
        </x14:conditionalFormatting>
        <x14:conditionalFormatting xmlns:xm="http://schemas.microsoft.com/office/excel/2006/main">
          <x14:cfRule type="containsText" priority="233" operator="containsText" id="{AE076F62-8E25-42CB-BD14-FE6775DE4165}">
            <xm:f>NOT(ISERROR(SEARCH($M$72,M53)))</xm:f>
            <xm:f>$M$72</xm:f>
            <x14:dxf>
              <fill>
                <patternFill>
                  <bgColor rgb="FFFF0000"/>
                </patternFill>
              </fill>
            </x14:dxf>
          </x14:cfRule>
          <x14:cfRule type="containsText" priority="234" operator="containsText" id="{19083BFA-1318-4F2F-9913-142AFFF2FADD}">
            <xm:f>NOT(ISERROR(SEARCH($M$71,M53)))</xm:f>
            <xm:f>$M$71</xm:f>
            <x14:dxf>
              <fill>
                <patternFill>
                  <bgColor rgb="FFFFC000"/>
                </patternFill>
              </fill>
            </x14:dxf>
          </x14:cfRule>
          <x14:cfRule type="containsText" priority="235" operator="containsText" id="{95098D6B-FBF7-44BF-8B93-8C42EE1B7DF8}">
            <xm:f>NOT(ISERROR(SEARCH($M$70,M53)))</xm:f>
            <xm:f>$M$70</xm:f>
            <x14:dxf>
              <fill>
                <patternFill>
                  <bgColor rgb="FFFFFF00"/>
                </patternFill>
              </fill>
            </x14:dxf>
          </x14:cfRule>
          <x14:cfRule type="containsText" priority="236" operator="containsText" id="{12740179-C19A-4778-95B1-C38A36521CD3}">
            <xm:f>NOT(ISERROR(SEARCH($M$69,M53)))</xm:f>
            <xm:f>$M$69</xm:f>
            <x14:dxf>
              <fill>
                <patternFill>
                  <bgColor rgb="FF92D050"/>
                </patternFill>
              </fill>
            </x14:dxf>
          </x14:cfRule>
          <xm:sqref>M53:M56</xm:sqref>
        </x14:conditionalFormatting>
        <x14:conditionalFormatting xmlns:xm="http://schemas.microsoft.com/office/excel/2006/main">
          <x14:cfRule type="containsText" priority="225" operator="containsText" id="{CC9E1486-E877-4A50-844E-33B0F2F259B8}">
            <xm:f>NOT(ISERROR(SEARCH($I$69,X53)))</xm:f>
            <xm:f>$I$69</xm:f>
            <x14:dxf>
              <fill>
                <patternFill>
                  <fgColor rgb="FF92D050"/>
                  <bgColor rgb="FF92D050"/>
                </patternFill>
              </fill>
            </x14:dxf>
          </x14:cfRule>
          <x14:cfRule type="containsText" priority="226" operator="containsText" id="{FBB83E94-DD4A-47A0-A575-7F1FDF0B32F2}">
            <xm:f>NOT(ISERROR(SEARCH($I$70,X53)))</xm:f>
            <xm:f>$I$70</xm:f>
            <x14:dxf>
              <fill>
                <patternFill>
                  <bgColor rgb="FF00B050"/>
                </patternFill>
              </fill>
            </x14:dxf>
          </x14:cfRule>
          <x14:cfRule type="containsText" priority="227" operator="containsText" id="{64D0ED6F-838D-4650-8DD7-F1AA87BA4A4F}">
            <xm:f>NOT(ISERROR(SEARCH($I$73,X53)))</xm:f>
            <xm:f>$I$73</xm:f>
            <x14:dxf>
              <fill>
                <patternFill>
                  <bgColor rgb="FFFF0000"/>
                </patternFill>
              </fill>
            </x14:dxf>
          </x14:cfRule>
          <x14:cfRule type="containsText" priority="228" operator="containsText" id="{9586D812-0270-47E7-B585-A8D4D4C1A4A0}">
            <xm:f>NOT(ISERROR(SEARCH($I$72,X53)))</xm:f>
            <xm:f>$I$72</xm:f>
            <x14:dxf>
              <fill>
                <patternFill>
                  <fgColor rgb="FFFFC000"/>
                  <bgColor rgb="FFFFC000"/>
                </patternFill>
              </fill>
            </x14:dxf>
          </x14:cfRule>
          <x14:cfRule type="containsText" priority="229" operator="containsText" id="{068680E1-AC4C-44FE-B914-D7818E0EB159}">
            <xm:f>NOT(ISERROR(SEARCH($I$71,X53)))</xm:f>
            <xm:f>$I$71</xm:f>
            <x14:dxf>
              <fill>
                <patternFill>
                  <fgColor rgb="FFFFFF00"/>
                  <bgColor rgb="FFFFFF00"/>
                </patternFill>
              </fill>
            </x14:dxf>
          </x14:cfRule>
          <x14:cfRule type="containsText" priority="230" operator="containsText" id="{241BDE27-C8B6-44CA-AB5E-14BD90899779}">
            <xm:f>NOT(ISERROR(SEARCH($I$70,X53)))</xm:f>
            <xm:f>$I$70</xm:f>
            <x14:dxf>
              <fill>
                <patternFill>
                  <bgColor theme="0" tint="-0.14996795556505021"/>
                </patternFill>
              </fill>
            </x14:dxf>
          </x14:cfRule>
          <x14:cfRule type="cellIs" priority="231" operator="equal" id="{055D65EF-68F2-4417-BFF3-828C8AAB6920}">
            <xm:f>'https://solidarias-my.sharepoint.com/personal/marisol_viveros_uaeos_gov_co/Documents/Varios/Planes integrados 2022/[MAPA_RIESGOS_UAEOS_2022.xlsx]Tabla probabiidad'!#REF!</xm:f>
            <x14:dxf>
              <fill>
                <patternFill>
                  <fgColor theme="6"/>
                </patternFill>
              </fill>
            </x14:dxf>
          </x14:cfRule>
          <x14:cfRule type="cellIs" priority="232" operator="equal" id="{25D4B683-D97E-4978-B048-051449D78D8F}">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X53:X54</xm:sqref>
        </x14:conditionalFormatting>
        <x14:conditionalFormatting xmlns:xm="http://schemas.microsoft.com/office/excel/2006/main">
          <x14:cfRule type="containsText" priority="217" operator="containsText" id="{C13D1A00-ADCC-4919-B528-05F0FC1C8BFE}">
            <xm:f>NOT(ISERROR(SEARCH($I$69,X56)))</xm:f>
            <xm:f>$I$69</xm:f>
            <x14:dxf>
              <fill>
                <patternFill>
                  <fgColor rgb="FF92D050"/>
                  <bgColor rgb="FF92D050"/>
                </patternFill>
              </fill>
            </x14:dxf>
          </x14:cfRule>
          <x14:cfRule type="containsText" priority="218" operator="containsText" id="{251FF1A6-C880-4F8F-966A-9473A06913A3}">
            <xm:f>NOT(ISERROR(SEARCH($I$70,X56)))</xm:f>
            <xm:f>$I$70</xm:f>
            <x14:dxf>
              <fill>
                <patternFill>
                  <bgColor rgb="FF00B050"/>
                </patternFill>
              </fill>
            </x14:dxf>
          </x14:cfRule>
          <x14:cfRule type="containsText" priority="219" operator="containsText" id="{88945AA0-4E40-4DC9-B6C2-2387A94CB36E}">
            <xm:f>NOT(ISERROR(SEARCH($I$73,X56)))</xm:f>
            <xm:f>$I$73</xm:f>
            <x14:dxf>
              <fill>
                <patternFill>
                  <bgColor rgb="FFFF0000"/>
                </patternFill>
              </fill>
            </x14:dxf>
          </x14:cfRule>
          <x14:cfRule type="containsText" priority="220" operator="containsText" id="{355A946A-89E5-499B-AD66-95DD5A87352B}">
            <xm:f>NOT(ISERROR(SEARCH($I$72,X56)))</xm:f>
            <xm:f>$I$72</xm:f>
            <x14:dxf>
              <fill>
                <patternFill>
                  <fgColor rgb="FFFFC000"/>
                  <bgColor rgb="FFFFC000"/>
                </patternFill>
              </fill>
            </x14:dxf>
          </x14:cfRule>
          <x14:cfRule type="containsText" priority="221" operator="containsText" id="{30949BC6-C8A5-4E76-9F76-A91C92CC61A2}">
            <xm:f>NOT(ISERROR(SEARCH($I$71,X56)))</xm:f>
            <xm:f>$I$71</xm:f>
            <x14:dxf>
              <fill>
                <patternFill>
                  <fgColor rgb="FFFFFF00"/>
                  <bgColor rgb="FFFFFF00"/>
                </patternFill>
              </fill>
            </x14:dxf>
          </x14:cfRule>
          <x14:cfRule type="containsText" priority="222" operator="containsText" id="{F079D11C-7484-40B3-A17C-F7E910771579}">
            <xm:f>NOT(ISERROR(SEARCH($I$70,X56)))</xm:f>
            <xm:f>$I$70</xm:f>
            <x14:dxf>
              <fill>
                <patternFill>
                  <bgColor theme="0" tint="-0.14996795556505021"/>
                </patternFill>
              </fill>
            </x14:dxf>
          </x14:cfRule>
          <x14:cfRule type="cellIs" priority="223" operator="equal" id="{21097335-16A8-4BD3-936A-705B04933F42}">
            <xm:f>'https://solidarias-my.sharepoint.com/personal/marisol_viveros_uaeos_gov_co/Documents/Varios/Planes integrados 2022/[MAPA_RIESGOS_UAEOS_2022.xlsx]Tabla probabiidad'!#REF!</xm:f>
            <x14:dxf>
              <fill>
                <patternFill>
                  <fgColor theme="6"/>
                </patternFill>
              </fill>
            </x14:dxf>
          </x14:cfRule>
          <x14:cfRule type="cellIs" priority="224" operator="equal" id="{43ABFAC3-5EF4-40B3-AF12-9317B2F5B17F}">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X56</xm:sqref>
        </x14:conditionalFormatting>
        <x14:conditionalFormatting xmlns:xm="http://schemas.microsoft.com/office/excel/2006/main">
          <x14:cfRule type="containsText" priority="209" operator="containsText" id="{775A3B73-B0B5-43A6-9616-DDA3BD6A1885}">
            <xm:f>NOT(ISERROR(SEARCH($I$69,I55)))</xm:f>
            <xm:f>$I$69</xm:f>
            <x14:dxf>
              <fill>
                <patternFill>
                  <fgColor rgb="FF92D050"/>
                  <bgColor rgb="FF92D050"/>
                </patternFill>
              </fill>
            </x14:dxf>
          </x14:cfRule>
          <x14:cfRule type="containsText" priority="210" operator="containsText" id="{77DB0715-0355-48E5-9B2C-E92EDE63B7F9}">
            <xm:f>NOT(ISERROR(SEARCH($I$70,I55)))</xm:f>
            <xm:f>$I$70</xm:f>
            <x14:dxf>
              <fill>
                <patternFill>
                  <bgColor rgb="FF00B050"/>
                </patternFill>
              </fill>
            </x14:dxf>
          </x14:cfRule>
          <x14:cfRule type="containsText" priority="211" operator="containsText" id="{A2E61BB2-9D6E-43C0-91CA-5882661D0ACF}">
            <xm:f>NOT(ISERROR(SEARCH($I$73,I55)))</xm:f>
            <xm:f>$I$73</xm:f>
            <x14:dxf>
              <fill>
                <patternFill>
                  <bgColor rgb="FFFF0000"/>
                </patternFill>
              </fill>
            </x14:dxf>
          </x14:cfRule>
          <x14:cfRule type="containsText" priority="212" operator="containsText" id="{6F99D59B-C33B-4FFF-B0F0-276919696E6C}">
            <xm:f>NOT(ISERROR(SEARCH($I$72,I55)))</xm:f>
            <xm:f>$I$72</xm:f>
            <x14:dxf>
              <fill>
                <patternFill>
                  <fgColor rgb="FFFFC000"/>
                  <bgColor rgb="FFFFC000"/>
                </patternFill>
              </fill>
            </x14:dxf>
          </x14:cfRule>
          <x14:cfRule type="containsText" priority="213" operator="containsText" id="{4432CD77-03C8-4AB0-A132-3BC2A9BE7466}">
            <xm:f>NOT(ISERROR(SEARCH($I$71,I55)))</xm:f>
            <xm:f>$I$71</xm:f>
            <x14:dxf>
              <fill>
                <patternFill>
                  <fgColor rgb="FFFFFF00"/>
                  <bgColor rgb="FFFFFF00"/>
                </patternFill>
              </fill>
            </x14:dxf>
          </x14:cfRule>
          <x14:cfRule type="containsText" priority="214" operator="containsText" id="{4C4AF9A3-BE87-4B2D-B389-3E29C7821E9B}">
            <xm:f>NOT(ISERROR(SEARCH($I$70,I55)))</xm:f>
            <xm:f>$I$70</xm:f>
            <x14:dxf>
              <fill>
                <patternFill>
                  <bgColor theme="0" tint="-0.14996795556505021"/>
                </patternFill>
              </fill>
            </x14:dxf>
          </x14:cfRule>
          <x14:cfRule type="cellIs" priority="215" operator="equal" id="{56002924-2D11-4B74-822B-A6430E6CABB8}">
            <xm:f>'https://solidarias-my.sharepoint.com/personal/marisol_viveros_uaeos_gov_co/Documents/Varios/Planes integrados 2022/[MAPA_RIESGOS_UAEOS_2022.xlsx]Tabla probabiidad'!#REF!</xm:f>
            <x14:dxf>
              <fill>
                <patternFill>
                  <fgColor theme="6"/>
                </patternFill>
              </fill>
            </x14:dxf>
          </x14:cfRule>
          <x14:cfRule type="cellIs" priority="216" operator="equal" id="{E5EDE744-5DAD-4755-AD3C-244B3F1E18DD}">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I55</xm:sqref>
        </x14:conditionalFormatting>
        <x14:conditionalFormatting xmlns:xm="http://schemas.microsoft.com/office/excel/2006/main">
          <x14:cfRule type="containsText" priority="201" operator="containsText" id="{3B46D8D0-423A-4B39-9F4D-5EE1B07F1F0A}">
            <xm:f>NOT(ISERROR(SEARCH($I$69,X55)))</xm:f>
            <xm:f>$I$69</xm:f>
            <x14:dxf>
              <fill>
                <patternFill>
                  <fgColor rgb="FF92D050"/>
                  <bgColor rgb="FF92D050"/>
                </patternFill>
              </fill>
            </x14:dxf>
          </x14:cfRule>
          <x14:cfRule type="containsText" priority="202" operator="containsText" id="{C623B5EA-8844-4923-A265-8D11981359E3}">
            <xm:f>NOT(ISERROR(SEARCH($I$70,X55)))</xm:f>
            <xm:f>$I$70</xm:f>
            <x14:dxf>
              <fill>
                <patternFill>
                  <bgColor rgb="FF00B050"/>
                </patternFill>
              </fill>
            </x14:dxf>
          </x14:cfRule>
          <x14:cfRule type="containsText" priority="203" operator="containsText" id="{6082268F-6E2D-403E-B24D-250D221C919B}">
            <xm:f>NOT(ISERROR(SEARCH($I$73,X55)))</xm:f>
            <xm:f>$I$73</xm:f>
            <x14:dxf>
              <fill>
                <patternFill>
                  <bgColor rgb="FFFF0000"/>
                </patternFill>
              </fill>
            </x14:dxf>
          </x14:cfRule>
          <x14:cfRule type="containsText" priority="204" operator="containsText" id="{FFBD8CCD-06D9-472D-8BB7-612DA65A022C}">
            <xm:f>NOT(ISERROR(SEARCH($I$72,X55)))</xm:f>
            <xm:f>$I$72</xm:f>
            <x14:dxf>
              <fill>
                <patternFill>
                  <fgColor rgb="FFFFC000"/>
                  <bgColor rgb="FFFFC000"/>
                </patternFill>
              </fill>
            </x14:dxf>
          </x14:cfRule>
          <x14:cfRule type="containsText" priority="205" operator="containsText" id="{F96DF44E-1D99-42B5-89C4-81352ADD03BC}">
            <xm:f>NOT(ISERROR(SEARCH($I$71,X55)))</xm:f>
            <xm:f>$I$71</xm:f>
            <x14:dxf>
              <fill>
                <patternFill>
                  <fgColor rgb="FFFFFF00"/>
                  <bgColor rgb="FFFFFF00"/>
                </patternFill>
              </fill>
            </x14:dxf>
          </x14:cfRule>
          <x14:cfRule type="containsText" priority="206" operator="containsText" id="{CB74023F-0AB7-42A9-899B-E5E56838485D}">
            <xm:f>NOT(ISERROR(SEARCH($I$70,X55)))</xm:f>
            <xm:f>$I$70</xm:f>
            <x14:dxf>
              <fill>
                <patternFill>
                  <bgColor theme="0" tint="-0.14996795556505021"/>
                </patternFill>
              </fill>
            </x14:dxf>
          </x14:cfRule>
          <x14:cfRule type="cellIs" priority="207" operator="equal" id="{598CD5FA-2E4A-46DF-A810-585D70579662}">
            <xm:f>'https://solidarias-my.sharepoint.com/personal/marisol_viveros_uaeos_gov_co/Documents/Varios/Planes integrados 2022/[MAPA_RIESGOS_UAEOS_2022.xlsx]Tabla probabiidad'!#REF!</xm:f>
            <x14:dxf>
              <fill>
                <patternFill>
                  <fgColor theme="6"/>
                </patternFill>
              </fill>
            </x14:dxf>
          </x14:cfRule>
          <x14:cfRule type="cellIs" priority="208" operator="equal" id="{D45BE1C0-614C-4057-B0CD-99E4E735EC67}">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X55</xm:sqref>
        </x14:conditionalFormatting>
        <x14:conditionalFormatting xmlns:xm="http://schemas.microsoft.com/office/excel/2006/main">
          <x14:cfRule type="containsText" priority="196" operator="containsText" id="{5D90048C-3681-491A-99AE-135BAF2318F0}">
            <xm:f>NOT(ISERROR(SEARCH($K$73,Z53)))</xm:f>
            <xm:f>$K$73</xm:f>
            <x14:dxf>
              <fill>
                <patternFill>
                  <bgColor rgb="FFFF0000"/>
                </patternFill>
              </fill>
            </x14:dxf>
          </x14:cfRule>
          <x14:cfRule type="containsText" priority="197" operator="containsText" id="{5C787119-7793-48B2-B6FD-FCEB5238515B}">
            <xm:f>NOT(ISERROR(SEARCH($K$72,Z53)))</xm:f>
            <xm:f>$K$72</xm:f>
            <x14:dxf>
              <fill>
                <patternFill>
                  <bgColor rgb="FFFFC000"/>
                </patternFill>
              </fill>
            </x14:dxf>
          </x14:cfRule>
          <x14:cfRule type="containsText" priority="198" operator="containsText" id="{12BF9F14-DC65-44EC-B1F6-5A125A4F9F97}">
            <xm:f>NOT(ISERROR(SEARCH($K$71,Z53)))</xm:f>
            <xm:f>$K$71</xm:f>
            <x14:dxf>
              <fill>
                <patternFill>
                  <bgColor rgb="FFFFFF00"/>
                </patternFill>
              </fill>
            </x14:dxf>
          </x14:cfRule>
          <x14:cfRule type="containsText" priority="199" operator="containsText" id="{C1B34A72-1CD6-44A8-BD2D-1A6507799E62}">
            <xm:f>NOT(ISERROR(SEARCH($K$70,Z53)))</xm:f>
            <xm:f>$K$70</xm:f>
            <x14:dxf>
              <fill>
                <patternFill>
                  <bgColor rgb="FF00B050"/>
                </patternFill>
              </fill>
            </x14:dxf>
          </x14:cfRule>
          <x14:cfRule type="containsText" priority="200" operator="containsText" id="{7150E9B0-DAD2-4996-84FB-0572D8CD321D}">
            <xm:f>NOT(ISERROR(SEARCH($K$69,Z53)))</xm:f>
            <xm:f>$K$69</xm:f>
            <x14:dxf>
              <fill>
                <patternFill>
                  <bgColor rgb="FF92D050"/>
                </patternFill>
              </fill>
            </x14:dxf>
          </x14:cfRule>
          <xm:sqref>Z53:Z56</xm:sqref>
        </x14:conditionalFormatting>
        <x14:conditionalFormatting xmlns:xm="http://schemas.microsoft.com/office/excel/2006/main">
          <x14:cfRule type="containsText" priority="192" operator="containsText" id="{050770D4-00A7-486A-871C-F9D7C1CDA605}">
            <xm:f>NOT(ISERROR(SEARCH($M$72,AB53)))</xm:f>
            <xm:f>$M$72</xm:f>
            <x14:dxf>
              <fill>
                <patternFill>
                  <bgColor rgb="FFFF0000"/>
                </patternFill>
              </fill>
            </x14:dxf>
          </x14:cfRule>
          <x14:cfRule type="containsText" priority="193" operator="containsText" id="{F4E0B0C2-D70C-4428-A368-152FE6FE93E4}">
            <xm:f>NOT(ISERROR(SEARCH($M$71,AB53)))</xm:f>
            <xm:f>$M$71</xm:f>
            <x14:dxf>
              <fill>
                <patternFill>
                  <bgColor rgb="FFFFC000"/>
                </patternFill>
              </fill>
            </x14:dxf>
          </x14:cfRule>
          <x14:cfRule type="containsText" priority="194" operator="containsText" id="{7566EED5-7AF4-4423-865D-D7F1CF8C927E}">
            <xm:f>NOT(ISERROR(SEARCH($M$70,AB53)))</xm:f>
            <xm:f>$M$70</xm:f>
            <x14:dxf>
              <fill>
                <patternFill>
                  <bgColor rgb="FFFFFF00"/>
                </patternFill>
              </fill>
            </x14:dxf>
          </x14:cfRule>
          <x14:cfRule type="containsText" priority="195" operator="containsText" id="{A53857E0-F807-4298-B9DD-1A3AA9919FB6}">
            <xm:f>NOT(ISERROR(SEARCH($M$69,AB53)))</xm:f>
            <xm:f>$M$69</xm:f>
            <x14:dxf>
              <fill>
                <patternFill>
                  <bgColor rgb="FF92D050"/>
                </patternFill>
              </fill>
            </x14:dxf>
          </x14:cfRule>
          <xm:sqref>AB53:AB56</xm:sqref>
        </x14:conditionalFormatting>
        <x14:conditionalFormatting xmlns:xm="http://schemas.microsoft.com/office/excel/2006/main">
          <x14:cfRule type="containsText" priority="184" operator="containsText" id="{346ABC31-0266-4559-947E-AB27AEC55D9C}">
            <xm:f>NOT(ISERROR(SEARCH($I$69,I59)))</xm:f>
            <xm:f>$I$69</xm:f>
            <x14:dxf>
              <fill>
                <patternFill>
                  <fgColor rgb="FF92D050"/>
                  <bgColor rgb="FF92D050"/>
                </patternFill>
              </fill>
            </x14:dxf>
          </x14:cfRule>
          <x14:cfRule type="containsText" priority="185" operator="containsText" id="{28A34225-8AF7-4F0B-9C59-26E1D0D50F38}">
            <xm:f>NOT(ISERROR(SEARCH($I$70,I59)))</xm:f>
            <xm:f>$I$70</xm:f>
            <x14:dxf>
              <fill>
                <patternFill>
                  <bgColor rgb="FF00B050"/>
                </patternFill>
              </fill>
            </x14:dxf>
          </x14:cfRule>
          <x14:cfRule type="containsText" priority="186" operator="containsText" id="{870ACA14-8050-401F-A9BF-4B3EC2A92696}">
            <xm:f>NOT(ISERROR(SEARCH($I$73,I59)))</xm:f>
            <xm:f>$I$73</xm:f>
            <x14:dxf>
              <fill>
                <patternFill>
                  <bgColor rgb="FFFF0000"/>
                </patternFill>
              </fill>
            </x14:dxf>
          </x14:cfRule>
          <x14:cfRule type="containsText" priority="187" operator="containsText" id="{041231A6-F889-44A7-AA13-4CCD932968B0}">
            <xm:f>NOT(ISERROR(SEARCH($I$72,I59)))</xm:f>
            <xm:f>$I$72</xm:f>
            <x14:dxf>
              <fill>
                <patternFill>
                  <fgColor rgb="FFFFC000"/>
                  <bgColor rgb="FFFFC000"/>
                </patternFill>
              </fill>
            </x14:dxf>
          </x14:cfRule>
          <x14:cfRule type="containsText" priority="188" operator="containsText" id="{D085D543-16B7-4089-B8FA-2AA859A4BCBB}">
            <xm:f>NOT(ISERROR(SEARCH($I$71,I59)))</xm:f>
            <xm:f>$I$71</xm:f>
            <x14:dxf>
              <fill>
                <patternFill>
                  <fgColor rgb="FFFFFF00"/>
                  <bgColor rgb="FFFFFF00"/>
                </patternFill>
              </fill>
            </x14:dxf>
          </x14:cfRule>
          <x14:cfRule type="containsText" priority="189" operator="containsText" id="{4501F113-13E4-4D08-8D03-65A399230E35}">
            <xm:f>NOT(ISERROR(SEARCH($I$70,I59)))</xm:f>
            <xm:f>$I$70</xm:f>
            <x14:dxf>
              <fill>
                <patternFill>
                  <bgColor theme="0" tint="-0.14996795556505021"/>
                </patternFill>
              </fill>
            </x14:dxf>
          </x14:cfRule>
          <x14:cfRule type="cellIs" priority="190" operator="equal" id="{AAB7862D-2109-44F1-94A5-F5C9AC2EADC6}">
            <xm:f>'https://solidarias-my.sharepoint.com/personal/marisol_viveros_uaeos_gov_co/Documents/Varios/Planes integrados 2022/[MAPA_RIESGOS_UAEOS_2022.xlsx]Tabla probabiidad'!#REF!</xm:f>
            <x14:dxf>
              <fill>
                <patternFill>
                  <fgColor theme="6"/>
                </patternFill>
              </fill>
            </x14:dxf>
          </x14:cfRule>
          <x14:cfRule type="cellIs" priority="191" operator="equal" id="{56A29D00-CCBE-4858-AEB6-27079BCB143E}">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I59:I60</xm:sqref>
        </x14:conditionalFormatting>
        <x14:conditionalFormatting xmlns:xm="http://schemas.microsoft.com/office/excel/2006/main">
          <x14:cfRule type="containsText" priority="176" operator="containsText" id="{5344CB22-8730-4426-AC8F-9BF1E010ED2D}">
            <xm:f>NOT(ISERROR(SEARCH($I$69,I57)))</xm:f>
            <xm:f>$I$69</xm:f>
            <x14:dxf>
              <fill>
                <patternFill>
                  <fgColor rgb="FF92D050"/>
                  <bgColor rgb="FF92D050"/>
                </patternFill>
              </fill>
            </x14:dxf>
          </x14:cfRule>
          <x14:cfRule type="containsText" priority="177" operator="containsText" id="{7B6A2FF9-584B-4D4F-838A-94B62D3A4CCD}">
            <xm:f>NOT(ISERROR(SEARCH($I$70,I57)))</xm:f>
            <xm:f>$I$70</xm:f>
            <x14:dxf>
              <fill>
                <patternFill>
                  <bgColor rgb="FF00B050"/>
                </patternFill>
              </fill>
            </x14:dxf>
          </x14:cfRule>
          <x14:cfRule type="containsText" priority="178" operator="containsText" id="{E2EDDCD5-10C5-4F1F-AC34-095F1889878C}">
            <xm:f>NOT(ISERROR(SEARCH($I$73,I57)))</xm:f>
            <xm:f>$I$73</xm:f>
            <x14:dxf>
              <fill>
                <patternFill>
                  <bgColor rgb="FFFF0000"/>
                </patternFill>
              </fill>
            </x14:dxf>
          </x14:cfRule>
          <x14:cfRule type="containsText" priority="179" operator="containsText" id="{3E3D5441-3F97-4B3E-BFC3-7D9EA5E03B3B}">
            <xm:f>NOT(ISERROR(SEARCH($I$72,I57)))</xm:f>
            <xm:f>$I$72</xm:f>
            <x14:dxf>
              <fill>
                <patternFill>
                  <fgColor rgb="FFFFC000"/>
                  <bgColor rgb="FFFFC000"/>
                </patternFill>
              </fill>
            </x14:dxf>
          </x14:cfRule>
          <x14:cfRule type="containsText" priority="180" operator="containsText" id="{3E3BA53C-90D8-421A-9DC0-FB6520C9AA58}">
            <xm:f>NOT(ISERROR(SEARCH($I$71,I57)))</xm:f>
            <xm:f>$I$71</xm:f>
            <x14:dxf>
              <fill>
                <patternFill>
                  <fgColor rgb="FFFFFF00"/>
                  <bgColor rgb="FFFFFF00"/>
                </patternFill>
              </fill>
            </x14:dxf>
          </x14:cfRule>
          <x14:cfRule type="containsText" priority="181" operator="containsText" id="{19105806-58BD-4329-BF79-5B24535912DC}">
            <xm:f>NOT(ISERROR(SEARCH($I$70,I57)))</xm:f>
            <xm:f>$I$70</xm:f>
            <x14:dxf>
              <fill>
                <patternFill>
                  <bgColor theme="0" tint="-0.14996795556505021"/>
                </patternFill>
              </fill>
            </x14:dxf>
          </x14:cfRule>
          <x14:cfRule type="cellIs" priority="182" operator="equal" id="{F0DF262D-DA0D-4508-B81F-4F9EAFDC43D0}">
            <xm:f>'https://solidarias-my.sharepoint.com/personal/marisol_viveros_uaeos_gov_co/Documents/Varios/Planes integrados 2022/[MAPA_RIESGOS_UAEOS_2022.xlsx]Tabla probabiidad'!#REF!</xm:f>
            <x14:dxf>
              <fill>
                <patternFill>
                  <fgColor theme="6"/>
                </patternFill>
              </fill>
            </x14:dxf>
          </x14:cfRule>
          <x14:cfRule type="cellIs" priority="183" operator="equal" id="{CA9A1B95-2314-415D-9D5D-0B2701AE8010}">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I57</xm:sqref>
        </x14:conditionalFormatting>
        <x14:conditionalFormatting xmlns:xm="http://schemas.microsoft.com/office/excel/2006/main">
          <x14:cfRule type="containsText" priority="171" operator="containsText" id="{5F7CD9C7-F8B4-487E-9415-F0DC151A7CD2}">
            <xm:f>NOT(ISERROR(SEARCH($K$73,K59)))</xm:f>
            <xm:f>$K$73</xm:f>
            <x14:dxf>
              <fill>
                <patternFill>
                  <bgColor rgb="FFFF0000"/>
                </patternFill>
              </fill>
            </x14:dxf>
          </x14:cfRule>
          <x14:cfRule type="containsText" priority="172" operator="containsText" id="{A4964EC0-70CA-460D-A298-C5D9EF633771}">
            <xm:f>NOT(ISERROR(SEARCH($K$72,K59)))</xm:f>
            <xm:f>$K$72</xm:f>
            <x14:dxf>
              <fill>
                <patternFill>
                  <bgColor rgb="FFFFC000"/>
                </patternFill>
              </fill>
            </x14:dxf>
          </x14:cfRule>
          <x14:cfRule type="containsText" priority="173" operator="containsText" id="{E33E618E-5448-4873-9B4B-98FC820D21FE}">
            <xm:f>NOT(ISERROR(SEARCH($K$71,K59)))</xm:f>
            <xm:f>$K$71</xm:f>
            <x14:dxf>
              <fill>
                <patternFill>
                  <bgColor rgb="FFFFFF00"/>
                </patternFill>
              </fill>
            </x14:dxf>
          </x14:cfRule>
          <x14:cfRule type="containsText" priority="174" operator="containsText" id="{88FDB855-F5AB-41CC-87E6-0F0AAF87DDCA}">
            <xm:f>NOT(ISERROR(SEARCH($K$70,K59)))</xm:f>
            <xm:f>$K$70</xm:f>
            <x14:dxf>
              <fill>
                <patternFill>
                  <bgColor rgb="FF00B050"/>
                </patternFill>
              </fill>
            </x14:dxf>
          </x14:cfRule>
          <x14:cfRule type="containsText" priority="175" operator="containsText" id="{0C223E83-E940-4D83-9776-B8315EF6B452}">
            <xm:f>NOT(ISERROR(SEARCH($K$69,K59)))</xm:f>
            <xm:f>$K$69</xm:f>
            <x14:dxf>
              <fill>
                <patternFill>
                  <bgColor rgb="FF92D050"/>
                </patternFill>
              </fill>
            </x14:dxf>
          </x14:cfRule>
          <xm:sqref>K59</xm:sqref>
        </x14:conditionalFormatting>
        <x14:conditionalFormatting xmlns:xm="http://schemas.microsoft.com/office/excel/2006/main">
          <x14:cfRule type="containsText" priority="166" operator="containsText" id="{341D7023-91EE-4551-A25D-DAB2E1FB3F2C}">
            <xm:f>NOT(ISERROR(SEARCH($K$73,K57)))</xm:f>
            <xm:f>$K$73</xm:f>
            <x14:dxf>
              <fill>
                <patternFill>
                  <bgColor rgb="FFFF0000"/>
                </patternFill>
              </fill>
            </x14:dxf>
          </x14:cfRule>
          <x14:cfRule type="containsText" priority="167" operator="containsText" id="{C1096C6C-FFD8-4786-B5E4-AA0B5441417E}">
            <xm:f>NOT(ISERROR(SEARCH($K$72,K57)))</xm:f>
            <xm:f>$K$72</xm:f>
            <x14:dxf>
              <fill>
                <patternFill>
                  <bgColor rgb="FFFFC000"/>
                </patternFill>
              </fill>
            </x14:dxf>
          </x14:cfRule>
          <x14:cfRule type="containsText" priority="168" operator="containsText" id="{E49BD164-88F0-4B91-B6FC-312F609300FB}">
            <xm:f>NOT(ISERROR(SEARCH($K$71,K57)))</xm:f>
            <xm:f>$K$71</xm:f>
            <x14:dxf>
              <fill>
                <patternFill>
                  <bgColor rgb="FFFFFF00"/>
                </patternFill>
              </fill>
            </x14:dxf>
          </x14:cfRule>
          <x14:cfRule type="containsText" priority="169" operator="containsText" id="{ABC21BB8-C9CC-43C8-AB83-CC90B30D73D0}">
            <xm:f>NOT(ISERROR(SEARCH($K$70,K57)))</xm:f>
            <xm:f>$K$70</xm:f>
            <x14:dxf>
              <fill>
                <patternFill>
                  <bgColor rgb="FF00B050"/>
                </patternFill>
              </fill>
            </x14:dxf>
          </x14:cfRule>
          <x14:cfRule type="containsText" priority="170" operator="containsText" id="{46F2F6AB-8369-4D86-B3BC-13EF155C3632}">
            <xm:f>NOT(ISERROR(SEARCH($K$69,K57)))</xm:f>
            <xm:f>$K$69</xm:f>
            <x14:dxf>
              <fill>
                <patternFill>
                  <bgColor rgb="FF92D050"/>
                </patternFill>
              </fill>
            </x14:dxf>
          </x14:cfRule>
          <xm:sqref>K57</xm:sqref>
        </x14:conditionalFormatting>
        <x14:conditionalFormatting xmlns:xm="http://schemas.microsoft.com/office/excel/2006/main">
          <x14:cfRule type="containsText" priority="161" operator="containsText" id="{E17A0894-6330-4217-99BA-33EFAF85B3A5}">
            <xm:f>NOT(ISERROR(SEARCH($K$73,K60)))</xm:f>
            <xm:f>$K$73</xm:f>
            <x14:dxf>
              <fill>
                <patternFill>
                  <bgColor rgb="FFFF0000"/>
                </patternFill>
              </fill>
            </x14:dxf>
          </x14:cfRule>
          <x14:cfRule type="containsText" priority="162" operator="containsText" id="{69CB485B-0104-4469-8107-F79C3B4956A7}">
            <xm:f>NOT(ISERROR(SEARCH($K$72,K60)))</xm:f>
            <xm:f>$K$72</xm:f>
            <x14:dxf>
              <fill>
                <patternFill>
                  <bgColor rgb="FFFFC000"/>
                </patternFill>
              </fill>
            </x14:dxf>
          </x14:cfRule>
          <x14:cfRule type="containsText" priority="163" operator="containsText" id="{08D2D2D3-4B42-4B2A-ADAE-7BD8B24BA3D2}">
            <xm:f>NOT(ISERROR(SEARCH($K$71,K60)))</xm:f>
            <xm:f>$K$71</xm:f>
            <x14:dxf>
              <fill>
                <patternFill>
                  <bgColor rgb="FFFFFF00"/>
                </patternFill>
              </fill>
            </x14:dxf>
          </x14:cfRule>
          <x14:cfRule type="containsText" priority="164" operator="containsText" id="{4EFAB3C5-8760-4CE2-80B2-43C793816CE3}">
            <xm:f>NOT(ISERROR(SEARCH($K$70,K60)))</xm:f>
            <xm:f>$K$70</xm:f>
            <x14:dxf>
              <fill>
                <patternFill>
                  <bgColor rgb="FF00B050"/>
                </patternFill>
              </fill>
            </x14:dxf>
          </x14:cfRule>
          <x14:cfRule type="containsText" priority="165" operator="containsText" id="{86713947-F3CE-40FF-A894-D8A929E11371}">
            <xm:f>NOT(ISERROR(SEARCH($K$69,K60)))</xm:f>
            <xm:f>$K$69</xm:f>
            <x14:dxf>
              <fill>
                <patternFill>
                  <bgColor rgb="FF92D050"/>
                </patternFill>
              </fill>
            </x14:dxf>
          </x14:cfRule>
          <xm:sqref>K60</xm:sqref>
        </x14:conditionalFormatting>
        <x14:conditionalFormatting xmlns:xm="http://schemas.microsoft.com/office/excel/2006/main">
          <x14:cfRule type="containsText" priority="157" operator="containsText" id="{1F66F2BB-F1DA-478C-8838-06ED9E3E6121}">
            <xm:f>NOT(ISERROR(SEARCH($M$72,M57)))</xm:f>
            <xm:f>$M$72</xm:f>
            <x14:dxf>
              <fill>
                <patternFill>
                  <bgColor rgb="FFFF0000"/>
                </patternFill>
              </fill>
            </x14:dxf>
          </x14:cfRule>
          <x14:cfRule type="containsText" priority="158" operator="containsText" id="{A5C147A4-9F40-46D8-BF8D-9371E2E40DA3}">
            <xm:f>NOT(ISERROR(SEARCH($M$71,M57)))</xm:f>
            <xm:f>$M$71</xm:f>
            <x14:dxf>
              <fill>
                <patternFill>
                  <bgColor rgb="FFFFC000"/>
                </patternFill>
              </fill>
            </x14:dxf>
          </x14:cfRule>
          <x14:cfRule type="containsText" priority="159" operator="containsText" id="{49E7CB28-D08B-4596-BFDC-7A7E1EDFF05C}">
            <xm:f>NOT(ISERROR(SEARCH($M$70,M57)))</xm:f>
            <xm:f>$M$70</xm:f>
            <x14:dxf>
              <fill>
                <patternFill>
                  <bgColor rgb="FFFFFF00"/>
                </patternFill>
              </fill>
            </x14:dxf>
          </x14:cfRule>
          <x14:cfRule type="containsText" priority="160" operator="containsText" id="{7F589931-A6C1-4125-AAE5-464F0D60FBDD}">
            <xm:f>NOT(ISERROR(SEARCH($M$69,M57)))</xm:f>
            <xm:f>$M$69</xm:f>
            <x14:dxf>
              <fill>
                <patternFill>
                  <bgColor rgb="FF92D050"/>
                </patternFill>
              </fill>
            </x14:dxf>
          </x14:cfRule>
          <xm:sqref>M57</xm:sqref>
        </x14:conditionalFormatting>
        <x14:conditionalFormatting xmlns:xm="http://schemas.microsoft.com/office/excel/2006/main">
          <x14:cfRule type="containsText" priority="153" operator="containsText" id="{667DFE50-B8C5-403F-842E-8D953703153E}">
            <xm:f>NOT(ISERROR(SEARCH($M$72,M59)))</xm:f>
            <xm:f>$M$72</xm:f>
            <x14:dxf>
              <fill>
                <patternFill>
                  <bgColor rgb="FFFF0000"/>
                </patternFill>
              </fill>
            </x14:dxf>
          </x14:cfRule>
          <x14:cfRule type="containsText" priority="154" operator="containsText" id="{C40F549D-F891-4E30-BD23-808C54950EEA}">
            <xm:f>NOT(ISERROR(SEARCH($M$71,M59)))</xm:f>
            <xm:f>$M$71</xm:f>
            <x14:dxf>
              <fill>
                <patternFill>
                  <bgColor rgb="FFFFC000"/>
                </patternFill>
              </fill>
            </x14:dxf>
          </x14:cfRule>
          <x14:cfRule type="containsText" priority="155" operator="containsText" id="{909DC753-B141-4305-8121-CD4900A3C55B}">
            <xm:f>NOT(ISERROR(SEARCH($M$70,M59)))</xm:f>
            <xm:f>$M$70</xm:f>
            <x14:dxf>
              <fill>
                <patternFill>
                  <bgColor rgb="FFFFFF00"/>
                </patternFill>
              </fill>
            </x14:dxf>
          </x14:cfRule>
          <x14:cfRule type="containsText" priority="156" operator="containsText" id="{C26F32EC-D764-4991-965A-F615050E564E}">
            <xm:f>NOT(ISERROR(SEARCH($M$69,M59)))</xm:f>
            <xm:f>$M$69</xm:f>
            <x14:dxf>
              <fill>
                <patternFill>
                  <bgColor rgb="FF92D050"/>
                </patternFill>
              </fill>
            </x14:dxf>
          </x14:cfRule>
          <xm:sqref>M59:M60</xm:sqref>
        </x14:conditionalFormatting>
        <x14:conditionalFormatting xmlns:xm="http://schemas.microsoft.com/office/excel/2006/main">
          <x14:cfRule type="containsText" priority="149" operator="containsText" id="{2FE909F6-C45D-41D1-B849-F22E44516828}">
            <xm:f>NOT(ISERROR(SEARCH($M$72,AB57)))</xm:f>
            <xm:f>$M$72</xm:f>
            <x14:dxf>
              <fill>
                <patternFill>
                  <bgColor rgb="FFFF0000"/>
                </patternFill>
              </fill>
            </x14:dxf>
          </x14:cfRule>
          <x14:cfRule type="containsText" priority="150" operator="containsText" id="{3C7D132B-A7F5-4C13-BD23-ED4B26E2E5E2}">
            <xm:f>NOT(ISERROR(SEARCH($M$71,AB57)))</xm:f>
            <xm:f>$M$71</xm:f>
            <x14:dxf>
              <fill>
                <patternFill>
                  <bgColor rgb="FFFFC000"/>
                </patternFill>
              </fill>
            </x14:dxf>
          </x14:cfRule>
          <x14:cfRule type="containsText" priority="151" operator="containsText" id="{4975857E-13F5-4137-9319-9885EB0BFEF0}">
            <xm:f>NOT(ISERROR(SEARCH($M$70,AB57)))</xm:f>
            <xm:f>$M$70</xm:f>
            <x14:dxf>
              <fill>
                <patternFill>
                  <bgColor rgb="FFFFFF00"/>
                </patternFill>
              </fill>
            </x14:dxf>
          </x14:cfRule>
          <x14:cfRule type="containsText" priority="152" operator="containsText" id="{F34F28CD-EAE0-4914-BDB5-F46EDB019B25}">
            <xm:f>NOT(ISERROR(SEARCH($M$69,AB57)))</xm:f>
            <xm:f>$M$69</xm:f>
            <x14:dxf>
              <fill>
                <patternFill>
                  <bgColor rgb="FF92D050"/>
                </patternFill>
              </fill>
            </x14:dxf>
          </x14:cfRule>
          <xm:sqref>AB57</xm:sqref>
        </x14:conditionalFormatting>
        <x14:conditionalFormatting xmlns:xm="http://schemas.microsoft.com/office/excel/2006/main">
          <x14:cfRule type="containsText" priority="145" operator="containsText" id="{813EB3E1-1A27-4812-92C8-96BB907A31D5}">
            <xm:f>NOT(ISERROR(SEARCH($M$72,AB59)))</xm:f>
            <xm:f>$M$72</xm:f>
            <x14:dxf>
              <fill>
                <patternFill>
                  <bgColor rgb="FFFF0000"/>
                </patternFill>
              </fill>
            </x14:dxf>
          </x14:cfRule>
          <x14:cfRule type="containsText" priority="146" operator="containsText" id="{66513666-4EB3-4DB2-94EC-F04F28ED1E7E}">
            <xm:f>NOT(ISERROR(SEARCH($M$71,AB59)))</xm:f>
            <xm:f>$M$71</xm:f>
            <x14:dxf>
              <fill>
                <patternFill>
                  <bgColor rgb="FFFFC000"/>
                </patternFill>
              </fill>
            </x14:dxf>
          </x14:cfRule>
          <x14:cfRule type="containsText" priority="147" operator="containsText" id="{43DF3E35-7B45-458B-A883-D90682209F71}">
            <xm:f>NOT(ISERROR(SEARCH($M$70,AB59)))</xm:f>
            <xm:f>$M$70</xm:f>
            <x14:dxf>
              <fill>
                <patternFill>
                  <bgColor rgb="FFFFFF00"/>
                </patternFill>
              </fill>
            </x14:dxf>
          </x14:cfRule>
          <x14:cfRule type="containsText" priority="148" operator="containsText" id="{62837A07-60A3-487E-9040-8FEC68D88291}">
            <xm:f>NOT(ISERROR(SEARCH($M$69,AB59)))</xm:f>
            <xm:f>$M$69</xm:f>
            <x14:dxf>
              <fill>
                <patternFill>
                  <bgColor rgb="FF92D050"/>
                </patternFill>
              </fill>
            </x14:dxf>
          </x14:cfRule>
          <xm:sqref>AB59:AB60</xm:sqref>
        </x14:conditionalFormatting>
        <x14:conditionalFormatting xmlns:xm="http://schemas.microsoft.com/office/excel/2006/main">
          <x14:cfRule type="containsText" priority="140" operator="containsText" id="{99844D97-D570-45DD-804D-75619235BD16}">
            <xm:f>NOT(ISERROR(SEARCH($H$26,X62)))</xm:f>
            <xm:f>$H$26</xm:f>
            <x14:dxf>
              <fill>
                <patternFill>
                  <bgColor rgb="FFFF0000"/>
                </patternFill>
              </fill>
            </x14:dxf>
          </x14:cfRule>
          <x14:cfRule type="containsText" priority="141" operator="containsText" id="{0E9E6E6B-FECD-40D5-BE5A-959BDD9F85AC}">
            <xm:f>NOT(ISERROR(SEARCH($H$25,X62)))</xm:f>
            <xm:f>$H$25</xm:f>
            <x14:dxf>
              <fill>
                <patternFill>
                  <bgColor rgb="FFFFC000"/>
                </patternFill>
              </fill>
            </x14:dxf>
          </x14:cfRule>
          <x14:cfRule type="containsText" priority="142" operator="containsText" id="{9A13D1F7-CA77-4C6C-A751-B6CCBBBADD70}">
            <xm:f>NOT(ISERROR(SEARCH($H$24,X62)))</xm:f>
            <xm:f>$H$24</xm:f>
            <x14:dxf>
              <fill>
                <patternFill>
                  <bgColor rgb="FFFFFF00"/>
                </patternFill>
              </fill>
            </x14:dxf>
          </x14:cfRule>
          <x14:cfRule type="containsText" priority="143" operator="containsText" id="{2340EF5C-5F5A-4CCA-8A64-6EF7ACED1DAE}">
            <xm:f>NOT(ISERROR(SEARCH($H$23,X62)))</xm:f>
            <xm:f>$H$23</xm:f>
            <x14:dxf>
              <fill>
                <patternFill>
                  <bgColor rgb="FF00B050"/>
                </patternFill>
              </fill>
            </x14:dxf>
          </x14:cfRule>
          <x14:cfRule type="containsText" priority="144" operator="containsText" id="{B6F190A6-D1B3-4422-A382-EA1B794BE6DE}">
            <xm:f>NOT(ISERROR(SEARCH($H$22,X62)))</xm:f>
            <xm:f>$H$22</xm:f>
            <x14:dxf>
              <fill>
                <patternFill>
                  <bgColor rgb="FFADDB7B"/>
                </patternFill>
              </fill>
            </x14:dxf>
          </x14:cfRule>
          <xm:sqref>X62:X63</xm:sqref>
        </x14:conditionalFormatting>
        <x14:conditionalFormatting xmlns:xm="http://schemas.microsoft.com/office/excel/2006/main">
          <x14:cfRule type="containsText" priority="136" operator="containsText" id="{3023A1FD-F1BA-482A-9AE5-6FE67A6F0E15}">
            <xm:f>NOT(ISERROR(SEARCH($L$25,AB61)))</xm:f>
            <xm:f>$L$25</xm:f>
            <x14:dxf>
              <fill>
                <patternFill>
                  <bgColor rgb="FFFF0000"/>
                </patternFill>
              </fill>
            </x14:dxf>
          </x14:cfRule>
          <x14:cfRule type="containsText" priority="137" operator="containsText" id="{18281BD7-ACD8-40FE-A874-A9F07AF98FAA}">
            <xm:f>NOT(ISERROR(SEARCH($L$24,AB61)))</xm:f>
            <xm:f>$L$24</xm:f>
            <x14:dxf>
              <fill>
                <patternFill>
                  <bgColor rgb="FFFFC000"/>
                </patternFill>
              </fill>
            </x14:dxf>
          </x14:cfRule>
          <x14:cfRule type="containsText" priority="138" operator="containsText" id="{7FB1DA63-2D97-480D-993C-92DC91784974}">
            <xm:f>NOT(ISERROR(SEARCH($L$23,AB61)))</xm:f>
            <xm:f>$L$23</xm:f>
            <x14:dxf>
              <fill>
                <patternFill>
                  <bgColor rgb="FFFFFF00"/>
                </patternFill>
              </fill>
            </x14:dxf>
          </x14:cfRule>
          <x14:cfRule type="containsText" priority="139" operator="containsText" id="{5D584D8E-43F1-4F61-B2AC-3B856EB681F1}">
            <xm:f>NOT(ISERROR(SEARCH($L$22,AB61)))</xm:f>
            <xm:f>$L$22</xm:f>
            <x14:dxf>
              <fill>
                <patternFill>
                  <bgColor rgb="FF92D050"/>
                </patternFill>
              </fill>
            </x14:dxf>
          </x14:cfRule>
          <xm:sqref>AB61</xm:sqref>
        </x14:conditionalFormatting>
        <x14:conditionalFormatting xmlns:xm="http://schemas.microsoft.com/office/excel/2006/main">
          <x14:cfRule type="containsText" priority="132" operator="containsText" id="{8F393B22-BEC8-4FF7-8F35-9B1F5A91962C}">
            <xm:f>NOT(ISERROR(SEARCH($L$25,AB62)))</xm:f>
            <xm:f>$L$25</xm:f>
            <x14:dxf>
              <fill>
                <patternFill>
                  <bgColor rgb="FFFF0000"/>
                </patternFill>
              </fill>
            </x14:dxf>
          </x14:cfRule>
          <x14:cfRule type="containsText" priority="133" operator="containsText" id="{4F083443-8679-4DFA-8801-D77B83342D7D}">
            <xm:f>NOT(ISERROR(SEARCH($L$24,AB62)))</xm:f>
            <xm:f>$L$24</xm:f>
            <x14:dxf>
              <fill>
                <patternFill>
                  <bgColor rgb="FFFFC000"/>
                </patternFill>
              </fill>
            </x14:dxf>
          </x14:cfRule>
          <x14:cfRule type="containsText" priority="134" operator="containsText" id="{C36FF232-D938-4D2B-804A-DA0893275629}">
            <xm:f>NOT(ISERROR(SEARCH($L$23,AB62)))</xm:f>
            <xm:f>$L$23</xm:f>
            <x14:dxf>
              <fill>
                <patternFill>
                  <bgColor rgb="FFFFFF00"/>
                </patternFill>
              </fill>
            </x14:dxf>
          </x14:cfRule>
          <x14:cfRule type="containsText" priority="135" operator="containsText" id="{2DD1FE15-3A39-4E8A-B79C-7B541B4F06E8}">
            <xm:f>NOT(ISERROR(SEARCH($L$22,AB62)))</xm:f>
            <xm:f>$L$22</xm:f>
            <x14:dxf>
              <fill>
                <patternFill>
                  <bgColor rgb="FF92D050"/>
                </patternFill>
              </fill>
            </x14:dxf>
          </x14:cfRule>
          <xm:sqref>AB62:AB63</xm:sqref>
        </x14:conditionalFormatting>
        <x14:conditionalFormatting xmlns:xm="http://schemas.microsoft.com/office/excel/2006/main">
          <x14:cfRule type="containsText" priority="127" operator="containsText" id="{0A141508-1D13-47CE-A3E4-F64A16CAD434}">
            <xm:f>NOT(ISERROR(SEARCH($H$26,X61)))</xm:f>
            <xm:f>$H$26</xm:f>
            <x14:dxf>
              <fill>
                <patternFill>
                  <bgColor rgb="FFFF0000"/>
                </patternFill>
              </fill>
            </x14:dxf>
          </x14:cfRule>
          <x14:cfRule type="containsText" priority="128" operator="containsText" id="{8C99A42E-82E3-4D5F-A03B-DE77D3905802}">
            <xm:f>NOT(ISERROR(SEARCH($H$25,X61)))</xm:f>
            <xm:f>$H$25</xm:f>
            <x14:dxf>
              <fill>
                <patternFill>
                  <bgColor rgb="FFFFC000"/>
                </patternFill>
              </fill>
            </x14:dxf>
          </x14:cfRule>
          <x14:cfRule type="containsText" priority="129" operator="containsText" id="{874867AA-760B-43EE-BDB0-053B3943D4C5}">
            <xm:f>NOT(ISERROR(SEARCH($H$24,X61)))</xm:f>
            <xm:f>$H$24</xm:f>
            <x14:dxf>
              <fill>
                <patternFill>
                  <bgColor rgb="FFFFFF00"/>
                </patternFill>
              </fill>
            </x14:dxf>
          </x14:cfRule>
          <x14:cfRule type="containsText" priority="130" operator="containsText" id="{7A3BB4CA-02ED-4F0D-B420-F6305D872D71}">
            <xm:f>NOT(ISERROR(SEARCH($H$23,X61)))</xm:f>
            <xm:f>$H$23</xm:f>
            <x14:dxf>
              <fill>
                <patternFill>
                  <bgColor rgb="FF00B050"/>
                </patternFill>
              </fill>
            </x14:dxf>
          </x14:cfRule>
          <x14:cfRule type="containsText" priority="131" operator="containsText" id="{C70B396C-8370-4F93-9666-5D95B1465EAC}">
            <xm:f>NOT(ISERROR(SEARCH($H$22,X61)))</xm:f>
            <xm:f>$H$22</xm:f>
            <x14:dxf>
              <fill>
                <patternFill>
                  <bgColor rgb="FFADDB7B"/>
                </patternFill>
              </fill>
            </x14:dxf>
          </x14:cfRule>
          <xm:sqref>X61</xm:sqref>
        </x14:conditionalFormatting>
        <x14:conditionalFormatting xmlns:xm="http://schemas.microsoft.com/office/excel/2006/main">
          <x14:cfRule type="containsText" priority="122" operator="containsText" id="{C9FE58CC-4F8D-4C1F-8AD2-596A426143A5}">
            <xm:f>NOT(ISERROR(SEARCH($J$26,Z61)))</xm:f>
            <xm:f>$J$26</xm:f>
            <x14:dxf>
              <fill>
                <patternFill>
                  <bgColor rgb="FFFF0000"/>
                </patternFill>
              </fill>
            </x14:dxf>
          </x14:cfRule>
          <x14:cfRule type="containsText" priority="123" operator="containsText" id="{4B88FD86-F1D3-4661-88F3-50450E27D48A}">
            <xm:f>NOT(ISERROR(SEARCH($J$25,Z61)))</xm:f>
            <xm:f>$J$25</xm:f>
            <x14:dxf>
              <fill>
                <patternFill>
                  <bgColor rgb="FFFFC000"/>
                </patternFill>
              </fill>
            </x14:dxf>
          </x14:cfRule>
          <x14:cfRule type="containsText" priority="124" operator="containsText" id="{FFDBFF7D-08AB-46D5-9AFA-87F3430CFF15}">
            <xm:f>NOT(ISERROR(SEARCH($J$24,Z61)))</xm:f>
            <xm:f>$J$24</xm:f>
            <x14:dxf>
              <fill>
                <patternFill>
                  <bgColor rgb="FFFFFF00"/>
                </patternFill>
              </fill>
            </x14:dxf>
          </x14:cfRule>
          <x14:cfRule type="containsText" priority="125" operator="containsText" id="{B96EB7A8-4F59-4212-AF62-91269C198700}">
            <xm:f>NOT(ISERROR(SEARCH($J$23,Z61)))</xm:f>
            <xm:f>$J$23</xm:f>
            <x14:dxf>
              <fill>
                <patternFill>
                  <bgColor rgb="FF00B050"/>
                </patternFill>
              </fill>
            </x14:dxf>
          </x14:cfRule>
          <x14:cfRule type="containsText" priority="126" operator="containsText" id="{5D490C26-37B0-4139-B829-59FB566DA2F3}">
            <xm:f>NOT(ISERROR(SEARCH($J$22,Z61)))</xm:f>
            <xm:f>$J$22</xm:f>
            <x14:dxf>
              <fill>
                <patternFill>
                  <bgColor rgb="FF92D050"/>
                </patternFill>
              </fill>
            </x14:dxf>
          </x14:cfRule>
          <xm:sqref>Z61</xm:sqref>
        </x14:conditionalFormatting>
        <x14:conditionalFormatting xmlns:xm="http://schemas.microsoft.com/office/excel/2006/main">
          <x14:cfRule type="containsText" priority="117" operator="containsText" id="{94D64FD8-1B89-4C41-9CE0-C04195A596EB}">
            <xm:f>NOT(ISERROR(SEARCH($J$26,Z62)))</xm:f>
            <xm:f>$J$26</xm:f>
            <x14:dxf>
              <fill>
                <patternFill>
                  <bgColor rgb="FFFF0000"/>
                </patternFill>
              </fill>
            </x14:dxf>
          </x14:cfRule>
          <x14:cfRule type="containsText" priority="118" operator="containsText" id="{AFA96A25-ECDC-4D89-B7EB-388C17BF5B71}">
            <xm:f>NOT(ISERROR(SEARCH($J$25,Z62)))</xm:f>
            <xm:f>$J$25</xm:f>
            <x14:dxf>
              <fill>
                <patternFill>
                  <bgColor rgb="FFFFC000"/>
                </patternFill>
              </fill>
            </x14:dxf>
          </x14:cfRule>
          <x14:cfRule type="containsText" priority="119" operator="containsText" id="{ADA47F84-486F-43EF-B55A-71CE21F30043}">
            <xm:f>NOT(ISERROR(SEARCH($J$24,Z62)))</xm:f>
            <xm:f>$J$24</xm:f>
            <x14:dxf>
              <fill>
                <patternFill>
                  <bgColor rgb="FFFFFF00"/>
                </patternFill>
              </fill>
            </x14:dxf>
          </x14:cfRule>
          <x14:cfRule type="containsText" priority="120" operator="containsText" id="{AB66B74F-A349-4BD4-9CF3-FD9C9C750765}">
            <xm:f>NOT(ISERROR(SEARCH($J$23,Z62)))</xm:f>
            <xm:f>$J$23</xm:f>
            <x14:dxf>
              <fill>
                <patternFill>
                  <bgColor rgb="FF00B050"/>
                </patternFill>
              </fill>
            </x14:dxf>
          </x14:cfRule>
          <x14:cfRule type="containsText" priority="121" operator="containsText" id="{B39138AE-7A93-400B-AD41-0C6926F33915}">
            <xm:f>NOT(ISERROR(SEARCH($J$22,Z62)))</xm:f>
            <xm:f>$J$22</xm:f>
            <x14:dxf>
              <fill>
                <patternFill>
                  <bgColor rgb="FF92D050"/>
                </patternFill>
              </fill>
            </x14:dxf>
          </x14:cfRule>
          <xm:sqref>Z62</xm:sqref>
        </x14:conditionalFormatting>
        <x14:conditionalFormatting xmlns:xm="http://schemas.microsoft.com/office/excel/2006/main">
          <x14:cfRule type="containsText" priority="112" operator="containsText" id="{FD6DBDAE-F1D7-45C7-A98D-083CA1F8C8A7}">
            <xm:f>NOT(ISERROR(SEARCH($J$26,Z63)))</xm:f>
            <xm:f>$J$26</xm:f>
            <x14:dxf>
              <fill>
                <patternFill>
                  <bgColor rgb="FFFF0000"/>
                </patternFill>
              </fill>
            </x14:dxf>
          </x14:cfRule>
          <x14:cfRule type="containsText" priority="113" operator="containsText" id="{6FCAA8A1-ED9F-4A34-A7DB-72ADF4DAECA7}">
            <xm:f>NOT(ISERROR(SEARCH($J$25,Z63)))</xm:f>
            <xm:f>$J$25</xm:f>
            <x14:dxf>
              <fill>
                <patternFill>
                  <bgColor rgb="FFFFC000"/>
                </patternFill>
              </fill>
            </x14:dxf>
          </x14:cfRule>
          <x14:cfRule type="containsText" priority="114" operator="containsText" id="{47854F51-3C46-43F8-BFDD-B8C2ABA73D5F}">
            <xm:f>NOT(ISERROR(SEARCH($J$24,Z63)))</xm:f>
            <xm:f>$J$24</xm:f>
            <x14:dxf>
              <fill>
                <patternFill>
                  <bgColor rgb="FFFFFF00"/>
                </patternFill>
              </fill>
            </x14:dxf>
          </x14:cfRule>
          <x14:cfRule type="containsText" priority="115" operator="containsText" id="{DA3426C8-A4FB-4D41-8E76-DFDB0176BCCC}">
            <xm:f>NOT(ISERROR(SEARCH($J$23,Z63)))</xm:f>
            <xm:f>$J$23</xm:f>
            <x14:dxf>
              <fill>
                <patternFill>
                  <bgColor rgb="FF00B050"/>
                </patternFill>
              </fill>
            </x14:dxf>
          </x14:cfRule>
          <x14:cfRule type="containsText" priority="116" operator="containsText" id="{15FC2C2D-8447-46BC-AB24-72EF45519CFA}">
            <xm:f>NOT(ISERROR(SEARCH($J$22,Z63)))</xm:f>
            <xm:f>$J$22</xm:f>
            <x14:dxf>
              <fill>
                <patternFill>
                  <bgColor rgb="FF92D050"/>
                </patternFill>
              </fill>
            </x14:dxf>
          </x14:cfRule>
          <xm:sqref>Z63</xm:sqref>
        </x14:conditionalFormatting>
        <x14:conditionalFormatting xmlns:xm="http://schemas.microsoft.com/office/excel/2006/main">
          <x14:cfRule type="containsText" priority="104" operator="containsText" id="{0CB2F030-C67E-4B75-84B0-3035E76D74C2}">
            <xm:f>NOT(ISERROR(SEARCH($I$69,I61)))</xm:f>
            <xm:f>$I$69</xm:f>
            <x14:dxf>
              <fill>
                <patternFill>
                  <fgColor rgb="FF92D050"/>
                  <bgColor rgb="FF92D050"/>
                </patternFill>
              </fill>
            </x14:dxf>
          </x14:cfRule>
          <x14:cfRule type="containsText" priority="105" operator="containsText" id="{744575BC-BAC0-4E6A-9048-9ECDC8C54787}">
            <xm:f>NOT(ISERROR(SEARCH($I$70,I61)))</xm:f>
            <xm:f>$I$70</xm:f>
            <x14:dxf>
              <fill>
                <patternFill>
                  <bgColor rgb="FF00B050"/>
                </patternFill>
              </fill>
            </x14:dxf>
          </x14:cfRule>
          <x14:cfRule type="containsText" priority="106" operator="containsText" id="{4CA857F9-B018-4F37-9942-72EECD45BA20}">
            <xm:f>NOT(ISERROR(SEARCH($I$73,I61)))</xm:f>
            <xm:f>$I$73</xm:f>
            <x14:dxf>
              <fill>
                <patternFill>
                  <bgColor rgb="FFFF0000"/>
                </patternFill>
              </fill>
            </x14:dxf>
          </x14:cfRule>
          <x14:cfRule type="containsText" priority="107" operator="containsText" id="{EFBD7171-E119-4007-98EA-051A45924A36}">
            <xm:f>NOT(ISERROR(SEARCH($I$72,I61)))</xm:f>
            <xm:f>$I$72</xm:f>
            <x14:dxf>
              <fill>
                <patternFill>
                  <fgColor rgb="FFFFC000"/>
                  <bgColor rgb="FFFFC000"/>
                </patternFill>
              </fill>
            </x14:dxf>
          </x14:cfRule>
          <x14:cfRule type="containsText" priority="108" operator="containsText" id="{1D601115-427D-4381-BACF-5CAF8E804CBD}">
            <xm:f>NOT(ISERROR(SEARCH($I$71,I61)))</xm:f>
            <xm:f>$I$71</xm:f>
            <x14:dxf>
              <fill>
                <patternFill>
                  <fgColor rgb="FFFFFF00"/>
                  <bgColor rgb="FFFFFF00"/>
                </patternFill>
              </fill>
            </x14:dxf>
          </x14:cfRule>
          <x14:cfRule type="containsText" priority="109" operator="containsText" id="{5C9EA39E-CD7F-4346-8F7F-AE48404F8521}">
            <xm:f>NOT(ISERROR(SEARCH($I$70,I61)))</xm:f>
            <xm:f>$I$70</xm:f>
            <x14:dxf>
              <fill>
                <patternFill>
                  <bgColor theme="0" tint="-0.14996795556505021"/>
                </patternFill>
              </fill>
            </x14:dxf>
          </x14:cfRule>
          <x14:cfRule type="cellIs" priority="110" operator="equal" id="{0209FF7F-3F7D-46C3-874A-D779B175D100}">
            <xm:f>'https://solidarias-my.sharepoint.com/personal/marisol_viveros_uaeos_gov_co/Documents/Varios/Planes integrados 2022/[MAPA_RIESGOS_UAEOS_2022.xlsx]Tabla probabiidad'!#REF!</xm:f>
            <x14:dxf>
              <fill>
                <patternFill>
                  <fgColor theme="6"/>
                </patternFill>
              </fill>
            </x14:dxf>
          </x14:cfRule>
          <x14:cfRule type="cellIs" priority="111" operator="equal" id="{BD32C443-1156-4E17-9051-D85DC2C91E5F}">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I61:I63</xm:sqref>
        </x14:conditionalFormatting>
        <x14:conditionalFormatting xmlns:xm="http://schemas.microsoft.com/office/excel/2006/main">
          <x14:cfRule type="containsText" priority="99" operator="containsText" id="{2DEC48C0-F2B0-4611-9509-7AB9A3A55B30}">
            <xm:f>NOT(ISERROR(SEARCH($K$73,K61)))</xm:f>
            <xm:f>$K$73</xm:f>
            <x14:dxf>
              <fill>
                <patternFill>
                  <bgColor rgb="FFFF0000"/>
                </patternFill>
              </fill>
            </x14:dxf>
          </x14:cfRule>
          <x14:cfRule type="containsText" priority="100" operator="containsText" id="{57F8B72E-73DC-4C38-8843-40746E4BF7BC}">
            <xm:f>NOT(ISERROR(SEARCH($K$72,K61)))</xm:f>
            <xm:f>$K$72</xm:f>
            <x14:dxf>
              <fill>
                <patternFill>
                  <bgColor rgb="FFFFC000"/>
                </patternFill>
              </fill>
            </x14:dxf>
          </x14:cfRule>
          <x14:cfRule type="containsText" priority="101" operator="containsText" id="{CDD79F59-CCE9-432B-97A4-E2E2B9CD743C}">
            <xm:f>NOT(ISERROR(SEARCH($K$71,K61)))</xm:f>
            <xm:f>$K$71</xm:f>
            <x14:dxf>
              <fill>
                <patternFill>
                  <bgColor rgb="FFFFFF00"/>
                </patternFill>
              </fill>
            </x14:dxf>
          </x14:cfRule>
          <x14:cfRule type="containsText" priority="102" operator="containsText" id="{8FCAAF5D-3264-4377-A5AC-062D7402B642}">
            <xm:f>NOT(ISERROR(SEARCH($K$70,K61)))</xm:f>
            <xm:f>$K$70</xm:f>
            <x14:dxf>
              <fill>
                <patternFill>
                  <bgColor rgb="FF00B050"/>
                </patternFill>
              </fill>
            </x14:dxf>
          </x14:cfRule>
          <x14:cfRule type="containsText" priority="103" operator="containsText" id="{A99577E7-5839-47C4-9018-21E235F0B39E}">
            <xm:f>NOT(ISERROR(SEARCH($K$69,K61)))</xm:f>
            <xm:f>$K$69</xm:f>
            <x14:dxf>
              <fill>
                <patternFill>
                  <bgColor rgb="FF92D050"/>
                </patternFill>
              </fill>
            </x14:dxf>
          </x14:cfRule>
          <xm:sqref>K61</xm:sqref>
        </x14:conditionalFormatting>
        <x14:conditionalFormatting xmlns:xm="http://schemas.microsoft.com/office/excel/2006/main">
          <x14:cfRule type="containsText" priority="94" operator="containsText" id="{8B686D91-B1B9-4491-BE46-C9FD101EFFCD}">
            <xm:f>NOT(ISERROR(SEARCH($K$73,K62)))</xm:f>
            <xm:f>$K$73</xm:f>
            <x14:dxf>
              <fill>
                <patternFill>
                  <bgColor rgb="FFFF0000"/>
                </patternFill>
              </fill>
            </x14:dxf>
          </x14:cfRule>
          <x14:cfRule type="containsText" priority="95" operator="containsText" id="{DDD25D68-975D-4D3B-B340-D90F75339C25}">
            <xm:f>NOT(ISERROR(SEARCH($K$72,K62)))</xm:f>
            <xm:f>$K$72</xm:f>
            <x14:dxf>
              <fill>
                <patternFill>
                  <bgColor rgb="FFFFC000"/>
                </patternFill>
              </fill>
            </x14:dxf>
          </x14:cfRule>
          <x14:cfRule type="containsText" priority="96" operator="containsText" id="{2DF86D63-AFC4-4C43-B289-C1AC3AF28757}">
            <xm:f>NOT(ISERROR(SEARCH($K$71,K62)))</xm:f>
            <xm:f>$K$71</xm:f>
            <x14:dxf>
              <fill>
                <patternFill>
                  <bgColor rgb="FFFFFF00"/>
                </patternFill>
              </fill>
            </x14:dxf>
          </x14:cfRule>
          <x14:cfRule type="containsText" priority="97" operator="containsText" id="{8FD7E94E-2CCC-4DDF-A121-F75BC74E4D3A}">
            <xm:f>NOT(ISERROR(SEARCH($K$70,K62)))</xm:f>
            <xm:f>$K$70</xm:f>
            <x14:dxf>
              <fill>
                <patternFill>
                  <bgColor rgb="FF00B050"/>
                </patternFill>
              </fill>
            </x14:dxf>
          </x14:cfRule>
          <x14:cfRule type="containsText" priority="98" operator="containsText" id="{711562AA-2A44-41FD-8C88-07C5B5E5D30F}">
            <xm:f>NOT(ISERROR(SEARCH($K$69,K62)))</xm:f>
            <xm:f>$K$69</xm:f>
            <x14:dxf>
              <fill>
                <patternFill>
                  <bgColor rgb="FF92D050"/>
                </patternFill>
              </fill>
            </x14:dxf>
          </x14:cfRule>
          <xm:sqref>K62</xm:sqref>
        </x14:conditionalFormatting>
        <x14:conditionalFormatting xmlns:xm="http://schemas.microsoft.com/office/excel/2006/main">
          <x14:cfRule type="containsText" priority="89" operator="containsText" id="{FD907A96-0D02-4784-B8B8-9B49DB151DFC}">
            <xm:f>NOT(ISERROR(SEARCH($K$73,K63)))</xm:f>
            <xm:f>$K$73</xm:f>
            <x14:dxf>
              <fill>
                <patternFill>
                  <bgColor rgb="FFFF0000"/>
                </patternFill>
              </fill>
            </x14:dxf>
          </x14:cfRule>
          <x14:cfRule type="containsText" priority="90" operator="containsText" id="{CA78995B-AE7B-4A19-A624-45D3B4617A1E}">
            <xm:f>NOT(ISERROR(SEARCH($K$72,K63)))</xm:f>
            <xm:f>$K$72</xm:f>
            <x14:dxf>
              <fill>
                <patternFill>
                  <bgColor rgb="FFFFC000"/>
                </patternFill>
              </fill>
            </x14:dxf>
          </x14:cfRule>
          <x14:cfRule type="containsText" priority="91" operator="containsText" id="{F11C60CE-62D9-4B9B-9DDA-D53947C60974}">
            <xm:f>NOT(ISERROR(SEARCH($K$71,K63)))</xm:f>
            <xm:f>$K$71</xm:f>
            <x14:dxf>
              <fill>
                <patternFill>
                  <bgColor rgb="FFFFFF00"/>
                </patternFill>
              </fill>
            </x14:dxf>
          </x14:cfRule>
          <x14:cfRule type="containsText" priority="92" operator="containsText" id="{3414AB4D-202A-486C-AC99-A79F5E5CFDB7}">
            <xm:f>NOT(ISERROR(SEARCH($K$70,K63)))</xm:f>
            <xm:f>$K$70</xm:f>
            <x14:dxf>
              <fill>
                <patternFill>
                  <bgColor rgb="FF00B050"/>
                </patternFill>
              </fill>
            </x14:dxf>
          </x14:cfRule>
          <x14:cfRule type="containsText" priority="93" operator="containsText" id="{3888188B-8D29-4CEF-BD7A-BFA55133F1C1}">
            <xm:f>NOT(ISERROR(SEARCH($K$69,K63)))</xm:f>
            <xm:f>$K$69</xm:f>
            <x14:dxf>
              <fill>
                <patternFill>
                  <bgColor rgb="FF92D050"/>
                </patternFill>
              </fill>
            </x14:dxf>
          </x14:cfRule>
          <xm:sqref>K63</xm:sqref>
        </x14:conditionalFormatting>
        <x14:conditionalFormatting xmlns:xm="http://schemas.microsoft.com/office/excel/2006/main">
          <x14:cfRule type="containsText" priority="85" operator="containsText" id="{81EC7DAC-19FF-41D0-80F6-0A582959D3E1}">
            <xm:f>NOT(ISERROR(SEARCH($M$72,M61)))</xm:f>
            <xm:f>$M$72</xm:f>
            <x14:dxf>
              <fill>
                <patternFill>
                  <bgColor rgb="FFFF0000"/>
                </patternFill>
              </fill>
            </x14:dxf>
          </x14:cfRule>
          <x14:cfRule type="containsText" priority="86" operator="containsText" id="{2A6D238F-DE5D-4249-B799-6704CBD33D21}">
            <xm:f>NOT(ISERROR(SEARCH($M$71,M61)))</xm:f>
            <xm:f>$M$71</xm:f>
            <x14:dxf>
              <fill>
                <patternFill>
                  <bgColor rgb="FFFFC000"/>
                </patternFill>
              </fill>
            </x14:dxf>
          </x14:cfRule>
          <x14:cfRule type="containsText" priority="87" operator="containsText" id="{BF2CF665-2A02-46CC-9FD8-35FDA25C845C}">
            <xm:f>NOT(ISERROR(SEARCH($M$70,M61)))</xm:f>
            <xm:f>$M$70</xm:f>
            <x14:dxf>
              <fill>
                <patternFill>
                  <bgColor rgb="FFFFFF00"/>
                </patternFill>
              </fill>
            </x14:dxf>
          </x14:cfRule>
          <x14:cfRule type="containsText" priority="88" operator="containsText" id="{FCD0921C-4034-4CE0-9097-F3422483A345}">
            <xm:f>NOT(ISERROR(SEARCH($M$69,M61)))</xm:f>
            <xm:f>$M$69</xm:f>
            <x14:dxf>
              <fill>
                <patternFill>
                  <bgColor rgb="FF92D050"/>
                </patternFill>
              </fill>
            </x14:dxf>
          </x14:cfRule>
          <xm:sqref>M61</xm:sqref>
        </x14:conditionalFormatting>
        <x14:conditionalFormatting xmlns:xm="http://schemas.microsoft.com/office/excel/2006/main">
          <x14:cfRule type="containsText" priority="81" operator="containsText" id="{ACF6CD44-F732-476F-9354-5E2B6817B40A}">
            <xm:f>NOT(ISERROR(SEARCH($M$72,M62)))</xm:f>
            <xm:f>$M$72</xm:f>
            <x14:dxf>
              <fill>
                <patternFill>
                  <bgColor rgb="FFFF0000"/>
                </patternFill>
              </fill>
            </x14:dxf>
          </x14:cfRule>
          <x14:cfRule type="containsText" priority="82" operator="containsText" id="{4E856D37-159A-4258-8F60-2571C093B3C2}">
            <xm:f>NOT(ISERROR(SEARCH($M$71,M62)))</xm:f>
            <xm:f>$M$71</xm:f>
            <x14:dxf>
              <fill>
                <patternFill>
                  <bgColor rgb="FFFFC000"/>
                </patternFill>
              </fill>
            </x14:dxf>
          </x14:cfRule>
          <x14:cfRule type="containsText" priority="83" operator="containsText" id="{EAFFC7F7-4326-4588-82B0-747DBB308903}">
            <xm:f>NOT(ISERROR(SEARCH($M$70,M62)))</xm:f>
            <xm:f>$M$70</xm:f>
            <x14:dxf>
              <fill>
                <patternFill>
                  <bgColor rgb="FFFFFF00"/>
                </patternFill>
              </fill>
            </x14:dxf>
          </x14:cfRule>
          <x14:cfRule type="containsText" priority="84" operator="containsText" id="{5FFC096E-8CDB-4922-AB46-D2F25C0BD5E1}">
            <xm:f>NOT(ISERROR(SEARCH($M$69,M62)))</xm:f>
            <xm:f>$M$69</xm:f>
            <x14:dxf>
              <fill>
                <patternFill>
                  <bgColor rgb="FF92D050"/>
                </patternFill>
              </fill>
            </x14:dxf>
          </x14:cfRule>
          <xm:sqref>M62:M63</xm:sqref>
        </x14:conditionalFormatting>
        <x14:conditionalFormatting xmlns:xm="http://schemas.microsoft.com/office/excel/2006/main">
          <x14:cfRule type="containsText" priority="73" operator="containsText" id="{14BCA402-4A32-41B3-A8A7-5A3CB33349E6}">
            <xm:f>NOT(ISERROR(SEARCH($I$69,I41)))</xm:f>
            <xm:f>$I$69</xm:f>
            <x14:dxf>
              <fill>
                <patternFill>
                  <fgColor rgb="FF92D050"/>
                  <bgColor rgb="FF92D050"/>
                </patternFill>
              </fill>
            </x14:dxf>
          </x14:cfRule>
          <x14:cfRule type="containsText" priority="74" operator="containsText" id="{8F37B45F-A0CD-488E-AB43-70DF5573416F}">
            <xm:f>NOT(ISERROR(SEARCH($I$70,I41)))</xm:f>
            <xm:f>$I$70</xm:f>
            <x14:dxf>
              <fill>
                <patternFill>
                  <bgColor rgb="FF00B050"/>
                </patternFill>
              </fill>
            </x14:dxf>
          </x14:cfRule>
          <x14:cfRule type="containsText" priority="75" operator="containsText" id="{7FD253BA-1320-4CD3-817F-A99F7E75B637}">
            <xm:f>NOT(ISERROR(SEARCH($I$73,I41)))</xm:f>
            <xm:f>$I$73</xm:f>
            <x14:dxf>
              <fill>
                <patternFill>
                  <bgColor rgb="FFFF0000"/>
                </patternFill>
              </fill>
            </x14:dxf>
          </x14:cfRule>
          <x14:cfRule type="containsText" priority="76" operator="containsText" id="{DCA89429-1857-4471-9321-1B38240758A2}">
            <xm:f>NOT(ISERROR(SEARCH($I$72,I41)))</xm:f>
            <xm:f>$I$72</xm:f>
            <x14:dxf>
              <fill>
                <patternFill>
                  <fgColor rgb="FFFFC000"/>
                  <bgColor rgb="FFFFC000"/>
                </patternFill>
              </fill>
            </x14:dxf>
          </x14:cfRule>
          <x14:cfRule type="containsText" priority="77" operator="containsText" id="{BBCE203A-322F-4D8A-81B4-741119936F93}">
            <xm:f>NOT(ISERROR(SEARCH($I$71,I41)))</xm:f>
            <xm:f>$I$71</xm:f>
            <x14:dxf>
              <fill>
                <patternFill>
                  <fgColor rgb="FFFFFF00"/>
                  <bgColor rgb="FFFFFF00"/>
                </patternFill>
              </fill>
            </x14:dxf>
          </x14:cfRule>
          <x14:cfRule type="containsText" priority="78" operator="containsText" id="{93B2264A-DF6C-4BAA-8910-155BED38CBB3}">
            <xm:f>NOT(ISERROR(SEARCH($I$70,I41)))</xm:f>
            <xm:f>$I$70</xm:f>
            <x14:dxf>
              <fill>
                <patternFill>
                  <bgColor theme="0" tint="-0.14996795556505021"/>
                </patternFill>
              </fill>
            </x14:dxf>
          </x14:cfRule>
          <x14:cfRule type="cellIs" priority="79" operator="equal" id="{804E6A2C-0183-4C72-9A9E-39B3F562FB01}">
            <xm:f>'https://solidarias-my.sharepoint.com/personal/marisol_viveros_uaeos_gov_co/Documents/Varios/Planes integrados 2022/[MAPA_RIESGOS_UAEOS_2022.xlsx]Tabla probabiidad'!#REF!</xm:f>
            <x14:dxf>
              <fill>
                <patternFill>
                  <fgColor theme="6"/>
                </patternFill>
              </fill>
            </x14:dxf>
          </x14:cfRule>
          <x14:cfRule type="cellIs" priority="80" operator="equal" id="{DCE6A4FC-B875-4E89-8BF7-B37BA83E598D}">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I41</xm:sqref>
        </x14:conditionalFormatting>
        <x14:conditionalFormatting xmlns:xm="http://schemas.microsoft.com/office/excel/2006/main">
          <x14:cfRule type="containsText" priority="65" operator="containsText" id="{41B9B0A2-4E54-4A33-8CB2-8CCD0E73C3B0}">
            <xm:f>NOT(ISERROR(SEARCH($I$69,I42)))</xm:f>
            <xm:f>$I$69</xm:f>
            <x14:dxf>
              <fill>
                <patternFill>
                  <fgColor rgb="FF92D050"/>
                  <bgColor rgb="FF92D050"/>
                </patternFill>
              </fill>
            </x14:dxf>
          </x14:cfRule>
          <x14:cfRule type="containsText" priority="66" operator="containsText" id="{6797EC21-FC24-41E6-B9DD-A92C0AFA82F4}">
            <xm:f>NOT(ISERROR(SEARCH($I$70,I42)))</xm:f>
            <xm:f>$I$70</xm:f>
            <x14:dxf>
              <fill>
                <patternFill>
                  <bgColor rgb="FF00B050"/>
                </patternFill>
              </fill>
            </x14:dxf>
          </x14:cfRule>
          <x14:cfRule type="containsText" priority="67" operator="containsText" id="{58EB3DB7-2823-4E85-8E79-A08902F72302}">
            <xm:f>NOT(ISERROR(SEARCH($I$73,I42)))</xm:f>
            <xm:f>$I$73</xm:f>
            <x14:dxf>
              <fill>
                <patternFill>
                  <bgColor rgb="FFFF0000"/>
                </patternFill>
              </fill>
            </x14:dxf>
          </x14:cfRule>
          <x14:cfRule type="containsText" priority="68" operator="containsText" id="{44794E1D-E150-4815-8098-F865DEAE60AD}">
            <xm:f>NOT(ISERROR(SEARCH($I$72,I42)))</xm:f>
            <xm:f>$I$72</xm:f>
            <x14:dxf>
              <fill>
                <patternFill>
                  <fgColor rgb="FFFFC000"/>
                  <bgColor rgb="FFFFC000"/>
                </patternFill>
              </fill>
            </x14:dxf>
          </x14:cfRule>
          <x14:cfRule type="containsText" priority="69" operator="containsText" id="{4A453C11-6B12-41E8-BCFB-D8418F0D415D}">
            <xm:f>NOT(ISERROR(SEARCH($I$71,I42)))</xm:f>
            <xm:f>$I$71</xm:f>
            <x14:dxf>
              <fill>
                <patternFill>
                  <fgColor rgb="FFFFFF00"/>
                  <bgColor rgb="FFFFFF00"/>
                </patternFill>
              </fill>
            </x14:dxf>
          </x14:cfRule>
          <x14:cfRule type="containsText" priority="70" operator="containsText" id="{83AEA338-54D2-4D03-AF53-65529E68DC9A}">
            <xm:f>NOT(ISERROR(SEARCH($I$70,I42)))</xm:f>
            <xm:f>$I$70</xm:f>
            <x14:dxf>
              <fill>
                <patternFill>
                  <bgColor theme="0" tint="-0.14996795556505021"/>
                </patternFill>
              </fill>
            </x14:dxf>
          </x14:cfRule>
          <x14:cfRule type="cellIs" priority="71" operator="equal" id="{D52CBE2E-C8FA-4948-8006-67ED5C91C2BE}">
            <xm:f>'https://solidarias-my.sharepoint.com/personal/marisol_viveros_uaeos_gov_co/Documents/Varios/Planes integrados 2022/[MAPA_RIESGOS_UAEOS_2022.xlsx]Tabla probabiidad'!#REF!</xm:f>
            <x14:dxf>
              <fill>
                <patternFill>
                  <fgColor theme="6"/>
                </patternFill>
              </fill>
            </x14:dxf>
          </x14:cfRule>
          <x14:cfRule type="cellIs" priority="72" operator="equal" id="{A30A00DE-9061-46B4-BCD0-BB5C9A37307B}">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I42</xm:sqref>
        </x14:conditionalFormatting>
        <x14:conditionalFormatting xmlns:xm="http://schemas.microsoft.com/office/excel/2006/main">
          <x14:cfRule type="containsText" priority="57" operator="containsText" id="{760C3025-46A2-4511-B552-45CDFB037354}">
            <xm:f>NOT(ISERROR(SEARCH($I$69,I43)))</xm:f>
            <xm:f>$I$69</xm:f>
            <x14:dxf>
              <fill>
                <patternFill>
                  <fgColor rgb="FF92D050"/>
                  <bgColor rgb="FF92D050"/>
                </patternFill>
              </fill>
            </x14:dxf>
          </x14:cfRule>
          <x14:cfRule type="containsText" priority="58" operator="containsText" id="{DBDBFB95-3A33-4E8E-9DBB-5A9EDEB1B2FC}">
            <xm:f>NOT(ISERROR(SEARCH($I$70,I43)))</xm:f>
            <xm:f>$I$70</xm:f>
            <x14:dxf>
              <fill>
                <patternFill>
                  <bgColor rgb="FF00B050"/>
                </patternFill>
              </fill>
            </x14:dxf>
          </x14:cfRule>
          <x14:cfRule type="containsText" priority="59" operator="containsText" id="{6AF61643-6E0B-40B2-B240-75D4798BB0F2}">
            <xm:f>NOT(ISERROR(SEARCH($I$73,I43)))</xm:f>
            <xm:f>$I$73</xm:f>
            <x14:dxf>
              <fill>
                <patternFill>
                  <bgColor rgb="FFFF0000"/>
                </patternFill>
              </fill>
            </x14:dxf>
          </x14:cfRule>
          <x14:cfRule type="containsText" priority="60" operator="containsText" id="{5349EE0D-1EFA-4790-B542-56649BAE22DF}">
            <xm:f>NOT(ISERROR(SEARCH($I$72,I43)))</xm:f>
            <xm:f>$I$72</xm:f>
            <x14:dxf>
              <fill>
                <patternFill>
                  <fgColor rgb="FFFFC000"/>
                  <bgColor rgb="FFFFC000"/>
                </patternFill>
              </fill>
            </x14:dxf>
          </x14:cfRule>
          <x14:cfRule type="containsText" priority="61" operator="containsText" id="{D9708DFE-7464-4F78-A327-516CA4789737}">
            <xm:f>NOT(ISERROR(SEARCH($I$71,I43)))</xm:f>
            <xm:f>$I$71</xm:f>
            <x14:dxf>
              <fill>
                <patternFill>
                  <fgColor rgb="FFFFFF00"/>
                  <bgColor rgb="FFFFFF00"/>
                </patternFill>
              </fill>
            </x14:dxf>
          </x14:cfRule>
          <x14:cfRule type="containsText" priority="62" operator="containsText" id="{DB131D8F-1A19-44C7-BB03-A836CEA65D25}">
            <xm:f>NOT(ISERROR(SEARCH($I$70,I43)))</xm:f>
            <xm:f>$I$70</xm:f>
            <x14:dxf>
              <fill>
                <patternFill>
                  <bgColor theme="0" tint="-0.14996795556505021"/>
                </patternFill>
              </fill>
            </x14:dxf>
          </x14:cfRule>
          <x14:cfRule type="cellIs" priority="63" operator="equal" id="{8993083C-9304-40F8-BFEE-1A8BF32531A8}">
            <xm:f>'https://solidarias-my.sharepoint.com/personal/marisol_viveros_uaeos_gov_co/Documents/Varios/Planes integrados 2022/[MAPA_RIESGOS_UAEOS_2022.xlsx]Tabla probabiidad'!#REF!</xm:f>
            <x14:dxf>
              <fill>
                <patternFill>
                  <fgColor theme="6"/>
                </patternFill>
              </fill>
            </x14:dxf>
          </x14:cfRule>
          <x14:cfRule type="cellIs" priority="64" operator="equal" id="{3C235105-BFFC-4F21-B56A-A7E1978BC555}">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I43</xm:sqref>
        </x14:conditionalFormatting>
        <x14:conditionalFormatting xmlns:xm="http://schemas.microsoft.com/office/excel/2006/main">
          <x14:cfRule type="containsText" priority="52" operator="containsText" id="{05471A3F-F793-4D35-BC0F-E7F3CB0A3953}">
            <xm:f>NOT(ISERROR(SEARCH($K$73,K41)))</xm:f>
            <xm:f>$K$73</xm:f>
            <x14:dxf>
              <fill>
                <patternFill>
                  <bgColor rgb="FFFF0000"/>
                </patternFill>
              </fill>
            </x14:dxf>
          </x14:cfRule>
          <x14:cfRule type="containsText" priority="53" operator="containsText" id="{A4C9B2D8-A31E-49BC-8EDF-6DEC3D3B096E}">
            <xm:f>NOT(ISERROR(SEARCH($K$72,K41)))</xm:f>
            <xm:f>$K$72</xm:f>
            <x14:dxf>
              <fill>
                <patternFill>
                  <bgColor rgb="FFFFC000"/>
                </patternFill>
              </fill>
            </x14:dxf>
          </x14:cfRule>
          <x14:cfRule type="containsText" priority="54" operator="containsText" id="{6C9C60D9-27E0-46FD-B006-C92BB402AC2A}">
            <xm:f>NOT(ISERROR(SEARCH($K$71,K41)))</xm:f>
            <xm:f>$K$71</xm:f>
            <x14:dxf>
              <fill>
                <patternFill>
                  <bgColor rgb="FFFFFF00"/>
                </patternFill>
              </fill>
            </x14:dxf>
          </x14:cfRule>
          <x14:cfRule type="containsText" priority="55" operator="containsText" id="{0C7656A2-9BBC-46FF-86ED-D5B38BE4CCB9}">
            <xm:f>NOT(ISERROR(SEARCH($K$70,K41)))</xm:f>
            <xm:f>$K$70</xm:f>
            <x14:dxf>
              <fill>
                <patternFill>
                  <bgColor rgb="FF00B050"/>
                </patternFill>
              </fill>
            </x14:dxf>
          </x14:cfRule>
          <x14:cfRule type="containsText" priority="56" operator="containsText" id="{AAD4D8DB-353E-4A6F-868B-8F5500C2C74F}">
            <xm:f>NOT(ISERROR(SEARCH($K$69,K41)))</xm:f>
            <xm:f>$K$69</xm:f>
            <x14:dxf>
              <fill>
                <patternFill>
                  <bgColor rgb="FF92D050"/>
                </patternFill>
              </fill>
            </x14:dxf>
          </x14:cfRule>
          <xm:sqref>K41:K42</xm:sqref>
        </x14:conditionalFormatting>
        <x14:conditionalFormatting xmlns:xm="http://schemas.microsoft.com/office/excel/2006/main">
          <x14:cfRule type="containsText" priority="47" operator="containsText" id="{BB89D67E-3A21-4B66-87F1-BA9B02298503}">
            <xm:f>NOT(ISERROR(SEARCH($K$73,K43)))</xm:f>
            <xm:f>$K$73</xm:f>
            <x14:dxf>
              <fill>
                <patternFill>
                  <bgColor rgb="FFFF0000"/>
                </patternFill>
              </fill>
            </x14:dxf>
          </x14:cfRule>
          <x14:cfRule type="containsText" priority="48" operator="containsText" id="{D17189F8-5A00-480F-9CD4-180FD43533E4}">
            <xm:f>NOT(ISERROR(SEARCH($K$72,K43)))</xm:f>
            <xm:f>$K$72</xm:f>
            <x14:dxf>
              <fill>
                <patternFill>
                  <bgColor rgb="FFFFC000"/>
                </patternFill>
              </fill>
            </x14:dxf>
          </x14:cfRule>
          <x14:cfRule type="containsText" priority="49" operator="containsText" id="{4A78CB33-2702-458F-8D4D-84A6C4161BC4}">
            <xm:f>NOT(ISERROR(SEARCH($K$71,K43)))</xm:f>
            <xm:f>$K$71</xm:f>
            <x14:dxf>
              <fill>
                <patternFill>
                  <bgColor rgb="FFFFFF00"/>
                </patternFill>
              </fill>
            </x14:dxf>
          </x14:cfRule>
          <x14:cfRule type="containsText" priority="50" operator="containsText" id="{9BD4ADC0-D58D-4593-A4C9-7A2EF31FDB25}">
            <xm:f>NOT(ISERROR(SEARCH($K$70,K43)))</xm:f>
            <xm:f>$K$70</xm:f>
            <x14:dxf>
              <fill>
                <patternFill>
                  <bgColor rgb="FF00B050"/>
                </patternFill>
              </fill>
            </x14:dxf>
          </x14:cfRule>
          <x14:cfRule type="containsText" priority="51" operator="containsText" id="{8160DB84-6737-4702-846E-F3FA50474736}">
            <xm:f>NOT(ISERROR(SEARCH($K$69,K43)))</xm:f>
            <xm:f>$K$69</xm:f>
            <x14:dxf>
              <fill>
                <patternFill>
                  <bgColor rgb="FF92D050"/>
                </patternFill>
              </fill>
            </x14:dxf>
          </x14:cfRule>
          <xm:sqref>K43</xm:sqref>
        </x14:conditionalFormatting>
        <x14:conditionalFormatting xmlns:xm="http://schemas.microsoft.com/office/excel/2006/main">
          <x14:cfRule type="containsText" priority="43" operator="containsText" id="{2FA74416-BCF1-4FC4-BF60-0097F33AF77F}">
            <xm:f>NOT(ISERROR(SEARCH($M$72,M41)))</xm:f>
            <xm:f>$M$72</xm:f>
            <x14:dxf>
              <fill>
                <patternFill>
                  <bgColor rgb="FFFF0000"/>
                </patternFill>
              </fill>
            </x14:dxf>
          </x14:cfRule>
          <x14:cfRule type="containsText" priority="44" operator="containsText" id="{FF481B42-04EB-4ED5-8656-CF6C265D1727}">
            <xm:f>NOT(ISERROR(SEARCH($M$71,M41)))</xm:f>
            <xm:f>$M$71</xm:f>
            <x14:dxf>
              <fill>
                <patternFill>
                  <bgColor rgb="FFFFC000"/>
                </patternFill>
              </fill>
            </x14:dxf>
          </x14:cfRule>
          <x14:cfRule type="containsText" priority="45" operator="containsText" id="{324A1117-2033-4993-9EC3-761C6EE03E8F}">
            <xm:f>NOT(ISERROR(SEARCH($M$70,M41)))</xm:f>
            <xm:f>$M$70</xm:f>
            <x14:dxf>
              <fill>
                <patternFill>
                  <bgColor rgb="FFFFFF00"/>
                </patternFill>
              </fill>
            </x14:dxf>
          </x14:cfRule>
          <x14:cfRule type="containsText" priority="46" operator="containsText" id="{05756B77-B4A8-44FE-A3E8-03926E3C7E2F}">
            <xm:f>NOT(ISERROR(SEARCH($M$69,M41)))</xm:f>
            <xm:f>$M$69</xm:f>
            <x14:dxf>
              <fill>
                <patternFill>
                  <bgColor rgb="FF92D050"/>
                </patternFill>
              </fill>
            </x14:dxf>
          </x14:cfRule>
          <xm:sqref>M41</xm:sqref>
        </x14:conditionalFormatting>
        <x14:conditionalFormatting xmlns:xm="http://schemas.microsoft.com/office/excel/2006/main">
          <x14:cfRule type="containsText" priority="39" operator="containsText" id="{93C6EA7B-7641-4BB3-B5AC-CDF35DC12A22}">
            <xm:f>NOT(ISERROR(SEARCH($M$72,M42)))</xm:f>
            <xm:f>$M$72</xm:f>
            <x14:dxf>
              <fill>
                <patternFill>
                  <bgColor rgb="FFFF0000"/>
                </patternFill>
              </fill>
            </x14:dxf>
          </x14:cfRule>
          <x14:cfRule type="containsText" priority="40" operator="containsText" id="{6E5A87BE-8B41-4B59-B54D-3D24B90A501C}">
            <xm:f>NOT(ISERROR(SEARCH($M$71,M42)))</xm:f>
            <xm:f>$M$71</xm:f>
            <x14:dxf>
              <fill>
                <patternFill>
                  <bgColor rgb="FFFFC000"/>
                </patternFill>
              </fill>
            </x14:dxf>
          </x14:cfRule>
          <x14:cfRule type="containsText" priority="41" operator="containsText" id="{4FE95736-D83D-4B9B-8D5B-B9E3B66A3DDE}">
            <xm:f>NOT(ISERROR(SEARCH($M$70,M42)))</xm:f>
            <xm:f>$M$70</xm:f>
            <x14:dxf>
              <fill>
                <patternFill>
                  <bgColor rgb="FFFFFF00"/>
                </patternFill>
              </fill>
            </x14:dxf>
          </x14:cfRule>
          <x14:cfRule type="containsText" priority="42" operator="containsText" id="{AB47954E-4A72-4F33-8072-BD27F609941F}">
            <xm:f>NOT(ISERROR(SEARCH($M$69,M42)))</xm:f>
            <xm:f>$M$69</xm:f>
            <x14:dxf>
              <fill>
                <patternFill>
                  <bgColor rgb="FF92D050"/>
                </patternFill>
              </fill>
            </x14:dxf>
          </x14:cfRule>
          <xm:sqref>M42:M43</xm:sqref>
        </x14:conditionalFormatting>
        <x14:conditionalFormatting xmlns:xm="http://schemas.microsoft.com/office/excel/2006/main">
          <x14:cfRule type="containsText" priority="31" operator="containsText" id="{92E97BB2-C418-4ECE-B517-A51D2CF5A30D}">
            <xm:f>NOT(ISERROR(SEARCH($I$69,X41)))</xm:f>
            <xm:f>$I$69</xm:f>
            <x14:dxf>
              <fill>
                <patternFill>
                  <fgColor rgb="FF92D050"/>
                  <bgColor rgb="FF92D050"/>
                </patternFill>
              </fill>
            </x14:dxf>
          </x14:cfRule>
          <x14:cfRule type="containsText" priority="32" operator="containsText" id="{D4BD9C43-B76D-4C46-AD66-01BA8689E0F9}">
            <xm:f>NOT(ISERROR(SEARCH($I$70,X41)))</xm:f>
            <xm:f>$I$70</xm:f>
            <x14:dxf>
              <fill>
                <patternFill>
                  <bgColor rgb="FF00B050"/>
                </patternFill>
              </fill>
            </x14:dxf>
          </x14:cfRule>
          <x14:cfRule type="containsText" priority="33" operator="containsText" id="{545D514A-7C70-4F2E-8EB0-4A12625609ED}">
            <xm:f>NOT(ISERROR(SEARCH($I$73,X41)))</xm:f>
            <xm:f>$I$73</xm:f>
            <x14:dxf>
              <fill>
                <patternFill>
                  <bgColor rgb="FFFF0000"/>
                </patternFill>
              </fill>
            </x14:dxf>
          </x14:cfRule>
          <x14:cfRule type="containsText" priority="34" operator="containsText" id="{AB1C5531-3F22-44DA-BE00-BD097D22098D}">
            <xm:f>NOT(ISERROR(SEARCH($I$72,X41)))</xm:f>
            <xm:f>$I$72</xm:f>
            <x14:dxf>
              <fill>
                <patternFill>
                  <fgColor rgb="FFFFC000"/>
                  <bgColor rgb="FFFFC000"/>
                </patternFill>
              </fill>
            </x14:dxf>
          </x14:cfRule>
          <x14:cfRule type="containsText" priority="35" operator="containsText" id="{0E23A937-903F-4D9D-BE08-1784E581D1A6}">
            <xm:f>NOT(ISERROR(SEARCH($I$71,X41)))</xm:f>
            <xm:f>$I$71</xm:f>
            <x14:dxf>
              <fill>
                <patternFill>
                  <fgColor rgb="FFFFFF00"/>
                  <bgColor rgb="FFFFFF00"/>
                </patternFill>
              </fill>
            </x14:dxf>
          </x14:cfRule>
          <x14:cfRule type="containsText" priority="36" operator="containsText" id="{15566F50-7140-4ADC-8736-B44A4C15F04E}">
            <xm:f>NOT(ISERROR(SEARCH($I$70,X41)))</xm:f>
            <xm:f>$I$70</xm:f>
            <x14:dxf>
              <fill>
                <patternFill>
                  <bgColor theme="0" tint="-0.14996795556505021"/>
                </patternFill>
              </fill>
            </x14:dxf>
          </x14:cfRule>
          <x14:cfRule type="cellIs" priority="37" operator="equal" id="{CE57A2F7-2CF2-4E80-B432-1D484B4C5776}">
            <xm:f>'https://solidarias-my.sharepoint.com/personal/marisol_viveros_uaeos_gov_co/Documents/Varios/Planes integrados 2022/[MAPA_RIESGOS_UAEOS_2022.xlsx]Tabla probabiidad'!#REF!</xm:f>
            <x14:dxf>
              <fill>
                <patternFill>
                  <fgColor theme="6"/>
                </patternFill>
              </fill>
            </x14:dxf>
          </x14:cfRule>
          <x14:cfRule type="cellIs" priority="38" operator="equal" id="{E8447663-82CF-43CF-9BCE-08E717A685DB}">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X41</xm:sqref>
        </x14:conditionalFormatting>
        <x14:conditionalFormatting xmlns:xm="http://schemas.microsoft.com/office/excel/2006/main">
          <x14:cfRule type="containsText" priority="23" operator="containsText" id="{EE3DCF03-A030-4EB4-B8D7-A8E52448232D}">
            <xm:f>NOT(ISERROR(SEARCH($I$69,X42)))</xm:f>
            <xm:f>$I$69</xm:f>
            <x14:dxf>
              <fill>
                <patternFill>
                  <fgColor rgb="FF92D050"/>
                  <bgColor rgb="FF92D050"/>
                </patternFill>
              </fill>
            </x14:dxf>
          </x14:cfRule>
          <x14:cfRule type="containsText" priority="24" operator="containsText" id="{3D6E9553-3A68-4A52-87AC-DAC2B0F4E533}">
            <xm:f>NOT(ISERROR(SEARCH($I$70,X42)))</xm:f>
            <xm:f>$I$70</xm:f>
            <x14:dxf>
              <fill>
                <patternFill>
                  <bgColor rgb="FF00B050"/>
                </patternFill>
              </fill>
            </x14:dxf>
          </x14:cfRule>
          <x14:cfRule type="containsText" priority="25" operator="containsText" id="{C69A630A-4D3B-4AFA-9E67-AC8C34A7745D}">
            <xm:f>NOT(ISERROR(SEARCH($I$73,X42)))</xm:f>
            <xm:f>$I$73</xm:f>
            <x14:dxf>
              <fill>
                <patternFill>
                  <bgColor rgb="FFFF0000"/>
                </patternFill>
              </fill>
            </x14:dxf>
          </x14:cfRule>
          <x14:cfRule type="containsText" priority="26" operator="containsText" id="{597D416E-81F1-4E07-BDEC-AEBC648AB86C}">
            <xm:f>NOT(ISERROR(SEARCH($I$72,X42)))</xm:f>
            <xm:f>$I$72</xm:f>
            <x14:dxf>
              <fill>
                <patternFill>
                  <fgColor rgb="FFFFC000"/>
                  <bgColor rgb="FFFFC000"/>
                </patternFill>
              </fill>
            </x14:dxf>
          </x14:cfRule>
          <x14:cfRule type="containsText" priority="27" operator="containsText" id="{8F47F499-E6C2-4813-89A7-5B12DBD391CA}">
            <xm:f>NOT(ISERROR(SEARCH($I$71,X42)))</xm:f>
            <xm:f>$I$71</xm:f>
            <x14:dxf>
              <fill>
                <patternFill>
                  <fgColor rgb="FFFFFF00"/>
                  <bgColor rgb="FFFFFF00"/>
                </patternFill>
              </fill>
            </x14:dxf>
          </x14:cfRule>
          <x14:cfRule type="containsText" priority="28" operator="containsText" id="{F7B73046-F602-4535-B348-DB6B7F5DF494}">
            <xm:f>NOT(ISERROR(SEARCH($I$70,X42)))</xm:f>
            <xm:f>$I$70</xm:f>
            <x14:dxf>
              <fill>
                <patternFill>
                  <bgColor theme="0" tint="-0.14996795556505021"/>
                </patternFill>
              </fill>
            </x14:dxf>
          </x14:cfRule>
          <x14:cfRule type="cellIs" priority="29" operator="equal" id="{44E24A79-72A8-4610-8C1B-5304B4BA6AF5}">
            <xm:f>'https://solidarias-my.sharepoint.com/personal/marisol_viveros_uaeos_gov_co/Documents/Varios/Planes integrados 2022/[MAPA_RIESGOS_UAEOS_2022.xlsx]Tabla probabiidad'!#REF!</xm:f>
            <x14:dxf>
              <fill>
                <patternFill>
                  <fgColor theme="6"/>
                </patternFill>
              </fill>
            </x14:dxf>
          </x14:cfRule>
          <x14:cfRule type="cellIs" priority="30" operator="equal" id="{BD6B965C-883A-4009-A757-2267088C2335}">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X42</xm:sqref>
        </x14:conditionalFormatting>
        <x14:conditionalFormatting xmlns:xm="http://schemas.microsoft.com/office/excel/2006/main">
          <x14:cfRule type="containsText" priority="18" operator="containsText" id="{B34E9CE7-449A-4739-926B-D1807AC92DA1}">
            <xm:f>NOT(ISERROR(SEARCH($K$73,Z41)))</xm:f>
            <xm:f>$K$73</xm:f>
            <x14:dxf>
              <fill>
                <patternFill>
                  <bgColor rgb="FFFF0000"/>
                </patternFill>
              </fill>
            </x14:dxf>
          </x14:cfRule>
          <x14:cfRule type="containsText" priority="19" operator="containsText" id="{2F425A66-AE9F-4987-A389-146F1A98EBA7}">
            <xm:f>NOT(ISERROR(SEARCH($K$72,Z41)))</xm:f>
            <xm:f>$K$72</xm:f>
            <x14:dxf>
              <fill>
                <patternFill>
                  <bgColor rgb="FFFFC000"/>
                </patternFill>
              </fill>
            </x14:dxf>
          </x14:cfRule>
          <x14:cfRule type="containsText" priority="20" operator="containsText" id="{E0B339D4-D7C3-4FA2-ABD4-92DCB7836AA2}">
            <xm:f>NOT(ISERROR(SEARCH($K$71,Z41)))</xm:f>
            <xm:f>$K$71</xm:f>
            <x14:dxf>
              <fill>
                <patternFill>
                  <bgColor rgb="FFFFFF00"/>
                </patternFill>
              </fill>
            </x14:dxf>
          </x14:cfRule>
          <x14:cfRule type="containsText" priority="21" operator="containsText" id="{CD3F1B7F-A58D-49F5-95EC-7674FA5F6C9D}">
            <xm:f>NOT(ISERROR(SEARCH($K$70,Z41)))</xm:f>
            <xm:f>$K$70</xm:f>
            <x14:dxf>
              <fill>
                <patternFill>
                  <bgColor rgb="FF00B050"/>
                </patternFill>
              </fill>
            </x14:dxf>
          </x14:cfRule>
          <x14:cfRule type="containsText" priority="22" operator="containsText" id="{3890E801-AF77-48DB-9BB0-90FBF51563CE}">
            <xm:f>NOT(ISERROR(SEARCH($K$69,Z41)))</xm:f>
            <xm:f>$K$69</xm:f>
            <x14:dxf>
              <fill>
                <patternFill>
                  <bgColor rgb="FF92D050"/>
                </patternFill>
              </fill>
            </x14:dxf>
          </x14:cfRule>
          <xm:sqref>Z41:Z42</xm:sqref>
        </x14:conditionalFormatting>
        <x14:conditionalFormatting xmlns:xm="http://schemas.microsoft.com/office/excel/2006/main">
          <x14:cfRule type="containsText" priority="13" operator="containsText" id="{F3C89B01-B441-4446-B8D5-F0543B737A8B}">
            <xm:f>NOT(ISERROR(SEARCH($K$73,Z43)))</xm:f>
            <xm:f>$K$73</xm:f>
            <x14:dxf>
              <fill>
                <patternFill>
                  <bgColor rgb="FFFF0000"/>
                </patternFill>
              </fill>
            </x14:dxf>
          </x14:cfRule>
          <x14:cfRule type="containsText" priority="14" operator="containsText" id="{69181A63-9849-4E6B-893D-6F3D1F4D0005}">
            <xm:f>NOT(ISERROR(SEARCH($K$72,Z43)))</xm:f>
            <xm:f>$K$72</xm:f>
            <x14:dxf>
              <fill>
                <patternFill>
                  <bgColor rgb="FFFFC000"/>
                </patternFill>
              </fill>
            </x14:dxf>
          </x14:cfRule>
          <x14:cfRule type="containsText" priority="15" operator="containsText" id="{DE17FC4D-A668-47B1-AA70-6FC301C6D407}">
            <xm:f>NOT(ISERROR(SEARCH($K$71,Z43)))</xm:f>
            <xm:f>$K$71</xm:f>
            <x14:dxf>
              <fill>
                <patternFill>
                  <bgColor rgb="FFFFFF00"/>
                </patternFill>
              </fill>
            </x14:dxf>
          </x14:cfRule>
          <x14:cfRule type="containsText" priority="16" operator="containsText" id="{C4E6AD93-0111-41DE-9D4E-3AD818542C14}">
            <xm:f>NOT(ISERROR(SEARCH($K$70,Z43)))</xm:f>
            <xm:f>$K$70</xm:f>
            <x14:dxf>
              <fill>
                <patternFill>
                  <bgColor rgb="FF00B050"/>
                </patternFill>
              </fill>
            </x14:dxf>
          </x14:cfRule>
          <x14:cfRule type="containsText" priority="17" operator="containsText" id="{2A2F9398-7483-4B69-91D1-85957F1454F2}">
            <xm:f>NOT(ISERROR(SEARCH($K$69,Z43)))</xm:f>
            <xm:f>$K$69</xm:f>
            <x14:dxf>
              <fill>
                <patternFill>
                  <bgColor rgb="FF92D050"/>
                </patternFill>
              </fill>
            </x14:dxf>
          </x14:cfRule>
          <xm:sqref>Z43</xm:sqref>
        </x14:conditionalFormatting>
        <x14:conditionalFormatting xmlns:xm="http://schemas.microsoft.com/office/excel/2006/main">
          <x14:cfRule type="containsText" priority="5" operator="containsText" id="{DD89DB25-993B-4982-93CA-263552585200}">
            <xm:f>NOT(ISERROR(SEARCH($I$69,X43)))</xm:f>
            <xm:f>$I$69</xm:f>
            <x14:dxf>
              <fill>
                <patternFill>
                  <fgColor rgb="FF92D050"/>
                  <bgColor rgb="FF92D050"/>
                </patternFill>
              </fill>
            </x14:dxf>
          </x14:cfRule>
          <x14:cfRule type="containsText" priority="6" operator="containsText" id="{FEB19E77-61E6-4102-AC31-8D61C2B13BBA}">
            <xm:f>NOT(ISERROR(SEARCH($I$70,X43)))</xm:f>
            <xm:f>$I$70</xm:f>
            <x14:dxf>
              <fill>
                <patternFill>
                  <bgColor rgb="FF00B050"/>
                </patternFill>
              </fill>
            </x14:dxf>
          </x14:cfRule>
          <x14:cfRule type="containsText" priority="7" operator="containsText" id="{3BE24294-334C-48B9-967D-252589D47529}">
            <xm:f>NOT(ISERROR(SEARCH($I$73,X43)))</xm:f>
            <xm:f>$I$73</xm:f>
            <x14:dxf>
              <fill>
                <patternFill>
                  <bgColor rgb="FFFF0000"/>
                </patternFill>
              </fill>
            </x14:dxf>
          </x14:cfRule>
          <x14:cfRule type="containsText" priority="8" operator="containsText" id="{83AF6F57-D652-4AF2-8ECF-04AF9D910016}">
            <xm:f>NOT(ISERROR(SEARCH($I$72,X43)))</xm:f>
            <xm:f>$I$72</xm:f>
            <x14:dxf>
              <fill>
                <patternFill>
                  <fgColor rgb="FFFFC000"/>
                  <bgColor rgb="FFFFC000"/>
                </patternFill>
              </fill>
            </x14:dxf>
          </x14:cfRule>
          <x14:cfRule type="containsText" priority="9" operator="containsText" id="{29748CB1-54AE-4C7A-A94E-AD5EAED7A13A}">
            <xm:f>NOT(ISERROR(SEARCH($I$71,X43)))</xm:f>
            <xm:f>$I$71</xm:f>
            <x14:dxf>
              <fill>
                <patternFill>
                  <fgColor rgb="FFFFFF00"/>
                  <bgColor rgb="FFFFFF00"/>
                </patternFill>
              </fill>
            </x14:dxf>
          </x14:cfRule>
          <x14:cfRule type="containsText" priority="10" operator="containsText" id="{FC76AC29-D2F7-4E70-8B83-6E1B4C8054C5}">
            <xm:f>NOT(ISERROR(SEARCH($I$70,X43)))</xm:f>
            <xm:f>$I$70</xm:f>
            <x14:dxf>
              <fill>
                <patternFill>
                  <bgColor theme="0" tint="-0.14996795556505021"/>
                </patternFill>
              </fill>
            </x14:dxf>
          </x14:cfRule>
          <x14:cfRule type="cellIs" priority="11" operator="equal" id="{8857B364-6027-46BF-9584-772D44D80852}">
            <xm:f>'https://solidarias-my.sharepoint.com/personal/marisol_viveros_uaeos_gov_co/Documents/Varios/Planes integrados 2022/[MAPA_RIESGOS_UAEOS_2022.xlsx]Tabla probabiidad'!#REF!</xm:f>
            <x14:dxf>
              <fill>
                <patternFill>
                  <fgColor theme="6"/>
                </patternFill>
              </fill>
            </x14:dxf>
          </x14:cfRule>
          <x14:cfRule type="cellIs" priority="12" operator="equal" id="{7297BFCC-C71A-4C58-9261-ECA6BDB94CF6}">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X43</xm:sqref>
        </x14:conditionalFormatting>
        <x14:conditionalFormatting xmlns:xm="http://schemas.microsoft.com/office/excel/2006/main">
          <x14:cfRule type="containsText" priority="1" operator="containsText" id="{66DF16B1-C3A5-45B4-A5CA-0C03FDB98693}">
            <xm:f>NOT(ISERROR(SEARCH($M$72,AB41)))</xm:f>
            <xm:f>$M$72</xm:f>
            <x14:dxf>
              <fill>
                <patternFill>
                  <bgColor rgb="FFFF0000"/>
                </patternFill>
              </fill>
            </x14:dxf>
          </x14:cfRule>
          <x14:cfRule type="containsText" priority="2" operator="containsText" id="{91DFCBDE-8B11-400C-B76A-F86B95FAE08A}">
            <xm:f>NOT(ISERROR(SEARCH($M$71,AB41)))</xm:f>
            <xm:f>$M$71</xm:f>
            <x14:dxf>
              <fill>
                <patternFill>
                  <bgColor rgb="FFFFC000"/>
                </patternFill>
              </fill>
            </x14:dxf>
          </x14:cfRule>
          <x14:cfRule type="containsText" priority="3" operator="containsText" id="{CB88B81B-98FB-4960-A9AB-D74FFC7ADB9B}">
            <xm:f>NOT(ISERROR(SEARCH($M$70,AB41)))</xm:f>
            <xm:f>$M$70</xm:f>
            <x14:dxf>
              <fill>
                <patternFill>
                  <bgColor rgb="FFFFFF00"/>
                </patternFill>
              </fill>
            </x14:dxf>
          </x14:cfRule>
          <x14:cfRule type="containsText" priority="4" operator="containsText" id="{43292D9E-51C1-4E28-8A48-672234FFB3B7}">
            <xm:f>NOT(ISERROR(SEARCH($M$69,AB41)))</xm:f>
            <xm:f>$M$69</xm:f>
            <x14:dxf>
              <fill>
                <patternFill>
                  <bgColor rgb="FF92D050"/>
                </patternFill>
              </fill>
            </x14:dxf>
          </x14:cfRule>
          <xm:sqref>AB41:AB43</xm:sqref>
        </x14:conditionalFormatting>
        <x14:conditionalFormatting xmlns:xm="http://schemas.microsoft.com/office/excel/2006/main">
          <x14:cfRule type="containsText" priority="1211" operator="containsText" id="{FC3F67A9-6E87-489C-8DDC-B9AB70EEA88C}">
            <xm:f>NOT(ISERROR(SEARCH($I$69,I66)))</xm:f>
            <xm:f>$I$69</xm:f>
            <x14:dxf>
              <fill>
                <patternFill>
                  <fgColor rgb="FF92D050"/>
                  <bgColor rgb="FF92D050"/>
                </patternFill>
              </fill>
            </x14:dxf>
          </x14:cfRule>
          <x14:cfRule type="containsText" priority="1212" operator="containsText" id="{E2BED311-FB91-4F85-B9C1-3D27CB4FA424}">
            <xm:f>NOT(ISERROR(SEARCH($I$73,I66)))</xm:f>
            <xm:f>$I$73</xm:f>
            <x14:dxf>
              <fill>
                <patternFill>
                  <bgColor rgb="FFFF0000"/>
                </patternFill>
              </fill>
            </x14:dxf>
          </x14:cfRule>
          <x14:cfRule type="containsText" priority="1213" operator="containsText" id="{54F8ECA0-8F72-47D8-A23A-FF686B3D0237}">
            <xm:f>NOT(ISERROR(SEARCH($I$72,I66)))</xm:f>
            <xm:f>$I$72</xm:f>
            <x14:dxf>
              <fill>
                <patternFill>
                  <fgColor rgb="FFFFFF00"/>
                  <bgColor rgb="FFFFFF00"/>
                </patternFill>
              </fill>
            </x14:dxf>
          </x14:cfRule>
          <x14:cfRule type="containsText" priority="1214" operator="containsText" id="{D25FF5F6-9283-4A6D-85B1-36CA7F7D36CA}">
            <xm:f>NOT(ISERROR(SEARCH($I$71,I66)))</xm:f>
            <xm:f>$I$71</xm:f>
            <x14:dxf>
              <fill>
                <patternFill>
                  <fgColor rgb="FFFFC000"/>
                  <bgColor rgb="FFFFC000"/>
                </patternFill>
              </fill>
            </x14:dxf>
          </x14:cfRule>
          <x14:cfRule type="containsText" priority="1215" operator="containsText" id="{36801C8B-20ED-4702-9015-DC6A99F58CE7}">
            <xm:f>NOT(ISERROR(SEARCH($I$70,I66)))</xm:f>
            <xm:f>$I$70</xm:f>
            <x14:dxf>
              <fill>
                <patternFill>
                  <bgColor theme="0" tint="-0.14996795556505021"/>
                </patternFill>
              </fill>
            </x14:dxf>
          </x14:cfRule>
          <x14:cfRule type="cellIs" priority="1216" operator="equal" id="{7A8A592F-C4F5-4F04-B855-52396EF785F8}">
            <xm:f>'https://solidarias-my.sharepoint.com/personal/marisol_viveros_uaeos_gov_co/Documents/Varios/Planes integrados 2022/[MAPA_RIESGOS_UAEOS_2022.xlsx]Tabla probabiidad'!#REF!</xm:f>
            <x14:dxf>
              <fill>
                <patternFill>
                  <fgColor theme="6"/>
                </patternFill>
              </fill>
            </x14:dxf>
          </x14:cfRule>
          <x14:cfRule type="cellIs" priority="1217" operator="equal" id="{ED2D6563-00F9-4B4F-A4B6-0F43F8FE13D7}">
            <xm:f>'https://solidarias-my.sharepoint.com/personal/marisol_viveros_uaeos_gov_co/Documents/Varios/Planes integrados 2022/[MAPA_RIESGOS_UAEOS_2022.xlsx]Tabla probabiidad'!#REF!</xm:f>
            <x14:dxf>
              <fill>
                <patternFill>
                  <fgColor rgb="FF92D050"/>
                  <bgColor theme="6" tint="0.59996337778862885"/>
                </patternFill>
              </fill>
            </x14:dxf>
          </x14:cfRule>
          <xm:sqref>I66</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xr:uid="{00000000-0002-0000-0700-00000A000000}">
          <x14:formula1>
            <xm:f>'E:\UAEOS\TRABAJO EN CASA\MAPAS DE RIESGOS\RIESGOS 2021\MAPAS DE RIESGOS DE PROCESO 2021\MAPAS DE RIESGOS GUIA 2021\[MAPA_RIESGOS_G_OCI_UAEOS.xlsx]Clasificacion riesgo'!#REF!</xm:f>
          </x14:formula1>
          <xm:sqref>G61:G63</xm:sqref>
        </x14:dataValidation>
        <x14:dataValidation type="list" allowBlank="1" showInputMessage="1" showErrorMessage="1" xr:uid="{00000000-0002-0000-0700-00000B000000}">
          <x14:formula1>
            <xm:f>'E:\UAEOS\TRABAJO EN CASA\MAPAS DE RIESGOS\RIESGOS 2021\MAPAS DE RIESGOS DE PROCESO 2021\MAPAS DE RIESGOS GUIA 2021\[MAPA_RIESGOS_G_OCI_UAEOS.xlsx]Atributos controles'!#REF!</xm:f>
          </x14:formula1>
          <xm:sqref>U61:W63 R61:S63</xm:sqref>
        </x14:dataValidation>
        <x14:dataValidation type="list" allowBlank="1" showInputMessage="1" showErrorMessage="1" xr:uid="{00000000-0002-0000-0700-00000C000000}">
          <x14:formula1>
            <xm:f>'E:\UAEOS\TRABAJO EN CASA\MAPAS DE RIESGOS\RIESGOS 2021\MAPAS DE RIESGOS DE PROCESO 2021\MAPAS DE RIESGOS GUIA 2021\[MAPA_RIESGOS_G_MEJORAMIENTO_UAEOS_2021.xlsx]Atributos controles'!#REF!</xm:f>
          </x14:formula1>
          <xm:sqref>U57:W60 R57:S60</xm:sqref>
        </x14:dataValidation>
        <x14:dataValidation type="list" allowBlank="1" showInputMessage="1" showErrorMessage="1" xr:uid="{00000000-0002-0000-0700-00000D000000}">
          <x14:formula1>
            <xm:f>'E:\UAEOS\TRABAJO EN CASA\MAPAS DE RIESGOS\RIESGOS 2021\MAPAS DE RIESGOS DE PROCESO 2021\MAPAS DE RIESGOS GUIA 2021\[MAPA_RIESGOS_G_MEJORAMIENTO_UAEOS_2021.xlsx]Clasificacion riesgo'!#REF!</xm:f>
          </x14:formula1>
          <xm:sqref>G57 G59:G60</xm:sqref>
        </x14:dataValidation>
        <x14:dataValidation type="list" allowBlank="1" showInputMessage="1" showErrorMessage="1" xr:uid="{00000000-0002-0000-0700-00000E000000}">
          <x14:formula1>
            <xm:f>'E:\UAEOS\TRABAJO EN CASA\MAPAS DE RIESGOS\RIESGOS 2021\MAPAS DE RIESGOS DE PROCESO 2021\MAPAS DE RIESGOS GUIA 2021\[MAPA_RIESGOS_G_CONTRACTUAL  JURIDICA_UAEOS_2021.xlsx]Atributos controles'!#REF!</xm:f>
          </x14:formula1>
          <xm:sqref>R48:S56 U48:W56</xm:sqref>
        </x14:dataValidation>
        <x14:dataValidation type="list" allowBlank="1" showInputMessage="1" showErrorMessage="1" xr:uid="{00000000-0002-0000-0700-00000F000000}">
          <x14:formula1>
            <xm:f>'E:\UAEOS\TRABAJO EN CASA\MAPAS DE RIESGOS\RIESGOS 2021\MAPAS DE RIESGOS DE PROCESO 2021\MAPAS DE RIESGOS GUIA 2021\[MAPA_RIESGOS_G_CONTRACTUAL  JURIDICA_UAEOS_2021.xlsx]Clasificacion riesgo'!#REF!</xm:f>
          </x14:formula1>
          <xm:sqref>G50:G51 G48 G53:G56</xm:sqref>
        </x14:dataValidation>
        <x14:dataValidation type="list" allowBlank="1" showInputMessage="1" showErrorMessage="1" xr:uid="{00000000-0002-0000-0700-000010000000}">
          <x14:formula1>
            <xm:f>'E:\UAEOS\TRABAJO EN CASA\MAPAS DE RIESGOS\RIESGOS 2021\MAPAS DE RIESGOS DE PROCESO 2021\MAPAS DE RIESGOS GUIA 2021\[MAPA_RIESGOS_G_INFORMATICA_UAEOS_2021.xlsx]Atributos controles'!#REF!</xm:f>
          </x14:formula1>
          <xm:sqref>U44:W47 R44:S47</xm:sqref>
        </x14:dataValidation>
        <x14:dataValidation type="list" allowBlank="1" showInputMessage="1" showErrorMessage="1" xr:uid="{00000000-0002-0000-0700-000011000000}">
          <x14:formula1>
            <xm:f>'E:\UAEOS\TRABAJO EN CASA\MAPAS DE RIESGOS\RIESGOS 2021\MAPAS DE RIESGOS DE PROCESO 2021\MAPAS DE RIESGOS GUIA 2021\[MAPA_RIESGOS_G_INFORMATICA_UAEOS_2021.xlsx]Clasificacion riesgo'!#REF!</xm:f>
          </x14:formula1>
          <xm:sqref>G44:G47</xm:sqref>
        </x14:dataValidation>
        <x14:dataValidation type="list" allowBlank="1" showInputMessage="1" showErrorMessage="1" xr:uid="{00000000-0002-0000-0700-000012000000}">
          <x14:formula1>
            <xm:f>'C:\Users\Jorge\Documents\UAEOS\TRABAJO EN CASA\MAPAS DE RIESGOS\RIESGOS 2021\MAPAS DE RIESGOS DE PROCESO 2021\MAPAS DE RIESGOS GUIA 2021\[MAPA_RIESGOS_G_CONOCIMIENTO_CIUDADANO_UAEOS.xlsx]Atributos controles'!#REF!</xm:f>
          </x14:formula1>
          <xm:sqref>R21:S25 U21:W25</xm:sqref>
        </x14:dataValidation>
        <x14:dataValidation type="list" allowBlank="1" showInputMessage="1" showErrorMessage="1" xr:uid="{00000000-0002-0000-0700-000013000000}">
          <x14:formula1>
            <xm:f>'C:\Users\Jorge\Documents\UAEOS\TRABAJO EN CASA\MAPAS DE RIESGOS\RIESGOS 2021\MAPAS DE RIESGOS DE PROCESO 2021\MAPAS DE RIESGOS GUIA 2021\[MAPA_RIESGOS_G_CONOCIMIENTO_CIUDADANO_UAEOS.xlsx]Clasificacion riesgo'!#REF!</xm:f>
          </x14:formula1>
          <xm:sqref>G21:G25</xm:sqref>
        </x14:dataValidation>
        <x14:dataValidation type="list" allowBlank="1" showInputMessage="1" showErrorMessage="1" xr:uid="{00000000-0002-0000-0700-000014000000}">
          <x14:formula1>
            <xm:f>'E:\UAEOS\TRABAJO EN CASA\MAPAS DE RIESGOS\RIESGOS 2021\MAPAS DE RIESGOS DE PROCESO 2021\MAPAS DE RIESGOS GUIA 2021\[MAPA_RIESGOS_COMUNICACION_PRENSA_UAEOS_2021.xlsx]Clasificacion riesgo'!#REF!</xm:f>
          </x14:formula1>
          <xm:sqref>G31:G32</xm:sqref>
        </x14:dataValidation>
        <x14:dataValidation type="list" allowBlank="1" showInputMessage="1" showErrorMessage="1" xr:uid="{00000000-0002-0000-0700-000015000000}">
          <x14:formula1>
            <xm:f>'E:\UAEOS\TRABAJO EN CASA\MAPAS DE RIESGOS\RIESGOS 2021\MAPAS DE RIESGOS DE PROCESO 2021\MAPAS DE RIESGOS GUIA 2021\[MAPA_RIESGOS_COMUNICACION_PRENSA_UAEOS_2021.xlsx]Atributos controles'!#REF!</xm:f>
          </x14:formula1>
          <xm:sqref>U31:W32 R31:S32</xm:sqref>
        </x14:dataValidation>
        <x14:dataValidation type="list" allowBlank="1" showInputMessage="1" showErrorMessage="1" xr:uid="{00000000-0002-0000-0700-000016000000}">
          <x14:formula1>
            <xm:f>'E:\UAEOS\TRABAJO EN CASA\MAPAS DE RIESGOS\RIESGOS 2021\MAPAS DE RIESGOS DE PROCESO 2021\MAPAS DE RIESGOS GUIA 2021\[2020-11-10_Propuesta_Mapa_riesgos_RH_UAEOS.xlsx]Atributos controles'!#REF!</xm:f>
          </x14:formula1>
          <xm:sqref>U26:W30 R26:S30</xm:sqref>
        </x14:dataValidation>
        <x14:dataValidation type="list" allowBlank="1" showInputMessage="1" showErrorMessage="1" xr:uid="{00000000-0002-0000-0700-000017000000}">
          <x14:formula1>
            <xm:f>'E:\UAEOS\TRABAJO EN CASA\MAPAS DE RIESGOS\RIESGOS 2021\MAPAS DE RIESGOS DE PROCESO 2021\MAPAS DE RIESGOS GUIA 2021\[2020-11-10_Propuesta_Mapa_riesgos_RH_UAEOS.xlsx]Clasificacion riesgo'!#REF!</xm:f>
          </x14:formula1>
          <xm:sqref>G26:G30</xm:sqref>
        </x14:dataValidation>
        <x14:dataValidation type="list" allowBlank="1" showInputMessage="1" showErrorMessage="1" xr:uid="{00000000-0002-0000-0700-000018000000}">
          <x14:formula1>
            <xm:f>'E:\UAEOS\TRABAJO EN CASA\MAPAS DE RIESGOS\RIESGOS 2021\MAPAS DE RIESGOS DE PROCESO 2021\MAPAS DE RIESGOS GUIA 2021\[MAPA_RIESGOS_SEGUIMIENTO Y MEDICION_UAEOS_2021.xlsx]Clasificacion riesgo'!#REF!</xm:f>
          </x14:formula1>
          <xm:sqref>G18 G20</xm:sqref>
        </x14:dataValidation>
        <x14:dataValidation type="list" allowBlank="1" showInputMessage="1" showErrorMessage="1" xr:uid="{00000000-0002-0000-0700-000019000000}">
          <x14:formula1>
            <xm:f>'E:\UAEOS\TRABAJO EN CASA\MAPAS DE RIESGOS\RIESGOS 2021\MAPAS DE RIESGOS DE PROCESO 2021\MAPAS DE RIESGOS GUIA 2021\[MAPA_RIESGOS_SEGUIMIENTO Y MEDICION_UAEOS_2021.xlsx]Atributos controles'!#REF!</xm:f>
          </x14:formula1>
          <xm:sqref>U18:W20 R18:S20</xm:sqref>
        </x14:dataValidation>
        <x14:dataValidation type="list" allowBlank="1" showInputMessage="1" showErrorMessage="1" xr:uid="{00000000-0002-0000-0700-00001A000000}">
          <x14:formula1>
            <xm:f>'E:\UAEOS\TRABAJO EN CASA\MAPAS DE RIESGOS\RIESGOS 2021\MAPAS DE RIESGOS DE PROCESO 2021\MAPAS DE RIESGOS GUIA 2021\[MAPA_RIESGOS_PROGRAMAS Y PROYECTOS_UAEOS_2021.xlsx]Clasificacion riesgo'!#REF!</xm:f>
          </x14:formula1>
          <xm:sqref>G15 G17</xm:sqref>
        </x14:dataValidation>
        <x14:dataValidation type="list" allowBlank="1" showInputMessage="1" showErrorMessage="1" xr:uid="{00000000-0002-0000-0700-00001B000000}">
          <x14:formula1>
            <xm:f>'E:\UAEOS\TRABAJO EN CASA\MAPAS DE RIESGOS\RIESGOS 2021\MAPAS DE RIESGOS DE PROCESO 2021\MAPAS DE RIESGOS GUIA 2021\[MAPA_RIESGOS_PROGRAMAS Y PROYECTOS_UAEOS_2021.xlsx]Atributos controles'!#REF!</xm:f>
          </x14:formula1>
          <xm:sqref>U15:W17 R15:S17</xm:sqref>
        </x14:dataValidation>
        <x14:dataValidation type="list" allowBlank="1" showInputMessage="1" showErrorMessage="1" xr:uid="{00000000-0002-0000-0700-00001C000000}">
          <x14:formula1>
            <xm:f>'E:\UAEOS\TRABAJO EN CASA\MAPAS DE RIESGOS\RIESGOS 2021\MAPAS DE RIESGOS DE PROCESO 2021\MAPAS DE RIESGOS GUIA 2021\[MAPA_RIESGOS_PROGRAMAS Y PROYECTOS_UAEOS_2021.xlsx]Tabla probabiidad'!#REF!</xm:f>
          </x14:formula1>
          <xm:sqref>I14:I15 I17</xm:sqref>
        </x14:dataValidation>
        <x14:dataValidation type="list" allowBlank="1" showInputMessage="1" showErrorMessage="1" xr:uid="{00000000-0002-0000-0700-00001D000000}">
          <x14:formula1>
            <xm:f>'C:\Users\marisol.viveros\Desktop\Trabajo en casa\2. Marisol Viveros 2021\7 Propuestas\Planes integrados\Planes integrados para publicar 2022\[MAPA_RIESGOS_UAEOS_2022.xlsx]Atributos controles'!#REF!</xm:f>
          </x14:formula1>
          <xm:sqref>U10:W11 R10:S11</xm:sqref>
        </x14:dataValidation>
        <x14:dataValidation type="list" allowBlank="1" showInputMessage="1" showErrorMessage="1" xr:uid="{00000000-0002-0000-0700-000022000000}">
          <x14:formula1>
            <xm:f>'C:\Users\marisol.viveros\Desktop\Trabajo en casa\2. Marisol Viveros 2021\7 Propuestas\Planes integrados\Planes integrados para publicar 2022\[MAPA_RIESGOS_UAEOS_2022.xlsx]Tabla probabiidad'!#REF!</xm:f>
          </x14:formula1>
          <xm:sqref>I10:I13 I18 I20:I39 X10:X39 X50:X51 I50:I51 X53:X56 I53:I57 I41:I48 X41:X48 I59:I66 X64:X65</xm:sqref>
        </x14:dataValidation>
        <x14:dataValidation type="list" allowBlank="1" showInputMessage="1" showErrorMessage="1" xr:uid="{00000000-0002-0000-0700-000023000000}">
          <x14:formula1>
            <xm:f>'C:\Users\marisol.viveros\Desktop\Trabajo en casa\2. Marisol Viveros 2021\7 Propuestas\Planes integrados\Planes integrados para publicar 2022\[MAPA_RIESGOS_UAEOS_2022.xlsx]Clasificacion riesgo'!#REF!</xm:f>
          </x14:formula1>
          <xm:sqref>G10:G11 G64:G65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PAAC</vt:lpstr>
      <vt:lpstr>Componente 1 Riesgos</vt:lpstr>
      <vt:lpstr>Componente 2 Racionalizac</vt:lpstr>
      <vt:lpstr>Componente 3  Rendición</vt:lpstr>
      <vt:lpstr>Componente 4  Atención al Ciuda</vt:lpstr>
      <vt:lpstr>Componente 5  Transparencia </vt:lpstr>
      <vt:lpstr>Integridad- Gestión de Conflict</vt:lpstr>
      <vt:lpstr>MAPA RIESGOS UAEOS</vt:lpstr>
      <vt:lpstr>'MAPA RIESGOS UAEOS'!Área_de_impresión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Chávez</dc:creator>
  <cp:keywords/>
  <dc:description/>
  <cp:lastModifiedBy>Marisol Viveros</cp:lastModifiedBy>
  <cp:revision/>
  <dcterms:created xsi:type="dcterms:W3CDTF">2021-11-10T20:36:13Z</dcterms:created>
  <dcterms:modified xsi:type="dcterms:W3CDTF">2022-07-14T20:54:36Z</dcterms:modified>
  <cp:category/>
  <cp:contentStatus/>
</cp:coreProperties>
</file>