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jorge.chavez\Downloads\"/>
    </mc:Choice>
  </mc:AlternateContent>
  <xr:revisionPtr revIDLastSave="0" documentId="13_ncr:1_{8498412D-FA85-4B97-95C5-138BA42D55D1}" xr6:coauthVersionLast="47" xr6:coauthVersionMax="47" xr10:uidLastSave="{00000000-0000-0000-0000-000000000000}"/>
  <bookViews>
    <workbookView showSheetTabs="0" xWindow="-120" yWindow="-120" windowWidth="29040" windowHeight="15840" activeTab="4" xr2:uid="{00000000-000D-0000-FFFF-FFFF00000000}"/>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 sheetId="12" r:id="rId8"/>
    <sheet name="MAPA RIESGOS SEGURIDAD" sheetId="13"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3" hidden="1">'Componente 3  Rendición'!$A$6:$T$17</definedName>
    <definedName name="_xlnm._FilterDatabase" localSheetId="4" hidden="1">'Componente 4  Atención al Ciuda'!$A$8:$S$16</definedName>
    <definedName name="_xlnm._FilterDatabase" localSheetId="5" hidden="1">'Componente 5  Transparencia '!$A$7:$T$7</definedName>
    <definedName name="_xlnm._FilterDatabase" localSheetId="7" hidden="1">'MAPA RIESGOS '!$A$8:$AI$64</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'!$A$1:$AI$64</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MAPA_DE_RIESGOS_DE_SEGURIDAD_DIGITAL">#REF!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_xlnm.Print_Titles" localSheetId="7">'MAPA RIESGOS '!$1:$9</definedName>
    <definedName name="vigencias" localSheetId="2">[3]TABLA!$E$2:$E$7</definedName>
    <definedName name="vigencias">[1]TABLA!$E$2:$E$7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3" i="13" l="1"/>
  <c r="J33" i="13"/>
  <c r="H33" i="13"/>
  <c r="Y32" i="13"/>
  <c r="Y31" i="13"/>
  <c r="Y30" i="13"/>
  <c r="Y29" i="13"/>
  <c r="J29" i="13"/>
  <c r="H29" i="13"/>
  <c r="Y22" i="13"/>
  <c r="J22" i="13"/>
  <c r="H22" i="13"/>
  <c r="Y15" i="13"/>
  <c r="J15" i="13"/>
  <c r="H15" i="13"/>
  <c r="R13" i="13"/>
  <c r="R12" i="13"/>
  <c r="R10" i="13"/>
  <c r="Y9" i="13"/>
  <c r="R9" i="13"/>
  <c r="J9" i="13"/>
  <c r="H9" i="13"/>
  <c r="J66" i="12"/>
  <c r="AA64" i="12"/>
  <c r="Y64" i="12"/>
  <c r="L64" i="12"/>
  <c r="J64" i="12"/>
  <c r="H64" i="12"/>
  <c r="AA63" i="12"/>
  <c r="Y63" i="12"/>
  <c r="L63" i="12"/>
  <c r="J63" i="12"/>
  <c r="H63" i="12"/>
  <c r="AA62" i="12"/>
  <c r="Y62" i="12"/>
  <c r="L62" i="12"/>
  <c r="J62" i="12"/>
  <c r="H62" i="12"/>
  <c r="J61" i="12"/>
  <c r="H61" i="12"/>
  <c r="J60" i="12"/>
  <c r="J58" i="12"/>
  <c r="AA57" i="12"/>
  <c r="L57" i="12"/>
  <c r="J57" i="12"/>
  <c r="AA56" i="12"/>
  <c r="L56" i="12"/>
  <c r="J56" i="12"/>
  <c r="AA55" i="12"/>
  <c r="L55" i="12"/>
  <c r="J55" i="12"/>
  <c r="AA54" i="12"/>
  <c r="L54" i="12"/>
  <c r="J54" i="12"/>
  <c r="AA52" i="12"/>
  <c r="L52" i="12"/>
  <c r="J52" i="12"/>
  <c r="AA51" i="12"/>
  <c r="L51" i="12"/>
  <c r="J51" i="12"/>
  <c r="AA49" i="12"/>
  <c r="L49" i="12"/>
  <c r="J49" i="12"/>
  <c r="AA48" i="12"/>
  <c r="L48" i="12"/>
  <c r="J48" i="12"/>
  <c r="H48" i="12"/>
  <c r="AA47" i="12"/>
  <c r="L47" i="12"/>
  <c r="J47" i="12"/>
  <c r="AA46" i="12"/>
  <c r="L46" i="12"/>
  <c r="J46" i="12"/>
  <c r="H46" i="12"/>
  <c r="AA45" i="12"/>
  <c r="L45" i="12"/>
  <c r="J45" i="12"/>
  <c r="L44" i="12"/>
  <c r="J44" i="12"/>
  <c r="AA43" i="12"/>
  <c r="L43" i="12"/>
  <c r="J43" i="12"/>
  <c r="AA42" i="12"/>
  <c r="L42" i="12"/>
  <c r="J42" i="12"/>
  <c r="H42" i="12"/>
  <c r="AA41" i="12"/>
  <c r="L41" i="12"/>
  <c r="J41" i="12"/>
  <c r="AA40" i="12"/>
  <c r="L40" i="12"/>
  <c r="J40" i="12"/>
  <c r="AA38" i="12"/>
  <c r="L38" i="12"/>
  <c r="J38" i="12"/>
  <c r="AA37" i="12"/>
  <c r="L37" i="12"/>
  <c r="J37" i="12"/>
  <c r="AA36" i="12"/>
  <c r="L36" i="12"/>
  <c r="J36" i="12"/>
  <c r="AA35" i="12"/>
  <c r="L35" i="12"/>
  <c r="J35" i="12"/>
  <c r="H35" i="12"/>
  <c r="AA34" i="12"/>
  <c r="L34" i="12"/>
  <c r="J34" i="12"/>
  <c r="H34" i="12"/>
  <c r="AA33" i="12"/>
  <c r="L33" i="12"/>
  <c r="J33" i="12"/>
  <c r="AA32" i="12"/>
  <c r="L32" i="12"/>
  <c r="J32" i="12"/>
  <c r="H32" i="12"/>
  <c r="AA31" i="12"/>
  <c r="L31" i="12"/>
  <c r="J31" i="12"/>
  <c r="AA30" i="12"/>
  <c r="L30" i="12"/>
  <c r="J30" i="12"/>
  <c r="AA29" i="12"/>
  <c r="L29" i="12"/>
  <c r="AA28" i="12"/>
  <c r="L28" i="12"/>
  <c r="AA27" i="12"/>
  <c r="L27" i="12"/>
  <c r="AA26" i="12"/>
  <c r="L26" i="12"/>
  <c r="AA25" i="12"/>
  <c r="L25" i="12"/>
  <c r="AA24" i="12"/>
  <c r="L24" i="12"/>
  <c r="J24" i="12"/>
  <c r="AA23" i="12"/>
  <c r="L23" i="12"/>
  <c r="J23" i="12"/>
  <c r="AA22" i="12"/>
  <c r="L22" i="12"/>
  <c r="J22" i="12"/>
  <c r="AA21" i="12"/>
  <c r="L21" i="12"/>
  <c r="J21" i="12"/>
  <c r="AA20" i="12"/>
  <c r="L20" i="12"/>
  <c r="J20" i="12"/>
  <c r="AA19" i="12"/>
  <c r="L19" i="12"/>
  <c r="AA18" i="12"/>
  <c r="AA17" i="12"/>
  <c r="L17" i="12"/>
  <c r="AA16" i="12"/>
  <c r="AA15" i="12"/>
  <c r="L15" i="12"/>
  <c r="AA14" i="12"/>
  <c r="T14" i="12"/>
  <c r="L14" i="12"/>
  <c r="J14" i="12"/>
  <c r="AA13" i="12"/>
  <c r="L13" i="12"/>
  <c r="J13" i="12"/>
  <c r="AA12" i="12"/>
  <c r="L12" i="12"/>
  <c r="J12" i="12"/>
  <c r="Y11" i="12"/>
  <c r="L11" i="12"/>
  <c r="J11" i="12"/>
  <c r="Y10" i="12"/>
  <c r="L10" i="12"/>
  <c r="J10" i="12"/>
  <c r="O4" i="7" l="1"/>
  <c r="P4" i="7"/>
  <c r="O10" i="1"/>
  <c r="O11" i="1"/>
  <c r="O12" i="1"/>
  <c r="O13" i="1"/>
  <c r="O14" i="1"/>
  <c r="O15" i="1"/>
  <c r="O16" i="1"/>
  <c r="O9" i="1"/>
  <c r="P13" i="7" l="1"/>
  <c r="O13" i="7"/>
  <c r="P12" i="7"/>
  <c r="O12" i="7"/>
  <c r="P11" i="7"/>
  <c r="O11" i="7"/>
  <c r="P10" i="7"/>
  <c r="O10" i="7"/>
  <c r="P9" i="7"/>
  <c r="O9" i="7"/>
  <c r="P8" i="7"/>
  <c r="O8" i="7"/>
  <c r="P7" i="7"/>
  <c r="O7" i="7"/>
  <c r="P6" i="7"/>
  <c r="O6" i="7"/>
  <c r="P5" i="7"/>
  <c r="O5" i="7"/>
  <c r="O9" i="3" l="1"/>
  <c r="O10" i="3"/>
  <c r="O11" i="3"/>
  <c r="O12" i="3"/>
  <c r="O13" i="3"/>
  <c r="O14" i="3"/>
  <c r="O15" i="3"/>
  <c r="O16" i="3"/>
  <c r="O17" i="3"/>
  <c r="O18" i="3"/>
  <c r="O19" i="3"/>
  <c r="O20" i="3"/>
  <c r="O21" i="3"/>
  <c r="O22" i="3"/>
  <c r="O23" i="3"/>
  <c r="O24" i="3"/>
  <c r="O25" i="3"/>
  <c r="O26" i="3"/>
  <c r="O27" i="3"/>
  <c r="O28" i="3"/>
  <c r="O29" i="3"/>
  <c r="O30" i="3"/>
  <c r="O31" i="3"/>
  <c r="O32" i="3"/>
  <c r="O33" i="3"/>
  <c r="O34" i="3"/>
  <c r="O8" i="3"/>
  <c r="N16" i="4" l="1"/>
  <c r="N15" i="4"/>
  <c r="N14" i="4"/>
  <c r="N13" i="4"/>
  <c r="N11" i="4"/>
  <c r="N8" i="4"/>
  <c r="N7" i="4"/>
  <c r="N9" i="5" l="1"/>
  <c r="N10" i="5"/>
  <c r="N11" i="5"/>
  <c r="N12" i="5"/>
  <c r="N13" i="5"/>
  <c r="N14" i="5"/>
  <c r="N8" i="5"/>
  <c r="N16" i="1"/>
  <c r="N15" i="1"/>
  <c r="N14" i="1"/>
  <c r="N13" i="1"/>
  <c r="N12" i="1"/>
  <c r="N11" i="1"/>
  <c r="N10" i="1"/>
  <c r="N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s>
  <commentList>
    <comment ref="C5" authorId="0" shapeId="0" xr:uid="{00000000-0006-0000-0200-000001000000}">
      <text>
        <r>
          <rPr>
            <sz val="12"/>
            <color indexed="81"/>
            <rFont val="Tahoma"/>
            <family val="2"/>
          </rPr>
          <t>Escriba el nombre completo de la entidad</t>
        </r>
      </text>
    </comment>
    <comment ref="C7" authorId="0" shapeId="0" xr:uid="{00000000-0006-0000-0200-000002000000}">
      <text>
        <r>
          <rPr>
            <sz val="10"/>
            <color indexed="81"/>
            <rFont val="Tahoma"/>
            <family val="2"/>
          </rPr>
          <t>Seleccione el sector al que pertenece la entidad (sólo para entidades del orden nacional)</t>
        </r>
      </text>
    </comment>
    <comment ref="H7"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9" authorId="0" shapeId="0" xr:uid="{00000000-0006-0000-0200-000004000000}">
      <text>
        <r>
          <rPr>
            <sz val="10"/>
            <color indexed="81"/>
            <rFont val="Tahoma"/>
            <family val="2"/>
          </rPr>
          <t>Seleccione el departamento donde está ubicada la entidad (solo para entidades del orden territorial)</t>
        </r>
      </text>
    </comment>
    <comment ref="H9"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xr:uid="{00000000-0006-0000-0200-000006000000}">
      <text>
        <r>
          <rPr>
            <sz val="12"/>
            <color indexed="81"/>
            <rFont val="Tahoma"/>
            <family val="2"/>
          </rPr>
          <t>Escriba el nombre del Municipio donde se ubica la entidad (sólo para entidades del orden territorial)</t>
        </r>
      </text>
    </comment>
    <comment ref="C14" authorId="0" shapeId="0" xr:uid="{00000000-0006-0000-0200-000007000000}">
      <text>
        <r>
          <rPr>
            <sz val="12"/>
            <color indexed="81"/>
            <rFont val="Tahoma"/>
            <family val="2"/>
          </rPr>
          <t>Seleccione la modalidad de la mejora a realizar (normativa, administrativa o tecnológica)</t>
        </r>
      </text>
    </comment>
    <comment ref="D14" authorId="0" shapeId="0" xr:uid="{00000000-0006-0000-0200-000008000000}">
      <text>
        <r>
          <rPr>
            <sz val="12"/>
            <color indexed="81"/>
            <rFont val="Tahoma"/>
            <family val="2"/>
          </rPr>
          <t>Seleccione la opción de racionalización que aplica, según el tipo de racionalización elegido</t>
        </r>
      </text>
    </comment>
    <comment ref="E14"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4"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4"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4" authorId="2" shapeId="0" xr:uid="{00000000-0006-0000-0200-00000C000000}">
      <text>
        <r>
          <rPr>
            <sz val="12"/>
            <color indexed="81"/>
            <rFont val="Tahoma"/>
            <family val="2"/>
          </rPr>
          <t>Área dentro de la entidad que lidera la racionalización del trámite, proceso o procedimiento</t>
        </r>
      </text>
    </comment>
    <comment ref="I15" authorId="2" shapeId="0" xr:uid="{00000000-0006-0000-0200-00000D000000}">
      <text>
        <r>
          <rPr>
            <sz val="12"/>
            <color indexed="81"/>
            <rFont val="Tahoma"/>
            <family val="2"/>
          </rPr>
          <t>Indique la fecha de inicio de las acciones de racionalización a realizar</t>
        </r>
      </text>
    </comment>
    <comment ref="J15" authorId="2" shapeId="0" xr:uid="{00000000-0006-0000-0200-00000E00000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Dolly Alvarez Buitrago</author>
    <author>Jorge</author>
  </authors>
  <commentList>
    <comment ref="H12" authorId="0" shapeId="0" xr:uid="{605EB348-7A03-4C31-8651-ECE2BEE9AD08}">
      <text>
        <r>
          <rPr>
            <b/>
            <sz val="9"/>
            <color indexed="81"/>
            <rFont val="Tahoma"/>
            <family val="2"/>
          </rPr>
          <t>Dolly Álvarez Buitrago:</t>
        </r>
        <r>
          <rPr>
            <sz val="9"/>
            <color indexed="81"/>
            <rFont val="Tahoma"/>
            <family val="2"/>
          </rPr>
          <t xml:space="preserve">
Organizaciones creadas año 2020</t>
        </r>
      </text>
    </comment>
    <comment ref="H13" authorId="0" shapeId="0" xr:uid="{291533BA-658D-437A-8B42-3E39EE5485F6}">
      <text>
        <r>
          <rPr>
            <b/>
            <sz val="9"/>
            <color indexed="81"/>
            <rFont val="Tahoma"/>
            <family val="2"/>
          </rPr>
          <t>Dolly Alvarez Buitrago:</t>
        </r>
        <r>
          <rPr>
            <sz val="9"/>
            <color indexed="81"/>
            <rFont val="Tahoma"/>
            <family val="2"/>
          </rPr>
          <t xml:space="preserve">
Seis convenio y 38 contratista en la Dirección de desarrollo. Total 44</t>
        </r>
      </text>
    </comment>
    <comment ref="H19" authorId="1" shapeId="0" xr:uid="{7F52B805-05EB-46E0-9600-26A6670CA66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8" authorId="1" shapeId="0" xr:uid="{39119997-5A01-4666-AED5-6BDF77CD2BAB}">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<sst xmlns="http://schemas.openxmlformats.org/spreadsheetml/2006/main" count="2490" uniqueCount="919">
  <si>
    <t>Plan Anticorrupción 
 y de Atención al Ciudadano 2023</t>
  </si>
  <si>
    <t xml:space="preserve">      Componentes:</t>
  </si>
  <si>
    <t xml:space="preserve">Plan Anticorrupción y de Atención al Ciudadano                                                                                                                                                                                   </t>
  </si>
  <si>
    <t xml:space="preserve">CUATRIMESTRE 1 </t>
  </si>
  <si>
    <t>CUATRIMESTRE 2</t>
  </si>
  <si>
    <t>CUATRIMESTRE 3</t>
  </si>
  <si>
    <t>Componente 1: Gestión del Riesgo de Corrupción</t>
  </si>
  <si>
    <t>META</t>
  </si>
  <si>
    <t>CUMPLIMIENTO</t>
  </si>
  <si>
    <t>Subcomponente</t>
  </si>
  <si>
    <t xml:space="preserve"> Actividades</t>
  </si>
  <si>
    <t>Meta o producto</t>
  </si>
  <si>
    <t>Responsable</t>
  </si>
  <si>
    <t>Grupo</t>
  </si>
  <si>
    <t>Fecha programada</t>
  </si>
  <si>
    <t>EJECUTADO</t>
  </si>
  <si>
    <t xml:space="preserve">ESPERADO </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</si>
  <si>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</si>
  <si>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</si>
  <si>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</si>
  <si>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</si>
  <si>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</si>
  <si>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</si>
  <si>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</si>
  <si>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</si>
  <si>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</si>
  <si>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</si>
  <si>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</si>
  <si>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</si>
  <si>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</si>
  <si>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</si>
  <si>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</si>
  <si>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</si>
  <si>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</si>
  <si>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</si>
  <si>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</si>
  <si>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</si>
  <si>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</si>
  <si>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</si>
  <si>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</si>
  <si>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PORCENTAJE CUMPLIMIENTO</t>
  </si>
  <si>
    <t>INICIO
dd/mm/aa</t>
  </si>
  <si>
    <t>FIN
dd/mm/aa</t>
  </si>
  <si>
    <t>INTERCAMBIO DE INFORMACIÓN (CADENAS DE TRÁMITES - VENTANILLAS ÚNICAS)</t>
  </si>
  <si>
    <t>Correo electrónico:</t>
  </si>
  <si>
    <t>nidia.patino@uaeos.gov.co</t>
  </si>
  <si>
    <t>Fecha aprobación del plan:</t>
  </si>
  <si>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</si>
  <si>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</si>
  <si>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</si>
  <si>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</si>
  <si>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</si>
  <si>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</si>
  <si>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</si>
  <si>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</si>
  <si>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</si>
  <si>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Educación e investigación (elaboración)
Comunicaciones y Prensa (publicación)</t>
  </si>
  <si>
    <t>Plan Anticorrupción y de Atención al Ciudadano</t>
  </si>
  <si>
    <r>
      <t xml:space="preserve">Componente 4: </t>
    </r>
    <r>
      <rPr>
        <b/>
        <sz val="14"/>
        <rFont val="Arial"/>
        <family val="2"/>
      </rPr>
      <t xml:space="preserve">Mecanismos para mejorar el servicio al ciudadano </t>
    </r>
  </si>
  <si>
    <t>Actividad General</t>
  </si>
  <si>
    <t xml:space="preserve">1. Planeación estratégica del servicio al ciudadano </t>
  </si>
  <si>
    <t>1.1</t>
  </si>
  <si>
    <t>Elaborar reportes sobre la oportunidad en la respuesta a peticiones y revisarlos en comités directivos mensuales</t>
  </si>
  <si>
    <t>11 reportes presentados</t>
  </si>
  <si>
    <t>Coordinador(a)
Director(a) Técnico(a)</t>
  </si>
  <si>
    <t xml:space="preserve">Mensual </t>
  </si>
  <si>
    <t>1.2</t>
  </si>
  <si>
    <t>Promover al interior de la UAEOS el uso del documento de caracterizacion de ciudadanos,  usuarios y grupos de interés.</t>
  </si>
  <si>
    <t xml:space="preserve">3 Actividades de promoción realizadas </t>
  </si>
  <si>
    <t>Coordinador(a)  y profesional encargado</t>
  </si>
  <si>
    <t xml:space="preserve">Grupo de Educación e Investigación </t>
  </si>
  <si>
    <t xml:space="preserve">15/05/2023
15/07/2023
15/10/2023
</t>
  </si>
  <si>
    <t>2. Fortalecimiento del talento humano al servicio del ciudadano</t>
  </si>
  <si>
    <t>2.1</t>
  </si>
  <si>
    <t>Participar en actividades que cualifien las competencias  de atención y orientación al ciudadano.</t>
  </si>
  <si>
    <t xml:space="preserve">3 de actividades de cualificación para la atención u orientación al ciudadano </t>
  </si>
  <si>
    <t xml:space="preserve">Coordinador(a)
Profesionales de servicio al ciudadano </t>
  </si>
  <si>
    <t>2.2</t>
  </si>
  <si>
    <t xml:space="preserve">Desarrollar convocatoria a los servidores públicos de la UAEOS para que participen en actividad de reconocimiento a la labor de orientación y atención al ciudadano, actividad en el marco de la Política de Integridad con el fortalecimiento del Código de Integridad, donde se evidencie la honestidad, el respeto, el compromiso, la diligencia, la justicia y la solidaridad. </t>
  </si>
  <si>
    <t>Coordinador(a)</t>
  </si>
  <si>
    <t xml:space="preserve">Grupo de Gestión humana
</t>
  </si>
  <si>
    <t xml:space="preserve">3. Gestión de Relacionamiento de los ciudadanos </t>
  </si>
  <si>
    <t xml:space="preserve">3.1 </t>
  </si>
  <si>
    <t xml:space="preserve">3 actividades de socialización realizadas </t>
  </si>
  <si>
    <t>Coordinadores</t>
  </si>
  <si>
    <t>30/04/2023
30/08/2023
20/12/2023</t>
  </si>
  <si>
    <t xml:space="preserve">4. Conocimiento al servicio al ciudadano </t>
  </si>
  <si>
    <t>4.1</t>
  </si>
  <si>
    <t xml:space="preserve">Registrar todas las solicitudes de los ciudadanos en el formato de registro diario  de atención al ciudadano </t>
  </si>
  <si>
    <t>100% de las solicitudes registradas</t>
  </si>
  <si>
    <t>Profesional encargada</t>
  </si>
  <si>
    <t>Diario</t>
  </si>
  <si>
    <t>4.2</t>
  </si>
  <si>
    <t>5.  Evaluación de gestión y medición de la percepción ciudadana</t>
  </si>
  <si>
    <t>5.1</t>
  </si>
  <si>
    <t>Elaborar y publicar informes trimestrales de atención al ciudadano, que incluyan la medición de la satisfacción de los mismos</t>
  </si>
  <si>
    <t>3 informes elaborados y publicados</t>
  </si>
  <si>
    <t>Componente 5: Transparencia y Acceso a la Información</t>
  </si>
  <si>
    <t>Indicadores</t>
  </si>
  <si>
    <t>3 Reportes</t>
  </si>
  <si>
    <t>Número de reportes de revisisón de enlaces web realizados</t>
  </si>
  <si>
    <t>Coordinador(a)
Profesional designado</t>
  </si>
  <si>
    <t xml:space="preserve">Número de piezas publicadas </t>
  </si>
  <si>
    <t>Elaboración los Instrumentos de Gestión de la Información</t>
  </si>
  <si>
    <t>3 reportes incluidos en el SUIT</t>
  </si>
  <si>
    <t>Numero de Reportes de gestión del trámite de acreditación en el SUIT</t>
  </si>
  <si>
    <t>Promover los canales de contacto, con los que cuentan los ciudadanos, para interponer sus peticiones especialmente las relacionadas con actos que puedan configurar riesgos de corrupción</t>
  </si>
  <si>
    <t>3 actividades de promoción realizadas</t>
  </si>
  <si>
    <t xml:space="preserve">Número de actividades de promoción </t>
  </si>
  <si>
    <t xml:space="preserve">Componente 6: Iniciativas Adicionales -Integridad- Gestión de Conflictos de Interes </t>
  </si>
  <si>
    <t>Meta</t>
  </si>
  <si>
    <t>Diseñar piezas comunicativas para ser divulgadas en la página web y redes sociales informando a la ciudadanía sobre los canales de atención al ciudadano disponibles</t>
  </si>
  <si>
    <t>Promover las herramientas de la UAEOS que están enfocadas a disminuir las brechas de accesibilidad web y que facilitan el acceso a la población con discapacidad</t>
  </si>
  <si>
    <t xml:space="preserve">Promover la actualización de datos entre las entidades usuarias del trámite de acreditación </t>
  </si>
  <si>
    <t>Subcomponente/proceso 1
Política de administración de riesgos</t>
  </si>
  <si>
    <t xml:space="preserve">Revisión  de la política de administración de riesgos de la Entidad, y en caso de ser necesario actualizarla </t>
  </si>
  <si>
    <t>Una Política de Administración de riesgos actualizada</t>
  </si>
  <si>
    <t>Director Técnico</t>
  </si>
  <si>
    <t>Dirección  de Investigaciones y Planeación</t>
  </si>
  <si>
    <t>01/07/23  -  31/12/2023</t>
  </si>
  <si>
    <t>Subcomponente/proceso 2
Construcción del mapa de Riesgos de Corrupción</t>
  </si>
  <si>
    <t xml:space="preserve">Acompañamiento y asesorÍa en la construcciónn de  mapa de riesgos de corrupción : revisar, actualizar y validar los riesgos de corrupción identificados </t>
  </si>
  <si>
    <t>1 Mapa de riesgos por proceso construido y consolidado</t>
  </si>
  <si>
    <t>Lideres de Proceso
Profesional especializado grado 17</t>
  </si>
  <si>
    <t>Planeación y Estadística</t>
  </si>
  <si>
    <t>01/12/2022 a 15/01/2023</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</si>
  <si>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</si>
  <si>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</si>
  <si>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</si>
  <si>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</si>
  <si>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Profesional especializado grado 17</t>
  </si>
  <si>
    <t>Socializar, capacitación o sensibilizar  a los funcionarios sobre los riesgos de corrupción identificados en la institución</t>
  </si>
  <si>
    <t xml:space="preserve">100% Actividades de socialización, capacitación o sensibilización realizadas </t>
  </si>
  <si>
    <t>01/04/2023 a 31/12/2023</t>
  </si>
  <si>
    <t>Subcomponente/proceso 4
Monitoreo y Revisión</t>
  </si>
  <si>
    <t>Acompañar la elaboración de planes de mejoramiento cuando se detecten desviaciones</t>
  </si>
  <si>
    <t xml:space="preserve">100% de Planes de mejoramiento asesorados </t>
  </si>
  <si>
    <t>Líderes de Procesos
Profesional especializado grado 17</t>
  </si>
  <si>
    <t>02/01/2023 a 31/12/2023</t>
  </si>
  <si>
    <t>Subcomponente/proceso 5
Seguimiento</t>
  </si>
  <si>
    <t xml:space="preserve">Realizar  seguimiento y  monitoreo a Mapas de riesgo de corrupción </t>
  </si>
  <si>
    <t xml:space="preserve">3 Monitoreos consolidados y retroalimentados </t>
  </si>
  <si>
    <t>Lideres
Profesional especializado grado 17
Coordinador
Director Técnico</t>
  </si>
  <si>
    <t xml:space="preserve">Director de Investigación y Planeación, y Coordinación de Planeación y Estadística y lideres de proceso </t>
  </si>
  <si>
    <t>30/04/2023
30/08/2023
31/12/2023</t>
  </si>
  <si>
    <t>5.2</t>
  </si>
  <si>
    <r>
      <t>Ejecutar plan de auditorías y seguimientos</t>
    </r>
    <r>
      <rPr>
        <i/>
        <sz val="10"/>
        <color rgb="FF000000"/>
        <rFont val="Arial Narrow"/>
        <family val="2"/>
      </rPr>
      <t xml:space="preserve"> ( Informe de mapa de riesgos de corrupción)</t>
    </r>
  </si>
  <si>
    <t xml:space="preserve">3 Informes de monitoreos </t>
  </si>
  <si>
    <t>Jefe Oficina de Control Interno</t>
  </si>
  <si>
    <t>Oficina de Control Interno</t>
  </si>
  <si>
    <t>30/04/2023
31/08/2023
31/12/2023</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</si>
  <si>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</si>
  <si>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</si>
  <si>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</si>
  <si>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</si>
  <si>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</si>
  <si>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01/02/2023 a 31/12/2023</t>
  </si>
  <si>
    <t>Aportar la información sobre la gestión de peticiones y el trámite de acreditación, como insumo para la audiencia pública de rendición de cuentas</t>
  </si>
  <si>
    <t>1.3</t>
  </si>
  <si>
    <t>Socializar a la ciudadanía los resultados trImestrales de las peticiones y trámite gestionados, como parte de la estrategia de rendición de cuentas</t>
  </si>
  <si>
    <t>1.4</t>
  </si>
  <si>
    <t>1.5</t>
  </si>
  <si>
    <t xml:space="preserve">100% estrategía de Comunicaciones implementada </t>
  </si>
  <si>
    <t xml:space="preserve">Coordinador </t>
  </si>
  <si>
    <t>1.6</t>
  </si>
  <si>
    <t>Divulgar en el proceso de rendición de cuentas la información sobre la oferta de conjuntos de datos abiertos disponibles en la entidad para que sean utilizados por los ciudadanos o grupos de interés.</t>
  </si>
  <si>
    <t>Una audiencia realizada</t>
  </si>
  <si>
    <t xml:space="preserve"> Diálogo </t>
  </si>
  <si>
    <t xml:space="preserve">Realizar consultas ciudadanas para conocer propuestas, necesidades, observaciones y problemáticas, sobre los servicios, trámite y funciones de la UAEOS. </t>
  </si>
  <si>
    <t xml:space="preserve">4 Consultas Ciudadana </t>
  </si>
  <si>
    <t>Director Técnico
Coordinadores</t>
  </si>
  <si>
    <t>1/10/2023 a 31/11/2023</t>
  </si>
  <si>
    <t xml:space="preserve">Responsabilidad </t>
  </si>
  <si>
    <t>Publicación de experiencias de asociatividad solidaria de las organizaciones atendidas por la UAEOS, en la página WEB de la Entidad y en las revistas publicadas en el año.</t>
  </si>
  <si>
    <t>1 informes de evidencias sobre las publicaciones en la WEB</t>
  </si>
  <si>
    <t>3.3</t>
  </si>
  <si>
    <t>Realizar Informes de rendición de cuentas basados en las  acciones de mejora y recomendaciones identificadas con la ciudadanía, a través de las consultas virtuales.</t>
  </si>
  <si>
    <t xml:space="preserve">2 Informes realizados </t>
  </si>
  <si>
    <t xml:space="preserve">Grupo de Comunicaciones y Prensa </t>
  </si>
  <si>
    <t>16/07/2023
31/12/2023</t>
  </si>
  <si>
    <t>3.4</t>
  </si>
  <si>
    <t>Incluir en los informes y acciones de difusión para la rendición de cuentas la información sobre el avance en la garantía de derechos a partir de las metas y resultados de la planeación institucional.</t>
  </si>
  <si>
    <t>1 informe donde se evidencie  el avance</t>
  </si>
  <si>
    <t xml:space="preserve">
Coordinador</t>
  </si>
  <si>
    <t xml:space="preserve">
Grupo de Comunicaciones y Prensa</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</si>
  <si>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</si>
  <si>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</si>
  <si>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</si>
  <si>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</si>
  <si>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31/08/2023
</t>
  </si>
  <si>
    <t xml:space="preserve">Actualizar y publicacion los sets de datos abiertos de la UAEOS, asegurando su publicación en el sitio web www.datos.gov.co (Entidades Acreditadas, Inventario de Activos e ndice de información pública clasificada) </t>
  </si>
  <si>
    <t>Nuemro de Reportes Actualizados y publicacion de los sets de datos abiertos de la UAEOS</t>
  </si>
  <si>
    <t>Grupo de Tecnologías de la Información</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</si>
  <si>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</si>
  <si>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</si>
  <si>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</si>
  <si>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</si>
  <si>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</si>
  <si>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</si>
  <si>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</si>
  <si>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31/08/2023
31/12/2023</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</si>
  <si>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</si>
  <si>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</si>
  <si>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Actualizar el normograma de la Entidad</t>
  </si>
  <si>
    <t>Número de informes de actualización de normograma realizados</t>
  </si>
  <si>
    <t>1.7</t>
  </si>
  <si>
    <t>Seguimiento a los planes de Mejoramientos FURAG Y MIPG</t>
  </si>
  <si>
    <t xml:space="preserve">Porcentaje de Seguimiento de los Planes </t>
  </si>
  <si>
    <t xml:space="preserve">Publicar trimestralmente el avance de ejecución presupuestal de los Proyectos de Inversión de la UAEOS en la pagina Web </t>
  </si>
  <si>
    <t xml:space="preserve">Informes de  avance de ejecución de los Proyectos de Inversión publicados en el micrositio de transparencia </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</si>
  <si>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</si>
  <si>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</si>
  <si>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</si>
  <si>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</si>
  <si>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</si>
  <si>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</si>
  <si>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</si>
  <si>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1.11</t>
  </si>
  <si>
    <t>Modificar, actualizar y aprobar el Plan Anual de Adquisiciones - PAA 2023, de acuerdo con solicitudes formuladas por dependencias</t>
  </si>
  <si>
    <t xml:space="preserve">Numero de Actualizaciones del Plan anual de adquisiciones </t>
  </si>
  <si>
    <t>Grupo de Gestión Administrativa</t>
  </si>
  <si>
    <t>1.12</t>
  </si>
  <si>
    <t xml:space="preserve">Revisar la pertinencia y actualidad de contenidos de los enlaces publicados en la web a cargo del grupo de educación e investigación </t>
  </si>
  <si>
    <t>1.13</t>
  </si>
  <si>
    <t>Hacer seguimiento a la actualización de las hojas de vida en el SIGEP de los funcionarios de la UAEOS.</t>
  </si>
  <si>
    <t>1 seguimiento</t>
  </si>
  <si>
    <t>Seguimientos sobre la actualización de las hojas de vida en el SIGEP de los funcionarios de la UAEOS realizados</t>
  </si>
  <si>
    <t>Grupo Gestión Humana</t>
  </si>
  <si>
    <t xml:space="preserve">Realizar seguimientos mensual  y actualización de la información publicada en la pagina web 
(menú transparenciade,  Menu participa) de acuerdo a la normatividad vigente </t>
  </si>
  <si>
    <t>Grupo de Comunicaciones y Prensa
Grupo de Tecnologías de la Información</t>
  </si>
  <si>
    <t>Lineamientos de Transparencia Pasiva</t>
  </si>
  <si>
    <t>Diseñar y Publicar piezas comunicativas que informen a la ciudadanía, sobre la gratuidad y la no necesidad de intermediarios para la gestión de peticiones, trámite y servicios ofertados por la Unidad.</t>
  </si>
  <si>
    <t>3 piezas publicadas</t>
  </si>
  <si>
    <t xml:space="preserve">Revisar y actualizar el registro de las bases de datos  información personal sujetas a Tratamiento en el aplicativo de la SIC identifcadas en la vigencia 2023 </t>
  </si>
  <si>
    <t>2 reportes de actualización de las bases de datos registradas ante la SIC</t>
  </si>
  <si>
    <t>Numero de reportes de actualización de las bases de datos registradas ante la SIC</t>
  </si>
  <si>
    <t xml:space="preserve">
31/08/2023
31/12/2023</t>
  </si>
  <si>
    <t>2.3</t>
  </si>
  <si>
    <t>Realizar publicación en la intranet y tips enviados por correo electronico de la entidad para dar a conocer la existencia de la Secretaría de Transparencia</t>
  </si>
  <si>
    <t>1 Pieza de publicaión en la intranet y  2 tips enviados por correo electronico</t>
  </si>
  <si>
    <t>Grupo de Tecnologías de la Información
Grupo de Comunicaciones y Prensa</t>
  </si>
  <si>
    <t xml:space="preserve">Revisar y mantener actualizado el inventario de activos de información de la UAEOS. En pagina web </t>
  </si>
  <si>
    <t>2 reportes</t>
  </si>
  <si>
    <t>Numero de Reportes de Actualización y Publicación del Inventario de Activos de Información de la Entidad</t>
  </si>
  <si>
    <t>3.2</t>
  </si>
  <si>
    <r>
      <rPr>
        <sz val="11"/>
        <color rgb="FF000000"/>
        <rFont val="Arial Narrow"/>
        <family val="2"/>
      </rPr>
      <t xml:space="preserve">Publicación de Inventarios Documentales de conformidad con los criterios </t>
    </r>
    <r>
      <rPr>
        <sz val="11"/>
        <rFont val="Arial Narrow"/>
        <family val="2"/>
      </rPr>
      <t>establecidos en la politica de gobierno Digital</t>
    </r>
    <r>
      <rPr>
        <sz val="11"/>
        <color rgb="FFFF0000"/>
        <rFont val="Arial Narrow"/>
        <family val="2"/>
      </rPr>
      <t xml:space="preserve"> </t>
    </r>
    <r>
      <rPr>
        <sz val="11"/>
        <color rgb="FF000000"/>
        <rFont val="Arial Narrow"/>
        <family val="2"/>
      </rPr>
      <t>y ley 1712 de 2014.</t>
    </r>
  </si>
  <si>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</si>
  <si>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</si>
  <si>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</si>
  <si>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31/08/2023
30/12/2023</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</si>
  <si>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</si>
  <si>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</si>
  <si>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</si>
  <si>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a funcionarios de la UAEOS sobre ley 1712 ley de transparencia y acceso a la información Pública y Accesibilidad a la Información</t>
  </si>
  <si>
    <t>1 capacitación</t>
  </si>
  <si>
    <t>Numero de capacitaciones y publicación de los tips</t>
  </si>
  <si>
    <t>3.6</t>
  </si>
  <si>
    <t>Diseño y envio de piezas que informen a los funcionarios de la UAEOS sobre ley 1712 ley de transparencia y acceso a la información Pública y Accesibilidad a la Información</t>
  </si>
  <si>
    <t xml:space="preserve"> 6 tips en la intranet o enviados por correo electronico</t>
  </si>
  <si>
    <t>Grupo de Comunicaciones y Prensa
 Grupo de Tecnologías de la Información</t>
  </si>
  <si>
    <t>3.7</t>
  </si>
  <si>
    <t>Actualizar el reporte de gestión del trámite de acreditación en el SUIT</t>
  </si>
  <si>
    <t xml:space="preserve">Grupo de Educación e investigación </t>
  </si>
  <si>
    <t>3.8</t>
  </si>
  <si>
    <t>Criterio Diferencial de Accesibilidad</t>
  </si>
  <si>
    <t xml:space="preserve"> Grupo de Tecnologías de la Información
Grupo de Comunicaciones y Prensa 
</t>
  </si>
  <si>
    <t>Diseñar la estrategia para la  Adecuar los canales de comunicación electrónicos en el portal institucional para disminuir las brechas de accesibilidad web que permita facilitar el acceso a la población en situación de discapacidad, de acuerdo con el diagnostico realizado / (lengua de señas, subtitulos, traducción a lenguas nativas)</t>
  </si>
  <si>
    <t>Número de reportes realizados</t>
  </si>
  <si>
    <t xml:space="preserve">Grupo de Tecnologías de la Información
Grupo de Comunicaciones y Prensa
Dirección de Desarrollo
</t>
  </si>
  <si>
    <t>30/08/2023
20/12/2023</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</si>
  <si>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</si>
  <si>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</si>
  <si>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</si>
  <si>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Julio 30 de 2023</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</si>
  <si>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</si>
  <si>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</si>
  <si>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</si>
  <si>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</si>
  <si>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</si>
  <si>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 xml:space="preserve">Dirección de Investigación y Planeación 
Subdirección </t>
  </si>
  <si>
    <t>Abril 30 de 2023
Agosto 30 de 2023
Diciembre 31 de 203</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</si>
  <si>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</si>
  <si>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</si>
  <si>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</si>
  <si>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2023</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</si>
  <si>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</si>
  <si>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</si>
  <si>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</si>
  <si>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</si>
  <si>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</si>
  <si>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</si>
  <si>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</si>
  <si>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</si>
  <si>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</si>
  <si>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</si>
  <si>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</si>
  <si>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</si>
  <si>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</si>
  <si>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</si>
  <si>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</si>
  <si>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</si>
  <si>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</si>
  <si>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</si>
  <si>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</si>
  <si>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</si>
  <si>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 xml:space="preserve">Dirección de Investigación y Planeación
Grupo de Comunicaciones y Prensa
Grupo de Planeación y Estadística </t>
  </si>
  <si>
    <t>Grupo de Planeación y Estadsitcia</t>
  </si>
  <si>
    <t>Grupo de Planeación y Estadistica</t>
  </si>
  <si>
    <t xml:space="preserve">Oficina Asesora Juridica
Grupo de Gestión Humana
Grupo de Planeación y Estadsitica </t>
  </si>
  <si>
    <t xml:space="preserve">Sundiector Nacional 
Directora Tecnica de Investigación y Planeación </t>
  </si>
  <si>
    <t>Jefe Oficina Asesora Juridica 
Coordinadores
Profesional Oficina Asesora Juridic</t>
  </si>
  <si>
    <t>Jefe Oficina Asesora Juridica 
Coordinadores</t>
  </si>
  <si>
    <t>Grupo de Comunicaciones y Prensa
Grupo de Gestión Humana</t>
  </si>
  <si>
    <t>Grupo de Gestión  de Humana</t>
  </si>
  <si>
    <t xml:space="preserve">Jefe Oficina de Control Interno </t>
  </si>
  <si>
    <t xml:space="preserve">TOTAL ALCANZADO </t>
  </si>
  <si>
    <t>TOTAL ALCANZADO</t>
  </si>
  <si>
    <t xml:space="preserve">PORCENTAJE DE CUMPLIMIENTO </t>
  </si>
  <si>
    <t>DESCRIPCION AVANCE PRIMER  CUATRIMESTRE</t>
  </si>
  <si>
    <t>DESCRIPCION AVANCE SEGUNDO CUATRIMESTRE</t>
  </si>
  <si>
    <t>DESCRIPCION AVANCE TERCER  CUATRIMESTRE</t>
  </si>
  <si>
    <t>DESCRIPCION AVANCE PRIMER CUATRIMESTRE</t>
  </si>
  <si>
    <t>DESCRIPCION AVANCE TERCER CUATRIMESTRE</t>
  </si>
  <si>
    <t xml:space="preserve">Diseñar piezas comunicativas para informar a la ciudadanía a través de redes sociales, sobre satisfacción ciudadana con los servicios de la UAEOS. </t>
  </si>
  <si>
    <t xml:space="preserve">2 piezas de satisfacción </t>
  </si>
  <si>
    <t>15/02/2023
15/07/2023</t>
  </si>
  <si>
    <t>Elaborar y publicar piezas divulgativas para redes sociales y página web institucional sobre  la gestión y  resultados  de la planeación estratégica de la entidad, con temas de interés identificados con la ciudadanía.</t>
  </si>
  <si>
    <t>Realizar la  audiencia publica garantizando la participación de la ciudadanía en todo el proceso.</t>
  </si>
  <si>
    <t>100% de información, relacionada con la gestión de peticiones y trámite, remitida al grupo de planeación</t>
  </si>
  <si>
    <t>15/04/2023
15/07/2023
15/010/2023</t>
  </si>
  <si>
    <t>3 Informes de peticiones , quejas y reclamos</t>
  </si>
  <si>
    <t>Proceso:</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</si>
  <si>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</si>
  <si>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</si>
  <si>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</si>
  <si>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</si>
  <si>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</si>
  <si>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</si>
  <si>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</si>
  <si>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</si>
  <si>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</si>
  <si>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</si>
  <si>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</si>
  <si>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</si>
  <si>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</si>
  <si>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</si>
  <si>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</si>
  <si>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</si>
  <si>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</si>
  <si>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</si>
  <si>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</si>
  <si>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</si>
  <si>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</si>
  <si>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</si>
  <si>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</si>
  <si>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</si>
  <si>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</si>
  <si>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</si>
  <si>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</si>
  <si>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</si>
  <si>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</si>
  <si>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</si>
  <si>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</si>
  <si>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</si>
  <si>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</si>
  <si>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</si>
  <si>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</si>
  <si>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</si>
  <si>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</si>
  <si>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</si>
  <si>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</si>
  <si>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</si>
  <si>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 01</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</si>
  <si>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</si>
  <si>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</si>
  <si>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</si>
  <si>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</si>
  <si>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</si>
  <si>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</si>
  <si>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</si>
  <si>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</si>
  <si>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</si>
  <si>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</si>
  <si>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</si>
  <si>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</si>
  <si>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</si>
  <si>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</si>
  <si>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</si>
  <si>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</si>
  <si>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</si>
  <si>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</si>
  <si>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2023</t>
  </si>
  <si>
    <t>Junio 30
Diciembre 31</t>
  </si>
  <si>
    <t>PDE 02</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</si>
  <si>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</si>
  <si>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</si>
  <si>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</si>
  <si>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</si>
  <si>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</si>
  <si>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</si>
  <si>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</si>
  <si>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</si>
  <si>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Líderes de Procesos (1ra. Y 2da. Línea de defensa)
Profesional Especializado Grado 17 Grupo de Planeación y Estadística</t>
  </si>
  <si>
    <t>CFO 01</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</si>
  <si>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</si>
  <si>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</si>
  <si>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</si>
  <si>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</si>
  <si>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</si>
  <si>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</si>
  <si>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</si>
  <si>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</si>
  <si>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</si>
  <si>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</si>
  <si>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</si>
  <si>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Enero 1 de 2022</t>
  </si>
  <si>
    <t>CFO 02</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</si>
  <si>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</si>
  <si>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</si>
  <si>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</si>
  <si>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</si>
  <si>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</si>
  <si>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</si>
  <si>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CFO 03</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</si>
  <si>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</si>
  <si>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</si>
  <si>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</si>
  <si>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</si>
  <si>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</si>
  <si>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</si>
  <si>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</si>
  <si>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</si>
  <si>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 01</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</si>
  <si>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</si>
  <si>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</si>
  <si>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</si>
  <si>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</si>
  <si>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</si>
  <si>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Profesional Especializado Grupo de Planeación y Estadística
Coordinador Grupo de Planeación y Estadística</t>
  </si>
  <si>
    <t>Realizar seguimiento a la ejecución de los proyectos de inversión, estableciéndose el grado de avance físico, financiero y de gestión, realizar informes mensuales de  ejecución presupuestal.</t>
  </si>
  <si>
    <t>Verificar la información de ejecución de los proyectos de inversión registrada en el SPI,  para establecer alertas en caso de presentar inconsistencias en la información reportada mensualmente.</t>
  </si>
  <si>
    <t>GSM 01</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</si>
  <si>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</si>
  <si>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</si>
  <si>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</si>
  <si>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</si>
  <si>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Actualizar el Plan Estadístico Institucional, las fichas de operaciones estadísticas y las herramientas de recolección</t>
  </si>
  <si>
    <t>Coordinación Grupo de Planeación y Estadística.
Profesional Especializado</t>
  </si>
  <si>
    <t>Verificar consistencia de la información para su procesamiento.</t>
  </si>
  <si>
    <t>Bajo</t>
  </si>
  <si>
    <t>Realizar reportes de las operaciones estadísticas conforme a su periodicidad, verificando los criterios de calidad estadística.</t>
  </si>
  <si>
    <t>GSM 02</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</si>
  <si>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</si>
  <si>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</si>
  <si>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</si>
  <si>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</si>
  <si>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Restringir acceso a la información y a las bases de datos de operaciones estadísticas a personal no autorizado.</t>
  </si>
  <si>
    <t>Acceso a la información de las bases de datos catalogadas como sensibles de las operaciones estadísticas, únicamente al personal autorizado: al Coordinador del Grupo de Planeación y Estadístico y al contratista encargado del procesamiento de las bases de datos estadisticos.</t>
  </si>
  <si>
    <t>Coordinador Grupo de Planeación y Estadística</t>
  </si>
  <si>
    <t>GES 01</t>
  </si>
  <si>
    <t>Posibilidad de pérdida económica y  reputacional</t>
  </si>
  <si>
    <t>Investigaciones que no se articulan a las líneas de investigación institucionales.</t>
  </si>
  <si>
    <r>
      <rPr>
        <sz val="11"/>
        <color rgb="FFFF0000"/>
        <rFont val="Arial Narrow"/>
        <family val="2"/>
      </rPr>
      <t>Debido</t>
    </r>
    <r>
      <rPr>
        <sz val="11"/>
        <color theme="1"/>
        <rFont val="Arial Narrow"/>
        <family val="2"/>
      </rPr>
      <t xml:space="preserve"> a desarrollos investigativos aislados de la línea estratégica definida.</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</si>
  <si>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aislados de la línea estratégica definida.</t>
    </r>
  </si>
  <si>
    <t>Leve</t>
  </si>
  <si>
    <t>Verificar que los ante proyectos de investigación  se articulen  a las líneas de investigación aprobadas por la UAEOS.</t>
  </si>
  <si>
    <t>Mejorar el procedimiento de investigación incluyendo el visto bueno del grupo de educación e investigación en el anteproyecto de investigación, y socializarlo</t>
  </si>
  <si>
    <t>Coordinación y Porfesional designado
Grupo de Educación e Investigación</t>
  </si>
  <si>
    <t>GES 02</t>
  </si>
  <si>
    <t>Posibilidad de pérdida reputacional y pérdida económica</t>
  </si>
  <si>
    <t>Tráfico de influencias y favoritismos entre el facilitador y los participantes de procesos formativos.</t>
  </si>
  <si>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</si>
  <si>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</si>
  <si>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</si>
  <si>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Verificar el cumplimiento de requisito en la expedición de los certificados y/o constancias mediante la aplicación de procedimiento.</t>
  </si>
  <si>
    <t>Verificar la información que suministra el funcionario que adelantó la formación, la relación de  las personas y que éstas hayan registrado su participación y/o firma en la evidencia de listado de asistencia, a través de muestra minima del 10% en cada solicitud de certificados</t>
  </si>
  <si>
    <t>Profesional designado  
Grupo de Educación e Investigación</t>
  </si>
  <si>
    <t>GES 03</t>
  </si>
  <si>
    <t>Se desarrollen procesos de formación y/o capacitación a criterio de cada profesional de la UAEOS</t>
  </si>
  <si>
    <r>
      <rPr>
        <sz val="11"/>
        <color rgb="FFFF0000"/>
        <rFont val="Arial Narrow"/>
        <family val="2"/>
      </rPr>
      <t>Debido</t>
    </r>
    <r>
      <rPr>
        <sz val="11"/>
        <color theme="1"/>
        <rFont val="Arial Narrow"/>
        <family val="2"/>
      </rPr>
      <t xml:space="preserve"> a que no existen acuerdos mínimos para diseños curriculares de diversos programas educativos.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</si>
  <si>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que no existen acuerdos mínimos para diseños curriculares de diversos programas educativos.</t>
    </r>
  </si>
  <si>
    <t>Diseñar el procedimiento de programas de formación y/o capacitación como parte del proceso de gestión de la educación solidaria</t>
  </si>
  <si>
    <t>Incluir dentro del procedimiento  de programas de formación y/o capacitación el visto bueno del grupo de educación e investigación en el diseño curricular</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</si>
  <si>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</si>
  <si>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</si>
  <si>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</si>
  <si>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</si>
  <si>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</si>
  <si>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Menor</t>
  </si>
  <si>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</si>
  <si>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</si>
  <si>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</si>
  <si>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</si>
  <si>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</si>
  <si>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</si>
  <si>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</si>
  <si>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</si>
  <si>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</si>
  <si>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</si>
  <si>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</si>
  <si>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GH 01</t>
  </si>
  <si>
    <r>
      <rPr>
        <sz val="11"/>
        <color rgb="FFFF0000"/>
        <rFont val="Arial Narrow"/>
        <family val="2"/>
      </rPr>
      <t>Posibilidad</t>
    </r>
    <r>
      <rPr>
        <sz val="11"/>
        <color theme="1"/>
        <rFont val="Arial Narrow"/>
        <family val="2"/>
      </rPr>
      <t xml:space="preserve"> de pérdida reputacional y económica</t>
    </r>
  </si>
  <si>
    <t>Por sanciones por parte de los entes de control e insatisfacción de los funcionarios de la entidad</t>
  </si>
  <si>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</si>
  <si>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y economica,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</si>
  <si>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 xml:space="preserve">Verificar por parte del profesional  responsable  la documentación presentada por el aspirante  frente a los requisitos establecidos el Manual especifico de Funciones y Competencias de la entidad, para posteriormente ser validado y aprobado por el Coordinador del área de gestión Humana. </t>
  </si>
  <si>
    <t>Verificar la documentación en la plataforma de SIGEP II y cumplimiento de la normatividad vigente.</t>
  </si>
  <si>
    <t>Profesional Universitario Grupo de Gestión Humana
Coordinador Grupo de Gestión Humana
Subdirector Nacional</t>
  </si>
  <si>
    <t>30 de junio de 2023
31 de diciembre de 2.023</t>
  </si>
  <si>
    <t>GH 02</t>
  </si>
  <si>
    <r>
      <rPr>
        <sz val="11"/>
        <color rgb="FFFF0000"/>
        <rFont val="Arial Narrow"/>
        <family val="2"/>
      </rPr>
      <t>Posibilidad</t>
    </r>
    <r>
      <rPr>
        <sz val="11"/>
        <color theme="1"/>
        <rFont val="Arial Narrow"/>
        <family val="2"/>
      </rPr>
      <t xml:space="preserve"> de incurrir en perdida económica</t>
    </r>
  </si>
  <si>
    <t xml:space="preserve">Por sanciones por entes de control o demandas por pagos inadecuados en la nomina </t>
  </si>
  <si>
    <r>
      <rPr>
        <sz val="10"/>
        <color rgb="FFFF0000"/>
        <rFont val="Arial Narrow"/>
        <family val="2"/>
      </rPr>
      <t>Debido</t>
    </r>
    <r>
      <rPr>
        <sz val="10"/>
        <color theme="1"/>
        <rFont val="Arial Narrow"/>
        <family val="2"/>
      </rPr>
      <t xml:space="preserve"> la falta de actualización y soporte técnico del aplicativo de nómina NOVASOFT este presena inconsistencias en los reportes.
 </t>
    </r>
  </si>
  <si>
    <r>
      <rPr>
        <sz val="10"/>
        <color rgb="FFFF0000"/>
        <rFont val="Arial Narrow"/>
        <family val="2"/>
      </rPr>
      <t>Posibilidad</t>
    </r>
    <r>
      <rPr>
        <sz val="10"/>
        <color theme="1"/>
        <rFont val="Arial Narrow"/>
        <family val="2"/>
      </rPr>
      <t xml:space="preserve"> de incurrir en perdida económica debido a  la falta de actualización y soporte técnico del aplicativo de nómina de NOVASOFT.</t>
    </r>
  </si>
  <si>
    <t>Relaciones Laborales</t>
  </si>
  <si>
    <t>Realizar la contratación de la actualización y soporte técnico del aplicativo de nómina NOVASOFT para cada vigenica.</t>
  </si>
  <si>
    <t>Verificar la contratación anual de la actualización y soporte técnico del aplicativo de nómina NOVASOFT de conformidad con el Plan anual de Adquisiciones.</t>
  </si>
  <si>
    <t>GH 03</t>
  </si>
  <si>
    <r>
      <rPr>
        <sz val="11"/>
        <color rgb="FFFF0000"/>
        <rFont val="Arial Narrow"/>
        <family val="2"/>
      </rPr>
      <t>Posibilidad</t>
    </r>
    <r>
      <rPr>
        <sz val="11"/>
        <color theme="1"/>
        <rFont val="Arial Narrow"/>
        <family val="2"/>
      </rPr>
      <t xml:space="preserve"> de perdida reputacional</t>
    </r>
  </si>
  <si>
    <t>Por modificación de los criterios de los estandares mínimos en Segurida de Salud en el Trabajo.</t>
  </si>
  <si>
    <r>
      <rPr>
        <sz val="10"/>
        <color rgb="FFFF0000"/>
        <rFont val="Arial Narrow"/>
        <family val="2"/>
      </rPr>
      <t xml:space="preserve">Debido </t>
    </r>
    <r>
      <rPr>
        <sz val="10"/>
        <color theme="1"/>
        <rFont val="Arial Narrow"/>
        <family val="2"/>
      </rPr>
      <t>a modificación de los criterios de los estándares mínimos en Seguridad y Salud en el Trabajo.</t>
    </r>
  </si>
  <si>
    <r>
      <rPr>
        <sz val="10"/>
        <color rgb="FFFF0000"/>
        <rFont val="Arial Narrow"/>
        <family val="2"/>
      </rPr>
      <t>Posibilidad</t>
    </r>
    <r>
      <rPr>
        <sz val="10"/>
        <color theme="1"/>
        <rFont val="Arial Narrow"/>
        <family val="2"/>
      </rPr>
      <t xml:space="preserve"> de incurrir en perdida reputacional, </t>
    </r>
    <r>
      <rPr>
        <sz val="10"/>
        <color rgb="FFFF0000"/>
        <rFont val="Arial Narrow"/>
        <family val="2"/>
      </rPr>
      <t>debido</t>
    </r>
    <r>
      <rPr>
        <sz val="10"/>
        <color theme="1"/>
        <rFont val="Arial Narrow"/>
        <family val="2"/>
      </rPr>
      <t xml:space="preserve"> a modificación de los criterios de los estándares mínimos en Seguridad y Salud en el Trabajo.</t>
    </r>
  </si>
  <si>
    <t>Conflicto de Interés</t>
  </si>
  <si>
    <t>Verificar el cumplimiento de cada item de los estándares mínimos en Seguridad y Salud en el Trabajo.</t>
  </si>
  <si>
    <t>Realizar la evaluación de los estándares mínimos de Seguridad y Salud en el Trabajo.</t>
  </si>
  <si>
    <t>Grupo de Gestión Humana
Coordinador Grupo de Gestión Humana</t>
  </si>
  <si>
    <t>GH 04</t>
  </si>
  <si>
    <r>
      <rPr>
        <sz val="11"/>
        <color rgb="FFFF0000"/>
        <rFont val="Arial Narrow"/>
        <family val="2"/>
      </rPr>
      <t>Posibilidad</t>
    </r>
    <r>
      <rPr>
        <sz val="11"/>
        <color theme="1"/>
        <rFont val="Arial Narrow"/>
        <family val="2"/>
      </rPr>
      <t xml:space="preserve"> de  perdida reputacional y económica</t>
    </r>
  </si>
  <si>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</si>
  <si>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</si>
  <si>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</si>
  <si>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Cargar la información de tiempos laborados y salarios en la plataforma CETIL, previa verificación y validación de la información en las Historia Laborales de los exfuncionarios y funcionarios de la Entidad.</t>
  </si>
  <si>
    <t>Revisar Historias laborales para validación y cargue de la información en el aplicativo CETIL, para su revisión y firma del Coordinador Grupo de Gestión Humana.</t>
  </si>
  <si>
    <t>Coordinador Grupo de Gestión Humana.</t>
  </si>
  <si>
    <t>GH 05</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</si>
  <si>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</si>
  <si>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</si>
  <si>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</si>
  <si>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Cargar la información en el SIIF, verificar y aprobar las solicitudes de tiquetes aéreos y viáticos de comisión de servicios de los funcionarios públicos.</t>
  </si>
  <si>
    <t>Verificar cumplimiento cronograma remitido por el área correspondiente, aprobación por la Dirección Nacional</t>
  </si>
  <si>
    <t>Grupo de Gestión Humana
Subdirección Nacional
Grupo de Gestión Financiera</t>
  </si>
  <si>
    <t>CPR 01</t>
  </si>
  <si>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</si>
  <si>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</si>
  <si>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</si>
  <si>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</si>
  <si>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Posibilidad de incurrir en perdida reputacional</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</si>
  <si>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</si>
  <si>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</si>
  <si>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</si>
  <si>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Correctivo</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</si>
  <si>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</si>
  <si>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</si>
  <si>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</si>
  <si>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</si>
  <si>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</si>
  <si>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</si>
  <si>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Verificar cantidad y descripción de bienes contra factura, hoja de inventarios individual y diligenciamiento de los registros correspondientes de inventarios. Por parte del profesional Especializado responsable de Inventarios
</t>
  </si>
  <si>
    <t>Realizar toma física de inventarios de todos los bienes de la Entidad y presentar informe pormenorizado por funcionario (inventarios individuales) y por dependencia.</t>
  </si>
  <si>
    <t>Profesional Especializado Grupo de Gestión Administrativa</t>
  </si>
  <si>
    <t>GAD 02</t>
  </si>
  <si>
    <t>Posibilidad de incurrir en perdida económica</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</si>
  <si>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</si>
  <si>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</si>
  <si>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</si>
  <si>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</si>
  <si>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</si>
  <si>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</si>
  <si>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</si>
  <si>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</si>
  <si>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</si>
  <si>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Socializar Plan Institucional de Gestión Ambiental - PIGA, su desarrollo y seguimiento a las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</si>
  <si>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</si>
  <si>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</si>
  <si>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</si>
  <si>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</si>
  <si>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</si>
  <si>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</si>
  <si>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</si>
  <si>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</si>
  <si>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</si>
  <si>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</si>
  <si>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</si>
  <si>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</si>
  <si>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</si>
  <si>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</si>
  <si>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Aplicar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</si>
  <si>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</si>
  <si>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</si>
  <si>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</si>
  <si>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</si>
  <si>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</si>
  <si>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</si>
  <si>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</si>
  <si>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</si>
  <si>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</si>
  <si>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Elaborar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</si>
  <si>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</si>
  <si>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</si>
  <si>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</si>
  <si>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certifcación errónea de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</si>
  <si>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certifcar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</si>
  <si>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</si>
  <si>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Asesorar por parte de la Coordinación Financiera, el técnico y el auxiliar administrativo del Grupo de Gestión Financiera, con base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</si>
  <si>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</si>
  <si>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</si>
  <si>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Brindar asesoría por parte del Coordinador, contratista con funciones de contador, técnico,  auxiliar administrativo del Grupo de Gestión Financiera, para la definición de los rubros y usos presupuestales para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</si>
  <si>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</si>
  <si>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</si>
  <si>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</si>
  <si>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</si>
  <si>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</si>
  <si>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</si>
  <si>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</si>
  <si>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</si>
  <si>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</si>
  <si>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</si>
  <si>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</si>
  <si>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</si>
  <si>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</si>
  <si>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</si>
  <si>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</si>
  <si>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</si>
  <si>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</si>
  <si>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</si>
  <si>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</si>
  <si>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</si>
  <si>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</si>
  <si>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</si>
  <si>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GFI 05</t>
  </si>
  <si>
    <t>Fallas en el sistema de pagos de las plataformas virtuales.</t>
  </si>
  <si>
    <r>
      <rPr>
        <sz val="11"/>
        <color rgb="FFFF0000"/>
        <rFont val="Arial Narrow"/>
        <family val="2"/>
      </rPr>
      <t>Debido</t>
    </r>
    <r>
      <rPr>
        <sz val="11"/>
        <color theme="1"/>
        <rFont val="Arial Narrow"/>
        <family val="2"/>
      </rPr>
      <t xml:space="preserve"> a realizar doble pago.</t>
    </r>
  </si>
  <si>
    <r>
      <rPr>
        <sz val="11"/>
        <color rgb="FFFF0000"/>
        <rFont val="Arial Narrow"/>
        <family val="2"/>
      </rPr>
      <t>Posibilidad</t>
    </r>
    <r>
      <rPr>
        <sz val="11"/>
        <color theme="1"/>
        <rFont val="Arial Narrow"/>
        <family val="2"/>
      </rPr>
      <t xml:space="preserve"> de perdida económica y reputacional </t>
    </r>
    <r>
      <rPr>
        <sz val="11"/>
        <color rgb="FFFF0000"/>
        <rFont val="Arial Narrow"/>
        <family val="2"/>
      </rPr>
      <t>debido</t>
    </r>
    <r>
      <rPr>
        <sz val="11"/>
        <color theme="1"/>
        <rFont val="Arial Narrow"/>
        <family val="2"/>
      </rPr>
      <t xml:space="preserve"> a realizar doble pago.</t>
    </r>
  </si>
  <si>
    <t>Revisar saldos cuentas bancos</t>
  </si>
  <si>
    <t>Verificar los saldos cuenta bancaria cada vez que se realice un pago</t>
  </si>
  <si>
    <t>Mayo 1 de 2023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</si>
  <si>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</si>
  <si>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</si>
  <si>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</si>
  <si>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</si>
  <si>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</si>
  <si>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Planear (establecer prioridades y necesidades de recursos) los recursos presupuestales necesarios para adelantar las actividades de contratación.</t>
  </si>
  <si>
    <t xml:space="preserve">Realizar seguimiento  a los procesos de contratación del Grupo TICS conforme al Plan Anual de Adquisiciones </t>
  </si>
  <si>
    <t>Coordinador Grupo de Tecnologías de la Información</t>
  </si>
  <si>
    <t>GIN 02</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</si>
  <si>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</si>
  <si>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</si>
  <si>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</si>
  <si>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Plan/Programación de mantenimiento de software y hardware</t>
  </si>
  <si>
    <t>Ejecutar plan/Programa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</si>
  <si>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</si>
  <si>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</si>
  <si>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</si>
  <si>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</si>
  <si>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</si>
  <si>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</si>
  <si>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</si>
  <si>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r>
      <rPr>
        <sz val="11"/>
        <rFont val="Calibri"/>
        <family val="2"/>
        <scheme val="minor"/>
      </rPr>
      <t xml:space="preserve">Realizar jornadas de verificación de software no autorizado dentro de las actividades programadas de mantenimiento preventivo y correctivo.
Realizar actualización y seguimiento al Mapa de Riesgos de Seguridad Digital. </t>
    </r>
    <r>
      <rPr>
        <u/>
        <sz val="11"/>
        <color theme="10"/>
        <rFont val="Calibri"/>
        <family val="2"/>
        <scheme val="minor"/>
      </rPr>
      <t xml:space="preserve">
'MAPA RIESGOS SEGURIDAD'</t>
    </r>
    <r>
      <rPr>
        <sz val="11"/>
        <color theme="10"/>
        <rFont val="Calibri"/>
        <family val="2"/>
        <scheme val="minor"/>
      </rPr>
      <t xml:space="preserve">
</t>
    </r>
  </si>
  <si>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</si>
  <si>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</si>
  <si>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</si>
  <si>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</si>
  <si>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</si>
  <si>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Actualizar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</si>
  <si>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</si>
  <si>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</si>
  <si>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</si>
  <si>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</si>
  <si>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</si>
  <si>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</si>
  <si>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</si>
  <si>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</si>
  <si>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</si>
  <si>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</si>
  <si>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</si>
  <si>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</si>
  <si>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</si>
  <si>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</si>
  <si>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</si>
  <si>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</si>
  <si>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</si>
  <si>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</si>
  <si>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</si>
  <si>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</si>
  <si>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</si>
  <si>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</si>
  <si>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</si>
  <si>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</si>
  <si>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</si>
  <si>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</si>
  <si>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</si>
  <si>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</si>
  <si>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</si>
  <si>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</si>
  <si>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</si>
  <si>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</si>
  <si>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Vaildar y verificar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</si>
  <si>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</si>
  <si>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</si>
  <si>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</si>
  <si>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</si>
  <si>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</si>
  <si>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Designar apoderados judiciales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</si>
  <si>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</si>
  <si>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</si>
  <si>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</si>
  <si>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</si>
  <si>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</si>
  <si>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Resolver las PQRDS dentro de los terminos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</si>
  <si>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</si>
  <si>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</si>
  <si>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</si>
  <si>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</si>
  <si>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</si>
  <si>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</si>
  <si>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</si>
  <si>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rPr>
        <sz val="10"/>
        <color rgb="FFFF0000"/>
        <rFont val="Arial Narrow"/>
        <family val="2"/>
      </rP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</si>
  <si>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</si>
  <si>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</si>
  <si>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Verificar que el procedimiento de Producto y Servicio no conforme describa las caracteristicas y criterios establecidos para la conformidad de los productos o servicios de la Unidad, y socializar a los lideres dicha información.</t>
  </si>
  <si>
    <t xml:space="preserve">Profesional Especializado Grado 17 Grupo de Planeación y Estadística. </t>
  </si>
  <si>
    <t>El Director Técnico del área donde se lleva a cavo la prestación del producto o servicio respectivo, validará el cumplimiento de los requisitos, características y criterios establecidos para la conformidad de los productos o servicios de la Unidad.</t>
  </si>
  <si>
    <t>Revisar y gestionar la identificación de producto o servicio no conforme reportada porlos líderes de Proceso, de acuerdo con el Procedimiento de producto o Servicio no Conforme.</t>
  </si>
  <si>
    <t>Profesional Especializado Grado 17 Grupo de Planeación y Estadística. 
Coordinador Grupo de Planeación y Estadística.</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</si>
  <si>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</si>
  <si>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</si>
  <si>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</si>
  <si>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</si>
  <si>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</si>
  <si>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</si>
  <si>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</si>
  <si>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</si>
  <si>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</si>
  <si>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</si>
  <si>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</si>
  <si>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</si>
  <si>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</si>
  <si>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 xml:space="preserve">Director de Investigación y Planeación
Coordinador Grupo de Planeación y Estadística.
Profesional Especializado Grado 17 Grupo de Planeación y Estadística. </t>
  </si>
  <si>
    <t>GCE 01</t>
  </si>
  <si>
    <r>
      <rPr>
        <sz val="10"/>
        <color rgb="FFFF0000"/>
        <rFont val="Arial Narrow"/>
        <family val="2"/>
      </rPr>
      <t>Posibilidad</t>
    </r>
    <r>
      <rPr>
        <sz val="10"/>
        <color theme="1"/>
        <rFont val="Arial Narrow"/>
        <family val="2"/>
      </rPr>
      <t xml:space="preserve"> de pérdida reputacional</t>
    </r>
  </si>
  <si>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</si>
  <si>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</si>
  <si>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</si>
  <si>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</si>
  <si>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</si>
  <si>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</si>
  <si>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r>
      <rPr>
        <sz val="10"/>
        <color rgb="FFFF0000"/>
        <rFont val="Arial Narrow"/>
        <family val="2"/>
      </rPr>
      <t>Posibilidad</t>
    </r>
    <r>
      <rPr>
        <sz val="10"/>
        <color theme="1"/>
        <rFont val="Arial Narrow"/>
        <family val="2"/>
      </rPr>
      <t xml:space="preserve"> de perdida reputacional</t>
    </r>
  </si>
  <si>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</si>
  <si>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</si>
  <si>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</si>
  <si>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</si>
  <si>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</si>
  <si>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</si>
  <si>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r>
      <rPr>
        <sz val="10"/>
        <color rgb="FFFF0000"/>
        <rFont val="Arial Narrow"/>
        <family val="2"/>
      </rPr>
      <t>Posibilidad</t>
    </r>
    <r>
      <rPr>
        <sz val="10"/>
        <color theme="1"/>
        <rFont val="Arial Narrow"/>
        <family val="2"/>
      </rPr>
      <t xml:space="preserve"> de incurrir en perdida económica y reputacional</t>
    </r>
  </si>
  <si>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</si>
  <si>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</si>
  <si>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</si>
  <si>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</si>
  <si>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</si>
  <si>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</si>
  <si>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</si>
  <si>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</si>
  <si>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</si>
  <si>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</si>
  <si>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</si>
  <si>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</si>
  <si>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</si>
  <si>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</si>
  <si>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Mapa riesgos de seguridad digital 2022</t>
  </si>
  <si>
    <t>Gestión Informática</t>
  </si>
  <si>
    <t>Gestionar la operación informática que garantice la disponibilidad y confiabilidad de los servicios y productos TICS, así́ como asegurar la infraestructura tecnológica, en el marco de la normatividad vigente, garantizando la seguridad de los activos de información de cada uno de los procesos de la Unidad Administrativa Especial de Organizaciones Solidarias.</t>
  </si>
  <si>
    <t>Gestión y administración de la infraestructura de T.I</t>
  </si>
  <si>
    <t>Riesgo</t>
  </si>
  <si>
    <t>Activo</t>
  </si>
  <si>
    <t>Amenaza</t>
  </si>
  <si>
    <t>Vulnerabilidades</t>
  </si>
  <si>
    <t>Actividad de Control</t>
  </si>
  <si>
    <t xml:space="preserve">Probabilidad Residual </t>
  </si>
  <si>
    <t xml:space="preserve">Impacto Residual </t>
  </si>
  <si>
    <t>Descripción de actividades Plan de Acción</t>
  </si>
  <si>
    <t>Pérdida de la Disponibilidad y Confidencialidad</t>
  </si>
  <si>
    <t>DNS
Servidores de red
Firewall
Red TCP/IP</t>
  </si>
  <si>
    <t>Seguridad Digital</t>
  </si>
  <si>
    <t xml:space="preserve">Acceso a la red o a los sistemas de información por personas no autorizadas
</t>
  </si>
  <si>
    <t>Desactualización o daño del Firewall</t>
  </si>
  <si>
    <t>A.12.6.1</t>
  </si>
  <si>
    <t xml:space="preserve">Gestión de las vulnerabilidades técnicas
</t>
  </si>
  <si>
    <t>El profesional especializado del Grupo TIC realiza revisiones periódicas sobre el Firewall para verificar su estado, además de indicadores que alerten sobre fallos o irregularidades con desempeño del equipo.
Se cuenta con un contrato de actualizaciones de las definiciones de seguridad del firewall para la vigencia.
En caso de daño del equipo se cuenta con firewall de soporte para reemplazar en caso de daño del firewall principal.</t>
  </si>
  <si>
    <t>Realizar seguimiento y monitorio mensual al Firewall</t>
  </si>
  <si>
    <t>Conexiones remotas no seguras</t>
  </si>
  <si>
    <t>A.5.1.1</t>
  </si>
  <si>
    <t>Políticas para la seguridad de la información</t>
  </si>
  <si>
    <t>La política de seguridad y privacidad de la información prohíbe la instalación y uso de herramientas de acceso remoto a la red de la entidad, para ello se prohíbe la instalación de estas herramientas en los equipos institucionales, adicionalmente se establece regla en el firewall de la entidad para bloquear el acceso a estos programas y se realiza revisión semestral del cumplimiento de la política en donde se validad el no uso de los programas de conexión remota, se permite únicamente la conexión remota a través de una conexión VPN</t>
  </si>
  <si>
    <t xml:space="preserve">* Realizar jornadas de verificación de software no autorizado dentro de las actividades programadas de mantenimiento preventivo y correctivo
* Realizar jornadas de verificación de software no autorizado dentro de las actividades y solicitudes de soporte diarias de los ingenieros del grupo Tics. </t>
  </si>
  <si>
    <t>Grupo TICS
Supervisor del Contrato de Mantenimiento</t>
  </si>
  <si>
    <t>A.9.1.1</t>
  </si>
  <si>
    <t>Política de control de acceso</t>
  </si>
  <si>
    <t>Sin registro</t>
  </si>
  <si>
    <t>El control de acceso al centro de computo y a los servidores físicos y virtuales de la entidad esta restringido y únicamente los funcionarios autorizados pueden ingresar a ellos, ya sea en físico o vía remota, esto se encuentra definido en la política de seguridad de la información a la cual se hace seguimiento a través del formato Seguimiento Política de Seguridad  y Privacidad de la Información para validar su cumplimiento</t>
  </si>
  <si>
    <t xml:space="preserve">* Seguimiento Política de Seguridad  y Privacidad de la Información
* Administración del Control de Acceso por el aplicativo Biométrico </t>
  </si>
  <si>
    <t xml:space="preserve">Semestral </t>
  </si>
  <si>
    <t>Contraseñas predeterminadas no modificadas</t>
  </si>
  <si>
    <t>A.9.4.3</t>
  </si>
  <si>
    <t xml:space="preserve">Sistema de gestión de contraseñas
</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</si>
  <si>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cosntraseñas, pero los demás sistemas de información internos no cuentan con una programación que obligue a los funcionarios a realizar este cambio periódico por lo que se debe recordar a los administradores de las aplicaciones el cambio periódico de contraseñas</t>
  </si>
  <si>
    <t xml:space="preserve">* Realizar jornadas de actualización de permisos de acceso a los roles de administrador, Semestral; registrando los mismos en el formato "Dispositivos por IP". 
 </t>
  </si>
  <si>
    <t>Mantenimiento inadecuado</t>
  </si>
  <si>
    <t>A.11.2.4</t>
  </si>
  <si>
    <t>Mantenimiento de Equipos</t>
  </si>
  <si>
    <t>El Grupo TICS define anualmente el plan de mantenimiento preventivo y correctivo de la infraestructura tecnológica, adicional se realiza el contrato para realizar mantenimiento a equipos y demás elementos de la infraestructura, para ello el profesional a cargo de la supervisión del contrato realiza seguimiento y supervisión a las actividades de mantenimiento realizadas por el contratista, además de la revisión y validación de los informes de seguimiento a la ejecución del contrato, por otra parte se realiza seguimiento a las actividades contempladas en el plan de mantenimiento preventivo y correctivo.</t>
  </si>
  <si>
    <t xml:space="preserve">* Ejecución al Plan de Mantenimiento preventivo y Correctivo 
* Realizar seguimiento  a los procesos de contratación de Mantenimiento preventivo y correctivo </t>
  </si>
  <si>
    <t>Coordinador Grupo de Tecnologías de la Información y Supervisor Asignado</t>
  </si>
  <si>
    <t>Falta de formación y conciencia sobre seguridad de la información</t>
  </si>
  <si>
    <t>A.7.2.2</t>
  </si>
  <si>
    <t>Toma de conciencia, educación y formación en la seguridad de la información</t>
  </si>
  <si>
    <t>El Grupo TICS define el plan de sensibilización y comunicación donde define las actividades a realizar en materia de capacitación y sensibilización de temas de ciberseguridad a los funcionarios de la entidad, se realiza seguimiento a las actividades del plan mensualmente para revisar su ejecución y avance.</t>
  </si>
  <si>
    <t xml:space="preserve">* Ejecución del Plan de sensibilización y comunicaciones </t>
  </si>
  <si>
    <t>Pérdida de la Disponibilidad y Confidencialidad e Integridad</t>
  </si>
  <si>
    <t>Sistemas de información
Fileserver
Servidores Físicos
Servidores Virtuales</t>
  </si>
  <si>
    <t>Pirata informático intruso ilegal
Errores de mantenimiento
Mal funcionamiento de equipos</t>
  </si>
  <si>
    <t>Conexión a escritorio remoto no segura</t>
  </si>
  <si>
    <t>Políticas para la seguridad de la información: se encuentra prohibido la instalación de software para conexión remota en los equipos de la entidad, adicionalmente por política del firewall no se pueden descarga e instalar este tipo de herramientas.</t>
  </si>
  <si>
    <t>Bimensual</t>
  </si>
  <si>
    <t>Carencia de parches de seguridad de los sistemas operativos</t>
  </si>
  <si>
    <t>A.12.5.1</t>
  </si>
  <si>
    <t>Instalación de software en sistemas operativos</t>
  </si>
  <si>
    <r>
      <t>Los equipos de cómputo con sistemas operativos Windows 10 y 11 están programados para descargar las actualizaciones de seguridad automáticamente y mantenerse protegidos, para los servidores físicos y virtuales los profesionales se encarga de revisar y actualizar los parches de seguridad para garantizar la operación de los equipos eficazmente</t>
    </r>
    <r>
      <rPr>
        <sz val="10"/>
        <rFont val="Arial Narrow"/>
        <family val="2"/>
      </rPr>
      <t>. Se encuentran en operación equipos de computo con sistemas operativos 7 y 8 los cuales ya no tienen soporte por Microsoft por lo que se esta revisando y actualizando a una versión soportado o revisando para dar de baja los equipos de acuerdo con su vida útil.</t>
    </r>
  </si>
  <si>
    <t xml:space="preserve">* Realizar las actualizaciones de software ( Parches de seguridad, firmware, Sistemas operativos, Servicios, Módulos) de la  infraestructura tecnológica. Reporte de actualizaciones de software </t>
  </si>
  <si>
    <t>Cuatrimestral</t>
  </si>
  <si>
    <t>Dispositivos IoT inseguros</t>
  </si>
  <si>
    <t xml:space="preserve">Políticas de seguridad de la información: se encuentra definidas políticas para que cualquier dispositivo móvil externo 
</t>
  </si>
  <si>
    <t>El Grupo TIC debe crear en la red wifi de la entidad un usuario para invitados, ya que actualmente los dispositivos externos se conectan a la red principal de la entidad.</t>
  </si>
  <si>
    <t>* Creación y seguimiento un SIDD (identificador de Red) invitados</t>
  </si>
  <si>
    <t xml:space="preserve">Supervisor contrato Soporte Nivel 3 </t>
  </si>
  <si>
    <t xml:space="preserve">Creación en Octubre </t>
  </si>
  <si>
    <t>Equipos de escritorio y servidores sin antivirus</t>
  </si>
  <si>
    <t xml:space="preserve">Se realiza revisión y seguimiento en la consola de antivirus para verificar la instalación de este en los equipos y servidores. 
Se realiza revisión de equipos periódico por parte de los ingenieros del Grupo Tics. </t>
  </si>
  <si>
    <t xml:space="preserve">* Realizar Revisión de la Consola de administrador del Antivirus </t>
  </si>
  <si>
    <t>Profesional Universitario Grado 7</t>
  </si>
  <si>
    <t>Equipos con sistemas operativos obsoletos</t>
  </si>
  <si>
    <t xml:space="preserve">Revisión de Vida Útil y Deterioro de los equipos de Computo de acuerdo a las  vulnerabilidades técnicas
</t>
  </si>
  <si>
    <t xml:space="preserve">Se realiza la Revisión y reporte de la vida Útil y de destierro de los equipos de computo de la entidad con el fin de identificar los equipos a dar de baja por diferente causas. Y se reporta al grupo de Administrativa </t>
  </si>
  <si>
    <t xml:space="preserve">* Reporte de Vida Útil y de Deterioro de los Activos Tangibles de la entidad </t>
  </si>
  <si>
    <t>Usuarios incapacitados en temas de seguridad de la información</t>
  </si>
  <si>
    <t>A.12.2.1</t>
  </si>
  <si>
    <t>Controles contra códigos maliciosos</t>
  </si>
  <si>
    <r>
      <t>La entidad cuenta con herramientas de ciberseguridad tales como el firewall y a</t>
    </r>
    <r>
      <rPr>
        <sz val="10"/>
        <rFont val="Arial Narrow"/>
        <family val="2"/>
      </rPr>
      <t>ntivirus instalado en todos los equipos de escritorio y servidores con el fin de protegerlos en caso de un ataque de código malicioso. Se revisa periódicamente la instalación y funcionamiento de las herramientas.</t>
    </r>
  </si>
  <si>
    <t>* Realizar Revisión de la Consola de administrador del Antivirus ( reporte de ataques de MALWARE DETECTADO EN ESTACIONES DE TRABAJO Y SERVIDORES)
* Realizar seguimiento y monitorio mensual al Firewall (reporte de ataques informáticos)</t>
  </si>
  <si>
    <t>Profesional Especializado Grado 13 y Profesional Universitario Grado 7</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</si>
  <si>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 de la información.</t>
  </si>
  <si>
    <t xml:space="preserve">* Envió de Tips de Seguridad y ejecución del plan de sensibilización y comunicaciones </t>
  </si>
  <si>
    <t xml:space="preserve">Bases de datos nómina
Matriz personas beneficiadas
Matriz organizaciones solidarias </t>
  </si>
  <si>
    <t>Código Malicioso
Fuga de información</t>
  </si>
  <si>
    <t>A.12.2.2</t>
  </si>
  <si>
    <r>
      <t xml:space="preserve">La entidad cuenta con herramientas de ciberseguridad tales como el firewall y antivirus instalado en todos los equipos de escritorio y servidores con el fin de protegerlos en caso de un ataque de código malicioso. </t>
    </r>
    <r>
      <rPr>
        <sz val="10"/>
        <rFont val="Arial Narrow"/>
        <family val="2"/>
      </rPr>
      <t>Se revisa periódicamente la instalación y funcionamiento de las herramientas.</t>
    </r>
  </si>
  <si>
    <t>A.7.2.3</t>
  </si>
  <si>
    <t>El Grupo TICS a través de la política de seguridad y privacidad de la información establece que al recibir correos maliciosos o sospechosos es obligatorio enviarlo al buzón de seguridad digital para que este sea examinado por algún funcionario del Grupo, para así proceder a darle tratamiento y tomar las medidas de seguridad correspondientes.
Adicional se envían tips seguridad mensualmente a los funcionarios con el fin de educarlos y capacitarlos en temas de seguridad de la información.</t>
  </si>
  <si>
    <t>Sistema de gestión documental
SGDEA</t>
  </si>
  <si>
    <t>Malversación y fraude
Destrucción de registros
Falsificación de registros</t>
  </si>
  <si>
    <t>El cambio obligatorio de contraseñas en la entidad esta determinado por el controlador de dominio que forzar periódicamente a los funcionarios a realizar este ajuste, el correo electrónico office 365 de igual forma tiene definida en su configuración la política de ajuste de contraseñas, pero los demás sistemas de información internos no cuentan con una programación que obligue a los funcionarios a realizar este cambio periódico por lo que se debe recordar a los administradores de las aplicaciones el cambio periódico de contraseñas</t>
  </si>
  <si>
    <t>Control inadecuado del acceso físico</t>
  </si>
  <si>
    <t>La política de seguridad y privacidad de la información define la política de control de acceso a las diferentes instalaciones de la entidad, además de lo estipulado por cada Dirección y coordinación para mantener la seguridad de sus instalaciones, el acceso a las dependencias es por medio biométrico por lo que los funcionarios con permisos para acceder a alguna instalación deben registrarse en el software de acceso perimetral.</t>
  </si>
  <si>
    <t>Inadecuada gestión y protección de contraseñas</t>
  </si>
  <si>
    <t>Protección física no apropiada</t>
  </si>
  <si>
    <t>Expedientes de Jurídica, gestión documental
Historias Laborales</t>
  </si>
  <si>
    <t xml:space="preserve">
Destrucción de registros
Desastre natural, incendio, inundación, rayo.
Revelación de Información
Cambios no autorizados de registros
</t>
  </si>
  <si>
    <t>Ubicación vulnerable a inundaciones</t>
  </si>
  <si>
    <t>A.11.1.4</t>
  </si>
  <si>
    <t>Protección contra amenazas externas ambientales</t>
  </si>
  <si>
    <r>
      <t xml:space="preserve">Las instalaciones de la entidad en donde se encuentran los archivos de gestión que contienen los expedientes y demás información física se encuentran asegurados bajo la política de </t>
    </r>
    <r>
      <rPr>
        <sz val="10"/>
        <rFont val="Arial Narrow"/>
        <family val="2"/>
      </rPr>
      <t xml:space="preserve">control de acceso, la información se encuentra digitalizada donde se tiene acceso controlado y copias de seguridad. Teniendo en cuenta en la Política de seguridad Digital </t>
    </r>
  </si>
  <si>
    <t>* Revisión y actualización Plan de Continuidad de negocio</t>
  </si>
  <si>
    <t>A.9.4.1</t>
  </si>
  <si>
    <t xml:space="preserve">Restricción de acceso a información </t>
  </si>
  <si>
    <t>Respaldo inapropiado o irregular</t>
  </si>
  <si>
    <t>A.12.3.1</t>
  </si>
  <si>
    <t xml:space="preserve">Respaldo de información
</t>
  </si>
  <si>
    <t xml:space="preserve">El resguardo de información Física es responsabilidad de Cada Grupo, la información digitalizada y almacenada en las carpeta compartidas de acuerdo con la política de seguridad de la información el Grupo Tics es el responsable del resguardo y Backups Correspondientes </t>
  </si>
  <si>
    <t xml:space="preserve">* Verificación de Realización de Backups de información </t>
  </si>
  <si>
    <t xml:space="preserve"> Profesional Universitario Grado 7</t>
  </si>
  <si>
    <t>A.11.1.1</t>
  </si>
  <si>
    <t>Perímetro de seguridad física</t>
  </si>
  <si>
    <t>El Resguardo de la información Física es responsabilidad de cada Grupo, sin embargo se cuenta con política de acceso perimetral, registro de cámaras de vigilancia y resguardo de información bajo llave</t>
  </si>
  <si>
    <t xml:space="preserve">* Revisión de cámaras de Seguridad 
* Administración del Control de Acceso por el aplicativo Biométrico </t>
  </si>
  <si>
    <t>ZONA DE RIESGO</t>
  </si>
  <si>
    <t>TRATAMIENTO DEL RIESGO</t>
  </si>
  <si>
    <t xml:space="preserve">Jefe Oficina Asesora Juridica 
Carmen Julia Lizarazo </t>
  </si>
  <si>
    <t xml:space="preserve">Grupo de Gestión Administrativa
</t>
  </si>
  <si>
    <t>Grupo de Gestión Administrativa
Grupo de Comunicaciones y Prensa</t>
  </si>
  <si>
    <t>Grupo de Gestión Administrativa - Grupo de Comunicaciones y Prensa</t>
  </si>
  <si>
    <t>Grupo de Gestión Administrativa
Dirección de Investigación y Planeación</t>
  </si>
  <si>
    <t>Grupo de Gestión Administrativa- Grupo de Comunicaciones y Prensa</t>
  </si>
  <si>
    <t>Grupo de Gestión administrativa
Grupo de Comunicaciones y Prensa</t>
  </si>
  <si>
    <t>En el SUIT el Trámite se encuentra completamente racionalizado; en FURAG no nos permiten colocar información de racionalización del trámite
Adicional, a la fecha se espera claridad sobre continuidad del trámite de acreditación – concepto a cargo de la oficina asesora jurídica</t>
  </si>
  <si>
    <t>,</t>
  </si>
  <si>
    <t>Actualizado V3 28 de agosto de 2023</t>
  </si>
  <si>
    <t>MATRIZ MAPA DE RIESGOS</t>
  </si>
  <si>
    <t>AÑO_2.023____</t>
  </si>
  <si>
    <t>VERSIÓN 09</t>
  </si>
  <si>
    <t>CÓDIGO-FO-PDE-04</t>
  </si>
  <si>
    <t>FECHA EDICIÓN 12/04/2023</t>
  </si>
  <si>
    <t xml:space="preserve">Detectivo </t>
  </si>
  <si>
    <t>Mecanismo exporadico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</si>
  <si>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aplicar y tener en cuenta los estándares de imagen corporativa,  contenido inadecuado en las publicaciones, o las publicaciones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</si>
  <si>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aplicar y tener en cuenta los estándares de imagen corporativa,  contenido inadecuado en las publicaciones, o las publicaciones no han sido autorizadas. </t>
    </r>
  </si>
  <si>
    <t>Control intermitente en la recolección de la información que se produce en la UAEOS</t>
  </si>
  <si>
    <t>GFI 06</t>
  </si>
  <si>
    <t>Inadecuada programación de pagos para el periodo, el consolidado  de solicitudes de PAC (fondos disponibles para realizar pagos de obligaciones de la Entidad) no se cumplió por parte de los solicitantes.</t>
  </si>
  <si>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</si>
  <si>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la no utilización del PAC (el monto máximo mensual de fondos disponibles en la Cuenta Única Nacional para los órganos financiados con recursos de la Nación y el monto máximo de pagos de los establecimientos públicos del orden nacional) solicitado por la Entidad  para un periodo determinado,  y  por debajo del porcentaje  del indicador de uso eficiente de los recursos (INPANUT),   de acuerdo a los parámetros establecidos por el Ministerio de Hacienda Crédito Público en  SIIF Nación</t>
    </r>
  </si>
  <si>
    <t>Expedir circular 2023, que establezca fechas para radicar pagos de proveedores y contratistas y los lineamientos para el trámite de los pagos y verificar su cumplimiento.</t>
  </si>
  <si>
    <t>Radicar documentos para pagos de proveedores y contratistas antes de los días 15 de cada mes de coformidad con la circular 006 de 15 de mayo de 2023. 
Enviar correos a los supervisores informadoles del PAC disponible de cada mes y la fecha maxima de pago a proveedores y contratistas.</t>
  </si>
  <si>
    <t>Coordinador Grupo de Gestión Financiera
Profesional Especializado Grado 13</t>
  </si>
  <si>
    <t>Abril 30
Junio 30
Agosto 31
Diciembre 31</t>
  </si>
  <si>
    <t>Solicitar a los futuros contratistas y/o supervisores de contratos y/o convenios de la UAEOS, declaración de estar incurso o no en causal de Conflicto de Interéses, frente al futuro contratista o cooperante.</t>
  </si>
  <si>
    <t>Versión 2 actualizada a junio 22 de 2023</t>
  </si>
  <si>
    <t>TIPOS DE CONTROL</t>
  </si>
  <si>
    <t>2 Transferencias documentales primarias publicadas en la web institucional.</t>
  </si>
  <si>
    <t>2 Actividades de fortalecimiento Código de Integridad</t>
  </si>
  <si>
    <t>Actualizado V4 22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</si>
</sst>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dd/mm/yyyy;@"/>
    <numFmt numFmtId="165" formatCode="_-* #,##0_-;\-* #,##0_-;_-* &quot;-&quot;??_-;_-@_-"/>
    <numFmt numFmtId="166" formatCode="0.000%"/>
    <numFmt numFmtId="167" formatCode="0.0%"/>
  </numFmts>
  <fonts count="64"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4"/>
      <name val="Arial"/>
      <family val="2"/>
    </font>
    <font>
      <b/>
      <sz val="11"/>
      <color theme="1"/>
      <name val="Calibri"/>
      <family val="2"/>
      <scheme val="minor"/>
    </font>
    <font>
      <b/>
      <sz val="10"/>
      <name val="Arial Narrow"/>
      <family val="2"/>
    </font>
    <font>
      <sz val="11"/>
      <color theme="1"/>
      <name val="Arial Narrow"/>
      <family val="2"/>
    </font>
    <font>
      <sz val="11"/>
      <name val="Arial Narrow"/>
      <family val="2"/>
    </font>
    <font>
      <i/>
      <sz val="11"/>
      <color theme="1"/>
      <name val="Arial Narrow"/>
      <family val="2"/>
    </font>
    <font>
      <i/>
      <sz val="11"/>
      <color theme="1"/>
      <name val="Arial"/>
      <family val="2"/>
    </font>
    <font>
      <sz val="11"/>
      <color theme="10"/>
      <name val="Calibri"/>
      <family val="2"/>
      <scheme val="minor"/>
    </font>
  </fonts>
  <fills count="23">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DDEBF7"/>
        <bgColor rgb="FF000000"/>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FF00"/>
        <bgColor indexed="64"/>
      </patternFill>
    </fill>
    <fill>
      <patternFill patternType="solid">
        <fgColor rgb="FFFFC000"/>
        <bgColor indexed="64"/>
      </patternFill>
    </fill>
    <fill>
      <patternFill patternType="solid">
        <fgColor rgb="FFC00000"/>
        <bgColor indexed="64"/>
      </patternFill>
    </fill>
    <fill>
      <patternFill patternType="solid">
        <fgColor rgb="FF29FF8A"/>
        <bgColor indexed="64"/>
      </patternFill>
    </fill>
  </fills>
  <borders count="87">
    <border>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otted">
        <color rgb="FFF79646"/>
      </top>
      <bottom/>
      <diagonal/>
    </border>
    <border>
      <left/>
      <right style="dashed">
        <color theme="9" tint="-0.24994659260841701"/>
      </right>
      <top style="dashed">
        <color theme="9" tint="-0.24994659260841701"/>
      </top>
      <bottom/>
      <diagonal/>
    </border>
    <border>
      <left/>
      <right style="dashed">
        <color theme="9" tint="-0.24994659260841701"/>
      </right>
      <top/>
      <bottom/>
      <diagonal/>
    </border>
    <border>
      <left style="dashed">
        <color theme="9" tint="-0.24994659260841701"/>
      </left>
      <right/>
      <top/>
      <bottom style="dotted">
        <color rgb="FFF79646"/>
      </bottom>
      <diagonal/>
    </border>
    <border>
      <left/>
      <right style="dashed">
        <color theme="9" tint="-0.24994659260841701"/>
      </right>
      <top/>
      <bottom style="dotted">
        <color rgb="FFF79646"/>
      </bottom>
      <diagonal/>
    </border>
    <border>
      <left style="thin">
        <color indexed="64"/>
      </left>
      <right style="dotted">
        <color theme="9"/>
      </right>
      <top style="thin">
        <color indexed="64"/>
      </top>
      <bottom style="dotted">
        <color theme="9"/>
      </bottom>
      <diagonal/>
    </border>
    <border>
      <left style="dotted">
        <color theme="9"/>
      </left>
      <right style="dotted">
        <color theme="9"/>
      </right>
      <top style="thin">
        <color indexed="64"/>
      </top>
      <bottom style="dotted">
        <color theme="9"/>
      </bottom>
      <diagonal/>
    </border>
    <border>
      <left/>
      <right style="thin">
        <color indexed="64"/>
      </right>
      <top style="thin">
        <color indexed="64"/>
      </top>
      <bottom/>
      <diagonal/>
    </border>
  </borders>
  <cellStyleXfs count="10">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740">
    <xf numFmtId="0" fontId="0" fillId="0" borderId="0" xfId="0"/>
    <xf numFmtId="0" fontId="2" fillId="0" borderId="0" xfId="0" applyFont="1"/>
    <xf numFmtId="0" fontId="11" fillId="0" borderId="10" xfId="0" applyFont="1" applyBorder="1"/>
    <xf numFmtId="9" fontId="20" fillId="5" borderId="10" xfId="1" applyFont="1" applyFill="1" applyBorder="1" applyAlignment="1">
      <alignment horizontal="center" vertical="center"/>
    </xf>
    <xf numFmtId="0" fontId="20" fillId="0" borderId="0" xfId="0" applyFont="1"/>
    <xf numFmtId="0" fontId="10" fillId="0" borderId="10" xfId="0" applyFont="1" applyBorder="1" applyAlignment="1">
      <alignment vertical="center" wrapText="1"/>
    </xf>
    <xf numFmtId="0" fontId="30" fillId="0" borderId="10" xfId="0" applyFont="1" applyBorder="1" applyAlignment="1">
      <alignment horizontal="center" vertical="center" wrapText="1"/>
    </xf>
    <xf numFmtId="0" fontId="30" fillId="0" borderId="10" xfId="0" applyFont="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wrapText="1"/>
    </xf>
    <xf numFmtId="0" fontId="30" fillId="5" borderId="10"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5" borderId="10" xfId="0" applyFont="1" applyFill="1" applyBorder="1" applyAlignment="1">
      <alignment vertical="center" wrapText="1"/>
    </xf>
    <xf numFmtId="9" fontId="30" fillId="5" borderId="10" xfId="0" applyNumberFormat="1" applyFont="1" applyFill="1" applyBorder="1" applyAlignment="1">
      <alignment horizontal="center" vertical="center" wrapText="1"/>
    </xf>
    <xf numFmtId="0" fontId="30" fillId="5" borderId="10" xfId="0" applyFont="1" applyFill="1" applyBorder="1" applyAlignment="1">
      <alignment vertical="center" wrapText="1"/>
    </xf>
    <xf numFmtId="0" fontId="10" fillId="5" borderId="10" xfId="0" applyFont="1" applyFill="1" applyBorder="1" applyAlignment="1">
      <alignment horizontal="center" vertical="center" wrapText="1"/>
    </xf>
    <xf numFmtId="0" fontId="30" fillId="5" borderId="10" xfId="0" applyFont="1" applyFill="1" applyBorder="1" applyAlignment="1">
      <alignment horizontal="justify" vertical="center" wrapText="1"/>
    </xf>
    <xf numFmtId="0" fontId="30" fillId="0" borderId="10" xfId="0" applyFont="1" applyBorder="1" applyAlignment="1">
      <alignment vertical="center" wrapText="1"/>
    </xf>
    <xf numFmtId="0" fontId="28" fillId="4" borderId="11" xfId="0" applyFont="1" applyFill="1" applyBorder="1" applyAlignment="1">
      <alignment horizontal="center" vertical="center" wrapText="1"/>
    </xf>
    <xf numFmtId="0" fontId="20" fillId="5" borderId="9" xfId="0" applyFont="1" applyFill="1" applyBorder="1" applyAlignment="1">
      <alignment horizontal="center" vertical="center"/>
    </xf>
    <xf numFmtId="0" fontId="20" fillId="5" borderId="10" xfId="0" applyFont="1" applyFill="1" applyBorder="1" applyAlignment="1">
      <alignment horizontal="center" vertical="center"/>
    </xf>
    <xf numFmtId="9" fontId="20" fillId="5" borderId="10" xfId="1" applyFont="1" applyFill="1" applyBorder="1" applyAlignment="1">
      <alignment horizontal="left" vertical="center" wrapText="1"/>
    </xf>
    <xf numFmtId="0" fontId="20" fillId="0" borderId="10" xfId="0" applyFont="1" applyBorder="1" applyAlignment="1">
      <alignment horizontal="left" vertical="center" wrapText="1"/>
    </xf>
    <xf numFmtId="9" fontId="20" fillId="5" borderId="10" xfId="1" applyFont="1" applyFill="1" applyBorder="1" applyAlignment="1">
      <alignment horizontal="center" vertical="center" wrapText="1"/>
    </xf>
    <xf numFmtId="0" fontId="18" fillId="0" borderId="0" xfId="0" applyFont="1"/>
    <xf numFmtId="0" fontId="28" fillId="6" borderId="10" xfId="0" applyFont="1" applyFill="1" applyBorder="1" applyAlignment="1">
      <alignment horizontal="center" vertical="center"/>
    </xf>
    <xf numFmtId="0" fontId="0" fillId="5" borderId="0" xfId="0" applyFill="1"/>
    <xf numFmtId="0" fontId="0" fillId="7" borderId="10" xfId="0" applyFill="1" applyBorder="1" applyAlignment="1">
      <alignment horizontal="center" vertical="center"/>
    </xf>
    <xf numFmtId="0" fontId="0" fillId="5" borderId="10" xfId="0" applyFill="1" applyBorder="1" applyAlignment="1">
      <alignment horizontal="center" vertical="center"/>
    </xf>
    <xf numFmtId="0" fontId="0" fillId="5" borderId="10" xfId="0" applyFill="1" applyBorder="1"/>
    <xf numFmtId="9" fontId="0" fillId="7" borderId="10" xfId="0" applyNumberFormat="1" applyFill="1" applyBorder="1" applyAlignment="1">
      <alignment horizontal="center" vertical="center"/>
    </xf>
    <xf numFmtId="0" fontId="28" fillId="0" borderId="10" xfId="0" applyFont="1" applyBorder="1" applyAlignment="1">
      <alignment horizontal="center" vertical="center" wrapText="1"/>
    </xf>
    <xf numFmtId="1" fontId="30" fillId="0" borderId="10" xfId="0" applyNumberFormat="1" applyFont="1" applyBorder="1" applyAlignment="1">
      <alignment horizontal="center" vertical="center"/>
    </xf>
    <xf numFmtId="0" fontId="30" fillId="0" borderId="10" xfId="0" applyFont="1" applyBorder="1" applyAlignment="1">
      <alignment horizontal="left" vertical="center" wrapText="1"/>
    </xf>
    <xf numFmtId="1" fontId="30" fillId="0" borderId="10" xfId="0" applyNumberFormat="1" applyFont="1" applyBorder="1" applyAlignment="1">
      <alignment horizontal="center" vertical="center" wrapText="1"/>
    </xf>
    <xf numFmtId="0" fontId="30" fillId="5" borderId="10" xfId="0" applyFont="1" applyFill="1" applyBorder="1" applyAlignment="1">
      <alignment horizontal="left" vertical="center" wrapText="1"/>
    </xf>
    <xf numFmtId="1" fontId="10" fillId="5" borderId="10" xfId="0" applyNumberFormat="1" applyFont="1" applyFill="1" applyBorder="1" applyAlignment="1">
      <alignment horizontal="center" vertical="center" wrapText="1"/>
    </xf>
    <xf numFmtId="14" fontId="0" fillId="0" borderId="0" xfId="0" applyNumberFormat="1"/>
    <xf numFmtId="0" fontId="34" fillId="0" borderId="0" xfId="0" applyFont="1"/>
    <xf numFmtId="9" fontId="0" fillId="0" borderId="0" xfId="0" applyNumberFormat="1" applyAlignment="1">
      <alignment horizontal="center" vertical="center"/>
    </xf>
    <xf numFmtId="1" fontId="0" fillId="7" borderId="10" xfId="1" applyNumberFormat="1" applyFont="1" applyFill="1" applyBorder="1" applyAlignment="1">
      <alignment horizontal="center" vertical="center"/>
    </xf>
    <xf numFmtId="1" fontId="0" fillId="5" borderId="10" xfId="0" applyNumberFormat="1" applyFill="1" applyBorder="1" applyAlignment="1">
      <alignment horizontal="center" vertical="center"/>
    </xf>
    <xf numFmtId="0" fontId="0" fillId="0" borderId="27" xfId="0" applyBorder="1"/>
    <xf numFmtId="0" fontId="0" fillId="0" borderId="28" xfId="0" applyBorder="1"/>
    <xf numFmtId="0" fontId="35" fillId="0" borderId="28" xfId="0" applyFont="1" applyBorder="1"/>
    <xf numFmtId="41" fontId="35" fillId="0" borderId="28" xfId="4" applyFont="1" applyFill="1" applyBorder="1"/>
    <xf numFmtId="41" fontId="35" fillId="0" borderId="29" xfId="4" applyFont="1" applyFill="1" applyBorder="1"/>
    <xf numFmtId="0" fontId="0" fillId="0" borderId="30" xfId="0" applyBorder="1"/>
    <xf numFmtId="0" fontId="0" fillId="0" borderId="31" xfId="0" applyBorder="1"/>
    <xf numFmtId="0" fontId="35" fillId="0" borderId="31" xfId="0" applyFont="1" applyBorder="1"/>
    <xf numFmtId="41" fontId="35" fillId="0" borderId="31" xfId="4" applyFont="1" applyFill="1" applyBorder="1"/>
    <xf numFmtId="41" fontId="35" fillId="0" borderId="32" xfId="4" applyFont="1" applyFill="1" applyBorder="1"/>
    <xf numFmtId="41" fontId="37" fillId="0" borderId="31" xfId="4" applyFont="1" applyFill="1" applyBorder="1" applyAlignment="1">
      <alignment horizontal="center" vertical="center"/>
    </xf>
    <xf numFmtId="41" fontId="0" fillId="0" borderId="31" xfId="4" applyFont="1" applyFill="1" applyBorder="1" applyAlignment="1" applyProtection="1">
      <alignment wrapText="1"/>
      <protection hidden="1"/>
    </xf>
    <xf numFmtId="41" fontId="0" fillId="0" borderId="31" xfId="4" applyFont="1" applyFill="1" applyBorder="1" applyProtection="1">
      <protection hidden="1"/>
    </xf>
    <xf numFmtId="41" fontId="0" fillId="0" borderId="32" xfId="4" applyFont="1" applyFill="1" applyBorder="1" applyProtection="1">
      <protection hidden="1"/>
    </xf>
    <xf numFmtId="41" fontId="0" fillId="0" borderId="31" xfId="4" applyFont="1" applyFill="1" applyBorder="1"/>
    <xf numFmtId="0" fontId="0" fillId="0" borderId="0" xfId="0" applyAlignment="1">
      <alignment wrapText="1"/>
    </xf>
    <xf numFmtId="0" fontId="0" fillId="0" borderId="32" xfId="0" applyBorder="1"/>
    <xf numFmtId="0" fontId="0" fillId="0" borderId="33" xfId="0" applyBorder="1"/>
    <xf numFmtId="0" fontId="0" fillId="0" borderId="34" xfId="0" applyBorder="1"/>
    <xf numFmtId="0" fontId="0" fillId="0" borderId="35" xfId="0" applyBorder="1"/>
    <xf numFmtId="0" fontId="40" fillId="0" borderId="36" xfId="0" applyFont="1" applyBorder="1"/>
    <xf numFmtId="0" fontId="40" fillId="0" borderId="0" xfId="0" applyFont="1"/>
    <xf numFmtId="0" fontId="20" fillId="5" borderId="0" xfId="3" applyFont="1" applyFill="1"/>
    <xf numFmtId="0" fontId="18" fillId="5" borderId="0" xfId="3" applyFont="1" applyFill="1"/>
    <xf numFmtId="0" fontId="18" fillId="5" borderId="4" xfId="3" applyFont="1" applyFill="1" applyBorder="1"/>
    <xf numFmtId="0" fontId="17" fillId="5" borderId="0" xfId="3" applyFont="1" applyFill="1" applyAlignment="1">
      <alignment vertical="center" wrapText="1"/>
    </xf>
    <xf numFmtId="0" fontId="44" fillId="5" borderId="4" xfId="3" applyFont="1" applyFill="1" applyBorder="1" applyAlignment="1">
      <alignment horizontal="justify" vertical="top" wrapText="1"/>
    </xf>
    <xf numFmtId="0" fontId="17" fillId="5" borderId="10" xfId="3" applyFont="1" applyFill="1" applyBorder="1" applyAlignment="1">
      <alignment horizontal="center" vertical="center" wrapText="1"/>
    </xf>
    <xf numFmtId="0" fontId="18" fillId="5" borderId="7" xfId="3" applyFont="1" applyFill="1" applyBorder="1"/>
    <xf numFmtId="0" fontId="17" fillId="5" borderId="4" xfId="3" applyFont="1" applyFill="1" applyBorder="1" applyAlignment="1">
      <alignment horizontal="justify" vertical="top" wrapText="1"/>
    </xf>
    <xf numFmtId="0" fontId="17" fillId="5" borderId="0" xfId="3" applyFont="1" applyFill="1" applyAlignment="1">
      <alignment horizontal="left" vertical="center" wrapText="1"/>
    </xf>
    <xf numFmtId="0" fontId="19" fillId="5" borderId="10" xfId="3" applyFont="1" applyFill="1" applyBorder="1" applyAlignment="1">
      <alignment horizontal="center" vertical="center" wrapText="1"/>
    </xf>
    <xf numFmtId="0" fontId="17" fillId="5" borderId="4" xfId="3" applyFont="1" applyFill="1" applyBorder="1" applyAlignment="1">
      <alignment horizontal="left" vertical="center" wrapText="1"/>
    </xf>
    <xf numFmtId="0" fontId="21" fillId="5" borderId="22" xfId="3" applyFont="1" applyFill="1" applyBorder="1" applyAlignment="1" applyProtection="1">
      <alignment horizontal="center" vertical="center" wrapText="1"/>
      <protection locked="0"/>
    </xf>
    <xf numFmtId="0" fontId="46" fillId="5" borderId="0" xfId="3" applyFont="1" applyFill="1" applyAlignment="1">
      <alignment vertical="center" wrapText="1"/>
    </xf>
    <xf numFmtId="0" fontId="44" fillId="5" borderId="0" xfId="3" applyFont="1" applyFill="1" applyAlignment="1">
      <alignment vertical="top" wrapText="1"/>
    </xf>
    <xf numFmtId="0" fontId="17" fillId="5" borderId="0" xfId="3" applyFont="1" applyFill="1" applyAlignment="1">
      <alignment horizontal="right" vertical="top" wrapText="1"/>
    </xf>
    <xf numFmtId="0" fontId="17" fillId="5" borderId="7" xfId="3" applyFont="1" applyFill="1" applyBorder="1" applyAlignment="1">
      <alignment horizontal="right" vertical="top" wrapText="1"/>
    </xf>
    <xf numFmtId="0" fontId="17" fillId="5" borderId="4" xfId="3" applyFont="1" applyFill="1" applyBorder="1" applyAlignment="1">
      <alignment vertical="center" wrapText="1"/>
    </xf>
    <xf numFmtId="0" fontId="44" fillId="5" borderId="0" xfId="3" applyFont="1" applyFill="1" applyAlignment="1" applyProtection="1">
      <alignment horizontal="center" vertical="top" wrapText="1"/>
      <protection locked="0"/>
    </xf>
    <xf numFmtId="0" fontId="19" fillId="5" borderId="15" xfId="3" applyFont="1" applyFill="1" applyBorder="1" applyAlignment="1">
      <alignment horizontal="left"/>
    </xf>
    <xf numFmtId="0" fontId="19" fillId="5" borderId="16" xfId="3" applyFont="1" applyFill="1" applyBorder="1" applyAlignment="1">
      <alignment horizontal="left"/>
    </xf>
    <xf numFmtId="0" fontId="17" fillId="5" borderId="16" xfId="3" applyFont="1" applyFill="1" applyBorder="1" applyAlignment="1">
      <alignment horizontal="left" vertical="top" wrapText="1"/>
    </xf>
    <xf numFmtId="0" fontId="18" fillId="5" borderId="16" xfId="3" applyFont="1" applyFill="1" applyBorder="1"/>
    <xf numFmtId="0" fontId="18" fillId="5" borderId="17" xfId="3" applyFont="1" applyFill="1" applyBorder="1"/>
    <xf numFmtId="0" fontId="19" fillId="5" borderId="0" xfId="3" applyFont="1" applyFill="1" applyAlignment="1">
      <alignment horizontal="left" vertical="center" wrapText="1"/>
    </xf>
    <xf numFmtId="0" fontId="44" fillId="5" borderId="0" xfId="3" applyFont="1" applyFill="1" applyAlignment="1">
      <alignment horizontal="justify" vertical="top" wrapText="1"/>
    </xf>
    <xf numFmtId="0" fontId="44" fillId="5" borderId="0" xfId="3" applyFont="1" applyFill="1" applyAlignment="1">
      <alignment horizontal="left" vertical="top" wrapText="1"/>
    </xf>
    <xf numFmtId="0" fontId="44" fillId="5" borderId="0" xfId="3" applyFont="1" applyFill="1" applyAlignment="1">
      <alignment horizontal="center" vertical="top" wrapText="1"/>
    </xf>
    <xf numFmtId="0" fontId="44" fillId="5" borderId="7"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15" xfId="3" applyFont="1" applyFill="1" applyBorder="1"/>
    <xf numFmtId="0" fontId="19" fillId="3" borderId="11"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18" fillId="5" borderId="1" xfId="3" applyFont="1" applyFill="1" applyBorder="1"/>
    <xf numFmtId="0" fontId="17" fillId="5" borderId="14" xfId="3" applyFont="1" applyFill="1" applyBorder="1" applyAlignment="1">
      <alignment vertical="center" wrapText="1"/>
    </xf>
    <xf numFmtId="0" fontId="19" fillId="5" borderId="14" xfId="3" applyFont="1" applyFill="1" applyBorder="1" applyAlignment="1">
      <alignment horizontal="center" vertical="center" wrapText="1"/>
    </xf>
    <xf numFmtId="0" fontId="18" fillId="5" borderId="14" xfId="3" applyFont="1" applyFill="1" applyBorder="1"/>
    <xf numFmtId="0" fontId="17" fillId="5" borderId="16" xfId="3" applyFont="1" applyFill="1" applyBorder="1" applyAlignment="1">
      <alignment horizontal="center" vertical="top" wrapText="1"/>
    </xf>
    <xf numFmtId="0" fontId="17" fillId="5" borderId="16" xfId="3" applyFont="1" applyFill="1" applyBorder="1" applyAlignment="1">
      <alignment horizontal="justify" vertical="top" wrapText="1"/>
    </xf>
    <xf numFmtId="0" fontId="0" fillId="0" borderId="36" xfId="0" applyBorder="1"/>
    <xf numFmtId="41" fontId="35" fillId="0" borderId="38" xfId="4" applyFont="1" applyFill="1" applyBorder="1"/>
    <xf numFmtId="0" fontId="0" fillId="0" borderId="38" xfId="0" applyBorder="1"/>
    <xf numFmtId="0" fontId="35" fillId="0" borderId="0" xfId="0" applyFont="1"/>
    <xf numFmtId="0" fontId="28" fillId="8" borderId="10" xfId="0" applyFont="1" applyFill="1" applyBorder="1" applyAlignment="1">
      <alignment vertical="center" wrapText="1"/>
    </xf>
    <xf numFmtId="0" fontId="30" fillId="0" borderId="10" xfId="0" applyFont="1" applyBorder="1" applyAlignment="1">
      <alignment horizontal="justify" vertical="top" wrapText="1"/>
    </xf>
    <xf numFmtId="0" fontId="30" fillId="5" borderId="10" xfId="0" applyFont="1" applyFill="1" applyBorder="1" applyAlignment="1">
      <alignment horizontal="justify" vertical="top" wrapText="1"/>
    </xf>
    <xf numFmtId="0" fontId="10" fillId="5" borderId="10" xfId="0" applyFont="1" applyFill="1" applyBorder="1" applyAlignment="1">
      <alignment horizontal="justify" vertical="top" wrapText="1"/>
    </xf>
    <xf numFmtId="0" fontId="7" fillId="0" borderId="0" xfId="0" applyFont="1"/>
    <xf numFmtId="0" fontId="9" fillId="0" borderId="10" xfId="0" applyFont="1" applyBorder="1" applyAlignment="1">
      <alignment horizontal="center" vertical="center" wrapText="1"/>
    </xf>
    <xf numFmtId="0" fontId="11" fillId="0" borderId="10" xfId="0" applyFont="1" applyBorder="1" applyAlignment="1">
      <alignment horizontal="center" vertical="center"/>
    </xf>
    <xf numFmtId="9" fontId="11" fillId="7" borderId="10" xfId="0"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20" fillId="0" borderId="10" xfId="0" applyFont="1" applyBorder="1" applyAlignment="1">
      <alignment horizontal="justify" vertical="center" wrapText="1"/>
    </xf>
    <xf numFmtId="1" fontId="18" fillId="0" borderId="10" xfId="0" applyNumberFormat="1" applyFont="1" applyBorder="1" applyAlignment="1">
      <alignment horizontal="center" vertical="center" wrapText="1"/>
    </xf>
    <xf numFmtId="0" fontId="28" fillId="8" borderId="10" xfId="0" applyFont="1" applyFill="1" applyBorder="1" applyAlignment="1">
      <alignment horizontal="left" vertical="center" wrapText="1"/>
    </xf>
    <xf numFmtId="0" fontId="10" fillId="5" borderId="10" xfId="0" applyFont="1" applyFill="1" applyBorder="1" applyAlignment="1">
      <alignment horizontal="justify" vertical="center" wrapText="1"/>
    </xf>
    <xf numFmtId="0" fontId="9" fillId="3" borderId="10" xfId="0" applyFont="1" applyFill="1" applyBorder="1" applyAlignment="1">
      <alignment vertical="center" wrapText="1"/>
    </xf>
    <xf numFmtId="14" fontId="20"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0" fontId="20" fillId="5" borderId="0" xfId="0" applyFont="1" applyFill="1"/>
    <xf numFmtId="0" fontId="26" fillId="12" borderId="23" xfId="0" applyFont="1" applyFill="1" applyBorder="1" applyAlignment="1">
      <alignment horizontal="justify" vertical="center" wrapText="1"/>
    </xf>
    <xf numFmtId="0" fontId="54" fillId="12" borderId="23" xfId="0" applyFont="1" applyFill="1" applyBorder="1" applyAlignment="1">
      <alignment horizontal="justify" vertical="center" wrapText="1"/>
    </xf>
    <xf numFmtId="0" fontId="54" fillId="12" borderId="23" xfId="0" applyFont="1" applyFill="1" applyBorder="1" applyAlignment="1">
      <alignment vertical="center" wrapText="1"/>
    </xf>
    <xf numFmtId="0" fontId="26" fillId="12" borderId="23" xfId="0" applyFont="1" applyFill="1" applyBorder="1" applyAlignment="1">
      <alignment vertical="center" wrapText="1"/>
    </xf>
    <xf numFmtId="14" fontId="54" fillId="12" borderId="23" xfId="0" applyNumberFormat="1" applyFont="1" applyFill="1" applyBorder="1" applyAlignment="1">
      <alignment vertical="center" wrapText="1"/>
    </xf>
    <xf numFmtId="14" fontId="54" fillId="12" borderId="39" xfId="0" applyNumberFormat="1" applyFont="1" applyFill="1" applyBorder="1" applyAlignment="1">
      <alignment vertical="center" wrapText="1"/>
    </xf>
    <xf numFmtId="0" fontId="54" fillId="12" borderId="10" xfId="0" applyFont="1" applyFill="1" applyBorder="1" applyAlignment="1">
      <alignment vertical="center" wrapText="1"/>
    </xf>
    <xf numFmtId="0" fontId="50" fillId="12" borderId="8" xfId="0" applyFont="1" applyFill="1" applyBorder="1" applyAlignment="1">
      <alignment vertical="center"/>
    </xf>
    <xf numFmtId="0" fontId="50" fillId="12" borderId="10" xfId="0" applyFont="1" applyFill="1" applyBorder="1" applyAlignment="1">
      <alignment vertical="center" wrapText="1"/>
    </xf>
    <xf numFmtId="0" fontId="5" fillId="4" borderId="11" xfId="0" applyFont="1" applyFill="1" applyBorder="1" applyAlignment="1">
      <alignment horizontal="center" vertical="center"/>
    </xf>
    <xf numFmtId="0" fontId="6" fillId="4" borderId="11" xfId="0" applyFont="1" applyFill="1" applyBorder="1" applyAlignment="1">
      <alignment horizontal="left" vertical="center" indent="1"/>
    </xf>
    <xf numFmtId="0" fontId="6" fillId="4" borderId="11" xfId="0" applyFont="1" applyFill="1" applyBorder="1" applyAlignment="1">
      <alignment horizontal="center" vertical="center"/>
    </xf>
    <xf numFmtId="0" fontId="6" fillId="4" borderId="11" xfId="0" applyFont="1" applyFill="1" applyBorder="1" applyAlignment="1">
      <alignment horizontal="center" vertical="center" wrapText="1"/>
    </xf>
    <xf numFmtId="0" fontId="57" fillId="3" borderId="10" xfId="0" applyFont="1" applyFill="1" applyBorder="1" applyAlignment="1">
      <alignment vertical="center" wrapText="1"/>
    </xf>
    <xf numFmtId="165" fontId="11" fillId="5" borderId="10" xfId="5" applyNumberFormat="1" applyFont="1" applyFill="1" applyBorder="1" applyAlignment="1">
      <alignment horizontal="center" vertical="center"/>
    </xf>
    <xf numFmtId="165" fontId="11" fillId="7" borderId="10" xfId="5" applyNumberFormat="1" applyFont="1" applyFill="1" applyBorder="1" applyAlignment="1">
      <alignment horizontal="center" vertical="center"/>
    </xf>
    <xf numFmtId="0" fontId="18" fillId="0" borderId="10" xfId="0" applyFont="1" applyBorder="1" applyAlignment="1">
      <alignment horizontal="left" vertical="center" wrapText="1"/>
    </xf>
    <xf numFmtId="0" fontId="28" fillId="4" borderId="11" xfId="0" applyFont="1" applyFill="1" applyBorder="1" applyAlignment="1">
      <alignment horizontal="center" vertical="center"/>
    </xf>
    <xf numFmtId="0" fontId="29" fillId="6" borderId="10" xfId="0" applyFont="1" applyFill="1" applyBorder="1" applyAlignment="1">
      <alignment horizontal="center" vertical="center" wrapText="1"/>
    </xf>
    <xf numFmtId="0" fontId="28" fillId="0" borderId="10" xfId="0" applyFont="1" applyBorder="1" applyAlignment="1">
      <alignment horizontal="center" vertical="center"/>
    </xf>
    <xf numFmtId="0" fontId="8" fillId="9"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33" fillId="6" borderId="10" xfId="0" applyFont="1" applyFill="1" applyBorder="1" applyAlignment="1">
      <alignment horizontal="justify" vertical="center" wrapText="1"/>
    </xf>
    <xf numFmtId="0" fontId="33" fillId="6" borderId="10" xfId="0" applyFont="1" applyFill="1" applyBorder="1" applyAlignment="1">
      <alignment vertical="center" wrapText="1"/>
    </xf>
    <xf numFmtId="0" fontId="33" fillId="6" borderId="10" xfId="0" applyFont="1" applyFill="1" applyBorder="1" applyAlignment="1">
      <alignment horizontal="center" vertical="center" wrapText="1"/>
    </xf>
    <xf numFmtId="0" fontId="33" fillId="6" borderId="10" xfId="0" applyFont="1" applyFill="1" applyBorder="1" applyAlignment="1">
      <alignment horizontal="center" vertical="center"/>
    </xf>
    <xf numFmtId="0" fontId="8" fillId="9" borderId="10" xfId="0" applyFont="1" applyFill="1" applyBorder="1" applyAlignment="1">
      <alignment vertical="center" wrapText="1"/>
    </xf>
    <xf numFmtId="0" fontId="53" fillId="6" borderId="10" xfId="0" applyFont="1" applyFill="1" applyBorder="1" applyAlignment="1">
      <alignment horizontal="justify" vertical="center" wrapText="1"/>
    </xf>
    <xf numFmtId="9" fontId="0" fillId="7" borderId="10" xfId="1" applyFont="1" applyFill="1" applyBorder="1" applyAlignment="1">
      <alignment horizontal="center" vertical="center"/>
    </xf>
    <xf numFmtId="9" fontId="0" fillId="5" borderId="10" xfId="1" applyFont="1" applyFill="1" applyBorder="1" applyAlignment="1">
      <alignment horizontal="center" vertical="center"/>
    </xf>
    <xf numFmtId="0" fontId="30" fillId="0" borderId="10" xfId="0" applyFont="1" applyBorder="1" applyAlignment="1">
      <alignment wrapText="1"/>
    </xf>
    <xf numFmtId="0" fontId="30" fillId="0" borderId="10" xfId="0" applyFont="1" applyBorder="1" applyAlignment="1">
      <alignment vertical="center"/>
    </xf>
    <xf numFmtId="0" fontId="20" fillId="0" borderId="9" xfId="0" applyFont="1" applyBorder="1"/>
    <xf numFmtId="0" fontId="20" fillId="7" borderId="10" xfId="0" applyFont="1" applyFill="1" applyBorder="1"/>
    <xf numFmtId="0" fontId="20" fillId="0" borderId="10" xfId="0" applyFont="1" applyBorder="1"/>
    <xf numFmtId="9" fontId="11" fillId="7" borderId="10" xfId="1" applyFont="1" applyFill="1" applyBorder="1" applyAlignment="1">
      <alignment horizontal="center" vertical="center"/>
    </xf>
    <xf numFmtId="9" fontId="11" fillId="5" borderId="10" xfId="1" applyFont="1" applyFill="1" applyBorder="1" applyAlignment="1">
      <alignment horizontal="center" vertical="center"/>
    </xf>
    <xf numFmtId="0" fontId="13" fillId="0" borderId="10" xfId="0" applyFont="1" applyBorder="1"/>
    <xf numFmtId="1" fontId="11" fillId="7" borderId="10" xfId="1" applyNumberFormat="1" applyFont="1" applyFill="1" applyBorder="1" applyAlignment="1">
      <alignment horizontal="center" vertical="center"/>
    </xf>
    <xf numFmtId="9" fontId="11" fillId="5" borderId="10" xfId="0" applyNumberFormat="1" applyFont="1" applyFill="1" applyBorder="1" applyAlignment="1">
      <alignment horizontal="center" vertical="center"/>
    </xf>
    <xf numFmtId="1" fontId="11" fillId="5" borderId="10" xfId="0" applyNumberFormat="1" applyFont="1" applyFill="1" applyBorder="1" applyAlignment="1">
      <alignment horizontal="center" vertical="center"/>
    </xf>
    <xf numFmtId="1" fontId="11" fillId="5" borderId="10" xfId="1" applyNumberFormat="1" applyFont="1" applyFill="1" applyBorder="1" applyAlignment="1">
      <alignment horizontal="center" vertical="center"/>
    </xf>
    <xf numFmtId="0" fontId="0" fillId="0" borderId="10" xfId="0" applyBorder="1"/>
    <xf numFmtId="0" fontId="11" fillId="7" borderId="10" xfId="0" applyFont="1" applyFill="1" applyBorder="1" applyAlignment="1">
      <alignment horizontal="center" vertical="center"/>
    </xf>
    <xf numFmtId="0" fontId="11" fillId="5" borderId="10" xfId="0" applyFont="1" applyFill="1" applyBorder="1" applyAlignment="1">
      <alignment horizontal="center" vertical="center"/>
    </xf>
    <xf numFmtId="0" fontId="20" fillId="0" borderId="10" xfId="0" applyFont="1" applyBorder="1" applyAlignment="1">
      <alignment vertical="center" wrapText="1"/>
    </xf>
    <xf numFmtId="0" fontId="29" fillId="0" borderId="10" xfId="0" applyFont="1" applyBorder="1" applyAlignment="1">
      <alignment horizontal="center" vertical="center" wrapText="1"/>
    </xf>
    <xf numFmtId="9" fontId="20" fillId="0" borderId="10" xfId="0" applyNumberFormat="1" applyFont="1" applyBorder="1" applyAlignment="1">
      <alignment horizontal="center" vertical="center" wrapText="1"/>
    </xf>
    <xf numFmtId="0" fontId="20" fillId="0" borderId="10" xfId="0" applyFont="1" applyBorder="1" applyAlignment="1">
      <alignment horizontal="center" vertical="center" wrapText="1"/>
    </xf>
    <xf numFmtId="0" fontId="18" fillId="0" borderId="10" xfId="0" applyFont="1" applyBorder="1" applyAlignment="1">
      <alignment horizontal="justify" vertical="center" wrapText="1"/>
    </xf>
    <xf numFmtId="0" fontId="18" fillId="0" borderId="10" xfId="0" applyFont="1" applyBorder="1" applyAlignment="1">
      <alignment horizontal="center" vertical="center" wrapText="1"/>
    </xf>
    <xf numFmtId="9" fontId="20" fillId="5" borderId="10" xfId="0" applyNumberFormat="1" applyFont="1" applyFill="1" applyBorder="1" applyAlignment="1">
      <alignment horizontal="center" vertical="center" wrapText="1"/>
    </xf>
    <xf numFmtId="0" fontId="28" fillId="0" borderId="11" xfId="0" applyFont="1" applyBorder="1" applyAlignment="1">
      <alignment horizontal="center" vertical="center"/>
    </xf>
    <xf numFmtId="0" fontId="28" fillId="0" borderId="11" xfId="0" applyFont="1" applyBorder="1" applyAlignment="1">
      <alignment horizontal="center" vertical="center" wrapText="1"/>
    </xf>
    <xf numFmtId="0" fontId="58" fillId="0" borderId="10" xfId="0" applyFont="1" applyBorder="1" applyAlignment="1">
      <alignment horizontal="center" vertical="center" wrapText="1"/>
    </xf>
    <xf numFmtId="1" fontId="11" fillId="5" borderId="9" xfId="1" applyNumberFormat="1" applyFont="1" applyFill="1" applyBorder="1" applyAlignment="1">
      <alignment horizontal="center" vertical="center"/>
    </xf>
    <xf numFmtId="0" fontId="11" fillId="0" borderId="9" xfId="0" applyFont="1" applyBorder="1" applyAlignment="1">
      <alignment horizontal="center" vertical="center"/>
    </xf>
    <xf numFmtId="9" fontId="11" fillId="0" borderId="10" xfId="1" applyFont="1" applyFill="1" applyBorder="1" applyAlignment="1">
      <alignment horizontal="center" vertical="center"/>
    </xf>
    <xf numFmtId="9" fontId="11" fillId="5" borderId="9" xfId="1" applyFont="1" applyFill="1" applyBorder="1" applyAlignment="1">
      <alignment horizontal="center" vertical="center"/>
    </xf>
    <xf numFmtId="0" fontId="11" fillId="5" borderId="9" xfId="0" applyFont="1" applyFill="1" applyBorder="1" applyAlignment="1">
      <alignment horizontal="center" vertical="center"/>
    </xf>
    <xf numFmtId="165" fontId="11" fillId="5" borderId="9" xfId="5" applyNumberFormat="1" applyFont="1" applyFill="1" applyBorder="1" applyAlignment="1">
      <alignment horizontal="center" vertical="center"/>
    </xf>
    <xf numFmtId="0" fontId="18" fillId="0" borderId="10" xfId="0" applyFont="1" applyBorder="1" applyAlignment="1">
      <alignment vertical="center" wrapText="1"/>
    </xf>
    <xf numFmtId="0" fontId="59" fillId="0" borderId="10" xfId="0" applyFont="1" applyBorder="1" applyAlignment="1">
      <alignment vertical="center" wrapText="1"/>
    </xf>
    <xf numFmtId="0" fontId="60" fillId="0" borderId="10" xfId="0" applyFont="1" applyBorder="1" applyAlignment="1">
      <alignment horizontal="center" vertical="center" wrapText="1"/>
    </xf>
    <xf numFmtId="0" fontId="59" fillId="0" borderId="10" xfId="0" applyFont="1" applyBorder="1" applyAlignment="1">
      <alignment horizontal="center" vertical="center" wrapText="1"/>
    </xf>
    <xf numFmtId="0" fontId="28" fillId="8" borderId="10" xfId="0" applyFont="1" applyFill="1" applyBorder="1" applyAlignment="1">
      <alignment horizontal="center" vertical="center" wrapText="1"/>
    </xf>
    <xf numFmtId="9" fontId="20" fillId="0" borderId="10" xfId="0" applyNumberFormat="1" applyFont="1" applyBorder="1" applyAlignment="1">
      <alignment horizontal="center" vertical="center"/>
    </xf>
    <xf numFmtId="14" fontId="59" fillId="0" borderId="10" xfId="0" applyNumberFormat="1" applyFont="1" applyBorder="1" applyAlignment="1">
      <alignment horizontal="center" vertical="center" wrapText="1"/>
    </xf>
    <xf numFmtId="0" fontId="57" fillId="0" borderId="10" xfId="0" applyFont="1"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xf>
    <xf numFmtId="14" fontId="30" fillId="0" borderId="18" xfId="0" applyNumberFormat="1" applyFont="1" applyBorder="1" applyAlignment="1">
      <alignment horizontal="center" vertical="center"/>
    </xf>
    <xf numFmtId="9" fontId="11" fillId="5" borderId="22" xfId="1" applyFont="1" applyFill="1" applyBorder="1" applyAlignment="1">
      <alignment horizontal="center" vertical="center"/>
    </xf>
    <xf numFmtId="9" fontId="11" fillId="7" borderId="23" xfId="1" applyFont="1" applyFill="1" applyBorder="1" applyAlignment="1">
      <alignment horizontal="center" vertical="center"/>
    </xf>
    <xf numFmtId="9" fontId="11" fillId="5" borderId="23" xfId="1" applyFont="1" applyFill="1" applyBorder="1" applyAlignment="1">
      <alignment horizontal="center" vertical="center"/>
    </xf>
    <xf numFmtId="1" fontId="11" fillId="7" borderId="23" xfId="1" applyNumberFormat="1" applyFont="1" applyFill="1" applyBorder="1" applyAlignment="1">
      <alignment horizontal="center" vertical="center"/>
    </xf>
    <xf numFmtId="1" fontId="11" fillId="5" borderId="23" xfId="1" applyNumberFormat="1" applyFont="1" applyFill="1" applyBorder="1" applyAlignment="1">
      <alignment horizontal="center" vertical="center"/>
    </xf>
    <xf numFmtId="9" fontId="11" fillId="5" borderId="40" xfId="1" applyFont="1" applyFill="1" applyBorder="1" applyAlignment="1">
      <alignment horizontal="center" vertical="center"/>
    </xf>
    <xf numFmtId="0" fontId="61" fillId="0" borderId="40" xfId="0" applyFont="1" applyBorder="1" applyAlignment="1">
      <alignment horizontal="center" vertical="center" wrapText="1"/>
    </xf>
    <xf numFmtId="14" fontId="30" fillId="5" borderId="18" xfId="0" applyNumberFormat="1" applyFont="1" applyFill="1" applyBorder="1" applyAlignment="1">
      <alignment horizontal="center" vertical="center" wrapText="1"/>
    </xf>
    <xf numFmtId="9" fontId="11" fillId="5" borderId="8" xfId="1" applyFont="1" applyFill="1" applyBorder="1" applyAlignment="1">
      <alignment horizontal="center" vertical="center"/>
    </xf>
    <xf numFmtId="14" fontId="30" fillId="0" borderId="18" xfId="0" applyNumberFormat="1" applyFont="1" applyBorder="1" applyAlignment="1">
      <alignment horizontal="center" vertical="center" wrapText="1"/>
    </xf>
    <xf numFmtId="1" fontId="11" fillId="5" borderId="8" xfId="1" applyNumberFormat="1" applyFont="1" applyFill="1" applyBorder="1" applyAlignment="1">
      <alignment horizontal="center" vertical="center"/>
    </xf>
    <xf numFmtId="0" fontId="0" fillId="0" borderId="8" xfId="0" applyBorder="1"/>
    <xf numFmtId="0" fontId="30" fillId="5" borderId="18" xfId="0" applyFont="1" applyFill="1" applyBorder="1" applyAlignment="1">
      <alignment horizontal="center" vertical="center" wrapText="1"/>
    </xf>
    <xf numFmtId="1" fontId="11" fillId="5" borderId="41" xfId="1" applyNumberFormat="1" applyFont="1" applyFill="1" applyBorder="1" applyAlignment="1">
      <alignment horizontal="center" vertical="center"/>
    </xf>
    <xf numFmtId="1" fontId="11" fillId="7" borderId="42" xfId="1" applyNumberFormat="1" applyFont="1" applyFill="1" applyBorder="1" applyAlignment="1">
      <alignment horizontal="center" vertical="center"/>
    </xf>
    <xf numFmtId="1" fontId="11" fillId="5" borderId="42" xfId="1" applyNumberFormat="1" applyFont="1" applyFill="1" applyBorder="1" applyAlignment="1">
      <alignment horizontal="center" vertical="center"/>
    </xf>
    <xf numFmtId="9" fontId="11" fillId="7" borderId="42" xfId="1" applyFont="1" applyFill="1" applyBorder="1" applyAlignment="1">
      <alignment horizontal="center" vertical="center"/>
    </xf>
    <xf numFmtId="0" fontId="28" fillId="11" borderId="10" xfId="0" applyFont="1" applyFill="1" applyBorder="1" applyAlignment="1">
      <alignment horizontal="center" vertical="center"/>
    </xf>
    <xf numFmtId="0" fontId="45" fillId="5" borderId="0" xfId="3" applyFont="1" applyFill="1" applyAlignment="1">
      <alignment horizontal="center" vertical="center" wrapText="1"/>
    </xf>
    <xf numFmtId="0" fontId="17" fillId="5" borderId="0" xfId="3" applyFont="1" applyFill="1" applyAlignment="1">
      <alignment horizontal="right" vertical="center" wrapText="1"/>
    </xf>
    <xf numFmtId="0" fontId="17" fillId="5" borderId="0" xfId="3" applyFont="1" applyFill="1" applyAlignment="1">
      <alignment horizontal="left" vertical="top" wrapText="1"/>
    </xf>
    <xf numFmtId="0" fontId="17" fillId="5" borderId="0" xfId="3" applyFont="1" applyFill="1" applyAlignment="1">
      <alignment horizontal="center" vertical="center" wrapText="1"/>
    </xf>
    <xf numFmtId="0" fontId="28" fillId="4" borderId="21" xfId="0" applyFont="1" applyFill="1" applyBorder="1" applyAlignment="1">
      <alignment horizontal="center" vertical="center" wrapText="1"/>
    </xf>
    <xf numFmtId="0" fontId="20" fillId="5" borderId="40" xfId="0" applyFont="1" applyFill="1" applyBorder="1" applyAlignment="1">
      <alignment horizontal="center" vertical="center"/>
    </xf>
    <xf numFmtId="0" fontId="20" fillId="5" borderId="23" xfId="0" applyFont="1" applyFill="1" applyBorder="1" applyAlignment="1">
      <alignment horizontal="center" vertical="center"/>
    </xf>
    <xf numFmtId="9" fontId="20" fillId="5" borderId="23" xfId="1" applyFont="1" applyFill="1" applyBorder="1" applyAlignment="1">
      <alignment horizontal="left" vertical="center" wrapText="1"/>
    </xf>
    <xf numFmtId="0" fontId="20" fillId="0" borderId="23" xfId="0" applyFont="1" applyBorder="1" applyAlignment="1">
      <alignment horizontal="left" vertical="center" wrapText="1"/>
    </xf>
    <xf numFmtId="9" fontId="50" fillId="13" borderId="10" xfId="0" applyNumberFormat="1" applyFont="1" applyFill="1" applyBorder="1" applyAlignment="1">
      <alignment horizontal="center" vertical="center"/>
    </xf>
    <xf numFmtId="0" fontId="50" fillId="12" borderId="10" xfId="0" applyFont="1" applyFill="1" applyBorder="1" applyAlignment="1">
      <alignment horizontal="center" vertical="center"/>
    </xf>
    <xf numFmtId="0" fontId="8" fillId="9" borderId="18" xfId="0" applyFont="1" applyFill="1" applyBorder="1" applyAlignment="1">
      <alignment horizontal="center" vertical="center" wrapText="1"/>
    </xf>
    <xf numFmtId="14" fontId="33" fillId="6" borderId="18" xfId="0" applyNumberFormat="1" applyFont="1" applyFill="1" applyBorder="1" applyAlignment="1">
      <alignment horizontal="center" vertical="center"/>
    </xf>
    <xf numFmtId="0" fontId="33" fillId="6" borderId="18" xfId="0" applyFont="1" applyFill="1" applyBorder="1" applyAlignment="1">
      <alignment horizontal="center" vertical="center" wrapText="1"/>
    </xf>
    <xf numFmtId="0" fontId="33" fillId="6" borderId="18" xfId="0" applyFont="1" applyFill="1" applyBorder="1" applyAlignment="1">
      <alignment horizontal="center" vertical="center"/>
    </xf>
    <xf numFmtId="14" fontId="33" fillId="6" borderId="18" xfId="0" applyNumberFormat="1" applyFont="1" applyFill="1" applyBorder="1" applyAlignment="1">
      <alignment horizontal="center" vertical="center" wrapText="1"/>
    </xf>
    <xf numFmtId="0" fontId="28" fillId="11" borderId="8" xfId="0" applyFont="1" applyFill="1" applyBorder="1" applyAlignment="1">
      <alignment horizontal="center" vertical="center"/>
    </xf>
    <xf numFmtId="0" fontId="28" fillId="11" borderId="46" xfId="0" applyFont="1" applyFill="1" applyBorder="1" applyAlignment="1">
      <alignment horizontal="center" vertical="center"/>
    </xf>
    <xf numFmtId="0" fontId="0" fillId="5" borderId="8" xfId="0" applyFill="1" applyBorder="1" applyAlignment="1">
      <alignment horizontal="center" vertical="center"/>
    </xf>
    <xf numFmtId="0" fontId="0" fillId="7" borderId="46" xfId="0" applyFill="1" applyBorder="1" applyAlignment="1">
      <alignment horizontal="center" vertical="center"/>
    </xf>
    <xf numFmtId="9" fontId="0" fillId="7" borderId="46" xfId="0" applyNumberFormat="1" applyFill="1" applyBorder="1" applyAlignment="1">
      <alignment horizontal="center" vertical="center"/>
    </xf>
    <xf numFmtId="1" fontId="0" fillId="5" borderId="8" xfId="0" applyNumberFormat="1" applyFill="1" applyBorder="1" applyAlignment="1">
      <alignment horizontal="center" vertical="center"/>
    </xf>
    <xf numFmtId="1" fontId="0" fillId="7" borderId="46" xfId="1" applyNumberFormat="1" applyFont="1" applyFill="1" applyBorder="1" applyAlignment="1">
      <alignment horizontal="center" vertical="center"/>
    </xf>
    <xf numFmtId="9" fontId="0" fillId="7" borderId="46" xfId="1" applyFont="1" applyFill="1" applyBorder="1" applyAlignment="1">
      <alignment horizontal="center" vertical="center"/>
    </xf>
    <xf numFmtId="1" fontId="0" fillId="5" borderId="41" xfId="0" applyNumberFormat="1" applyFill="1" applyBorder="1" applyAlignment="1">
      <alignment horizontal="center" vertical="center"/>
    </xf>
    <xf numFmtId="1" fontId="0" fillId="7" borderId="42" xfId="1" applyNumberFormat="1" applyFont="1" applyFill="1" applyBorder="1" applyAlignment="1">
      <alignment horizontal="center" vertical="center"/>
    </xf>
    <xf numFmtId="1" fontId="0" fillId="5" borderId="42" xfId="0" applyNumberFormat="1" applyFill="1" applyBorder="1" applyAlignment="1">
      <alignment horizontal="center" vertical="center"/>
    </xf>
    <xf numFmtId="1" fontId="0" fillId="7" borderId="48" xfId="1" applyNumberFormat="1" applyFont="1" applyFill="1" applyBorder="1" applyAlignment="1">
      <alignment horizontal="center" vertical="center"/>
    </xf>
    <xf numFmtId="0" fontId="0" fillId="5" borderId="46" xfId="0" applyFill="1" applyBorder="1"/>
    <xf numFmtId="0" fontId="0" fillId="5" borderId="41" xfId="0" applyFill="1" applyBorder="1" applyAlignment="1">
      <alignment horizontal="center" vertical="center"/>
    </xf>
    <xf numFmtId="0" fontId="0" fillId="5" borderId="42" xfId="0" applyFill="1" applyBorder="1" applyAlignment="1">
      <alignment horizontal="center" vertical="center"/>
    </xf>
    <xf numFmtId="0" fontId="0" fillId="5" borderId="42" xfId="0" applyFill="1" applyBorder="1"/>
    <xf numFmtId="0" fontId="0" fillId="5" borderId="48" xfId="0" applyFill="1" applyBorder="1"/>
    <xf numFmtId="0" fontId="43" fillId="11" borderId="41" xfId="0" applyFont="1" applyFill="1" applyBorder="1" applyAlignment="1">
      <alignment horizontal="center"/>
    </xf>
    <xf numFmtId="0" fontId="43" fillId="11" borderId="42" xfId="0" applyFont="1" applyFill="1" applyBorder="1" applyAlignment="1">
      <alignment horizontal="center"/>
    </xf>
    <xf numFmtId="0" fontId="20" fillId="11" borderId="2" xfId="0" applyFont="1" applyFill="1" applyBorder="1"/>
    <xf numFmtId="0" fontId="20" fillId="11" borderId="2" xfId="0" applyFont="1" applyFill="1" applyBorder="1" applyAlignment="1">
      <alignment horizontal="center"/>
    </xf>
    <xf numFmtId="0" fontId="20" fillId="11" borderId="2" xfId="0" applyFont="1" applyFill="1" applyBorder="1" applyAlignment="1">
      <alignment horizont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9" fontId="20" fillId="5" borderId="8" xfId="1" applyFont="1" applyFill="1" applyBorder="1" applyAlignment="1">
      <alignment horizontal="center" vertical="center"/>
    </xf>
    <xf numFmtId="1" fontId="20" fillId="5" borderId="8" xfId="1" applyNumberFormat="1" applyFont="1" applyFill="1" applyBorder="1" applyAlignment="1">
      <alignment horizontal="center" vertical="center"/>
    </xf>
    <xf numFmtId="0" fontId="20" fillId="0" borderId="8" xfId="0" applyFont="1" applyBorder="1"/>
    <xf numFmtId="0" fontId="20" fillId="5" borderId="8" xfId="0" applyFont="1" applyFill="1" applyBorder="1" applyAlignment="1">
      <alignment horizontal="center" vertical="center"/>
    </xf>
    <xf numFmtId="0" fontId="20" fillId="5" borderId="41" xfId="0" applyFont="1" applyFill="1" applyBorder="1" applyAlignment="1">
      <alignment horizontal="center" vertical="center"/>
    </xf>
    <xf numFmtId="0" fontId="20" fillId="7" borderId="42" xfId="0" applyFont="1" applyFill="1" applyBorder="1" applyAlignment="1">
      <alignment horizontal="center" vertical="center"/>
    </xf>
    <xf numFmtId="0" fontId="18" fillId="5" borderId="42" xfId="0" applyFont="1" applyFill="1" applyBorder="1" applyAlignment="1">
      <alignment horizontal="center" vertical="center"/>
    </xf>
    <xf numFmtId="0" fontId="18" fillId="7" borderId="42" xfId="0" applyFont="1" applyFill="1" applyBorder="1" applyAlignment="1">
      <alignment horizontal="center" vertical="center"/>
    </xf>
    <xf numFmtId="1" fontId="18" fillId="7" borderId="46" xfId="0" applyNumberFormat="1" applyFont="1" applyFill="1" applyBorder="1" applyAlignment="1">
      <alignment horizontal="center" vertical="center"/>
    </xf>
    <xf numFmtId="9" fontId="18" fillId="7" borderId="46" xfId="0" applyNumberFormat="1" applyFont="1" applyFill="1" applyBorder="1" applyAlignment="1">
      <alignment horizontal="center" vertical="center"/>
    </xf>
    <xf numFmtId="0" fontId="20" fillId="7" borderId="46" xfId="0" applyFont="1" applyFill="1" applyBorder="1" applyAlignment="1">
      <alignment horizontal="center" vertical="center"/>
    </xf>
    <xf numFmtId="0" fontId="20" fillId="7" borderId="48" xfId="0" applyFont="1" applyFill="1" applyBorder="1" applyAlignment="1">
      <alignment horizontal="center" vertical="center"/>
    </xf>
    <xf numFmtId="0" fontId="58" fillId="11" borderId="41" xfId="0" applyFont="1" applyFill="1" applyBorder="1" applyAlignment="1">
      <alignment vertical="center"/>
    </xf>
    <xf numFmtId="0" fontId="58" fillId="11" borderId="42" xfId="0" applyFont="1" applyFill="1" applyBorder="1" applyAlignment="1">
      <alignment vertical="center"/>
    </xf>
    <xf numFmtId="0" fontId="58" fillId="11" borderId="41" xfId="0" applyFont="1" applyFill="1" applyBorder="1" applyAlignment="1">
      <alignment horizontal="center" vertical="center"/>
    </xf>
    <xf numFmtId="0" fontId="58" fillId="11" borderId="42" xfId="0" applyFont="1" applyFill="1" applyBorder="1" applyAlignment="1">
      <alignment horizontal="center" vertical="center"/>
    </xf>
    <xf numFmtId="0" fontId="29" fillId="11" borderId="48" xfId="0" applyFont="1" applyFill="1" applyBorder="1" applyAlignment="1">
      <alignment horizontal="center" vertical="center"/>
    </xf>
    <xf numFmtId="9" fontId="20" fillId="5" borderId="39" xfId="1" applyFont="1" applyFill="1" applyBorder="1" applyAlignment="1">
      <alignment horizontal="left" vertical="center" wrapText="1"/>
    </xf>
    <xf numFmtId="0" fontId="20" fillId="5" borderId="57" xfId="0" applyFont="1" applyFill="1" applyBorder="1" applyAlignment="1">
      <alignment horizontal="center" vertical="center"/>
    </xf>
    <xf numFmtId="9" fontId="20" fillId="5" borderId="46" xfId="1" applyFont="1" applyFill="1" applyBorder="1" applyAlignment="1">
      <alignment horizontal="left" vertical="center" wrapText="1"/>
    </xf>
    <xf numFmtId="9" fontId="20" fillId="5" borderId="46" xfId="1" applyFont="1" applyFill="1" applyBorder="1" applyAlignment="1">
      <alignment horizontal="center" vertical="center" wrapText="1"/>
    </xf>
    <xf numFmtId="0" fontId="20" fillId="0" borderId="57" xfId="0" applyFont="1" applyBorder="1" applyAlignment="1">
      <alignment horizontal="center" vertical="center"/>
    </xf>
    <xf numFmtId="0" fontId="20" fillId="5" borderId="58" xfId="0" applyFont="1" applyFill="1" applyBorder="1" applyAlignment="1">
      <alignment horizontal="center" vertical="center"/>
    </xf>
    <xf numFmtId="0" fontId="20" fillId="5" borderId="54" xfId="0" applyFont="1" applyFill="1" applyBorder="1" applyAlignment="1">
      <alignment horizontal="center" vertical="center"/>
    </xf>
    <xf numFmtId="0" fontId="20" fillId="5" borderId="42" xfId="0" applyFont="1" applyFill="1" applyBorder="1" applyAlignment="1">
      <alignment horizontal="center" vertical="center"/>
    </xf>
    <xf numFmtId="9" fontId="20" fillId="5" borderId="42" xfId="1" applyFont="1" applyFill="1" applyBorder="1" applyAlignment="1">
      <alignment horizontal="center" vertical="center"/>
    </xf>
    <xf numFmtId="9" fontId="20" fillId="5" borderId="42" xfId="1" applyFont="1" applyFill="1" applyBorder="1" applyAlignment="1">
      <alignment horizontal="left" vertical="center" wrapText="1"/>
    </xf>
    <xf numFmtId="9" fontId="20" fillId="5" borderId="48" xfId="1" applyFont="1" applyFill="1" applyBorder="1" applyAlignment="1">
      <alignment horizontal="center" vertical="center" wrapText="1"/>
    </xf>
    <xf numFmtId="0" fontId="6" fillId="4" borderId="21" xfId="0" applyFont="1" applyFill="1" applyBorder="1" applyAlignment="1">
      <alignment horizontal="center" vertical="center" wrapText="1"/>
    </xf>
    <xf numFmtId="14" fontId="10" fillId="0" borderId="18" xfId="0" applyNumberFormat="1" applyFont="1" applyBorder="1" applyAlignment="1">
      <alignment horizontal="center" vertical="center" wrapText="1"/>
    </xf>
    <xf numFmtId="0" fontId="10" fillId="5" borderId="18" xfId="0" applyFont="1" applyFill="1" applyBorder="1" applyAlignment="1">
      <alignment horizontal="center" vertical="center" wrapText="1"/>
    </xf>
    <xf numFmtId="14" fontId="10" fillId="5" borderId="18" xfId="0" applyNumberFormat="1" applyFont="1" applyFill="1" applyBorder="1" applyAlignment="1">
      <alignment horizontal="center" vertical="center" wrapText="1"/>
    </xf>
    <xf numFmtId="0" fontId="11" fillId="0" borderId="8" xfId="0" applyFont="1" applyBorder="1"/>
    <xf numFmtId="0" fontId="11" fillId="0" borderId="8" xfId="0" applyFont="1" applyBorder="1" applyAlignment="1">
      <alignment horizontal="center" vertical="center"/>
    </xf>
    <xf numFmtId="0" fontId="11" fillId="0" borderId="41" xfId="0" applyFont="1" applyBorder="1" applyAlignment="1">
      <alignment horizontal="center" vertical="center"/>
    </xf>
    <xf numFmtId="0" fontId="11" fillId="7" borderId="42" xfId="0" applyFont="1" applyFill="1" applyBorder="1" applyAlignment="1">
      <alignment horizontal="center" vertical="center"/>
    </xf>
    <xf numFmtId="0" fontId="11" fillId="0" borderId="42" xfId="0" applyFont="1" applyBorder="1" applyAlignment="1">
      <alignment horizontal="center" vertical="center"/>
    </xf>
    <xf numFmtId="9" fontId="11" fillId="0" borderId="8" xfId="1" applyFont="1" applyBorder="1" applyAlignment="1">
      <alignment horizontal="center" vertical="center"/>
    </xf>
    <xf numFmtId="0" fontId="11" fillId="0" borderId="42" xfId="0" applyFont="1" applyBorder="1"/>
    <xf numFmtId="0" fontId="2" fillId="0" borderId="46" xfId="0" applyFont="1" applyBorder="1"/>
    <xf numFmtId="0" fontId="2" fillId="0" borderId="48" xfId="0" applyFont="1" applyBorder="1"/>
    <xf numFmtId="0" fontId="11" fillId="7" borderId="18" xfId="0" applyFont="1" applyFill="1" applyBorder="1" applyAlignment="1">
      <alignment horizontal="center" vertical="center"/>
    </xf>
    <xf numFmtId="9" fontId="11" fillId="7" borderId="18" xfId="0" applyNumberFormat="1" applyFont="1" applyFill="1" applyBorder="1" applyAlignment="1">
      <alignment horizontal="center" vertical="center"/>
    </xf>
    <xf numFmtId="0" fontId="11" fillId="7" borderId="59" xfId="0" applyFont="1" applyFill="1" applyBorder="1" applyAlignment="1">
      <alignment horizontal="center" vertical="center"/>
    </xf>
    <xf numFmtId="1" fontId="11" fillId="7" borderId="18" xfId="1" applyNumberFormat="1" applyFont="1" applyFill="1" applyBorder="1" applyAlignment="1">
      <alignment horizontal="center" vertical="center"/>
    </xf>
    <xf numFmtId="9" fontId="11" fillId="7" borderId="18" xfId="1" applyFont="1" applyFill="1" applyBorder="1" applyAlignment="1">
      <alignment horizontal="center" vertical="center"/>
    </xf>
    <xf numFmtId="0" fontId="13" fillId="0" borderId="46" xfId="0" applyFont="1" applyBorder="1"/>
    <xf numFmtId="1" fontId="11" fillId="5" borderId="8" xfId="5" applyNumberFormat="1" applyFont="1" applyFill="1" applyBorder="1" applyAlignment="1">
      <alignment horizontal="center" vertical="center"/>
    </xf>
    <xf numFmtId="0" fontId="0" fillId="0" borderId="46" xfId="0" applyBorder="1"/>
    <xf numFmtId="9" fontId="11" fillId="5" borderId="8" xfId="5" applyNumberFormat="1" applyFont="1" applyFill="1" applyBorder="1" applyAlignment="1">
      <alignment horizontal="center" vertical="center"/>
    </xf>
    <xf numFmtId="1" fontId="11" fillId="5" borderId="41" xfId="5" applyNumberFormat="1" applyFont="1" applyFill="1" applyBorder="1" applyAlignment="1">
      <alignment horizontal="center" vertical="center"/>
    </xf>
    <xf numFmtId="1" fontId="11" fillId="5" borderId="42" xfId="0" applyNumberFormat="1" applyFont="1" applyFill="1" applyBorder="1" applyAlignment="1">
      <alignment horizontal="center" vertical="center"/>
    </xf>
    <xf numFmtId="0" fontId="0" fillId="0" borderId="42" xfId="0" applyBorder="1"/>
    <xf numFmtId="0" fontId="0" fillId="0" borderId="48" xfId="0" applyBorder="1"/>
    <xf numFmtId="0" fontId="28" fillId="0" borderId="21" xfId="0" applyFont="1" applyBorder="1" applyAlignment="1">
      <alignment horizontal="center" vertical="center" wrapText="1"/>
    </xf>
    <xf numFmtId="165" fontId="11" fillId="5" borderId="40" xfId="5" applyNumberFormat="1" applyFont="1" applyFill="1" applyBorder="1" applyAlignment="1">
      <alignment horizontal="center" vertical="center"/>
    </xf>
    <xf numFmtId="165" fontId="11" fillId="7" borderId="23" xfId="5" applyNumberFormat="1" applyFont="1" applyFill="1" applyBorder="1" applyAlignment="1">
      <alignment horizontal="center" vertical="center"/>
    </xf>
    <xf numFmtId="165" fontId="11" fillId="5" borderId="23" xfId="5" applyNumberFormat="1" applyFont="1" applyFill="1" applyBorder="1" applyAlignment="1">
      <alignment horizontal="center" vertical="center"/>
    </xf>
    <xf numFmtId="165" fontId="11" fillId="7" borderId="26" xfId="5" applyNumberFormat="1" applyFont="1" applyFill="1" applyBorder="1" applyAlignment="1">
      <alignment horizontal="center" vertical="center"/>
    </xf>
    <xf numFmtId="0" fontId="13" fillId="0" borderId="23" xfId="0" applyFont="1" applyBorder="1"/>
    <xf numFmtId="0" fontId="13" fillId="0" borderId="39" xfId="0" applyFont="1" applyBorder="1"/>
    <xf numFmtId="0" fontId="29" fillId="11" borderId="41" xfId="0" applyFont="1" applyFill="1" applyBorder="1" applyAlignment="1">
      <alignment vertical="center"/>
    </xf>
    <xf numFmtId="0" fontId="29" fillId="11" borderId="42" xfId="0" applyFont="1" applyFill="1" applyBorder="1" applyAlignment="1">
      <alignment vertical="center"/>
    </xf>
    <xf numFmtId="0" fontId="29" fillId="11" borderId="59" xfId="0" applyFont="1" applyFill="1" applyBorder="1" applyAlignment="1">
      <alignment vertical="center"/>
    </xf>
    <xf numFmtId="0" fontId="11" fillId="0" borderId="22" xfId="0" applyFont="1" applyBorder="1"/>
    <xf numFmtId="0" fontId="11" fillId="7" borderId="23" xfId="0" applyFont="1" applyFill="1" applyBorder="1" applyAlignment="1">
      <alignment horizontal="center" vertical="center"/>
    </xf>
    <xf numFmtId="0" fontId="11" fillId="0" borderId="23" xfId="0" applyFont="1" applyBorder="1" applyAlignment="1">
      <alignment horizontal="center" vertical="center"/>
    </xf>
    <xf numFmtId="0" fontId="11" fillId="7" borderId="26" xfId="0" applyFont="1" applyFill="1" applyBorder="1" applyAlignment="1">
      <alignment horizontal="center" vertical="center"/>
    </xf>
    <xf numFmtId="0" fontId="11" fillId="0" borderId="22" xfId="0" applyFont="1" applyBorder="1" applyAlignment="1">
      <alignment horizontal="center" vertical="center"/>
    </xf>
    <xf numFmtId="0" fontId="11" fillId="0" borderId="23" xfId="0" applyFont="1" applyBorder="1"/>
    <xf numFmtId="0" fontId="2" fillId="0" borderId="39" xfId="0" applyFont="1" applyBorder="1"/>
    <xf numFmtId="1" fontId="11" fillId="5" borderId="40" xfId="1" applyNumberFormat="1" applyFont="1" applyFill="1" applyBorder="1" applyAlignment="1">
      <alignment horizontal="center" vertical="center"/>
    </xf>
    <xf numFmtId="0" fontId="28" fillId="0" borderId="18" xfId="0" applyFont="1" applyBorder="1" applyAlignment="1">
      <alignment horizontal="center" vertical="center" wrapText="1"/>
    </xf>
    <xf numFmtId="9" fontId="11" fillId="7" borderId="39" xfId="1" applyFont="1" applyFill="1" applyBorder="1" applyAlignment="1">
      <alignment horizontal="center" vertical="center"/>
    </xf>
    <xf numFmtId="9" fontId="11" fillId="7" borderId="46" xfId="1" applyFont="1" applyFill="1" applyBorder="1" applyAlignment="1">
      <alignment horizontal="center" vertical="center"/>
    </xf>
    <xf numFmtId="1" fontId="11" fillId="7" borderId="46" xfId="1" applyNumberFormat="1" applyFont="1" applyFill="1" applyBorder="1" applyAlignment="1">
      <alignment horizontal="center" vertical="center"/>
    </xf>
    <xf numFmtId="9" fontId="11" fillId="7" borderId="48" xfId="1" applyFont="1" applyFill="1" applyBorder="1" applyAlignment="1">
      <alignment horizontal="center" vertical="center"/>
    </xf>
    <xf numFmtId="0" fontId="29" fillId="11" borderId="41" xfId="0" applyFont="1" applyFill="1" applyBorder="1"/>
    <xf numFmtId="0" fontId="29" fillId="11" borderId="42" xfId="0" applyFont="1" applyFill="1" applyBorder="1"/>
    <xf numFmtId="0" fontId="29" fillId="11" borderId="48" xfId="0" applyFont="1" applyFill="1" applyBorder="1"/>
    <xf numFmtId="1" fontId="11" fillId="5" borderId="43" xfId="1" applyNumberFormat="1" applyFont="1" applyFill="1" applyBorder="1" applyAlignment="1">
      <alignment horizontal="center" vertical="center"/>
    </xf>
    <xf numFmtId="1" fontId="11" fillId="5" borderId="44" xfId="1" applyNumberFormat="1" applyFont="1" applyFill="1" applyBorder="1" applyAlignment="1">
      <alignment horizontal="center" vertical="center"/>
    </xf>
    <xf numFmtId="1" fontId="11" fillId="5" borderId="12" xfId="1" applyNumberFormat="1" applyFont="1" applyFill="1" applyBorder="1" applyAlignment="1">
      <alignment horizontal="center" vertical="center"/>
    </xf>
    <xf numFmtId="9" fontId="11" fillId="5" borderId="12" xfId="1" applyFont="1" applyFill="1" applyBorder="1" applyAlignment="1">
      <alignment horizontal="center" vertical="center"/>
    </xf>
    <xf numFmtId="0" fontId="61" fillId="0" borderId="12" xfId="0" applyFont="1" applyBorder="1" applyAlignment="1">
      <alignment horizontal="center" vertical="center" wrapText="1"/>
    </xf>
    <xf numFmtId="0" fontId="62" fillId="0" borderId="45" xfId="0" applyFont="1" applyBorder="1" applyAlignment="1">
      <alignment horizontal="center" vertical="center" wrapText="1"/>
    </xf>
    <xf numFmtId="1" fontId="11" fillId="5" borderId="22" xfId="1" applyNumberFormat="1" applyFont="1" applyFill="1" applyBorder="1" applyAlignment="1">
      <alignment horizontal="center" vertical="center"/>
    </xf>
    <xf numFmtId="0" fontId="61" fillId="0" borderId="55" xfId="0" applyFont="1" applyBorder="1" applyAlignment="1">
      <alignment horizontal="center" vertical="center" wrapText="1"/>
    </xf>
    <xf numFmtId="1" fontId="11" fillId="5" borderId="60" xfId="1" applyNumberFormat="1" applyFont="1" applyFill="1" applyBorder="1" applyAlignment="1">
      <alignment horizontal="center" vertical="center"/>
    </xf>
    <xf numFmtId="9" fontId="11" fillId="5" borderId="47" xfId="1" applyFont="1" applyFill="1" applyBorder="1" applyAlignment="1">
      <alignment horizontal="center" vertical="center"/>
    </xf>
    <xf numFmtId="9" fontId="11" fillId="5" borderId="62" xfId="1" applyFont="1" applyFill="1" applyBorder="1" applyAlignment="1">
      <alignment horizontal="center" vertical="center"/>
    </xf>
    <xf numFmtId="0" fontId="61" fillId="0" borderId="62" xfId="0" applyFont="1" applyBorder="1" applyAlignment="1">
      <alignment horizontal="center" vertical="center" wrapText="1"/>
    </xf>
    <xf numFmtId="0" fontId="61" fillId="0" borderId="17" xfId="0" applyFont="1" applyBorder="1" applyAlignment="1">
      <alignment horizontal="center" vertical="center" wrapText="1"/>
    </xf>
    <xf numFmtId="0" fontId="20" fillId="7" borderId="44" xfId="0" applyFont="1" applyFill="1" applyBorder="1" applyAlignment="1">
      <alignment horizontal="center" vertical="center"/>
    </xf>
    <xf numFmtId="0" fontId="18" fillId="5" borderId="44" xfId="0" applyFont="1" applyFill="1" applyBorder="1" applyAlignment="1">
      <alignment horizontal="center" vertical="center"/>
    </xf>
    <xf numFmtId="0" fontId="20" fillId="5" borderId="43" xfId="0" applyFont="1" applyFill="1" applyBorder="1" applyAlignment="1">
      <alignment horizontal="center" vertical="center"/>
    </xf>
    <xf numFmtId="0" fontId="20" fillId="7" borderId="10" xfId="0" applyFont="1" applyFill="1" applyBorder="1" applyAlignment="1">
      <alignment horizontal="center" vertical="center"/>
    </xf>
    <xf numFmtId="0" fontId="18" fillId="5" borderId="10" xfId="0" applyFont="1" applyFill="1" applyBorder="1" applyAlignment="1">
      <alignment horizontal="center" vertical="center"/>
    </xf>
    <xf numFmtId="0" fontId="18" fillId="7" borderId="10" xfId="0" applyFont="1" applyFill="1" applyBorder="1" applyAlignment="1">
      <alignment horizontal="center" vertical="center"/>
    </xf>
    <xf numFmtId="1" fontId="20" fillId="7" borderId="10" xfId="1" applyNumberFormat="1" applyFont="1" applyFill="1" applyBorder="1" applyAlignment="1">
      <alignment horizontal="center" vertical="center"/>
    </xf>
    <xf numFmtId="9" fontId="18" fillId="5" borderId="10" xfId="1" applyFont="1" applyFill="1" applyBorder="1" applyAlignment="1">
      <alignment horizontal="center" vertical="center"/>
    </xf>
    <xf numFmtId="9" fontId="18" fillId="7" borderId="10" xfId="1" applyFont="1" applyFill="1" applyBorder="1" applyAlignment="1">
      <alignment horizontal="center" vertical="center"/>
    </xf>
    <xf numFmtId="9" fontId="20" fillId="7" borderId="10" xfId="1" applyFont="1" applyFill="1" applyBorder="1" applyAlignment="1">
      <alignment horizontal="center" vertical="center"/>
    </xf>
    <xf numFmtId="1" fontId="18" fillId="5" borderId="10" xfId="1" applyNumberFormat="1" applyFont="1" applyFill="1" applyBorder="1" applyAlignment="1">
      <alignment horizontal="center" vertical="center"/>
    </xf>
    <xf numFmtId="1" fontId="18" fillId="7" borderId="10" xfId="1" applyNumberFormat="1" applyFont="1" applyFill="1" applyBorder="1" applyAlignment="1">
      <alignment horizontal="center" vertical="center"/>
    </xf>
    <xf numFmtId="1" fontId="20" fillId="5" borderId="10" xfId="0" applyNumberFormat="1" applyFont="1" applyFill="1" applyBorder="1" applyAlignment="1">
      <alignment horizontal="center" vertical="center"/>
    </xf>
    <xf numFmtId="0" fontId="18" fillId="7" borderId="44" xfId="0" applyFont="1" applyFill="1" applyBorder="1" applyAlignment="1">
      <alignment horizontal="center" vertical="center"/>
    </xf>
    <xf numFmtId="0" fontId="20" fillId="7" borderId="45" xfId="0" applyFont="1" applyFill="1" applyBorder="1" applyAlignment="1">
      <alignment horizontal="center" vertical="center"/>
    </xf>
    <xf numFmtId="0" fontId="20" fillId="5" borderId="56" xfId="0" applyFont="1" applyFill="1" applyBorder="1" applyAlignment="1">
      <alignment horizontal="center" vertical="center"/>
    </xf>
    <xf numFmtId="0" fontId="20" fillId="5" borderId="0" xfId="0" applyFont="1" applyFill="1" applyAlignment="1">
      <alignment horizontal="center"/>
    </xf>
    <xf numFmtId="9" fontId="20" fillId="5" borderId="0" xfId="1" applyFont="1" applyFill="1" applyBorder="1" applyAlignment="1">
      <alignment horizontal="center" vertical="center" wrapText="1"/>
    </xf>
    <xf numFmtId="9" fontId="20" fillId="5" borderId="0" xfId="0" applyNumberFormat="1" applyFont="1" applyFill="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center"/>
    </xf>
    <xf numFmtId="0" fontId="20" fillId="5" borderId="63" xfId="0" applyFont="1" applyFill="1" applyBorder="1" applyAlignment="1">
      <alignment horizontal="left" vertical="center"/>
    </xf>
    <xf numFmtId="0" fontId="20" fillId="5" borderId="64" xfId="0" applyFont="1" applyFill="1" applyBorder="1" applyAlignment="1">
      <alignment horizontal="center" vertical="center"/>
    </xf>
    <xf numFmtId="0" fontId="20" fillId="5" borderId="64" xfId="0" applyFont="1" applyFill="1" applyBorder="1"/>
    <xf numFmtId="0" fontId="20" fillId="5" borderId="65" xfId="0" applyFont="1" applyFill="1" applyBorder="1"/>
    <xf numFmtId="0" fontId="43" fillId="14" borderId="69" xfId="0" applyFont="1" applyFill="1" applyBorder="1" applyAlignment="1">
      <alignment horizontal="center" vertical="center" textRotation="90"/>
    </xf>
    <xf numFmtId="0" fontId="43" fillId="14" borderId="71" xfId="0" applyFont="1" applyFill="1" applyBorder="1" applyAlignment="1">
      <alignment horizontal="center" vertical="center" textRotation="90"/>
    </xf>
    <xf numFmtId="0" fontId="43" fillId="14" borderId="70" xfId="0" applyFont="1" applyFill="1" applyBorder="1" applyAlignment="1">
      <alignment horizontal="center" vertical="center" textRotation="90" wrapText="1"/>
    </xf>
    <xf numFmtId="0" fontId="43" fillId="14" borderId="70" xfId="0" applyFont="1" applyFill="1" applyBorder="1" applyAlignment="1">
      <alignment horizontal="center" vertical="center" textRotation="90"/>
    </xf>
    <xf numFmtId="0" fontId="43" fillId="0" borderId="0" xfId="0" applyFont="1" applyAlignment="1">
      <alignment horizontal="center" vertical="center"/>
    </xf>
    <xf numFmtId="0" fontId="43" fillId="14" borderId="0" xfId="0" applyFont="1" applyFill="1" applyAlignment="1">
      <alignment horizontal="center" vertical="center"/>
    </xf>
    <xf numFmtId="0" fontId="20" fillId="0" borderId="69" xfId="0" applyFont="1" applyBorder="1" applyAlignment="1">
      <alignment horizontal="center" vertical="center"/>
    </xf>
    <xf numFmtId="0" fontId="11" fillId="0" borderId="69" xfId="0" applyFont="1" applyBorder="1" applyAlignment="1">
      <alignment horizontal="justify" vertical="center" wrapText="1"/>
    </xf>
    <xf numFmtId="0" fontId="11" fillId="0" borderId="69" xfId="0" applyFont="1" applyBorder="1" applyAlignment="1">
      <alignment horizontal="center" vertical="center" wrapText="1"/>
    </xf>
    <xf numFmtId="0" fontId="20" fillId="0" borderId="69" xfId="0" applyFont="1" applyBorder="1" applyAlignment="1">
      <alignment horizontal="center" vertical="center" wrapText="1"/>
    </xf>
    <xf numFmtId="0" fontId="50" fillId="5" borderId="75" xfId="0" applyFont="1" applyFill="1" applyBorder="1" applyAlignment="1">
      <alignment horizontal="center" vertical="center" wrapText="1" readingOrder="1"/>
    </xf>
    <xf numFmtId="9" fontId="20" fillId="5" borderId="70" xfId="1" applyFont="1" applyFill="1" applyBorder="1" applyAlignment="1">
      <alignment horizontal="center" vertical="center" wrapText="1"/>
    </xf>
    <xf numFmtId="0" fontId="26" fillId="5" borderId="76" xfId="0" applyFont="1" applyFill="1" applyBorder="1" applyAlignment="1">
      <alignment horizontal="center" vertical="center" wrapText="1" readingOrder="1"/>
    </xf>
    <xf numFmtId="0" fontId="18" fillId="5" borderId="69" xfId="0" applyFont="1" applyFill="1" applyBorder="1" applyAlignment="1">
      <alignment horizontal="center" vertical="center" wrapText="1"/>
    </xf>
    <xf numFmtId="0" fontId="20" fillId="0" borderId="70" xfId="0" applyFont="1" applyBorder="1" applyAlignment="1">
      <alignment horizontal="center" vertical="center"/>
    </xf>
    <xf numFmtId="0" fontId="11" fillId="0" borderId="70" xfId="0" applyFont="1" applyBorder="1" applyAlignment="1">
      <alignment horizontal="justify" vertical="center" wrapText="1"/>
    </xf>
    <xf numFmtId="9" fontId="20" fillId="0" borderId="70" xfId="1" applyFont="1" applyBorder="1" applyAlignment="1">
      <alignment horizontal="center" vertical="center"/>
    </xf>
    <xf numFmtId="0" fontId="20" fillId="0" borderId="70" xfId="0" applyFont="1" applyBorder="1" applyAlignment="1">
      <alignment horizontal="center" vertical="center" textRotation="90"/>
    </xf>
    <xf numFmtId="10" fontId="20" fillId="5" borderId="70" xfId="1" applyNumberFormat="1" applyFont="1" applyFill="1" applyBorder="1" applyAlignment="1">
      <alignment horizontal="center" vertical="center" wrapText="1"/>
    </xf>
    <xf numFmtId="9" fontId="20" fillId="5" borderId="70" xfId="1" applyFont="1" applyFill="1" applyBorder="1" applyAlignment="1">
      <alignment horizontal="center" vertical="center"/>
    </xf>
    <xf numFmtId="0" fontId="20" fillId="0" borderId="69" xfId="0" applyFont="1" applyBorder="1" applyAlignment="1">
      <alignment horizontal="center" vertical="center" textRotation="90"/>
    </xf>
    <xf numFmtId="0" fontId="41" fillId="0" borderId="70" xfId="0" applyFont="1" applyBorder="1" applyAlignment="1">
      <alignment horizontal="justify" vertical="center" wrapText="1"/>
    </xf>
    <xf numFmtId="0" fontId="11" fillId="0" borderId="70" xfId="0" applyFont="1" applyBorder="1" applyAlignment="1">
      <alignment horizontal="center" vertical="center" wrapText="1"/>
    </xf>
    <xf numFmtId="14" fontId="11" fillId="0" borderId="70" xfId="0" applyNumberFormat="1" applyFont="1" applyBorder="1" applyAlignment="1">
      <alignment horizontal="left" vertical="center" wrapText="1"/>
    </xf>
    <xf numFmtId="0" fontId="20" fillId="0" borderId="70"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wrapText="1"/>
    </xf>
    <xf numFmtId="9" fontId="20" fillId="5" borderId="70" xfId="0" applyNumberFormat="1" applyFont="1" applyFill="1" applyBorder="1" applyAlignment="1">
      <alignment horizontal="center" vertical="center"/>
    </xf>
    <xf numFmtId="0" fontId="11" fillId="0" borderId="69" xfId="0" applyFont="1" applyBorder="1" applyAlignment="1">
      <alignment horizontal="center" vertical="center" textRotation="90"/>
    </xf>
    <xf numFmtId="0" fontId="41" fillId="0" borderId="70" xfId="0" applyFont="1" applyBorder="1" applyAlignment="1">
      <alignment horizontal="center" vertical="center" wrapText="1"/>
    </xf>
    <xf numFmtId="0" fontId="20" fillId="5" borderId="70" xfId="0" applyFont="1" applyFill="1" applyBorder="1" applyAlignment="1">
      <alignment horizontal="center" vertical="center"/>
    </xf>
    <xf numFmtId="0" fontId="20" fillId="0" borderId="70" xfId="0" applyFont="1" applyBorder="1" applyAlignment="1" applyProtection="1">
      <alignment horizontal="justify" vertical="center" wrapText="1"/>
      <protection locked="0"/>
    </xf>
    <xf numFmtId="0" fontId="49" fillId="5" borderId="69" xfId="0" applyFont="1" applyFill="1" applyBorder="1" applyAlignment="1" applyProtection="1">
      <alignment horizontal="justify" vertical="center" wrapText="1"/>
      <protection locked="0"/>
    </xf>
    <xf numFmtId="0" fontId="11" fillId="5" borderId="69" xfId="0" applyFont="1" applyFill="1" applyBorder="1" applyAlignment="1" applyProtection="1">
      <alignment horizontal="justify" vertical="center" wrapText="1"/>
      <protection locked="0"/>
    </xf>
    <xf numFmtId="0" fontId="20" fillId="0" borderId="70" xfId="0" applyFont="1" applyBorder="1" applyAlignment="1" applyProtection="1">
      <alignment horizontal="center" vertical="center" wrapText="1"/>
      <protection locked="0"/>
    </xf>
    <xf numFmtId="9" fontId="20" fillId="5" borderId="70" xfId="1" applyFont="1" applyFill="1" applyBorder="1" applyAlignment="1" applyProtection="1">
      <alignment horizontal="center" vertical="center" wrapText="1"/>
      <protection locked="0"/>
    </xf>
    <xf numFmtId="0" fontId="11" fillId="0" borderId="70" xfId="0" applyFont="1" applyBorder="1" applyAlignment="1" applyProtection="1">
      <alignment horizontal="justify" vertical="center" wrapText="1"/>
      <protection locked="0"/>
    </xf>
    <xf numFmtId="9" fontId="20" fillId="5" borderId="70" xfId="0" applyNumberFormat="1" applyFont="1" applyFill="1" applyBorder="1" applyAlignment="1">
      <alignment horizontal="center" vertical="center" wrapText="1"/>
    </xf>
    <xf numFmtId="14" fontId="20" fillId="0" borderId="70" xfId="0" applyNumberFormat="1" applyFont="1" applyBorder="1" applyAlignment="1">
      <alignment horizontal="left" vertical="center" wrapText="1"/>
    </xf>
    <xf numFmtId="0" fontId="20" fillId="5" borderId="70" xfId="0" applyFont="1" applyFill="1" applyBorder="1" applyAlignment="1" applyProtection="1">
      <alignment horizontal="justify" vertical="center" wrapText="1"/>
      <protection locked="0"/>
    </xf>
    <xf numFmtId="0" fontId="41" fillId="0" borderId="70" xfId="0" applyFont="1" applyBorder="1" applyAlignment="1" applyProtection="1">
      <alignment horizontal="justify" vertical="center" wrapText="1"/>
      <protection locked="0"/>
    </xf>
    <xf numFmtId="0" fontId="20" fillId="0" borderId="70" xfId="0" applyFont="1" applyBorder="1" applyAlignment="1">
      <alignment horizontal="justify" vertical="center" wrapText="1"/>
    </xf>
    <xf numFmtId="0" fontId="20" fillId="5" borderId="70" xfId="0" applyFont="1" applyFill="1" applyBorder="1" applyAlignment="1" applyProtection="1">
      <alignment horizontal="center" vertical="center" wrapText="1"/>
      <protection locked="0"/>
    </xf>
    <xf numFmtId="0" fontId="50" fillId="5" borderId="69" xfId="0" applyFont="1" applyFill="1" applyBorder="1" applyAlignment="1">
      <alignment horizontal="center" vertical="center" wrapText="1" readingOrder="1"/>
    </xf>
    <xf numFmtId="0" fontId="18" fillId="0" borderId="70" xfId="0" applyFont="1" applyBorder="1" applyAlignment="1">
      <alignment horizontal="center" vertical="center" wrapText="1"/>
    </xf>
    <xf numFmtId="0" fontId="51" fillId="15" borderId="70" xfId="0" applyFont="1" applyFill="1" applyBorder="1" applyAlignment="1">
      <alignment horizontal="center" vertical="center" wrapText="1"/>
    </xf>
    <xf numFmtId="0" fontId="18" fillId="0" borderId="70" xfId="0" applyFont="1" applyBorder="1" applyAlignment="1">
      <alignment horizontal="justify" vertical="center" wrapText="1"/>
    </xf>
    <xf numFmtId="0" fontId="11" fillId="5" borderId="70" xfId="0" applyFont="1" applyFill="1" applyBorder="1" applyAlignment="1">
      <alignment horizontal="justify" vertical="center" wrapText="1"/>
    </xf>
    <xf numFmtId="0" fontId="49" fillId="5" borderId="70" xfId="0" applyFont="1" applyFill="1" applyBorder="1" applyAlignment="1">
      <alignment horizontal="justify" vertical="center" wrapText="1"/>
    </xf>
    <xf numFmtId="9" fontId="20" fillId="0" borderId="70" xfId="0" applyNumberFormat="1" applyFont="1" applyBorder="1" applyAlignment="1">
      <alignment horizontal="center" vertical="center" wrapText="1"/>
    </xf>
    <xf numFmtId="9" fontId="18" fillId="5" borderId="76" xfId="1" applyFont="1" applyFill="1" applyBorder="1" applyAlignment="1">
      <alignment horizontal="center" vertical="center" wrapText="1" readingOrder="1"/>
    </xf>
    <xf numFmtId="0" fontId="20" fillId="0" borderId="0" xfId="0" applyFont="1" applyAlignment="1">
      <alignment horizontal="justify" vertical="center" wrapText="1"/>
    </xf>
    <xf numFmtId="14" fontId="20" fillId="0" borderId="70" xfId="0" applyNumberFormat="1" applyFont="1" applyBorder="1" applyAlignment="1">
      <alignment horizontal="center" vertical="center" wrapText="1"/>
    </xf>
    <xf numFmtId="0" fontId="50" fillId="5" borderId="72" xfId="0" applyFont="1" applyFill="1" applyBorder="1" applyAlignment="1">
      <alignment horizontal="center" vertical="center" wrapText="1" readingOrder="1"/>
    </xf>
    <xf numFmtId="0" fontId="49" fillId="0" borderId="70" xfId="0" applyFont="1" applyBorder="1" applyAlignment="1">
      <alignment horizontal="justify" vertical="center" wrapText="1"/>
    </xf>
    <xf numFmtId="0" fontId="11" fillId="0" borderId="70" xfId="0" applyFont="1" applyBorder="1" applyAlignment="1">
      <alignment horizontal="justify" vertical="top" wrapText="1"/>
    </xf>
    <xf numFmtId="9" fontId="20" fillId="0" borderId="70" xfId="1" applyFont="1" applyBorder="1" applyAlignment="1">
      <alignment horizontal="center" vertical="center" wrapText="1"/>
    </xf>
    <xf numFmtId="10" fontId="11" fillId="5" borderId="70" xfId="1" applyNumberFormat="1" applyFont="1" applyFill="1" applyBorder="1" applyAlignment="1">
      <alignment horizontal="center" vertical="center" wrapText="1"/>
    </xf>
    <xf numFmtId="9" fontId="11" fillId="5" borderId="70" xfId="1"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0" borderId="71" xfId="0" applyFont="1" applyBorder="1" applyAlignment="1">
      <alignment horizontal="center" vertical="center"/>
    </xf>
    <xf numFmtId="0" fontId="49" fillId="0" borderId="70" xfId="0" applyFont="1" applyBorder="1" applyAlignment="1">
      <alignment horizontal="justify" vertical="top" wrapText="1"/>
    </xf>
    <xf numFmtId="0" fontId="20" fillId="0" borderId="69" xfId="0" applyFont="1" applyBorder="1" applyAlignment="1">
      <alignment horizontal="justify" vertical="center" wrapText="1"/>
    </xf>
    <xf numFmtId="0" fontId="11" fillId="5" borderId="69" xfId="0" applyFont="1" applyFill="1" applyBorder="1" applyAlignment="1">
      <alignment horizontal="justify" vertical="center" wrapText="1"/>
    </xf>
    <xf numFmtId="0" fontId="49" fillId="5" borderId="69" xfId="0" applyFont="1" applyFill="1" applyBorder="1" applyAlignment="1">
      <alignment horizontal="justify" vertical="center" wrapText="1"/>
    </xf>
    <xf numFmtId="9" fontId="20" fillId="5" borderId="69" xfId="1" applyFont="1" applyFill="1" applyBorder="1" applyAlignment="1">
      <alignment horizontal="center" vertical="center" wrapText="1"/>
    </xf>
    <xf numFmtId="9" fontId="20" fillId="0" borderId="70" xfId="1" applyFont="1" applyBorder="1" applyAlignment="1">
      <alignment horizontal="center" vertical="center" textRotation="90"/>
    </xf>
    <xf numFmtId="0" fontId="63" fillId="0" borderId="70" xfId="2" quotePrefix="1" applyFont="1" applyBorder="1" applyAlignment="1">
      <alignment horizontal="justify" vertical="center" wrapText="1"/>
    </xf>
    <xf numFmtId="0" fontId="20" fillId="0" borderId="0" xfId="0" applyFont="1" applyAlignment="1">
      <alignment wrapText="1"/>
    </xf>
    <xf numFmtId="0" fontId="18" fillId="0" borderId="69" xfId="0" applyFont="1" applyBorder="1" applyAlignment="1">
      <alignment horizontal="justify" vertical="center" wrapText="1"/>
    </xf>
    <xf numFmtId="0" fontId="20" fillId="0" borderId="70" xfId="0" applyFont="1" applyBorder="1" applyAlignment="1">
      <alignment horizontal="justify" vertical="top" wrapText="1"/>
    </xf>
    <xf numFmtId="0" fontId="18" fillId="0" borderId="69" xfId="0" applyFont="1" applyBorder="1" applyAlignment="1">
      <alignment horizontal="center" vertical="center" wrapText="1"/>
    </xf>
    <xf numFmtId="10" fontId="18" fillId="5" borderId="66" xfId="1" applyNumberFormat="1" applyFont="1" applyFill="1" applyBorder="1" applyAlignment="1">
      <alignment horizontal="center" vertical="center" wrapText="1" readingOrder="1"/>
    </xf>
    <xf numFmtId="9" fontId="11" fillId="5" borderId="70" xfId="1" applyFont="1" applyFill="1" applyBorder="1" applyAlignment="1">
      <alignment horizontal="center" vertical="center"/>
    </xf>
    <xf numFmtId="9" fontId="11" fillId="5" borderId="70" xfId="0" applyNumberFormat="1" applyFont="1" applyFill="1" applyBorder="1" applyAlignment="1">
      <alignment horizontal="center" vertical="center"/>
    </xf>
    <xf numFmtId="9" fontId="41" fillId="5" borderId="76" xfId="1" applyFont="1" applyFill="1" applyBorder="1" applyAlignment="1">
      <alignment horizontal="center" vertical="center" wrapText="1" readingOrder="1"/>
    </xf>
    <xf numFmtId="0" fontId="12" fillId="0" borderId="0" xfId="2" applyBorder="1" applyAlignment="1">
      <alignment vertical="center"/>
    </xf>
    <xf numFmtId="0" fontId="12" fillId="0" borderId="73" xfId="2" applyBorder="1" applyAlignment="1">
      <alignment vertical="center"/>
    </xf>
    <xf numFmtId="0" fontId="12" fillId="0" borderId="81" xfId="2" applyBorder="1" applyAlignment="1">
      <alignment vertical="center"/>
    </xf>
    <xf numFmtId="0" fontId="20" fillId="16" borderId="70" xfId="0" applyFont="1" applyFill="1" applyBorder="1" applyAlignment="1">
      <alignment horizontal="center" vertical="center"/>
    </xf>
    <xf numFmtId="0" fontId="20" fillId="16" borderId="0" xfId="0" applyFont="1" applyFill="1" applyAlignment="1">
      <alignment horizontal="center" vertical="center"/>
    </xf>
    <xf numFmtId="0" fontId="43" fillId="0" borderId="10" xfId="0" applyFont="1" applyBorder="1" applyAlignment="1">
      <alignment horizontal="center" vertical="center" wrapText="1"/>
    </xf>
    <xf numFmtId="0" fontId="43" fillId="0" borderId="10" xfId="0" applyFont="1" applyBorder="1"/>
    <xf numFmtId="0" fontId="50" fillId="17" borderId="10" xfId="0" applyFont="1" applyFill="1" applyBorder="1" applyAlignment="1">
      <alignment horizontal="center" vertical="center" wrapText="1" readingOrder="1"/>
    </xf>
    <xf numFmtId="9" fontId="20" fillId="0" borderId="10" xfId="1" applyFont="1" applyBorder="1"/>
    <xf numFmtId="0" fontId="50" fillId="17" borderId="75" xfId="0" applyFont="1" applyFill="1" applyBorder="1" applyAlignment="1">
      <alignment horizontal="center" vertical="center" wrapText="1" readingOrder="1"/>
    </xf>
    <xf numFmtId="0" fontId="20" fillId="17" borderId="10" xfId="0" applyFont="1" applyFill="1" applyBorder="1"/>
    <xf numFmtId="0" fontId="50" fillId="18" borderId="10" xfId="0" applyFont="1" applyFill="1" applyBorder="1" applyAlignment="1">
      <alignment horizontal="center" vertical="center" wrapText="1" readingOrder="1"/>
    </xf>
    <xf numFmtId="0" fontId="50" fillId="19" borderId="76" xfId="0" applyFont="1" applyFill="1" applyBorder="1" applyAlignment="1">
      <alignment horizontal="center" vertical="center" wrapText="1" readingOrder="1"/>
    </xf>
    <xf numFmtId="0" fontId="20" fillId="16" borderId="10" xfId="0" applyFont="1" applyFill="1" applyBorder="1"/>
    <xf numFmtId="0" fontId="20" fillId="0" borderId="10" xfId="0" applyFont="1" applyBorder="1" applyAlignment="1">
      <alignment vertical="center"/>
    </xf>
    <xf numFmtId="0" fontId="50" fillId="16" borderId="10" xfId="0" applyFont="1" applyFill="1" applyBorder="1" applyAlignment="1">
      <alignment horizontal="center" vertical="center" wrapText="1" readingOrder="1"/>
    </xf>
    <xf numFmtId="0" fontId="50" fillId="16" borderId="76" xfId="0" applyFont="1" applyFill="1" applyBorder="1" applyAlignment="1">
      <alignment horizontal="center" vertical="center" wrapText="1" readingOrder="1"/>
    </xf>
    <xf numFmtId="0" fontId="20" fillId="20" borderId="10" xfId="0" applyFont="1" applyFill="1" applyBorder="1"/>
    <xf numFmtId="0" fontId="50" fillId="20" borderId="10" xfId="0" applyFont="1" applyFill="1" applyBorder="1" applyAlignment="1">
      <alignment horizontal="center" vertical="center" wrapText="1" readingOrder="1"/>
    </xf>
    <xf numFmtId="0" fontId="50" fillId="20" borderId="76" xfId="0" applyFont="1" applyFill="1" applyBorder="1" applyAlignment="1">
      <alignment horizontal="center" vertical="center" wrapText="1" readingOrder="1"/>
    </xf>
    <xf numFmtId="0" fontId="20" fillId="15" borderId="10" xfId="0" applyFont="1" applyFill="1" applyBorder="1"/>
    <xf numFmtId="0" fontId="55" fillId="15" borderId="10" xfId="0" applyFont="1" applyFill="1" applyBorder="1" applyAlignment="1">
      <alignment horizontal="center" vertical="center" wrapText="1" readingOrder="1"/>
    </xf>
    <xf numFmtId="0" fontId="55" fillId="15" borderId="76" xfId="0" applyFont="1" applyFill="1" applyBorder="1" applyAlignment="1">
      <alignment horizontal="center" vertical="center" wrapText="1" readingOrder="1"/>
    </xf>
    <xf numFmtId="15" fontId="11" fillId="0" borderId="70" xfId="0" applyNumberFormat="1" applyFont="1" applyBorder="1" applyAlignment="1">
      <alignment horizontal="center" vertical="center" wrapText="1"/>
    </xf>
    <xf numFmtId="14" fontId="11" fillId="0" borderId="70" xfId="0" applyNumberFormat="1" applyFont="1" applyBorder="1" applyAlignment="1">
      <alignment horizontal="center" vertical="center" wrapText="1"/>
    </xf>
    <xf numFmtId="0" fontId="11" fillId="5" borderId="70" xfId="0" applyFont="1" applyFill="1" applyBorder="1" applyAlignment="1">
      <alignment horizontal="center" vertical="center" wrapText="1"/>
    </xf>
    <xf numFmtId="0" fontId="20" fillId="0" borderId="70" xfId="0" applyFont="1" applyBorder="1" applyAlignment="1">
      <alignment horizontal="center" wrapText="1"/>
    </xf>
    <xf numFmtId="166" fontId="20" fillId="0" borderId="70" xfId="1" applyNumberFormat="1" applyFont="1" applyBorder="1" applyAlignment="1">
      <alignment horizontal="center" vertical="center" wrapText="1"/>
    </xf>
    <xf numFmtId="167" fontId="20" fillId="0" borderId="70" xfId="1" applyNumberFormat="1" applyFont="1" applyBorder="1" applyAlignment="1">
      <alignment horizontal="center" vertical="center" wrapText="1"/>
    </xf>
    <xf numFmtId="0" fontId="54" fillId="5" borderId="76" xfId="0" applyFont="1" applyFill="1" applyBorder="1" applyAlignment="1">
      <alignment horizontal="center" vertical="center" wrapText="1" readingOrder="1"/>
    </xf>
    <xf numFmtId="9" fontId="20" fillId="0" borderId="0" xfId="1" applyFont="1"/>
    <xf numFmtId="0" fontId="43" fillId="0" borderId="10" xfId="0" applyFont="1" applyBorder="1" applyAlignment="1">
      <alignment horizontal="center" vertical="center"/>
    </xf>
    <xf numFmtId="0" fontId="20" fillId="0" borderId="0" xfId="0" applyFont="1" applyAlignment="1">
      <alignment horizontal="left" vertical="center"/>
    </xf>
    <xf numFmtId="0" fontId="48" fillId="0" borderId="0" xfId="0" applyFont="1" applyAlignment="1">
      <alignment horizontal="left" vertical="center"/>
    </xf>
    <xf numFmtId="0" fontId="11" fillId="0" borderId="69" xfId="0" applyFont="1" applyBorder="1" applyAlignment="1">
      <alignment horizontal="justify" vertical="top" wrapText="1"/>
    </xf>
    <xf numFmtId="0" fontId="43" fillId="0" borderId="0" xfId="0" applyFont="1" applyAlignment="1">
      <alignment horizontal="left" vertical="center"/>
    </xf>
    <xf numFmtId="41" fontId="36" fillId="0" borderId="31" xfId="4" applyFont="1" applyFill="1" applyBorder="1" applyAlignment="1">
      <alignment horizontal="center" vertical="center" wrapText="1"/>
    </xf>
    <xf numFmtId="41" fontId="36" fillId="0" borderId="32" xfId="4" applyFont="1" applyFill="1" applyBorder="1" applyAlignment="1">
      <alignment horizontal="center" vertical="center" wrapText="1"/>
    </xf>
    <xf numFmtId="41" fontId="38" fillId="0" borderId="31" xfId="4" applyFont="1" applyFill="1" applyBorder="1" applyAlignment="1">
      <alignment horizontal="center" vertical="center"/>
    </xf>
    <xf numFmtId="0" fontId="39" fillId="0" borderId="31" xfId="0" applyFont="1" applyBorder="1" applyAlignment="1" applyProtection="1">
      <alignment horizontal="left" vertical="center"/>
      <protection hidden="1"/>
    </xf>
    <xf numFmtId="0" fontId="39" fillId="0" borderId="32" xfId="0" applyFont="1" applyBorder="1" applyAlignment="1" applyProtection="1">
      <alignment horizontal="left" vertical="center"/>
      <protection hidden="1"/>
    </xf>
    <xf numFmtId="0" fontId="47" fillId="0" borderId="36" xfId="0" applyFont="1" applyBorder="1" applyAlignment="1">
      <alignment horizontal="center"/>
    </xf>
    <xf numFmtId="0" fontId="0" fillId="0" borderId="0" xfId="0" applyAlignment="1">
      <alignment horizontal="center"/>
    </xf>
    <xf numFmtId="0" fontId="0" fillId="0" borderId="38" xfId="0" applyBorder="1" applyAlignment="1">
      <alignment horizontal="center"/>
    </xf>
    <xf numFmtId="0" fontId="0" fillId="0" borderId="36" xfId="0" applyBorder="1" applyAlignment="1">
      <alignment horizontal="center"/>
    </xf>
    <xf numFmtId="0" fontId="8" fillId="9" borderId="11"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8" fillId="11" borderId="3" xfId="0" applyFont="1" applyFill="1" applyBorder="1" applyAlignment="1">
      <alignment horizontal="center" vertical="center" wrapText="1"/>
    </xf>
    <xf numFmtId="0" fontId="28" fillId="11" borderId="53" xfId="0" applyFont="1" applyFill="1" applyBorder="1" applyAlignment="1">
      <alignment horizontal="center" vertical="center" wrapText="1"/>
    </xf>
    <xf numFmtId="0" fontId="28" fillId="11" borderId="39" xfId="0" applyFont="1" applyFill="1" applyBorder="1" applyAlignment="1">
      <alignment horizontal="center" vertical="center" wrapText="1"/>
    </xf>
    <xf numFmtId="0" fontId="31" fillId="9" borderId="10" xfId="0" applyFont="1" applyFill="1" applyBorder="1" applyAlignment="1">
      <alignment horizontal="center" vertical="center"/>
    </xf>
    <xf numFmtId="0" fontId="31" fillId="9" borderId="18" xfId="0" applyFont="1" applyFill="1" applyBorder="1" applyAlignment="1">
      <alignment horizontal="center" vertical="center"/>
    </xf>
    <xf numFmtId="0" fontId="8" fillId="9" borderId="10" xfId="0" applyFont="1" applyFill="1" applyBorder="1" applyAlignment="1">
      <alignment horizontal="center" vertical="center"/>
    </xf>
    <xf numFmtId="0" fontId="31" fillId="9" borderId="10" xfId="0" applyFont="1" applyFill="1" applyBorder="1" applyAlignment="1">
      <alignment horizontal="center" vertical="center" wrapText="1"/>
    </xf>
    <xf numFmtId="0" fontId="31" fillId="9" borderId="18" xfId="0" applyFont="1" applyFill="1" applyBorder="1" applyAlignment="1">
      <alignment horizontal="center" vertical="center" wrapText="1"/>
    </xf>
    <xf numFmtId="0" fontId="28" fillId="11" borderId="43" xfId="0" applyFont="1" applyFill="1" applyBorder="1" applyAlignment="1">
      <alignment horizontal="center" vertical="center"/>
    </xf>
    <xf numFmtId="0" fontId="28" fillId="11" borderId="44" xfId="0" applyFont="1" applyFill="1" applyBorder="1" applyAlignment="1">
      <alignment horizontal="center" vertical="center"/>
    </xf>
    <xf numFmtId="0" fontId="28" fillId="11" borderId="8" xfId="0" applyFont="1" applyFill="1" applyBorder="1" applyAlignment="1">
      <alignment horizontal="center" vertical="center"/>
    </xf>
    <xf numFmtId="0" fontId="28" fillId="11" borderId="10" xfId="0" applyFont="1" applyFill="1" applyBorder="1" applyAlignment="1">
      <alignment horizontal="center" vertical="center"/>
    </xf>
    <xf numFmtId="0" fontId="28" fillId="11" borderId="45" xfId="0" applyFont="1" applyFill="1" applyBorder="1" applyAlignment="1">
      <alignment horizontal="center" vertical="center"/>
    </xf>
    <xf numFmtId="0" fontId="28" fillId="11" borderId="46" xfId="0" applyFont="1" applyFill="1" applyBorder="1" applyAlignment="1">
      <alignment horizontal="center" vertical="center"/>
    </xf>
    <xf numFmtId="0" fontId="28" fillId="11" borderId="2" xfId="0" applyFont="1" applyFill="1" applyBorder="1" applyAlignment="1">
      <alignment horizontal="center" vertical="center" wrapText="1"/>
    </xf>
    <xf numFmtId="0" fontId="28" fillId="11" borderId="5" xfId="0" applyFont="1" applyFill="1" applyBorder="1" applyAlignment="1">
      <alignment horizontal="center" vertical="center" wrapText="1"/>
    </xf>
    <xf numFmtId="0" fontId="28" fillId="11" borderId="23" xfId="0" applyFont="1" applyFill="1" applyBorder="1" applyAlignment="1">
      <alignment horizontal="center" vertical="center" wrapText="1"/>
    </xf>
    <xf numFmtId="0" fontId="28" fillId="11" borderId="51" xfId="0" applyFont="1" applyFill="1" applyBorder="1" applyAlignment="1">
      <alignment horizontal="center" vertical="center"/>
    </xf>
    <xf numFmtId="0" fontId="28" fillId="11" borderId="52" xfId="0" applyFont="1" applyFill="1" applyBorder="1" applyAlignment="1">
      <alignment horizontal="center" vertical="center"/>
    </xf>
    <xf numFmtId="0" fontId="28" fillId="11" borderId="22" xfId="0" applyFont="1" applyFill="1" applyBorder="1" applyAlignment="1">
      <alignment horizontal="center" vertical="center"/>
    </xf>
    <xf numFmtId="0" fontId="28" fillId="11" borderId="2" xfId="0" applyFont="1" applyFill="1" applyBorder="1" applyAlignment="1">
      <alignment horizontal="center" vertical="center"/>
    </xf>
    <xf numFmtId="0" fontId="28" fillId="11" borderId="5" xfId="0" applyFont="1" applyFill="1" applyBorder="1" applyAlignment="1">
      <alignment horizontal="center" vertical="center"/>
    </xf>
    <xf numFmtId="0" fontId="28" fillId="11" borderId="23" xfId="0" applyFont="1" applyFill="1" applyBorder="1" applyAlignment="1">
      <alignment horizontal="center" vertical="center"/>
    </xf>
    <xf numFmtId="0" fontId="43" fillId="11" borderId="45" xfId="0" applyFont="1" applyFill="1" applyBorder="1" applyAlignment="1">
      <alignment horizontal="center" vertical="center" wrapText="1"/>
    </xf>
    <xf numFmtId="0" fontId="43" fillId="11" borderId="48" xfId="0"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3" borderId="0" xfId="3" applyFont="1" applyFill="1" applyAlignment="1">
      <alignment horizontal="center" vertical="center" wrapText="1"/>
    </xf>
    <xf numFmtId="0" fontId="18" fillId="5" borderId="14" xfId="3" applyFont="1" applyFill="1" applyBorder="1" applyAlignment="1">
      <alignment horizontal="center"/>
    </xf>
    <xf numFmtId="0" fontId="18" fillId="5" borderId="6" xfId="3" applyFont="1" applyFill="1" applyBorder="1" applyAlignment="1">
      <alignment horizontal="center"/>
    </xf>
    <xf numFmtId="0" fontId="18" fillId="5" borderId="0" xfId="3" applyFont="1" applyFill="1" applyAlignment="1">
      <alignment horizontal="center"/>
    </xf>
    <xf numFmtId="0" fontId="18" fillId="5" borderId="7" xfId="3" applyFont="1" applyFill="1" applyBorder="1" applyAlignment="1">
      <alignment horizontal="center"/>
    </xf>
    <xf numFmtId="0" fontId="18" fillId="5" borderId="16" xfId="3" applyFont="1" applyFill="1" applyBorder="1" applyAlignment="1">
      <alignment horizontal="center"/>
    </xf>
    <xf numFmtId="0" fontId="18" fillId="5" borderId="17" xfId="3" applyFont="1" applyFill="1" applyBorder="1" applyAlignment="1">
      <alignment horizontal="center"/>
    </xf>
    <xf numFmtId="0" fontId="16" fillId="10" borderId="4" xfId="3" applyFont="1" applyFill="1" applyBorder="1" applyAlignment="1">
      <alignment horizontal="center" vertical="center" wrapText="1"/>
    </xf>
    <xf numFmtId="0" fontId="16" fillId="10" borderId="0" xfId="3" applyFont="1" applyFill="1" applyAlignment="1">
      <alignment horizontal="center" vertical="center" wrapText="1"/>
    </xf>
    <xf numFmtId="0" fontId="19" fillId="5" borderId="4" xfId="3" applyFont="1" applyFill="1" applyBorder="1" applyAlignment="1">
      <alignment horizontal="left" vertical="center" wrapText="1"/>
    </xf>
    <xf numFmtId="0" fontId="19" fillId="5" borderId="0" xfId="3" applyFont="1" applyFill="1" applyAlignment="1">
      <alignment horizontal="left" vertical="center" wrapText="1"/>
    </xf>
    <xf numFmtId="0" fontId="43" fillId="11" borderId="44" xfId="0" applyFont="1" applyFill="1" applyBorder="1" applyAlignment="1">
      <alignment horizontal="center" vertical="center" wrapText="1"/>
    </xf>
    <xf numFmtId="0" fontId="43" fillId="11" borderId="42" xfId="0" applyFont="1" applyFill="1" applyBorder="1" applyAlignment="1">
      <alignment horizontal="center" vertical="center" wrapText="1"/>
    </xf>
    <xf numFmtId="0" fontId="19" fillId="3" borderId="23" xfId="3" applyFont="1" applyFill="1" applyBorder="1" applyAlignment="1">
      <alignment horizontal="center" vertical="center" wrapText="1"/>
    </xf>
    <xf numFmtId="0" fontId="19" fillId="3" borderId="11" xfId="3" applyFont="1" applyFill="1" applyBorder="1" applyAlignment="1">
      <alignment horizontal="center" vertical="center" wrapText="1"/>
    </xf>
    <xf numFmtId="0" fontId="19" fillId="3" borderId="5" xfId="3" applyFont="1" applyFill="1" applyBorder="1" applyAlignment="1">
      <alignment horizontal="center" vertical="center" wrapText="1"/>
    </xf>
    <xf numFmtId="0" fontId="19" fillId="3" borderId="26" xfId="3" applyFont="1" applyFill="1" applyBorder="1" applyAlignment="1">
      <alignment horizontal="center" vertical="center" wrapText="1"/>
    </xf>
    <xf numFmtId="0" fontId="43" fillId="11" borderId="43" xfId="0" applyFont="1" applyFill="1" applyBorder="1" applyAlignment="1">
      <alignment horizontal="center"/>
    </xf>
    <xf numFmtId="0" fontId="43" fillId="11" borderId="44" xfId="0" applyFont="1" applyFill="1" applyBorder="1" applyAlignment="1">
      <alignment horizontal="center"/>
    </xf>
    <xf numFmtId="0" fontId="43" fillId="11" borderId="44" xfId="0" applyFont="1" applyFill="1" applyBorder="1" applyAlignment="1">
      <alignment horizontal="center" vertical="center"/>
    </xf>
    <xf numFmtId="0" fontId="43" fillId="11" borderId="42" xfId="0" applyFont="1" applyFill="1" applyBorder="1" applyAlignment="1">
      <alignment horizontal="center" vertical="center"/>
    </xf>
    <xf numFmtId="0" fontId="17" fillId="5" borderId="18" xfId="3" applyFont="1" applyFill="1" applyBorder="1" applyAlignment="1">
      <alignment horizontal="center" vertical="center" wrapText="1"/>
    </xf>
    <xf numFmtId="0" fontId="17" fillId="5" borderId="19" xfId="3" applyFont="1" applyFill="1" applyBorder="1" applyAlignment="1">
      <alignment horizontal="center" vertical="center" wrapText="1"/>
    </xf>
    <xf numFmtId="0" fontId="17" fillId="5" borderId="9" xfId="3" applyFont="1" applyFill="1" applyBorder="1" applyAlignment="1">
      <alignment horizontal="center" vertical="center" wrapText="1"/>
    </xf>
    <xf numFmtId="0" fontId="17" fillId="5" borderId="20" xfId="3" applyFont="1" applyFill="1" applyBorder="1" applyAlignment="1">
      <alignment horizontal="center" vertical="center" wrapText="1"/>
    </xf>
    <xf numFmtId="0" fontId="17" fillId="5" borderId="37" xfId="3" applyFont="1" applyFill="1" applyBorder="1" applyAlignment="1">
      <alignment horizontal="center" vertical="center" wrapText="1"/>
    </xf>
    <xf numFmtId="0" fontId="17" fillId="5" borderId="12" xfId="3" applyFont="1" applyFill="1" applyBorder="1" applyAlignment="1">
      <alignment horizontal="center" vertical="center" wrapText="1"/>
    </xf>
    <xf numFmtId="0" fontId="20" fillId="5" borderId="0" xfId="0" applyFont="1" applyFill="1" applyAlignment="1">
      <alignment horizontal="center"/>
    </xf>
    <xf numFmtId="0" fontId="42" fillId="5" borderId="0" xfId="0" applyFont="1" applyFill="1" applyAlignment="1">
      <alignment horizontal="center" vertical="center" wrapText="1"/>
    </xf>
    <xf numFmtId="0" fontId="18" fillId="5" borderId="0" xfId="3" applyFont="1" applyFill="1" applyAlignment="1">
      <alignment horizontal="left" wrapText="1"/>
    </xf>
    <xf numFmtId="0" fontId="17" fillId="10" borderId="13" xfId="3" applyFont="1" applyFill="1" applyBorder="1" applyAlignment="1">
      <alignment horizontal="center" vertical="center" wrapText="1"/>
    </xf>
    <xf numFmtId="0" fontId="17" fillId="10" borderId="2" xfId="3" applyFont="1" applyFill="1" applyBorder="1" applyAlignment="1">
      <alignment horizontal="center" vertical="center" wrapText="1"/>
    </xf>
    <xf numFmtId="0" fontId="12" fillId="5" borderId="10" xfId="2" applyFill="1" applyBorder="1" applyAlignment="1"/>
    <xf numFmtId="0" fontId="18" fillId="5" borderId="10" xfId="0" applyFont="1" applyFill="1" applyBorder="1"/>
    <xf numFmtId="0" fontId="17" fillId="5" borderId="0" xfId="3" applyFont="1" applyFill="1" applyAlignment="1">
      <alignment horizontal="right" vertical="center" wrapText="1"/>
    </xf>
    <xf numFmtId="0" fontId="17" fillId="5" borderId="24" xfId="3" applyFont="1" applyFill="1" applyBorder="1" applyAlignment="1">
      <alignment horizontal="right" vertical="center" wrapText="1"/>
    </xf>
    <xf numFmtId="164" fontId="44" fillId="5" borderId="18" xfId="3" applyNumberFormat="1" applyFont="1" applyFill="1" applyBorder="1" applyAlignment="1" applyProtection="1">
      <alignment horizontal="center" vertical="center" wrapText="1"/>
      <protection locked="0"/>
    </xf>
    <xf numFmtId="164" fontId="44" fillId="5" borderId="25" xfId="3" applyNumberFormat="1" applyFont="1" applyFill="1" applyBorder="1" applyAlignment="1" applyProtection="1">
      <alignment horizontal="center" vertical="center" wrapText="1"/>
      <protection locked="0"/>
    </xf>
    <xf numFmtId="0" fontId="29" fillId="11" borderId="56" xfId="0" applyFont="1" applyFill="1" applyBorder="1" applyAlignment="1">
      <alignment horizontal="center" vertical="center"/>
    </xf>
    <xf numFmtId="0" fontId="29" fillId="11" borderId="57" xfId="0" applyFont="1" applyFill="1" applyBorder="1" applyAlignment="1">
      <alignment horizontal="center" vertical="center"/>
    </xf>
    <xf numFmtId="0" fontId="29" fillId="11" borderId="58" xfId="0" applyFont="1" applyFill="1" applyBorder="1" applyAlignment="1">
      <alignment horizontal="center" vertical="center"/>
    </xf>
    <xf numFmtId="0" fontId="29" fillId="11" borderId="12" xfId="0" applyFont="1" applyFill="1" applyBorder="1" applyAlignment="1">
      <alignment horizontal="center" vertical="center" wrapText="1"/>
    </xf>
    <xf numFmtId="0" fontId="29" fillId="11" borderId="9" xfId="0" applyFont="1" applyFill="1" applyBorder="1" applyAlignment="1">
      <alignment horizontal="center" vertical="center" wrapText="1"/>
    </xf>
    <xf numFmtId="0" fontId="29" fillId="11" borderId="54" xfId="0" applyFont="1" applyFill="1" applyBorder="1" applyAlignment="1">
      <alignment horizontal="center" vertical="center" wrapText="1"/>
    </xf>
    <xf numFmtId="0" fontId="29" fillId="11" borderId="44" xfId="0" applyFont="1" applyFill="1" applyBorder="1" applyAlignment="1">
      <alignment horizontal="center" vertical="center" wrapText="1"/>
    </xf>
    <xf numFmtId="0" fontId="29" fillId="11" borderId="10" xfId="0" applyFont="1" applyFill="1" applyBorder="1" applyAlignment="1">
      <alignment horizontal="center" vertical="center" wrapText="1"/>
    </xf>
    <xf numFmtId="0" fontId="29" fillId="11" borderId="42"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29" fillId="11" borderId="46" xfId="0" applyFont="1" applyFill="1" applyBorder="1" applyAlignment="1">
      <alignment horizontal="center" vertical="center" wrapText="1"/>
    </xf>
    <xf numFmtId="0" fontId="29" fillId="11" borderId="48" xfId="0" applyFont="1" applyFill="1" applyBorder="1" applyAlignment="1">
      <alignment horizontal="center" vertical="center" wrapText="1"/>
    </xf>
    <xf numFmtId="0" fontId="29" fillId="11" borderId="49" xfId="0" applyFont="1" applyFill="1" applyBorder="1" applyAlignment="1">
      <alignment horizontal="center" vertical="center" wrapText="1"/>
    </xf>
    <xf numFmtId="0" fontId="29" fillId="11" borderId="25" xfId="0" applyFont="1" applyFill="1" applyBorder="1" applyAlignment="1">
      <alignment horizontal="center" vertical="center" wrapText="1"/>
    </xf>
    <xf numFmtId="0" fontId="29" fillId="11" borderId="50" xfId="0" applyFont="1" applyFill="1" applyBorder="1" applyAlignment="1">
      <alignment horizontal="center" vertical="center" wrapText="1"/>
    </xf>
    <xf numFmtId="0" fontId="29" fillId="11" borderId="2" xfId="0" applyFont="1" applyFill="1" applyBorder="1" applyAlignment="1">
      <alignment horizontal="center" vertical="center"/>
    </xf>
    <xf numFmtId="0" fontId="29" fillId="11" borderId="5" xfId="0" applyFont="1" applyFill="1" applyBorder="1" applyAlignment="1">
      <alignment horizontal="center" vertical="center"/>
    </xf>
    <xf numFmtId="0" fontId="29" fillId="11" borderId="47" xfId="0" applyFont="1" applyFill="1" applyBorder="1" applyAlignment="1">
      <alignment horizontal="center" vertical="center"/>
    </xf>
    <xf numFmtId="0" fontId="18" fillId="0" borderId="0" xfId="0" applyFont="1" applyAlignment="1">
      <alignment horizontal="center" vertical="center"/>
    </xf>
    <xf numFmtId="16" fontId="18" fillId="0" borderId="0" xfId="0" applyNumberFormat="1" applyFont="1" applyAlignment="1">
      <alignment horizontal="center" vertical="center" wrapText="1"/>
    </xf>
    <xf numFmtId="0" fontId="29" fillId="6" borderId="10"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58" fillId="11" borderId="43" xfId="0" applyFont="1" applyFill="1" applyBorder="1" applyAlignment="1">
      <alignment horizontal="center" vertical="center"/>
    </xf>
    <xf numFmtId="0" fontId="58" fillId="11" borderId="44" xfId="0" applyFont="1" applyFill="1" applyBorder="1" applyAlignment="1">
      <alignment horizontal="center" vertical="center"/>
    </xf>
    <xf numFmtId="0" fontId="58" fillId="11" borderId="8" xfId="0" applyFont="1" applyFill="1" applyBorder="1" applyAlignment="1">
      <alignment horizontal="center" vertical="center"/>
    </xf>
    <xf numFmtId="0" fontId="58" fillId="11" borderId="10" xfId="0" applyFont="1" applyFill="1" applyBorder="1" applyAlignment="1">
      <alignment horizontal="center" vertical="center"/>
    </xf>
    <xf numFmtId="0" fontId="29" fillId="11" borderId="44" xfId="0" applyFont="1" applyFill="1" applyBorder="1" applyAlignment="1">
      <alignment horizontal="center" vertical="center"/>
    </xf>
    <xf numFmtId="0" fontId="29" fillId="11" borderId="45" xfId="0" applyFont="1" applyFill="1" applyBorder="1" applyAlignment="1">
      <alignment horizontal="center" vertical="center"/>
    </xf>
    <xf numFmtId="0" fontId="29" fillId="11" borderId="10" xfId="0" applyFont="1" applyFill="1" applyBorder="1" applyAlignment="1">
      <alignment horizontal="center" vertical="center"/>
    </xf>
    <xf numFmtId="0" fontId="29" fillId="11" borderId="46" xfId="0" applyFont="1" applyFill="1" applyBorder="1" applyAlignment="1">
      <alignment horizontal="center" vertical="center"/>
    </xf>
    <xf numFmtId="0" fontId="28" fillId="9" borderId="10" xfId="0" applyFont="1" applyFill="1" applyBorder="1" applyAlignment="1">
      <alignment horizontal="center" vertical="center" wrapText="1"/>
    </xf>
    <xf numFmtId="0" fontId="29" fillId="9" borderId="10" xfId="0" applyFont="1" applyFill="1" applyBorder="1" applyAlignment="1">
      <alignment horizontal="center" vertical="center"/>
    </xf>
    <xf numFmtId="0" fontId="29" fillId="9" borderId="18" xfId="0" applyFont="1" applyFill="1" applyBorder="1" applyAlignment="1">
      <alignment horizontal="center" vertical="center"/>
    </xf>
    <xf numFmtId="0" fontId="28" fillId="4" borderId="11" xfId="0" applyFont="1" applyFill="1" applyBorder="1" applyAlignment="1">
      <alignment horizontal="center" vertical="center"/>
    </xf>
    <xf numFmtId="0" fontId="29" fillId="11" borderId="20" xfId="0" applyFont="1" applyFill="1" applyBorder="1" applyAlignment="1">
      <alignment horizontal="center" vertical="center"/>
    </xf>
    <xf numFmtId="0" fontId="29" fillId="11" borderId="18"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8" xfId="0" applyFont="1" applyFill="1" applyBorder="1" applyAlignment="1">
      <alignment horizontal="center" vertical="center"/>
    </xf>
    <xf numFmtId="0" fontId="29" fillId="11" borderId="43" xfId="0" applyFont="1" applyFill="1" applyBorder="1" applyAlignment="1">
      <alignment horizontal="center" vertical="center"/>
    </xf>
    <xf numFmtId="0" fontId="29" fillId="11" borderId="8" xfId="0" applyFont="1" applyFill="1" applyBorder="1" applyAlignment="1">
      <alignment horizontal="center" vertical="center"/>
    </xf>
    <xf numFmtId="0" fontId="29" fillId="11" borderId="41" xfId="0" applyFont="1" applyFill="1" applyBorder="1" applyAlignment="1">
      <alignment horizontal="center" vertical="center"/>
    </xf>
    <xf numFmtId="0" fontId="29" fillId="11" borderId="42" xfId="0" applyFont="1" applyFill="1" applyBorder="1" applyAlignment="1">
      <alignment horizontal="center" vertical="center"/>
    </xf>
    <xf numFmtId="0" fontId="8" fillId="3" borderId="10" xfId="0" applyFont="1" applyFill="1" applyBorder="1" applyAlignment="1">
      <alignment vertical="center" wrapText="1"/>
    </xf>
    <xf numFmtId="0" fontId="9" fillId="3" borderId="10" xfId="0" applyFont="1" applyFill="1" applyBorder="1" applyAlignment="1">
      <alignment vertical="center" wrapText="1"/>
    </xf>
    <xf numFmtId="0" fontId="3" fillId="2" borderId="10" xfId="0" applyFont="1" applyFill="1" applyBorder="1" applyAlignment="1">
      <alignment horizontal="center" vertical="center"/>
    </xf>
    <xf numFmtId="0" fontId="3" fillId="2" borderId="18" xfId="0" applyFont="1" applyFill="1" applyBorder="1" applyAlignment="1">
      <alignment horizontal="center" vertical="center"/>
    </xf>
    <xf numFmtId="0" fontId="27" fillId="8" borderId="10" xfId="0" applyFont="1" applyFill="1" applyBorder="1" applyAlignment="1">
      <alignment horizontal="center" vertical="center"/>
    </xf>
    <xf numFmtId="0" fontId="27" fillId="8" borderId="18" xfId="0" applyFont="1" applyFill="1" applyBorder="1" applyAlignment="1">
      <alignment horizontal="center" vertical="center"/>
    </xf>
    <xf numFmtId="0" fontId="28" fillId="0" borderId="11" xfId="0" applyFont="1" applyBorder="1" applyAlignment="1">
      <alignment horizontal="center" vertical="center"/>
    </xf>
    <xf numFmtId="0" fontId="27" fillId="0" borderId="10" xfId="0" applyFont="1" applyBorder="1" applyAlignment="1">
      <alignment horizontal="center" vertical="center"/>
    </xf>
    <xf numFmtId="0" fontId="27" fillId="0" borderId="18" xfId="0" applyFont="1" applyBorder="1" applyAlignment="1">
      <alignment horizontal="center" vertical="center"/>
    </xf>
    <xf numFmtId="0" fontId="28" fillId="8" borderId="10" xfId="0" applyFont="1" applyFill="1" applyBorder="1" applyAlignment="1">
      <alignment horizontal="center" vertical="center" wrapText="1"/>
    </xf>
    <xf numFmtId="0" fontId="28" fillId="8" borderId="10" xfId="0" applyFont="1" applyFill="1" applyBorder="1" applyAlignment="1">
      <alignment horizontal="left" vertical="center" wrapText="1"/>
    </xf>
    <xf numFmtId="0" fontId="28" fillId="0" borderId="10" xfId="0" applyFont="1" applyBorder="1" applyAlignment="1">
      <alignment horizontal="center" vertical="center"/>
    </xf>
    <xf numFmtId="0" fontId="29" fillId="11" borderId="43" xfId="0" applyFont="1" applyFill="1" applyBorder="1" applyAlignment="1">
      <alignment horizontal="center"/>
    </xf>
    <xf numFmtId="0" fontId="29" fillId="11" borderId="44" xfId="0" applyFont="1" applyFill="1" applyBorder="1" applyAlignment="1">
      <alignment horizontal="center"/>
    </xf>
    <xf numFmtId="0" fontId="29" fillId="11" borderId="45" xfId="0" applyFont="1" applyFill="1" applyBorder="1" applyAlignment="1">
      <alignment horizontal="center"/>
    </xf>
    <xf numFmtId="0" fontId="29" fillId="11" borderId="51" xfId="0" applyFont="1" applyFill="1" applyBorder="1" applyAlignment="1">
      <alignment horizontal="center" vertical="center"/>
    </xf>
    <xf numFmtId="0" fontId="29" fillId="11" borderId="60" xfId="0" applyFont="1" applyFill="1" applyBorder="1" applyAlignment="1">
      <alignment horizontal="center" vertical="center"/>
    </xf>
    <xf numFmtId="0" fontId="15" fillId="11" borderId="2" xfId="0" applyFont="1" applyFill="1" applyBorder="1" applyAlignment="1">
      <alignment horizontal="center" vertical="center" wrapText="1"/>
    </xf>
    <xf numFmtId="0" fontId="15" fillId="11" borderId="47"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61" xfId="0" applyFont="1" applyFill="1" applyBorder="1" applyAlignment="1">
      <alignment horizontal="center" vertical="center" wrapText="1"/>
    </xf>
    <xf numFmtId="0" fontId="26" fillId="5" borderId="77" xfId="0" applyFont="1" applyFill="1" applyBorder="1" applyAlignment="1">
      <alignment horizontal="center" vertical="center" wrapText="1" readingOrder="1"/>
    </xf>
    <xf numFmtId="0" fontId="26" fillId="5" borderId="78" xfId="0" applyFont="1" applyFill="1" applyBorder="1" applyAlignment="1">
      <alignment horizontal="center" vertical="center" wrapText="1" readingOrder="1"/>
    </xf>
    <xf numFmtId="0" fontId="18" fillId="5" borderId="69" xfId="0" applyFont="1" applyFill="1" applyBorder="1" applyAlignment="1">
      <alignment horizontal="center" vertical="center" wrapText="1"/>
    </xf>
    <xf numFmtId="0" fontId="18" fillId="5" borderId="71" xfId="0" applyFont="1" applyFill="1" applyBorder="1" applyAlignment="1">
      <alignment horizontal="center" vertical="center" wrapText="1"/>
    </xf>
    <xf numFmtId="14" fontId="20" fillId="0" borderId="69" xfId="0" applyNumberFormat="1" applyFont="1" applyBorder="1" applyAlignment="1">
      <alignment horizontal="center" vertical="center" wrapText="1"/>
    </xf>
    <xf numFmtId="14" fontId="20" fillId="0" borderId="71" xfId="0" applyNumberFormat="1" applyFont="1" applyBorder="1" applyAlignment="1">
      <alignment horizontal="center" vertical="center" wrapText="1"/>
    </xf>
    <xf numFmtId="0" fontId="43" fillId="0" borderId="10" xfId="0" applyFont="1" applyBorder="1" applyAlignment="1">
      <alignment horizontal="center" vertical="top" wrapText="1"/>
    </xf>
    <xf numFmtId="0" fontId="43" fillId="0" borderId="10" xfId="0" applyFont="1" applyBorder="1" applyAlignment="1">
      <alignment horizontal="center" vertical="center"/>
    </xf>
    <xf numFmtId="0" fontId="50" fillId="5" borderId="77" xfId="0" applyFont="1" applyFill="1" applyBorder="1" applyAlignment="1">
      <alignment horizontal="center" vertical="center" wrapText="1" readingOrder="1"/>
    </xf>
    <xf numFmtId="0" fontId="50" fillId="5" borderId="78" xfId="0" applyFont="1" applyFill="1" applyBorder="1" applyAlignment="1">
      <alignment horizontal="center" vertical="center" wrapText="1" readingOrder="1"/>
    </xf>
    <xf numFmtId="9" fontId="20" fillId="5" borderId="69" xfId="1" applyFont="1" applyFill="1" applyBorder="1" applyAlignment="1">
      <alignment horizontal="center" vertical="center" wrapText="1"/>
    </xf>
    <xf numFmtId="9" fontId="20" fillId="5" borderId="71" xfId="1" applyFont="1" applyFill="1" applyBorder="1" applyAlignment="1">
      <alignment horizontal="center" vertical="center" wrapText="1"/>
    </xf>
    <xf numFmtId="0" fontId="26" fillId="5" borderId="71" xfId="0" applyFont="1" applyFill="1" applyBorder="1" applyAlignment="1">
      <alignment horizontal="center" vertical="center" wrapText="1" readingOrder="1"/>
    </xf>
    <xf numFmtId="9" fontId="20" fillId="0" borderId="69" xfId="0" applyNumberFormat="1" applyFont="1" applyBorder="1" applyAlignment="1">
      <alignment horizontal="center" vertical="center" wrapText="1"/>
    </xf>
    <xf numFmtId="9" fontId="20" fillId="0" borderId="71" xfId="0" applyNumberFormat="1" applyFont="1" applyBorder="1" applyAlignment="1">
      <alignment horizontal="center" vertical="center" wrapText="1"/>
    </xf>
    <xf numFmtId="0" fontId="50" fillId="5" borderId="71" xfId="0" applyFont="1" applyFill="1" applyBorder="1" applyAlignment="1">
      <alignment horizontal="center" vertical="center" wrapText="1" readingOrder="1"/>
    </xf>
    <xf numFmtId="0" fontId="11" fillId="0" borderId="69" xfId="0" applyFont="1" applyBorder="1" applyAlignment="1">
      <alignment horizontal="center" vertical="center" textRotation="90"/>
    </xf>
    <xf numFmtId="0" fontId="11" fillId="0" borderId="71" xfId="0" applyFont="1" applyBorder="1" applyAlignment="1">
      <alignment horizontal="center" vertical="center" textRotation="90"/>
    </xf>
    <xf numFmtId="14" fontId="20" fillId="0" borderId="69" xfId="0" applyNumberFormat="1" applyFont="1" applyBorder="1" applyAlignment="1">
      <alignment horizontal="left" vertical="center" wrapText="1"/>
    </xf>
    <xf numFmtId="14" fontId="20" fillId="0" borderId="71" xfId="0" applyNumberFormat="1" applyFont="1" applyBorder="1" applyAlignment="1">
      <alignment horizontal="left" vertical="center" wrapText="1"/>
    </xf>
    <xf numFmtId="0" fontId="20" fillId="0" borderId="69" xfId="0" applyFont="1" applyBorder="1" applyAlignment="1">
      <alignment horizontal="center" vertical="center"/>
    </xf>
    <xf numFmtId="0" fontId="20" fillId="0" borderId="71" xfId="0" applyFont="1" applyBorder="1" applyAlignment="1">
      <alignment horizontal="center" vertical="center"/>
    </xf>
    <xf numFmtId="0" fontId="11" fillId="0" borderId="69" xfId="0" applyFont="1" applyBorder="1" applyAlignment="1">
      <alignment horizontal="justify" vertical="center" wrapText="1"/>
    </xf>
    <xf numFmtId="0" fontId="11" fillId="0" borderId="71" xfId="0" applyFont="1" applyBorder="1" applyAlignment="1">
      <alignment horizontal="justify" vertical="center" wrapText="1"/>
    </xf>
    <xf numFmtId="0" fontId="11" fillId="0" borderId="69" xfId="0" applyFont="1" applyBorder="1" applyAlignment="1">
      <alignment horizontal="center" vertical="center" wrapText="1"/>
    </xf>
    <xf numFmtId="0" fontId="11" fillId="0" borderId="71"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71" xfId="0" applyFont="1" applyBorder="1" applyAlignment="1">
      <alignment horizontal="center" vertical="center" wrapText="1"/>
    </xf>
    <xf numFmtId="0" fontId="26" fillId="5" borderId="79" xfId="0" applyFont="1" applyFill="1" applyBorder="1" applyAlignment="1">
      <alignment horizontal="center" vertical="center" wrapText="1" readingOrder="1"/>
    </xf>
    <xf numFmtId="0" fontId="26" fillId="5" borderId="67" xfId="0" applyFont="1" applyFill="1" applyBorder="1" applyAlignment="1">
      <alignment horizontal="center" vertical="center" wrapText="1" readingOrder="1"/>
    </xf>
    <xf numFmtId="9" fontId="20" fillId="5" borderId="80" xfId="1" applyFont="1" applyFill="1" applyBorder="1" applyAlignment="1">
      <alignment horizontal="center" vertical="center" wrapText="1"/>
    </xf>
    <xf numFmtId="9" fontId="20" fillId="5" borderId="68" xfId="1" applyFont="1" applyFill="1" applyBorder="1" applyAlignment="1">
      <alignment horizontal="center" vertical="center" wrapText="1"/>
    </xf>
    <xf numFmtId="0" fontId="20" fillId="0" borderId="69" xfId="0" applyFont="1" applyBorder="1" applyAlignment="1">
      <alignment horizontal="justify" vertical="center" wrapText="1"/>
    </xf>
    <xf numFmtId="0" fontId="20" fillId="0" borderId="71" xfId="0" applyFont="1" applyBorder="1" applyAlignment="1">
      <alignment horizontal="justify" vertical="center" wrapText="1"/>
    </xf>
    <xf numFmtId="0" fontId="20" fillId="0" borderId="72" xfId="0" applyFont="1" applyBorder="1" applyAlignment="1">
      <alignment horizontal="center" vertical="center" wrapText="1"/>
    </xf>
    <xf numFmtId="0" fontId="50" fillId="5" borderId="72" xfId="0" applyFont="1" applyFill="1" applyBorder="1" applyAlignment="1">
      <alignment horizontal="center" vertical="center" wrapText="1" readingOrder="1"/>
    </xf>
    <xf numFmtId="9" fontId="20" fillId="0" borderId="72" xfId="0" applyNumberFormat="1" applyFont="1" applyBorder="1" applyAlignment="1">
      <alignment horizontal="center" vertical="center" wrapText="1"/>
    </xf>
    <xf numFmtId="0" fontId="11" fillId="0" borderId="72" xfId="0" applyFont="1" applyBorder="1" applyAlignment="1">
      <alignment horizontal="justify" vertical="center" wrapText="1"/>
    </xf>
    <xf numFmtId="0" fontId="11" fillId="5" borderId="69" xfId="0" applyFont="1" applyFill="1" applyBorder="1" applyAlignment="1">
      <alignment horizontal="justify" vertical="center" wrapText="1"/>
    </xf>
    <xf numFmtId="0" fontId="11" fillId="5" borderId="72" xfId="0" applyFont="1" applyFill="1" applyBorder="1" applyAlignment="1">
      <alignment horizontal="justify" vertical="center" wrapText="1"/>
    </xf>
    <xf numFmtId="0" fontId="43" fillId="14" borderId="70" xfId="0" applyFont="1" applyFill="1" applyBorder="1" applyAlignment="1">
      <alignment horizontal="center" vertical="center" wrapText="1"/>
    </xf>
    <xf numFmtId="0" fontId="11" fillId="5" borderId="71" xfId="0" applyFont="1" applyFill="1" applyBorder="1" applyAlignment="1">
      <alignment horizontal="justify" vertical="center" wrapText="1"/>
    </xf>
    <xf numFmtId="0" fontId="50" fillId="5" borderId="69" xfId="0" applyFont="1" applyFill="1" applyBorder="1" applyAlignment="1">
      <alignment horizontal="center" vertical="center" wrapText="1" readingOrder="1"/>
    </xf>
    <xf numFmtId="0" fontId="43" fillId="14" borderId="69" xfId="0" applyFont="1" applyFill="1" applyBorder="1" applyAlignment="1">
      <alignment horizontal="center" vertical="center" textRotation="90" wrapText="1"/>
    </xf>
    <xf numFmtId="0" fontId="43" fillId="14" borderId="71" xfId="0" applyFont="1" applyFill="1" applyBorder="1" applyAlignment="1">
      <alignment horizontal="center" vertical="center" textRotation="90" wrapText="1"/>
    </xf>
    <xf numFmtId="0" fontId="43" fillId="14" borderId="63" xfId="0" applyFont="1" applyFill="1" applyBorder="1" applyAlignment="1">
      <alignment horizontal="center" vertical="center" wrapText="1"/>
    </xf>
    <xf numFmtId="0" fontId="43" fillId="14" borderId="64" xfId="0" applyFont="1" applyFill="1" applyBorder="1" applyAlignment="1">
      <alignment horizontal="center" vertical="center" wrapText="1"/>
    </xf>
    <xf numFmtId="0" fontId="43" fillId="14" borderId="65" xfId="0" applyFont="1" applyFill="1" applyBorder="1" applyAlignment="1">
      <alignment horizontal="center" vertical="center" wrapText="1"/>
    </xf>
    <xf numFmtId="0" fontId="43" fillId="14" borderId="74" xfId="0" applyFont="1" applyFill="1" applyBorder="1" applyAlignment="1">
      <alignment horizontal="center" vertical="center" textRotation="90" wrapText="1"/>
    </xf>
    <xf numFmtId="0" fontId="43" fillId="14" borderId="66" xfId="0" applyFont="1" applyFill="1" applyBorder="1" applyAlignment="1">
      <alignment horizontal="center" vertical="center" textRotation="90" wrapText="1"/>
    </xf>
    <xf numFmtId="0" fontId="20" fillId="14" borderId="74" xfId="0" applyFont="1" applyFill="1" applyBorder="1" applyAlignment="1">
      <alignment horizontal="center" vertical="center" textRotation="90" wrapText="1"/>
    </xf>
    <xf numFmtId="0" fontId="20" fillId="14" borderId="66" xfId="0" applyFont="1" applyFill="1" applyBorder="1" applyAlignment="1">
      <alignment horizontal="center" vertical="center" textRotation="90" wrapText="1"/>
    </xf>
    <xf numFmtId="0" fontId="43" fillId="14" borderId="70" xfId="0" applyFont="1" applyFill="1" applyBorder="1" applyAlignment="1">
      <alignment horizontal="center" vertical="center" textRotation="90" wrapText="1"/>
    </xf>
    <xf numFmtId="0" fontId="43" fillId="14" borderId="73" xfId="0" applyFont="1" applyFill="1" applyBorder="1" applyAlignment="1">
      <alignment horizontal="center" vertical="center" wrapText="1"/>
    </xf>
    <xf numFmtId="0" fontId="43" fillId="14" borderId="66" xfId="0" applyFont="1" applyFill="1" applyBorder="1" applyAlignment="1">
      <alignment horizontal="center" vertical="center"/>
    </xf>
    <xf numFmtId="0" fontId="43" fillId="14" borderId="73" xfId="0" applyFont="1" applyFill="1" applyBorder="1" applyAlignment="1">
      <alignment horizontal="center" vertical="center"/>
    </xf>
    <xf numFmtId="0" fontId="43" fillId="14" borderId="71" xfId="0" applyFont="1" applyFill="1" applyBorder="1" applyAlignment="1">
      <alignment horizontal="center" vertical="center" wrapText="1"/>
    </xf>
    <xf numFmtId="0" fontId="43" fillId="14" borderId="67" xfId="0" applyFont="1" applyFill="1" applyBorder="1" applyAlignment="1">
      <alignment horizontal="center" vertical="center"/>
    </xf>
    <xf numFmtId="0" fontId="43" fillId="14" borderId="69" xfId="0" applyFont="1" applyFill="1" applyBorder="1" applyAlignment="1">
      <alignment horizontal="center" vertical="center" textRotation="90"/>
    </xf>
    <xf numFmtId="0" fontId="43" fillId="14" borderId="71" xfId="0" applyFont="1" applyFill="1" applyBorder="1" applyAlignment="1">
      <alignment horizontal="center" vertical="center" textRotation="90"/>
    </xf>
    <xf numFmtId="0" fontId="43" fillId="14" borderId="70" xfId="0" applyFont="1" applyFill="1" applyBorder="1" applyAlignment="1">
      <alignment horizontal="center" vertical="center"/>
    </xf>
    <xf numFmtId="0" fontId="43" fillId="14" borderId="71" xfId="0" applyFont="1" applyFill="1" applyBorder="1" applyAlignment="1">
      <alignment horizontal="center" vertical="center"/>
    </xf>
    <xf numFmtId="0" fontId="43" fillId="14" borderId="69" xfId="0" applyFont="1" applyFill="1" applyBorder="1" applyAlignment="1">
      <alignment horizontal="center" vertical="center" wrapText="1"/>
    </xf>
    <xf numFmtId="0" fontId="43" fillId="14" borderId="72" xfId="0" applyFont="1" applyFill="1" applyBorder="1" applyAlignment="1">
      <alignment horizontal="center" vertical="center" wrapText="1"/>
    </xf>
    <xf numFmtId="0" fontId="43" fillId="14" borderId="63" xfId="0" applyFont="1" applyFill="1" applyBorder="1" applyAlignment="1">
      <alignment horizontal="left" vertical="center"/>
    </xf>
    <xf numFmtId="0" fontId="43" fillId="14" borderId="64" xfId="0" applyFont="1" applyFill="1" applyBorder="1" applyAlignment="1">
      <alignment horizontal="left" vertical="center"/>
    </xf>
    <xf numFmtId="0" fontId="43" fillId="14" borderId="65" xfId="0" applyFont="1" applyFill="1" applyBorder="1" applyAlignment="1">
      <alignment horizontal="left" vertical="center"/>
    </xf>
    <xf numFmtId="0" fontId="20" fillId="5" borderId="63" xfId="0" applyFont="1" applyFill="1" applyBorder="1" applyAlignment="1">
      <alignment horizontal="left" vertical="center" wrapText="1"/>
    </xf>
    <xf numFmtId="0" fontId="20" fillId="5" borderId="64" xfId="0" applyFont="1" applyFill="1" applyBorder="1" applyAlignment="1">
      <alignment horizontal="left" vertical="center" wrapText="1"/>
    </xf>
    <xf numFmtId="0" fontId="20" fillId="5" borderId="65" xfId="0" applyFont="1" applyFill="1" applyBorder="1" applyAlignment="1">
      <alignment horizontal="left" vertical="center" wrapText="1"/>
    </xf>
    <xf numFmtId="0" fontId="43" fillId="14" borderId="63" xfId="0" applyFont="1" applyFill="1" applyBorder="1" applyAlignment="1">
      <alignment horizontal="center" vertical="center"/>
    </xf>
    <xf numFmtId="0" fontId="43" fillId="14" borderId="64" xfId="0" applyFont="1" applyFill="1" applyBorder="1" applyAlignment="1">
      <alignment horizontal="center" vertical="center"/>
    </xf>
    <xf numFmtId="0" fontId="43" fillId="14" borderId="68" xfId="0" applyFont="1" applyFill="1" applyBorder="1" applyAlignment="1">
      <alignment horizontal="center" vertical="center"/>
    </xf>
    <xf numFmtId="0" fontId="20" fillId="5" borderId="84" xfId="0" applyFont="1" applyFill="1" applyBorder="1" applyAlignment="1">
      <alignment horizontal="center" vertical="center"/>
    </xf>
    <xf numFmtId="0" fontId="20" fillId="5" borderId="85" xfId="0" applyFont="1" applyFill="1" applyBorder="1" applyAlignment="1">
      <alignment horizontal="center" vertical="center"/>
    </xf>
    <xf numFmtId="0" fontId="20" fillId="0" borderId="86" xfId="0" applyFont="1" applyBorder="1" applyAlignment="1">
      <alignment horizontal="center" vertical="center"/>
    </xf>
    <xf numFmtId="0" fontId="20" fillId="0" borderId="11" xfId="0" applyFont="1" applyBorder="1" applyAlignment="1">
      <alignment horizontal="center" vertical="center"/>
    </xf>
    <xf numFmtId="0" fontId="20" fillId="0" borderId="11" xfId="0" applyFont="1" applyBorder="1" applyAlignment="1">
      <alignment horizontal="center"/>
    </xf>
    <xf numFmtId="0" fontId="20" fillId="16" borderId="69" xfId="0" applyFont="1" applyFill="1" applyBorder="1" applyAlignment="1">
      <alignment horizontal="center" vertical="center" wrapText="1"/>
    </xf>
    <xf numFmtId="0" fontId="20" fillId="16" borderId="72" xfId="0" applyFont="1" applyFill="1" applyBorder="1" applyAlignment="1">
      <alignment horizontal="center" vertical="center" wrapText="1"/>
    </xf>
    <xf numFmtId="0" fontId="54" fillId="5" borderId="77" xfId="0" applyFont="1" applyFill="1" applyBorder="1" applyAlignment="1">
      <alignment horizontal="center" vertical="center" wrapText="1" readingOrder="1"/>
    </xf>
    <xf numFmtId="0" fontId="54" fillId="5" borderId="72" xfId="0" applyFont="1" applyFill="1" applyBorder="1" applyAlignment="1">
      <alignment horizontal="center" vertical="center" wrapText="1" readingOrder="1"/>
    </xf>
    <xf numFmtId="0" fontId="54" fillId="5" borderId="78" xfId="0" applyFont="1" applyFill="1" applyBorder="1" applyAlignment="1">
      <alignment horizontal="center" vertical="center" wrapText="1" readingOrder="1"/>
    </xf>
    <xf numFmtId="0" fontId="20" fillId="5" borderId="69"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71" xfId="0" applyFont="1" applyFill="1" applyBorder="1" applyAlignment="1">
      <alignment horizontal="center" vertical="center" wrapText="1"/>
    </xf>
    <xf numFmtId="0" fontId="20" fillId="0" borderId="72" xfId="0" applyFont="1" applyBorder="1" applyAlignment="1">
      <alignment horizontal="center" vertical="center"/>
    </xf>
    <xf numFmtId="0" fontId="11" fillId="0" borderId="72" xfId="0" applyFont="1" applyBorder="1" applyAlignment="1">
      <alignment horizontal="center" vertical="center" wrapText="1"/>
    </xf>
    <xf numFmtId="9" fontId="20" fillId="5" borderId="72" xfId="1" applyFont="1" applyFill="1" applyBorder="1" applyAlignment="1">
      <alignment horizontal="center" vertical="center" wrapText="1"/>
    </xf>
    <xf numFmtId="0" fontId="54" fillId="22" borderId="77" xfId="0" applyFont="1" applyFill="1" applyBorder="1" applyAlignment="1">
      <alignment horizontal="center" vertical="center" wrapText="1" readingOrder="1"/>
    </xf>
    <xf numFmtId="0" fontId="54" fillId="22" borderId="72" xfId="0" applyFont="1" applyFill="1" applyBorder="1" applyAlignment="1">
      <alignment horizontal="center" vertical="center" wrapText="1" readingOrder="1"/>
    </xf>
    <xf numFmtId="0" fontId="54" fillId="16" borderId="77" xfId="0" applyFont="1" applyFill="1" applyBorder="1" applyAlignment="1">
      <alignment horizontal="center" vertical="center" wrapText="1" readingOrder="1"/>
    </xf>
    <xf numFmtId="0" fontId="54" fillId="16" borderId="72" xfId="0" applyFont="1" applyFill="1" applyBorder="1" applyAlignment="1">
      <alignment horizontal="center" vertical="center" wrapText="1" readingOrder="1"/>
    </xf>
    <xf numFmtId="0" fontId="54" fillId="16" borderId="78" xfId="0" applyFont="1" applyFill="1" applyBorder="1" applyAlignment="1">
      <alignment horizontal="center" vertical="center" wrapText="1" readingOrder="1"/>
    </xf>
    <xf numFmtId="0" fontId="20" fillId="16" borderId="71" xfId="0" applyFont="1" applyFill="1" applyBorder="1" applyAlignment="1">
      <alignment horizontal="center" vertical="center" wrapText="1"/>
    </xf>
    <xf numFmtId="0" fontId="54" fillId="5" borderId="69" xfId="0" applyFont="1" applyFill="1" applyBorder="1" applyAlignment="1">
      <alignment horizontal="center" vertical="center" wrapText="1" readingOrder="1"/>
    </xf>
    <xf numFmtId="0" fontId="20" fillId="21" borderId="69" xfId="0" applyFont="1" applyFill="1" applyBorder="1" applyAlignment="1">
      <alignment horizontal="center" vertical="center" wrapText="1"/>
    </xf>
    <xf numFmtId="0" fontId="20" fillId="21" borderId="72" xfId="0" applyFont="1" applyFill="1" applyBorder="1" applyAlignment="1">
      <alignment horizontal="center" vertical="center" wrapText="1"/>
    </xf>
    <xf numFmtId="0" fontId="20" fillId="21" borderId="71" xfId="0" applyFont="1" applyFill="1" applyBorder="1" applyAlignment="1">
      <alignment horizontal="center" vertical="center" wrapText="1"/>
    </xf>
    <xf numFmtId="0" fontId="54" fillId="5" borderId="74" xfId="0" applyFont="1" applyFill="1" applyBorder="1" applyAlignment="1">
      <alignment horizontal="center" vertical="center" wrapText="1" readingOrder="1"/>
    </xf>
    <xf numFmtId="0" fontId="54" fillId="5" borderId="73" xfId="0" applyFont="1" applyFill="1" applyBorder="1" applyAlignment="1">
      <alignment horizontal="center" vertical="center" wrapText="1" readingOrder="1"/>
    </xf>
    <xf numFmtId="0" fontId="54" fillId="5" borderId="82" xfId="0" applyFont="1" applyFill="1" applyBorder="1" applyAlignment="1">
      <alignment horizontal="center" vertical="center" wrapText="1" readingOrder="1"/>
    </xf>
    <xf numFmtId="0" fontId="54" fillId="5" borderId="80" xfId="0" applyFont="1" applyFill="1" applyBorder="1" applyAlignment="1">
      <alignment horizontal="center" vertical="center" wrapText="1" readingOrder="1"/>
    </xf>
    <xf numFmtId="0" fontId="54" fillId="5" borderId="81" xfId="0" applyFont="1" applyFill="1" applyBorder="1" applyAlignment="1">
      <alignment horizontal="center" vertical="center" wrapText="1" readingOrder="1"/>
    </xf>
    <xf numFmtId="0" fontId="54" fillId="5" borderId="83" xfId="0" applyFont="1" applyFill="1" applyBorder="1" applyAlignment="1">
      <alignment horizontal="center" vertical="center" wrapText="1" readingOrder="1"/>
    </xf>
    <xf numFmtId="0" fontId="41" fillId="0" borderId="69" xfId="0" applyFont="1" applyBorder="1" applyAlignment="1">
      <alignment horizontal="center" vertical="center" wrapText="1"/>
    </xf>
    <xf numFmtId="0" fontId="41" fillId="0" borderId="72" xfId="0" applyFont="1" applyBorder="1" applyAlignment="1">
      <alignment horizontal="center" vertical="center" wrapText="1"/>
    </xf>
    <xf numFmtId="0" fontId="41" fillId="0" borderId="71" xfId="0" applyFont="1" applyBorder="1" applyAlignment="1">
      <alignment horizontal="center" vertical="center" wrapText="1"/>
    </xf>
    <xf numFmtId="0" fontId="54" fillId="17" borderId="69" xfId="0" applyFont="1" applyFill="1" applyBorder="1" applyAlignment="1">
      <alignment horizontal="center" vertical="center" wrapText="1" readingOrder="1"/>
    </xf>
    <xf numFmtId="0" fontId="54" fillId="17" borderId="72" xfId="0" applyFont="1" applyFill="1" applyBorder="1" applyAlignment="1">
      <alignment horizontal="center" vertical="center" wrapText="1" readingOrder="1"/>
    </xf>
    <xf numFmtId="0" fontId="54" fillId="17" borderId="78" xfId="0" applyFont="1" applyFill="1" applyBorder="1" applyAlignment="1">
      <alignment horizontal="center" vertical="center" wrapText="1" readingOrder="1"/>
    </xf>
    <xf numFmtId="0" fontId="43" fillId="14" borderId="80" xfId="0" applyFont="1" applyFill="1" applyBorder="1" applyAlignment="1">
      <alignment horizontal="center" vertical="center" textRotation="90" wrapText="1"/>
    </xf>
    <xf numFmtId="0" fontId="43" fillId="14" borderId="68" xfId="0" applyFont="1" applyFill="1" applyBorder="1" applyAlignment="1">
      <alignment horizontal="center" vertical="center" textRotation="90" wrapText="1"/>
    </xf>
  </cellXfs>
  <cellStyles count="10">
    <cellStyle name="Hipervínculo" xfId="2" builtinId="8"/>
    <cellStyle name="Millares" xfId="5" builtinId="3"/>
    <cellStyle name="Millares [0]" xfId="4" builtinId="6"/>
    <cellStyle name="Millares [0] 2" xfId="6" xr:uid="{9190645E-E0F2-4E93-A732-1A9EA796C934}"/>
    <cellStyle name="Millares [0] 3" xfId="8" xr:uid="{00000000-0005-0000-0000-000035000000}"/>
    <cellStyle name="Millares 2" xfId="7" xr:uid="{24F72D8D-7AD9-484D-B316-383D3AFD8441}"/>
    <cellStyle name="Millares 3" xfId="9" xr:uid="{00000000-0005-0000-0000-000034000000}"/>
    <cellStyle name="Normal" xfId="0" builtinId="0"/>
    <cellStyle name="Normal 3" xfId="3" xr:uid="{00000000-0005-0000-0000-000003000000}"/>
    <cellStyle name="Porcentaje" xfId="1" builtinId="5"/>
  </cellStyles>
  <dxfs count="139">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mponente 3  Rendici&#243;n'!A1"/><Relationship Id="rId7" Type="http://schemas.openxmlformats.org/officeDocument/2006/relationships/image" Target="../media/image1.png"/><Relationship Id="rId2" Type="http://schemas.openxmlformats.org/officeDocument/2006/relationships/hyperlink" Target="#'Componente 2 Racionalizac'!A1"/><Relationship Id="rId1" Type="http://schemas.openxmlformats.org/officeDocument/2006/relationships/hyperlink" Target="#'Componente 1 Riesgos'!A1"/><Relationship Id="rId6" Type="http://schemas.openxmlformats.org/officeDocument/2006/relationships/hyperlink" Target="#'MAPA RIESGOS '!A1"/><Relationship Id="rId11" Type="http://schemas.openxmlformats.org/officeDocument/2006/relationships/image" Target="../media/image4.png"/><Relationship Id="rId5" Type="http://schemas.openxmlformats.org/officeDocument/2006/relationships/hyperlink" Target="#'Componente 5  Transparencia '!A1"/><Relationship Id="rId10" Type="http://schemas.openxmlformats.org/officeDocument/2006/relationships/image" Target="../media/image3.png"/><Relationship Id="rId4" Type="http://schemas.openxmlformats.org/officeDocument/2006/relationships/hyperlink" Target="#'Componente 4  Atenci&#243;n al Ciuda'!A1"/><Relationship Id="rId9" Type="http://schemas.openxmlformats.org/officeDocument/2006/relationships/hyperlink" Target="#'Integridad- Gesti&#243;n de Conflict'!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hyperlink" Target="#PAAC!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AAC!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AAC!A1"/></Relationships>
</file>

<file path=xl/drawings/drawing1.xml><?xml version="1.0" encoding="utf-8"?>
<xdr:wsDr xmlns:xdr="http://schemas.openxmlformats.org/drawingml/2006/spreadsheetDrawing" xmlns:a="http://schemas.openxmlformats.org/drawingml/2006/main">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2023</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8"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1</xdr:col>
      <xdr:colOff>178594</xdr:colOff>
      <xdr:row>3</xdr:row>
      <xdr:rowOff>357186</xdr:rowOff>
    </xdr:from>
    <xdr:to>
      <xdr:col>8</xdr:col>
      <xdr:colOff>63089</xdr:colOff>
      <xdr:row>33</xdr:row>
      <xdr:rowOff>199136</xdr:rowOff>
    </xdr:to>
    <xdr:pic>
      <xdr:nvPicPr>
        <xdr:cNvPr id="2" name="Imagen 1">
          <a:extLst>
            <a:ext uri="{FF2B5EF4-FFF2-40B4-BE49-F238E27FC236}">
              <a16:creationId xmlns:a16="http://schemas.microsoft.com/office/drawing/2014/main" id="{5367EA6D-2B43-48BA-9695-1892721FDCC6}"/>
            </a:ext>
          </a:extLst>
        </xdr:cNvPr>
        <xdr:cNvPicPr>
          <a:picLocks noChangeAspect="1"/>
        </xdr:cNvPicPr>
      </xdr:nvPicPr>
      <xdr:blipFill>
        <a:blip xmlns:r="http://schemas.openxmlformats.org/officeDocument/2006/relationships" r:embed="rId10"/>
        <a:stretch>
          <a:fillRect/>
        </a:stretch>
      </xdr:blipFill>
      <xdr:spPr>
        <a:xfrm>
          <a:off x="940594" y="1345405"/>
          <a:ext cx="5218495" cy="6592794"/>
        </a:xfrm>
        <a:prstGeom prst="rect">
          <a:avLst/>
        </a:prstGeom>
      </xdr:spPr>
    </xdr:pic>
    <xdr:clientData/>
  </xdr:twoCellAnchor>
  <xdr:twoCellAnchor editAs="oneCell">
    <xdr:from>
      <xdr:col>0</xdr:col>
      <xdr:colOff>631030</xdr:colOff>
      <xdr:row>0</xdr:row>
      <xdr:rowOff>178593</xdr:rowOff>
    </xdr:from>
    <xdr:to>
      <xdr:col>5</xdr:col>
      <xdr:colOff>380999</xdr:colOff>
      <xdr:row>3</xdr:row>
      <xdr:rowOff>214312</xdr:rowOff>
    </xdr:to>
    <xdr:pic>
      <xdr:nvPicPr>
        <xdr:cNvPr id="3" name="Imagen 2">
          <a:extLst>
            <a:ext uri="{FF2B5EF4-FFF2-40B4-BE49-F238E27FC236}">
              <a16:creationId xmlns:a16="http://schemas.microsoft.com/office/drawing/2014/main" id="{EFA6C2D8-E89D-4FEC-B7A5-FBAB31F27A11}"/>
            </a:ext>
          </a:extLst>
        </xdr:cNvPr>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5412" t="27262" r="16120" b="30816"/>
        <a:stretch/>
      </xdr:blipFill>
      <xdr:spPr bwMode="auto">
        <a:xfrm>
          <a:off x="631030" y="178593"/>
          <a:ext cx="3559969" cy="1023938"/>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twoCellAnchor editAs="oneCell">
    <xdr:from>
      <xdr:col>2</xdr:col>
      <xdr:colOff>0</xdr:colOff>
      <xdr:row>22</xdr:row>
      <xdr:rowOff>0</xdr:rowOff>
    </xdr:from>
    <xdr:to>
      <xdr:col>2</xdr:col>
      <xdr:colOff>2009775</xdr:colOff>
      <xdr:row>23</xdr:row>
      <xdr:rowOff>152400</xdr:rowOff>
    </xdr:to>
    <xdr:sp macro="" textlink="">
      <xdr:nvSpPr>
        <xdr:cNvPr id="4097" name="AutoShape 1" descr="cid:7e37856a-2bea-4f3b-946d-7cd02f074f27">
          <a:extLst>
            <a:ext uri="{FF2B5EF4-FFF2-40B4-BE49-F238E27FC236}">
              <a16:creationId xmlns:a16="http://schemas.microsoft.com/office/drawing/2014/main" id="{44C09CB5-EF85-4266-8F9B-9707B2A52F5C}"/>
            </a:ext>
          </a:extLst>
        </xdr:cNvPr>
        <xdr:cNvSpPr>
          <a:spLocks noChangeAspect="1" noChangeArrowheads="1"/>
        </xdr:cNvSpPr>
      </xdr:nvSpPr>
      <xdr:spPr bwMode="auto">
        <a:xfrm>
          <a:off x="2085975" y="4467225"/>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1238250</xdr:colOff>
      <xdr:row>0</xdr:row>
      <xdr:rowOff>104775</xdr:rowOff>
    </xdr:from>
    <xdr:to>
      <xdr:col>7</xdr:col>
      <xdr:colOff>228600</xdr:colOff>
      <xdr:row>3</xdr:row>
      <xdr:rowOff>171450</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5F9408B-AC24-4923-B2CE-07D0E5C2D699}"/>
            </a:ext>
          </a:extLst>
        </xdr:cNvPr>
        <xdr:cNvSpPr/>
      </xdr:nvSpPr>
      <xdr:spPr>
        <a:xfrm>
          <a:off x="97631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7" name="Imagen 6">
          <a:extLst>
            <a:ext uri="{FF2B5EF4-FFF2-40B4-BE49-F238E27FC236}">
              <a16:creationId xmlns:a16="http://schemas.microsoft.com/office/drawing/2014/main" id="{D2949AA8-6DE4-4E88-9569-EACA79DC5129}"/>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752984" y="138546"/>
          <a:ext cx="591296" cy="574860"/>
        </a:xfrm>
        <a:prstGeom prst="rect">
          <a:avLst/>
        </a:prstGeom>
      </xdr:spPr>
    </xdr:pic>
    <xdr:clientData/>
  </xdr:twoCellAnchor>
  <xdr:twoCellAnchor editAs="oneCell">
    <xdr:from>
      <xdr:col>2</xdr:col>
      <xdr:colOff>0</xdr:colOff>
      <xdr:row>14</xdr:row>
      <xdr:rowOff>0</xdr:rowOff>
    </xdr:from>
    <xdr:to>
      <xdr:col>2</xdr:col>
      <xdr:colOff>2009775</xdr:colOff>
      <xdr:row>15</xdr:row>
      <xdr:rowOff>152400</xdr:rowOff>
    </xdr:to>
    <xdr:sp macro="" textlink="">
      <xdr:nvSpPr>
        <xdr:cNvPr id="8" name="AutoShape 1" descr="cid:7e37856a-2bea-4f3b-946d-7cd02f074f27">
          <a:extLst>
            <a:ext uri="{FF2B5EF4-FFF2-40B4-BE49-F238E27FC236}">
              <a16:creationId xmlns:a16="http://schemas.microsoft.com/office/drawing/2014/main" id="{DF717798-8352-4F96-B5BB-F408A6AC4722}"/>
            </a:ext>
          </a:extLst>
        </xdr:cNvPr>
        <xdr:cNvSpPr>
          <a:spLocks noChangeAspect="1" noChangeArrowheads="1"/>
        </xdr:cNvSpPr>
      </xdr:nvSpPr>
      <xdr:spPr bwMode="auto">
        <a:xfrm>
          <a:off x="2085975" y="6877050"/>
          <a:ext cx="2009775" cy="342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257174</xdr:colOff>
      <xdr:row>0</xdr:row>
      <xdr:rowOff>76200</xdr:rowOff>
    </xdr:from>
    <xdr:to>
      <xdr:col>2</xdr:col>
      <xdr:colOff>447674</xdr:colOff>
      <xdr:row>3</xdr:row>
      <xdr:rowOff>116840</xdr:rowOff>
    </xdr:to>
    <xdr:pic>
      <xdr:nvPicPr>
        <xdr:cNvPr id="2" name="Imagen 1">
          <a:extLst>
            <a:ext uri="{FF2B5EF4-FFF2-40B4-BE49-F238E27FC236}">
              <a16:creationId xmlns:a16="http://schemas.microsoft.com/office/drawing/2014/main" id="{F4E76DD2-EAFD-4E6B-AB3B-A8916C865AD5}"/>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257174" y="76200"/>
          <a:ext cx="2276475"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twoCellAnchor editAs="oneCell">
    <xdr:from>
      <xdr:col>0</xdr:col>
      <xdr:colOff>179915</xdr:colOff>
      <xdr:row>0</xdr:row>
      <xdr:rowOff>95249</xdr:rowOff>
    </xdr:from>
    <xdr:to>
      <xdr:col>2</xdr:col>
      <xdr:colOff>1259416</xdr:colOff>
      <xdr:row>2</xdr:row>
      <xdr:rowOff>634998</xdr:rowOff>
    </xdr:to>
    <xdr:pic>
      <xdr:nvPicPr>
        <xdr:cNvPr id="2" name="Imagen 1">
          <a:extLst>
            <a:ext uri="{FF2B5EF4-FFF2-40B4-BE49-F238E27FC236}">
              <a16:creationId xmlns:a16="http://schemas.microsoft.com/office/drawing/2014/main" id="{9C6D4005-E25E-4073-AE14-861451F45066}"/>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179915" y="95249"/>
          <a:ext cx="3143251" cy="857249"/>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137523</xdr:colOff>
      <xdr:row>0</xdr:row>
      <xdr:rowOff>144626</xdr:rowOff>
    </xdr:from>
    <xdr:to>
      <xdr:col>5</xdr:col>
      <xdr:colOff>542485</xdr:colOff>
      <xdr:row>2</xdr:row>
      <xdr:rowOff>116510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5</xdr:col>
      <xdr:colOff>137523</xdr:colOff>
      <xdr:row>0</xdr:row>
      <xdr:rowOff>144626</xdr:rowOff>
    </xdr:from>
    <xdr:to>
      <xdr:col>5</xdr:col>
      <xdr:colOff>542485</xdr:colOff>
      <xdr:row>2</xdr:row>
      <xdr:rowOff>116510</xdr:rowOff>
    </xdr:to>
    <xdr:pic>
      <xdr:nvPicPr>
        <xdr:cNvPr id="7" name="Imagen 6">
          <a:extLst>
            <a:ext uri="{FF2B5EF4-FFF2-40B4-BE49-F238E27FC236}">
              <a16:creationId xmlns:a16="http://schemas.microsoft.com/office/drawing/2014/main" id="{35DE0E9C-F521-4729-82B5-D03EE851A296}"/>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529173" y="144626"/>
          <a:ext cx="404962" cy="390984"/>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8" name="Flecha: hacia la izquierda 7">
          <a:hlinkClick xmlns:r="http://schemas.openxmlformats.org/officeDocument/2006/relationships" r:id="rId2"/>
          <a:extLst>
            <a:ext uri="{FF2B5EF4-FFF2-40B4-BE49-F238E27FC236}">
              <a16:creationId xmlns:a16="http://schemas.microsoft.com/office/drawing/2014/main" id="{F2BF6EA4-C5CF-43C6-A4B5-0B705B3CC70C}"/>
            </a:ext>
          </a:extLst>
        </xdr:cNvPr>
        <xdr:cNvSpPr/>
      </xdr:nvSpPr>
      <xdr:spPr>
        <a:xfrm>
          <a:off x="8090807" y="27215"/>
          <a:ext cx="134698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1</xdr:col>
      <xdr:colOff>107950</xdr:colOff>
      <xdr:row>2</xdr:row>
      <xdr:rowOff>193040</xdr:rowOff>
    </xdr:to>
    <xdr:pic>
      <xdr:nvPicPr>
        <xdr:cNvPr id="2" name="Imagen 1">
          <a:extLst>
            <a:ext uri="{FF2B5EF4-FFF2-40B4-BE49-F238E27FC236}">
              <a16:creationId xmlns:a16="http://schemas.microsoft.com/office/drawing/2014/main" id="{AE7D0BF1-F2EE-4A0B-B801-96369C066BC8}"/>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051050" cy="61214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twoCellAnchor editAs="oneCell">
    <xdr:from>
      <xdr:col>0</xdr:col>
      <xdr:colOff>0</xdr:colOff>
      <xdr:row>0</xdr:row>
      <xdr:rowOff>0</xdr:rowOff>
    </xdr:from>
    <xdr:to>
      <xdr:col>2</xdr:col>
      <xdr:colOff>190499</xdr:colOff>
      <xdr:row>4</xdr:row>
      <xdr:rowOff>57150</xdr:rowOff>
    </xdr:to>
    <xdr:pic>
      <xdr:nvPicPr>
        <xdr:cNvPr id="2" name="Imagen 1">
          <a:extLst>
            <a:ext uri="{FF2B5EF4-FFF2-40B4-BE49-F238E27FC236}">
              <a16:creationId xmlns:a16="http://schemas.microsoft.com/office/drawing/2014/main" id="{6ECCA856-297C-43DC-A7FC-517325B0C99B}"/>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2695574"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8</xdr:col>
      <xdr:colOff>470897</xdr:colOff>
      <xdr:row>0</xdr:row>
      <xdr:rowOff>128281</xdr:rowOff>
    </xdr:from>
    <xdr:to>
      <xdr:col>9</xdr:col>
      <xdr:colOff>113859</xdr:colOff>
      <xdr:row>2</xdr:row>
      <xdr:rowOff>176365</xdr:rowOff>
    </xdr:to>
    <xdr:pic>
      <xdr:nvPicPr>
        <xdr:cNvPr id="5" name="Imagen 4">
          <a:extLst>
            <a:ext uri="{FF2B5EF4-FFF2-40B4-BE49-F238E27FC236}">
              <a16:creationId xmlns:a16="http://schemas.microsoft.com/office/drawing/2014/main" id="{BE39B0A2-5608-4169-98BA-D8890F8FBAAF}"/>
            </a:ext>
          </a:extLst>
        </xdr:cNvPr>
        <xdr:cNvPicPr>
          <a:picLocks noChangeAspect="1"/>
        </xdr:cNvPicPr>
      </xdr:nvPicPr>
      <xdr:blipFill rotWithShape="1">
        <a:blip xmlns:r="http://schemas.openxmlformats.org/officeDocument/2006/relationships" r:embed="rId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806522" y="128281"/>
          <a:ext cx="404962" cy="4671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CA4FD292-0391-4892-8BDB-91FC414E1226}"/>
            </a:ext>
          </a:extLst>
        </xdr:cNvPr>
        <xdr:cNvSpPr/>
      </xdr:nvSpPr>
      <xdr:spPr>
        <a:xfrm>
          <a:off x="15796532" y="65315"/>
          <a:ext cx="28519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0</xdr:col>
      <xdr:colOff>0</xdr:colOff>
      <xdr:row>0</xdr:row>
      <xdr:rowOff>0</xdr:rowOff>
    </xdr:from>
    <xdr:to>
      <xdr:col>2</xdr:col>
      <xdr:colOff>250031</xdr:colOff>
      <xdr:row>4</xdr:row>
      <xdr:rowOff>23812</xdr:rowOff>
    </xdr:to>
    <xdr:pic>
      <xdr:nvPicPr>
        <xdr:cNvPr id="2" name="Imagen 1">
          <a:extLst>
            <a:ext uri="{FF2B5EF4-FFF2-40B4-BE49-F238E27FC236}">
              <a16:creationId xmlns:a16="http://schemas.microsoft.com/office/drawing/2014/main" id="{D45F54C7-960F-41C3-9677-CF11AA477CBD}"/>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36094" cy="869156"/>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twoCellAnchor>
    <xdr:from>
      <xdr:col>11</xdr:col>
      <xdr:colOff>83344</xdr:colOff>
      <xdr:row>0</xdr:row>
      <xdr:rowOff>0</xdr:rowOff>
    </xdr:from>
    <xdr:to>
      <xdr:col>13</xdr:col>
      <xdr:colOff>131535</xdr:colOff>
      <xdr:row>0</xdr:row>
      <xdr:rowOff>738187</xdr:rowOff>
    </xdr:to>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4D620000-1FB4-4B61-A9A0-5626289FB007}"/>
            </a:ext>
          </a:extLst>
        </xdr:cNvPr>
        <xdr:cNvSpPr/>
      </xdr:nvSpPr>
      <xdr:spPr>
        <a:xfrm>
          <a:off x="14789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13</xdr:col>
      <xdr:colOff>404813</xdr:colOff>
      <xdr:row>0</xdr:row>
      <xdr:rowOff>190501</xdr:rowOff>
    </xdr:from>
    <xdr:to>
      <xdr:col>13</xdr:col>
      <xdr:colOff>809775</xdr:colOff>
      <xdr:row>0</xdr:row>
      <xdr:rowOff>581485</xdr:rowOff>
    </xdr:to>
    <xdr:pic>
      <xdr:nvPicPr>
        <xdr:cNvPr id="7" name="Imagen 6">
          <a:extLst>
            <a:ext uri="{FF2B5EF4-FFF2-40B4-BE49-F238E27FC236}">
              <a16:creationId xmlns:a16="http://schemas.microsoft.com/office/drawing/2014/main" id="{5F3A3A62-8A45-4FD2-9327-55FC0C4EFC5A}"/>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454438" y="190501"/>
          <a:ext cx="407344" cy="390984"/>
        </a:xfrm>
        <a:prstGeom prst="rect">
          <a:avLst/>
        </a:prstGeom>
      </xdr:spPr>
    </xdr:pic>
    <xdr:clientData/>
  </xdr:twoCellAnchor>
  <xdr:twoCellAnchor editAs="oneCell">
    <xdr:from>
      <xdr:col>0</xdr:col>
      <xdr:colOff>0</xdr:colOff>
      <xdr:row>0</xdr:row>
      <xdr:rowOff>0</xdr:rowOff>
    </xdr:from>
    <xdr:to>
      <xdr:col>2</xdr:col>
      <xdr:colOff>631030</xdr:colOff>
      <xdr:row>1</xdr:row>
      <xdr:rowOff>11906</xdr:rowOff>
    </xdr:to>
    <xdr:pic>
      <xdr:nvPicPr>
        <xdr:cNvPr id="3" name="Imagen 2">
          <a:extLst>
            <a:ext uri="{FF2B5EF4-FFF2-40B4-BE49-F238E27FC236}">
              <a16:creationId xmlns:a16="http://schemas.microsoft.com/office/drawing/2014/main" id="{5DF8EAF4-B5EB-4480-B354-D465FEF0604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412" t="27262" r="16120" b="30816"/>
        <a:stretch/>
      </xdr:blipFill>
      <xdr:spPr bwMode="auto">
        <a:xfrm>
          <a:off x="0" y="0"/>
          <a:ext cx="3095624" cy="95250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201083</xdr:colOff>
      <xdr:row>0</xdr:row>
      <xdr:rowOff>0</xdr:rowOff>
    </xdr:from>
    <xdr:to>
      <xdr:col>4</xdr:col>
      <xdr:colOff>42333</xdr:colOff>
      <xdr:row>2</xdr:row>
      <xdr:rowOff>42334</xdr:rowOff>
    </xdr:to>
    <xdr:pic>
      <xdr:nvPicPr>
        <xdr:cNvPr id="2" name="Imagen 1">
          <a:extLst>
            <a:ext uri="{FF2B5EF4-FFF2-40B4-BE49-F238E27FC236}">
              <a16:creationId xmlns:a16="http://schemas.microsoft.com/office/drawing/2014/main" id="{A1E4A3BB-7465-4ABE-87E5-7E21CE050A6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12" t="27262" r="16120" b="30816"/>
        <a:stretch/>
      </xdr:blipFill>
      <xdr:spPr bwMode="auto">
        <a:xfrm>
          <a:off x="201083" y="0"/>
          <a:ext cx="3784600" cy="1128184"/>
        </a:xfrm>
        <a:prstGeom prst="rect">
          <a:avLst/>
        </a:prstGeom>
        <a:ln>
          <a:noFill/>
        </a:ln>
        <a:extLst>
          <a:ext uri="{53640926-AAD7-44D8-BBD7-CCE9431645EC}">
            <a14:shadowObscured xmlns:a14="http://schemas.microsoft.com/office/drawing/2010/main"/>
          </a:ext>
        </a:extLst>
      </xdr:spPr>
    </xdr:pic>
    <xdr:clientData/>
  </xdr:twoCellAnchor>
  <xdr:twoCellAnchor>
    <xdr:from>
      <xdr:col>31</xdr:col>
      <xdr:colOff>0</xdr:colOff>
      <xdr:row>0</xdr:row>
      <xdr:rowOff>0</xdr:rowOff>
    </xdr:from>
    <xdr:to>
      <xdr:col>32</xdr:col>
      <xdr:colOff>411993</xdr:colOff>
      <xdr:row>1</xdr:row>
      <xdr:rowOff>145520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DF777EF9-52CC-4139-A2CF-048C47046938}"/>
            </a:ext>
          </a:extLst>
        </xdr:cNvPr>
        <xdr:cNvSpPr/>
      </xdr:nvSpPr>
      <xdr:spPr>
        <a:xfrm>
          <a:off x="30109583" y="0"/>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32</xdr:col>
      <xdr:colOff>685271</xdr:colOff>
      <xdr:row>0</xdr:row>
      <xdr:rowOff>190501</xdr:rowOff>
    </xdr:from>
    <xdr:to>
      <xdr:col>32</xdr:col>
      <xdr:colOff>1090233</xdr:colOff>
      <xdr:row>0</xdr:row>
      <xdr:rowOff>581485</xdr:rowOff>
    </xdr:to>
    <xdr:pic>
      <xdr:nvPicPr>
        <xdr:cNvPr id="4" name="Imagen 3">
          <a:extLst>
            <a:ext uri="{FF2B5EF4-FFF2-40B4-BE49-F238E27FC236}">
              <a16:creationId xmlns:a16="http://schemas.microsoft.com/office/drawing/2014/main" id="{A396FEE5-AF57-4BFF-B036-B315C46F7415}"/>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32086021" y="190501"/>
          <a:ext cx="404962" cy="390984"/>
        </a:xfrm>
        <a:prstGeom prst="rect">
          <a:avLst/>
        </a:prstGeom>
      </xdr:spPr>
    </xdr:pic>
    <xdr:clientData/>
  </xdr:twoCellAnchor>
  <xdr:twoCellAnchor>
    <xdr:from>
      <xdr:col>6</xdr:col>
      <xdr:colOff>0</xdr:colOff>
      <xdr:row>0</xdr:row>
      <xdr:rowOff>0</xdr:rowOff>
    </xdr:from>
    <xdr:to>
      <xdr:col>7</xdr:col>
      <xdr:colOff>581327</xdr:colOff>
      <xdr:row>1</xdr:row>
      <xdr:rowOff>145520</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6ABF4F85-12CC-476F-9D75-EE90AEC15494}"/>
            </a:ext>
          </a:extLst>
        </xdr:cNvPr>
        <xdr:cNvSpPr/>
      </xdr:nvSpPr>
      <xdr:spPr>
        <a:xfrm>
          <a:off x="9175750" y="0"/>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7</xdr:col>
      <xdr:colOff>854605</xdr:colOff>
      <xdr:row>0</xdr:row>
      <xdr:rowOff>190501</xdr:rowOff>
    </xdr:from>
    <xdr:to>
      <xdr:col>8</xdr:col>
      <xdr:colOff>158900</xdr:colOff>
      <xdr:row>0</xdr:row>
      <xdr:rowOff>581485</xdr:rowOff>
    </xdr:to>
    <xdr:pic>
      <xdr:nvPicPr>
        <xdr:cNvPr id="6" name="Imagen 5">
          <a:extLst>
            <a:ext uri="{FF2B5EF4-FFF2-40B4-BE49-F238E27FC236}">
              <a16:creationId xmlns:a16="http://schemas.microsoft.com/office/drawing/2014/main" id="{F3A045B9-27B8-47B3-A50B-00FCCA4F2412}"/>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152188" y="190501"/>
          <a:ext cx="404962" cy="390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245835</xdr:colOff>
      <xdr:row>3</xdr:row>
      <xdr:rowOff>90487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5EDC9DE9-3F99-4758-82F3-7CD1AD570DFB}"/>
            </a:ext>
          </a:extLst>
        </xdr:cNvPr>
        <xdr:cNvSpPr/>
      </xdr:nvSpPr>
      <xdr:spPr>
        <a:xfrm>
          <a:off x="9172575" y="0"/>
          <a:ext cx="1703160"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11</xdr:col>
      <xdr:colOff>519113</xdr:colOff>
      <xdr:row>0</xdr:row>
      <xdr:rowOff>190501</xdr:rowOff>
    </xdr:from>
    <xdr:to>
      <xdr:col>12</xdr:col>
      <xdr:colOff>400200</xdr:colOff>
      <xdr:row>2</xdr:row>
      <xdr:rowOff>143335</xdr:rowOff>
    </xdr:to>
    <xdr:pic>
      <xdr:nvPicPr>
        <xdr:cNvPr id="3" name="Imagen 2">
          <a:extLst>
            <a:ext uri="{FF2B5EF4-FFF2-40B4-BE49-F238E27FC236}">
              <a16:creationId xmlns:a16="http://schemas.microsoft.com/office/drawing/2014/main" id="{EB2591EB-E1A2-4976-9EB2-DC0BDD3290FC}"/>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149013" y="190501"/>
          <a:ext cx="404962" cy="390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arisol.viveros\Downloads\MAPA_RIESGOS_UNIDAD_SOLIDARIA_2023_V2_0%20(3).xlsx" TargetMode="External"/><Relationship Id="rId1" Type="http://schemas.openxmlformats.org/officeDocument/2006/relationships/externalLinkPath" Target="/Users/marisol.viveros/Downloads/MAPA_RIESGOS_UNIDAD_SOLIDARIA_2023_V2_0%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2/MAPA%20RIESGOS%20SEGURIDAD%20DE%20LA%20INFORMACION%202022/Mapa%20riesgos%20seguridad%20digital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servaciones caracterizacion"/>
      <sheetName val="Factores Riesgo"/>
      <sheetName val="Clasificacion riesgo"/>
      <sheetName val="Hoja1"/>
      <sheetName val="MAPA RIESGOS UAEOS"/>
      <sheetName val="Mapa de Riesgo"/>
      <sheetName val="MAPA RIESGOS SEGURIDAD"/>
      <sheetName val="MAPA RIESGOS SEGURIDAD DIGITAL"/>
      <sheetName val="Tabla probabiidad"/>
      <sheetName val="Tabla impacto"/>
      <sheetName val="Matriz calor_RI"/>
      <sheetName val="Matriz calor RR"/>
      <sheetName val="Tabla Valoración Controles"/>
      <sheetName val="Atributos controles"/>
      <sheetName val="ValoraciónControles "/>
      <sheetName val="RESUMEN 1"/>
      <sheetName val="RESUMEN 2"/>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C6">
            <v>0.12</v>
          </cell>
        </row>
        <row r="15">
          <cell r="C15">
            <v>0.12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MAPA RIESGOS SEGURIDAD"/>
      <sheetName val="ValoraciónControles"/>
      <sheetName val="Tabla probabiidad"/>
      <sheetName val="Tabla impacto"/>
      <sheetName val="Matriz calor_RI"/>
      <sheetName val="Matriz calor RR"/>
      <sheetName val="Controles"/>
      <sheetName val="Calculos Controles"/>
    </sheetNames>
    <sheetDataSet>
      <sheetData sheetId="0"/>
      <sheetData sheetId="1"/>
      <sheetData sheetId="2">
        <row r="14">
          <cell r="F14">
            <v>0.5</v>
          </cell>
        </row>
        <row r="29">
          <cell r="F29">
            <v>0.4</v>
          </cell>
        </row>
        <row r="44">
          <cell r="F44">
            <v>0.4</v>
          </cell>
        </row>
        <row r="59">
          <cell r="F59">
            <v>0.4</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nidia.patino@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zoomScale="80" zoomScaleNormal="8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43"/>
      <c r="B1" s="44"/>
      <c r="C1" s="44"/>
      <c r="D1" s="44"/>
      <c r="E1" s="44"/>
      <c r="F1" s="44"/>
      <c r="G1" s="44"/>
      <c r="H1" s="45"/>
      <c r="I1" s="46"/>
      <c r="J1" s="46"/>
      <c r="K1" s="46"/>
      <c r="L1" s="46"/>
      <c r="M1" s="46"/>
      <c r="N1" s="46"/>
      <c r="O1" s="46"/>
      <c r="P1" s="47"/>
    </row>
    <row r="2" spans="1:16" ht="30.75" customHeight="1" x14ac:dyDescent="0.25">
      <c r="A2" s="48"/>
      <c r="B2" s="49"/>
      <c r="C2" s="49"/>
      <c r="D2" s="49"/>
      <c r="E2" s="49"/>
      <c r="F2" s="49"/>
      <c r="G2" s="49"/>
      <c r="H2" s="50"/>
      <c r="I2" s="51"/>
      <c r="J2" s="51"/>
      <c r="K2" s="51"/>
      <c r="L2" s="51"/>
      <c r="M2" s="51"/>
      <c r="N2" s="51"/>
      <c r="O2" s="51"/>
      <c r="P2" s="52"/>
    </row>
    <row r="3" spans="1:16" ht="30.75" customHeight="1" x14ac:dyDescent="0.25">
      <c r="A3" s="48"/>
      <c r="B3" s="49"/>
      <c r="C3" s="49"/>
      <c r="D3" s="49"/>
      <c r="E3" s="49"/>
      <c r="F3" s="49"/>
      <c r="G3" s="49"/>
      <c r="H3" s="50"/>
      <c r="I3" s="51"/>
      <c r="J3" s="51"/>
      <c r="K3" s="51"/>
      <c r="L3" s="51"/>
      <c r="M3" s="51"/>
      <c r="N3" s="51"/>
      <c r="O3" s="51"/>
      <c r="P3" s="52"/>
    </row>
    <row r="4" spans="1:16" ht="72.75" customHeight="1" x14ac:dyDescent="0.25">
      <c r="A4" s="48"/>
      <c r="B4" s="49"/>
      <c r="C4" s="49"/>
      <c r="D4" s="49"/>
      <c r="E4" s="49"/>
      <c r="F4" s="49"/>
      <c r="G4" s="49"/>
      <c r="H4" s="49"/>
      <c r="I4" s="489" t="s">
        <v>0</v>
      </c>
      <c r="J4" s="489"/>
      <c r="K4" s="489"/>
      <c r="L4" s="489"/>
      <c r="M4" s="489"/>
      <c r="N4" s="489"/>
      <c r="O4" s="489"/>
      <c r="P4" s="490"/>
    </row>
    <row r="5" spans="1:16" x14ac:dyDescent="0.25">
      <c r="A5" s="48"/>
      <c r="B5" s="49"/>
      <c r="C5" s="49"/>
      <c r="D5" s="49"/>
      <c r="E5" s="49"/>
      <c r="F5" s="49"/>
      <c r="G5" s="49"/>
      <c r="H5" s="50"/>
      <c r="I5" s="51"/>
      <c r="J5" s="51"/>
      <c r="K5" s="51"/>
      <c r="L5" s="51"/>
      <c r="M5" s="51"/>
      <c r="N5" s="51"/>
      <c r="O5" s="51"/>
      <c r="P5" s="52"/>
    </row>
    <row r="6" spans="1:16" ht="21" x14ac:dyDescent="0.25">
      <c r="A6" s="48"/>
      <c r="B6" s="49"/>
      <c r="C6" s="494"/>
      <c r="D6" s="495"/>
      <c r="E6" s="495"/>
      <c r="F6" s="495"/>
      <c r="G6" s="495"/>
      <c r="H6" s="496"/>
      <c r="I6" s="51"/>
      <c r="J6" s="49"/>
      <c r="K6" s="51"/>
      <c r="L6" s="51"/>
      <c r="M6" s="51"/>
      <c r="N6" s="51"/>
      <c r="O6" s="53"/>
      <c r="P6" s="52"/>
    </row>
    <row r="7" spans="1:16" x14ac:dyDescent="0.25">
      <c r="A7" s="48"/>
      <c r="B7" s="49"/>
      <c r="C7" s="497"/>
      <c r="D7" s="495"/>
      <c r="E7" s="495"/>
      <c r="F7" s="495"/>
      <c r="G7" s="495"/>
      <c r="H7" s="496"/>
      <c r="I7" s="51"/>
      <c r="J7" s="54"/>
      <c r="K7" s="55"/>
      <c r="L7" s="55"/>
      <c r="M7" s="55"/>
      <c r="N7" s="55"/>
      <c r="O7" s="55"/>
      <c r="P7" s="56"/>
    </row>
    <row r="8" spans="1:16" ht="23.25" x14ac:dyDescent="0.25">
      <c r="A8" s="48"/>
      <c r="B8" s="49"/>
      <c r="C8" s="497"/>
      <c r="D8" s="495"/>
      <c r="E8" s="495"/>
      <c r="F8" s="495"/>
      <c r="G8" s="495"/>
      <c r="H8" s="496"/>
      <c r="I8" s="51"/>
      <c r="J8" s="491" t="s">
        <v>1</v>
      </c>
      <c r="K8" s="491"/>
      <c r="L8" s="491"/>
      <c r="M8" s="55"/>
      <c r="N8" s="55"/>
      <c r="O8" s="55"/>
      <c r="P8" s="56"/>
    </row>
    <row r="9" spans="1:16" ht="24" customHeight="1" x14ac:dyDescent="0.25">
      <c r="A9" s="48"/>
      <c r="B9" s="49"/>
      <c r="C9" s="497"/>
      <c r="D9" s="495"/>
      <c r="E9" s="495"/>
      <c r="F9" s="495"/>
      <c r="G9" s="495"/>
      <c r="H9" s="496"/>
      <c r="I9" s="51"/>
      <c r="J9" s="55"/>
      <c r="K9" s="55"/>
      <c r="L9" s="49"/>
      <c r="M9" s="55"/>
      <c r="N9" s="55"/>
      <c r="O9" s="49"/>
      <c r="P9" s="56"/>
    </row>
    <row r="10" spans="1:16" x14ac:dyDescent="0.25">
      <c r="A10" s="48"/>
      <c r="B10" s="49"/>
      <c r="C10" s="497"/>
      <c r="D10" s="495"/>
      <c r="E10" s="495"/>
      <c r="F10" s="495"/>
      <c r="G10" s="495"/>
      <c r="H10" s="496"/>
      <c r="I10" s="51"/>
      <c r="J10" s="55"/>
      <c r="K10" s="55"/>
      <c r="L10" s="55"/>
      <c r="M10" s="55"/>
      <c r="N10" s="55"/>
      <c r="O10" s="55"/>
      <c r="P10" s="56"/>
    </row>
    <row r="11" spans="1:16" x14ac:dyDescent="0.25">
      <c r="A11" s="48"/>
      <c r="B11" s="49"/>
      <c r="C11" s="497"/>
      <c r="D11" s="495"/>
      <c r="E11" s="495"/>
      <c r="F11" s="495"/>
      <c r="G11" s="495"/>
      <c r="H11" s="496"/>
      <c r="I11" s="51"/>
      <c r="J11" s="55"/>
      <c r="K11" s="55"/>
      <c r="L11" s="55"/>
      <c r="M11" s="55"/>
      <c r="N11" s="55"/>
      <c r="O11" s="55"/>
      <c r="P11" s="56"/>
    </row>
    <row r="12" spans="1:16" x14ac:dyDescent="0.25">
      <c r="A12" s="48"/>
      <c r="B12" s="49"/>
      <c r="C12" s="497"/>
      <c r="D12" s="495"/>
      <c r="E12" s="495"/>
      <c r="F12" s="495"/>
      <c r="G12" s="495"/>
      <c r="H12" s="496"/>
      <c r="I12" s="51"/>
      <c r="J12" s="55"/>
      <c r="K12" s="55"/>
      <c r="L12" s="55"/>
      <c r="M12" s="55"/>
      <c r="N12" s="55"/>
      <c r="O12" s="55"/>
      <c r="P12" s="56"/>
    </row>
    <row r="13" spans="1:16" x14ac:dyDescent="0.25">
      <c r="A13" s="48"/>
      <c r="B13" s="49"/>
      <c r="C13" s="497"/>
      <c r="D13" s="495"/>
      <c r="E13" s="495"/>
      <c r="F13" s="495"/>
      <c r="G13" s="495"/>
      <c r="H13" s="496"/>
      <c r="I13" s="51"/>
      <c r="J13" s="55"/>
      <c r="K13" s="55"/>
      <c r="L13" s="55"/>
      <c r="M13" s="55"/>
      <c r="N13" s="55"/>
      <c r="O13" s="55"/>
      <c r="P13" s="56"/>
    </row>
    <row r="14" spans="1:16" x14ac:dyDescent="0.25">
      <c r="A14" s="48"/>
      <c r="B14" s="49"/>
      <c r="C14" s="497"/>
      <c r="D14" s="495"/>
      <c r="E14" s="495"/>
      <c r="F14" s="495"/>
      <c r="G14" s="495"/>
      <c r="H14" s="496"/>
      <c r="I14" s="51"/>
      <c r="J14" s="49"/>
      <c r="K14" s="49"/>
      <c r="L14" s="49"/>
      <c r="M14" s="49"/>
      <c r="N14" s="55"/>
      <c r="O14" s="55"/>
      <c r="P14" s="56"/>
    </row>
    <row r="15" spans="1:16" x14ac:dyDescent="0.25">
      <c r="A15" s="48"/>
      <c r="B15" s="49"/>
      <c r="C15" s="497"/>
      <c r="D15" s="495"/>
      <c r="E15" s="495"/>
      <c r="F15" s="495"/>
      <c r="G15" s="495"/>
      <c r="H15" s="496"/>
      <c r="I15" s="51"/>
      <c r="J15" s="49"/>
      <c r="K15" s="49"/>
      <c r="L15" s="49"/>
      <c r="M15" s="49"/>
      <c r="N15" s="55"/>
      <c r="O15" s="55"/>
      <c r="P15" s="56"/>
    </row>
    <row r="16" spans="1:16" x14ac:dyDescent="0.25">
      <c r="A16" s="48"/>
      <c r="B16" s="49"/>
      <c r="C16" s="497"/>
      <c r="D16" s="495"/>
      <c r="E16" s="495"/>
      <c r="F16" s="495"/>
      <c r="G16" s="495"/>
      <c r="H16" s="496"/>
      <c r="I16" s="51"/>
      <c r="J16" s="57"/>
      <c r="K16" s="49"/>
      <c r="L16" s="49"/>
      <c r="M16" s="49"/>
      <c r="N16" s="55"/>
      <c r="O16" s="55"/>
      <c r="P16" s="56"/>
    </row>
    <row r="17" spans="1:20" x14ac:dyDescent="0.25">
      <c r="A17" s="48"/>
      <c r="B17" s="49"/>
      <c r="C17" s="497"/>
      <c r="D17" s="495"/>
      <c r="E17" s="495"/>
      <c r="F17" s="495"/>
      <c r="G17" s="495"/>
      <c r="H17" s="496"/>
      <c r="I17" s="51"/>
      <c r="J17" s="49"/>
      <c r="K17" s="49"/>
      <c r="L17" s="49"/>
      <c r="M17" s="49"/>
      <c r="N17" s="55"/>
      <c r="O17" s="55"/>
      <c r="P17" s="56"/>
    </row>
    <row r="18" spans="1:20" x14ac:dyDescent="0.25">
      <c r="A18" s="48"/>
      <c r="B18" s="49"/>
      <c r="C18" s="497"/>
      <c r="D18" s="495"/>
      <c r="E18" s="495"/>
      <c r="F18" s="495"/>
      <c r="G18" s="495"/>
      <c r="H18" s="496"/>
      <c r="I18" s="51"/>
      <c r="J18" s="55"/>
      <c r="K18" s="55"/>
      <c r="L18" s="55"/>
      <c r="M18" s="55"/>
      <c r="N18" s="55"/>
      <c r="O18" s="55"/>
      <c r="P18" s="56"/>
    </row>
    <row r="19" spans="1:20" x14ac:dyDescent="0.25">
      <c r="A19" s="48"/>
      <c r="B19" s="49"/>
      <c r="C19" s="497"/>
      <c r="D19" s="495"/>
      <c r="E19" s="495"/>
      <c r="F19" s="495"/>
      <c r="G19" s="495"/>
      <c r="H19" s="496"/>
      <c r="I19" s="51"/>
      <c r="J19" s="55"/>
      <c r="K19" s="55"/>
      <c r="L19" s="55"/>
      <c r="M19" s="55"/>
      <c r="N19" s="55"/>
      <c r="O19" s="55"/>
      <c r="P19" s="56"/>
    </row>
    <row r="20" spans="1:20" x14ac:dyDescent="0.25">
      <c r="A20" s="48"/>
      <c r="B20" s="49"/>
      <c r="C20" s="497"/>
      <c r="D20" s="495"/>
      <c r="E20" s="495"/>
      <c r="F20" s="495"/>
      <c r="G20" s="495"/>
      <c r="H20" s="496"/>
      <c r="I20" s="51"/>
      <c r="J20" s="55"/>
      <c r="K20" s="55"/>
      <c r="L20" s="55"/>
      <c r="M20" s="55"/>
      <c r="N20" s="55"/>
      <c r="O20" s="55"/>
      <c r="P20" s="56"/>
    </row>
    <row r="21" spans="1:20" x14ac:dyDescent="0.25">
      <c r="A21" s="48"/>
      <c r="B21" s="49"/>
      <c r="C21" s="497"/>
      <c r="D21" s="495"/>
      <c r="E21" s="495"/>
      <c r="F21" s="495"/>
      <c r="G21" s="495"/>
      <c r="H21" s="496"/>
      <c r="I21" s="51"/>
      <c r="J21" s="55"/>
      <c r="K21" s="55"/>
      <c r="L21" s="55"/>
      <c r="M21" s="55"/>
      <c r="N21" s="55"/>
      <c r="O21" s="55"/>
      <c r="P21" s="56"/>
    </row>
    <row r="22" spans="1:20" x14ac:dyDescent="0.25">
      <c r="A22" s="48"/>
      <c r="B22" s="49"/>
      <c r="C22" s="49"/>
      <c r="D22" s="49"/>
      <c r="E22" s="49"/>
      <c r="F22" s="49"/>
      <c r="G22" s="49"/>
      <c r="H22" s="50"/>
      <c r="I22" s="51"/>
      <c r="J22" s="55"/>
      <c r="K22" s="55"/>
      <c r="L22" s="55"/>
      <c r="M22" s="55"/>
      <c r="N22" s="55"/>
      <c r="O22" s="55"/>
      <c r="P22" s="56"/>
    </row>
    <row r="23" spans="1:20" x14ac:dyDescent="0.25">
      <c r="A23" s="48"/>
      <c r="B23" s="49"/>
      <c r="C23" s="49"/>
      <c r="D23" s="49"/>
      <c r="E23" s="49"/>
      <c r="F23" s="49"/>
      <c r="G23" s="49"/>
      <c r="H23" s="50"/>
      <c r="I23" s="51"/>
      <c r="J23" s="55"/>
      <c r="K23" s="55"/>
      <c r="L23" s="55"/>
      <c r="M23" s="55"/>
      <c r="N23" s="55"/>
      <c r="O23" s="55"/>
      <c r="P23" s="56"/>
    </row>
    <row r="24" spans="1:20" x14ac:dyDescent="0.25">
      <c r="A24" s="48"/>
      <c r="B24" s="49"/>
      <c r="C24" s="49"/>
      <c r="D24" s="49"/>
      <c r="E24" s="49"/>
      <c r="F24" s="49"/>
      <c r="G24" s="49"/>
      <c r="H24" s="50"/>
      <c r="I24" s="51"/>
      <c r="J24" s="55"/>
      <c r="K24" s="55"/>
      <c r="L24" s="55"/>
      <c r="M24" s="55"/>
      <c r="N24" s="55"/>
      <c r="O24" s="55"/>
      <c r="P24" s="56"/>
    </row>
    <row r="25" spans="1:20" x14ac:dyDescent="0.25">
      <c r="A25" s="48"/>
      <c r="B25" s="49"/>
      <c r="C25" s="49"/>
      <c r="D25" s="49"/>
      <c r="E25" s="49"/>
      <c r="F25" s="49"/>
      <c r="G25" s="49"/>
      <c r="H25" s="50"/>
      <c r="I25" s="51"/>
      <c r="J25" s="51"/>
      <c r="K25" s="51"/>
      <c r="L25" s="51"/>
      <c r="M25" s="51"/>
      <c r="N25" s="51"/>
      <c r="O25" s="51"/>
      <c r="P25" s="52"/>
    </row>
    <row r="26" spans="1:20" x14ac:dyDescent="0.25">
      <c r="A26" s="48"/>
      <c r="B26" s="49"/>
      <c r="C26" s="49"/>
      <c r="D26" s="49"/>
      <c r="E26" s="49"/>
      <c r="F26" s="49"/>
      <c r="G26" s="49"/>
      <c r="H26" s="50"/>
      <c r="I26" s="51"/>
      <c r="J26" s="51"/>
      <c r="K26" s="51"/>
      <c r="L26" s="51"/>
      <c r="M26" s="51"/>
      <c r="N26" s="51"/>
      <c r="O26" s="51"/>
      <c r="P26" s="52"/>
    </row>
    <row r="27" spans="1:20" x14ac:dyDescent="0.25">
      <c r="A27" s="48"/>
      <c r="B27" s="49"/>
      <c r="C27" s="49"/>
      <c r="D27" s="49"/>
      <c r="E27" s="49"/>
      <c r="F27" s="49"/>
      <c r="G27" s="49"/>
      <c r="H27" s="50"/>
      <c r="I27" s="51"/>
      <c r="J27" s="51"/>
      <c r="K27" s="51"/>
      <c r="L27" s="51"/>
      <c r="M27" s="51"/>
      <c r="N27" s="51"/>
      <c r="O27" s="51"/>
      <c r="P27" s="52"/>
      <c r="T27" s="58"/>
    </row>
    <row r="28" spans="1:20" x14ac:dyDescent="0.25">
      <c r="A28" s="48"/>
      <c r="B28" s="49"/>
      <c r="C28" s="49"/>
      <c r="D28" s="49"/>
      <c r="E28" s="49"/>
      <c r="F28" s="49"/>
      <c r="G28" s="49"/>
      <c r="H28" s="50"/>
      <c r="I28" s="51"/>
      <c r="J28" s="51"/>
      <c r="K28" s="51"/>
      <c r="L28" s="51"/>
      <c r="M28" s="51"/>
      <c r="N28" s="51"/>
      <c r="O28" s="51"/>
      <c r="P28" s="52"/>
    </row>
    <row r="29" spans="1:20" x14ac:dyDescent="0.25">
      <c r="A29" s="48"/>
      <c r="B29" s="49"/>
      <c r="C29" s="49"/>
      <c r="D29" s="49"/>
      <c r="E29" s="49"/>
      <c r="F29" s="49"/>
      <c r="G29" s="49"/>
      <c r="H29" s="50"/>
      <c r="I29" s="51"/>
      <c r="J29" s="51"/>
      <c r="K29" s="51"/>
      <c r="L29" s="51"/>
      <c r="M29" s="51"/>
      <c r="N29" s="51"/>
      <c r="O29" s="51"/>
      <c r="P29" s="52"/>
    </row>
    <row r="30" spans="1:20" x14ac:dyDescent="0.25">
      <c r="A30" s="48"/>
      <c r="B30" s="49"/>
      <c r="C30" s="49"/>
      <c r="D30" s="49"/>
      <c r="E30" s="49"/>
      <c r="F30" s="49"/>
      <c r="G30" s="49"/>
      <c r="H30" s="50"/>
      <c r="I30" s="51"/>
      <c r="J30" s="51"/>
      <c r="K30" s="51"/>
      <c r="L30" s="51"/>
      <c r="M30" s="51"/>
      <c r="N30" s="51"/>
      <c r="O30" s="51"/>
      <c r="P30" s="52"/>
    </row>
    <row r="31" spans="1:20" x14ac:dyDescent="0.25">
      <c r="A31" s="48"/>
      <c r="B31" s="49"/>
      <c r="C31" s="49"/>
      <c r="D31" s="49"/>
      <c r="E31" s="49"/>
      <c r="F31" s="49"/>
      <c r="G31" s="49"/>
      <c r="H31" s="50"/>
      <c r="I31" s="51"/>
      <c r="J31" s="51"/>
      <c r="K31" s="51"/>
      <c r="L31" s="51"/>
      <c r="M31" s="51"/>
      <c r="N31" s="51"/>
      <c r="O31" s="51"/>
      <c r="P31" s="52"/>
    </row>
    <row r="32" spans="1:20" x14ac:dyDescent="0.25">
      <c r="A32" s="48"/>
      <c r="B32" s="49"/>
      <c r="C32" s="49"/>
      <c r="D32" s="49"/>
      <c r="E32" s="49"/>
      <c r="F32" s="49"/>
      <c r="G32" s="49"/>
      <c r="H32" s="50"/>
      <c r="I32" s="51"/>
      <c r="J32" s="51"/>
      <c r="K32" s="51"/>
      <c r="L32" s="51"/>
      <c r="M32" s="51"/>
      <c r="N32" s="51"/>
      <c r="O32" s="51"/>
      <c r="P32" s="52"/>
    </row>
    <row r="33" spans="1:16" x14ac:dyDescent="0.25">
      <c r="A33" s="48"/>
      <c r="B33" s="49"/>
      <c r="C33" s="49"/>
      <c r="D33" s="49"/>
      <c r="E33" s="49"/>
      <c r="F33" s="49"/>
      <c r="G33" s="49"/>
      <c r="H33" s="50"/>
      <c r="I33" s="51"/>
      <c r="J33" s="51"/>
      <c r="K33" s="51"/>
      <c r="L33" s="51"/>
      <c r="M33" s="51"/>
      <c r="N33" s="51"/>
      <c r="O33" s="51"/>
      <c r="P33" s="52"/>
    </row>
    <row r="34" spans="1:16" ht="16.5" x14ac:dyDescent="0.25">
      <c r="A34" s="48"/>
      <c r="B34" s="49"/>
      <c r="C34" s="49"/>
      <c r="D34" s="49"/>
      <c r="E34" s="49"/>
      <c r="F34" s="49"/>
      <c r="G34" s="49"/>
      <c r="H34" s="50"/>
      <c r="I34" s="51"/>
      <c r="J34" s="51"/>
      <c r="K34" s="492"/>
      <c r="L34" s="492"/>
      <c r="M34" s="492"/>
      <c r="N34" s="492"/>
      <c r="O34" s="492"/>
      <c r="P34" s="493"/>
    </row>
    <row r="35" spans="1:16" x14ac:dyDescent="0.25">
      <c r="A35" s="48"/>
      <c r="B35" s="49"/>
      <c r="C35" s="49"/>
      <c r="D35" s="49"/>
      <c r="E35" s="49"/>
      <c r="F35" s="49"/>
      <c r="G35" s="49"/>
      <c r="H35" s="50"/>
      <c r="I35" s="51"/>
      <c r="J35" s="51"/>
      <c r="K35" s="51"/>
      <c r="L35" s="51"/>
      <c r="M35" s="51"/>
      <c r="N35" s="51"/>
      <c r="O35" s="51"/>
      <c r="P35" s="52"/>
    </row>
    <row r="36" spans="1:16" x14ac:dyDescent="0.25">
      <c r="A36" s="48"/>
      <c r="B36" s="49"/>
      <c r="C36" s="49"/>
      <c r="D36" s="49"/>
      <c r="E36" s="49"/>
      <c r="F36" s="49"/>
      <c r="G36" s="104"/>
      <c r="H36" s="107"/>
      <c r="I36" s="105"/>
      <c r="J36" s="51"/>
      <c r="K36" s="51"/>
      <c r="L36" s="51"/>
      <c r="M36" s="51"/>
      <c r="N36" s="51"/>
      <c r="O36" s="51"/>
      <c r="P36" s="52"/>
    </row>
    <row r="37" spans="1:16" x14ac:dyDescent="0.25">
      <c r="A37" s="48"/>
      <c r="B37" s="49"/>
      <c r="C37" s="49"/>
      <c r="D37" s="49"/>
      <c r="E37" s="49"/>
      <c r="F37" s="49"/>
      <c r="G37" s="104"/>
      <c r="I37" s="106"/>
      <c r="J37" s="49"/>
      <c r="K37" s="49"/>
      <c r="L37" s="49"/>
      <c r="M37" s="49"/>
      <c r="N37" s="49"/>
      <c r="O37" s="49"/>
      <c r="P37" s="59"/>
    </row>
    <row r="38" spans="1:16" x14ac:dyDescent="0.25">
      <c r="A38" s="48"/>
      <c r="B38" s="49"/>
      <c r="C38" s="49"/>
      <c r="D38" s="49"/>
      <c r="E38" s="49"/>
      <c r="F38" s="49"/>
      <c r="G38" s="104"/>
      <c r="I38" s="106"/>
      <c r="J38" s="49"/>
      <c r="K38" s="49"/>
      <c r="L38" s="49"/>
      <c r="M38" s="49"/>
      <c r="N38" s="49"/>
      <c r="O38" s="49"/>
      <c r="P38" s="59"/>
    </row>
    <row r="39" spans="1:16" ht="15.75" thickBot="1" x14ac:dyDescent="0.3">
      <c r="A39" s="60"/>
      <c r="B39" s="61"/>
      <c r="C39" s="61"/>
      <c r="D39" s="61"/>
      <c r="E39" s="61"/>
      <c r="F39" s="61"/>
      <c r="G39" s="61"/>
      <c r="H39" s="61"/>
      <c r="I39" s="61"/>
      <c r="J39" s="61"/>
      <c r="K39" s="61"/>
      <c r="L39" s="61"/>
      <c r="M39" s="61"/>
      <c r="N39" s="61"/>
      <c r="O39" s="61"/>
      <c r="P39" s="62"/>
    </row>
    <row r="40" spans="1:16" ht="15.75" thickTop="1" x14ac:dyDescent="0.25">
      <c r="A40" s="63" t="s">
        <v>894</v>
      </c>
      <c r="B40" s="64"/>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4"/>
  <sheetViews>
    <sheetView workbookViewId="0"/>
  </sheetViews>
  <sheetFormatPr baseColWidth="10" defaultColWidth="11.42578125" defaultRowHeight="15" x14ac:dyDescent="0.25"/>
  <cols>
    <col min="1" max="1" width="23.42578125" style="27" customWidth="1"/>
    <col min="2" max="2" width="7.85546875" style="27" customWidth="1"/>
    <col min="3" max="3" width="36.42578125" style="27" customWidth="1"/>
    <col min="4" max="4" width="34.7109375" style="27" customWidth="1"/>
    <col min="5" max="5" width="25.42578125" style="27" customWidth="1"/>
    <col min="6" max="6" width="23.85546875" style="27" customWidth="1"/>
    <col min="7" max="7" width="18.7109375" style="27" customWidth="1"/>
    <col min="8" max="8" width="11.42578125" style="27"/>
    <col min="9" max="9" width="10.7109375" style="27" bestFit="1" customWidth="1"/>
    <col min="10" max="10" width="11.42578125" style="27"/>
    <col min="11" max="11" width="10.7109375" style="27" customWidth="1"/>
    <col min="12" max="12" width="11.42578125" style="27"/>
    <col min="13" max="13" width="14.140625" style="27" customWidth="1"/>
    <col min="14" max="14" width="11.42578125" style="27"/>
    <col min="15" max="15" width="15.28515625" style="27" customWidth="1"/>
    <col min="16" max="16" width="14.42578125" style="27" customWidth="1"/>
    <col min="17" max="19" width="29" style="27" customWidth="1"/>
    <col min="20" max="16384" width="11.42578125" style="27"/>
  </cols>
  <sheetData>
    <row r="4" spans="1:19" ht="15.75" thickBot="1" x14ac:dyDescent="0.3"/>
    <row r="5" spans="1:19" ht="16.5" customHeight="1" x14ac:dyDescent="0.25">
      <c r="A5" s="506" t="s">
        <v>2</v>
      </c>
      <c r="B5" s="506"/>
      <c r="C5" s="506"/>
      <c r="D5" s="506"/>
      <c r="E5" s="506"/>
      <c r="F5" s="506"/>
      <c r="G5" s="507"/>
      <c r="H5" s="508" t="s">
        <v>3</v>
      </c>
      <c r="I5" s="509"/>
      <c r="J5" s="509" t="s">
        <v>4</v>
      </c>
      <c r="K5" s="509"/>
      <c r="L5" s="509" t="s">
        <v>5</v>
      </c>
      <c r="M5" s="512"/>
      <c r="N5" s="517" t="s">
        <v>7</v>
      </c>
      <c r="O5" s="514" t="s">
        <v>315</v>
      </c>
      <c r="P5" s="520" t="s">
        <v>8</v>
      </c>
      <c r="Q5" s="514" t="s">
        <v>318</v>
      </c>
      <c r="R5" s="514" t="s">
        <v>319</v>
      </c>
      <c r="S5" s="500" t="s">
        <v>320</v>
      </c>
    </row>
    <row r="6" spans="1:19" ht="16.5" customHeight="1" x14ac:dyDescent="0.25">
      <c r="A6" s="503" t="s">
        <v>6</v>
      </c>
      <c r="B6" s="503"/>
      <c r="C6" s="503"/>
      <c r="D6" s="503"/>
      <c r="E6" s="503"/>
      <c r="F6" s="503"/>
      <c r="G6" s="504"/>
      <c r="H6" s="510"/>
      <c r="I6" s="511"/>
      <c r="J6" s="511"/>
      <c r="K6" s="511"/>
      <c r="L6" s="511"/>
      <c r="M6" s="513"/>
      <c r="N6" s="518"/>
      <c r="O6" s="515"/>
      <c r="P6" s="521"/>
      <c r="Q6" s="515"/>
      <c r="R6" s="515"/>
      <c r="S6" s="501"/>
    </row>
    <row r="7" spans="1:19" x14ac:dyDescent="0.25">
      <c r="A7" s="148" t="s">
        <v>9</v>
      </c>
      <c r="B7" s="505" t="s">
        <v>10</v>
      </c>
      <c r="C7" s="505"/>
      <c r="D7" s="149" t="s">
        <v>11</v>
      </c>
      <c r="E7" s="149" t="s">
        <v>12</v>
      </c>
      <c r="F7" s="148" t="s">
        <v>13</v>
      </c>
      <c r="G7" s="230" t="s">
        <v>14</v>
      </c>
      <c r="H7" s="235" t="s">
        <v>15</v>
      </c>
      <c r="I7" s="218" t="s">
        <v>16</v>
      </c>
      <c r="J7" s="218" t="s">
        <v>15</v>
      </c>
      <c r="K7" s="218" t="s">
        <v>16</v>
      </c>
      <c r="L7" s="218" t="s">
        <v>15</v>
      </c>
      <c r="M7" s="236" t="s">
        <v>16</v>
      </c>
      <c r="N7" s="519"/>
      <c r="O7" s="516"/>
      <c r="P7" s="522"/>
      <c r="Q7" s="516"/>
      <c r="R7" s="516"/>
      <c r="S7" s="502"/>
    </row>
    <row r="8" spans="1:19" ht="38.25" x14ac:dyDescent="0.25">
      <c r="A8" s="149" t="s">
        <v>114</v>
      </c>
      <c r="B8" s="150" t="s">
        <v>61</v>
      </c>
      <c r="C8" s="151" t="s">
        <v>115</v>
      </c>
      <c r="D8" s="152" t="s">
        <v>116</v>
      </c>
      <c r="E8" s="152" t="s">
        <v>117</v>
      </c>
      <c r="F8" s="153" t="s">
        <v>118</v>
      </c>
      <c r="G8" s="231" t="s">
        <v>119</v>
      </c>
      <c r="H8" s="237"/>
      <c r="I8" s="28"/>
      <c r="J8" s="29"/>
      <c r="K8" s="28">
        <v>1</v>
      </c>
      <c r="L8" s="29"/>
      <c r="M8" s="238"/>
      <c r="N8" s="237">
        <f t="shared" ref="N8:N14" si="0">I8+K8+M8</f>
        <v>1</v>
      </c>
      <c r="O8" s="29"/>
      <c r="P8" s="29"/>
      <c r="Q8" s="30"/>
      <c r="R8" s="30"/>
      <c r="S8" s="247"/>
    </row>
    <row r="9" spans="1:19" ht="51" x14ac:dyDescent="0.25">
      <c r="A9" s="149" t="s">
        <v>120</v>
      </c>
      <c r="B9" s="150" t="s">
        <v>73</v>
      </c>
      <c r="C9" s="151" t="s">
        <v>121</v>
      </c>
      <c r="D9" s="152" t="s">
        <v>122</v>
      </c>
      <c r="E9" s="152" t="s">
        <v>123</v>
      </c>
      <c r="F9" s="153" t="s">
        <v>124</v>
      </c>
      <c r="G9" s="232" t="s">
        <v>125</v>
      </c>
      <c r="H9" s="237"/>
      <c r="I9" s="28">
        <v>1</v>
      </c>
      <c r="J9" s="29"/>
      <c r="K9" s="31"/>
      <c r="L9" s="29"/>
      <c r="M9" s="239"/>
      <c r="N9" s="237">
        <f t="shared" si="0"/>
        <v>1</v>
      </c>
      <c r="O9" s="29"/>
      <c r="P9" s="29"/>
      <c r="Q9" s="30"/>
      <c r="R9" s="30"/>
      <c r="S9" s="247"/>
    </row>
    <row r="10" spans="1:19" ht="51" x14ac:dyDescent="0.25">
      <c r="A10" s="498" t="s">
        <v>126</v>
      </c>
      <c r="B10" s="150" t="s">
        <v>127</v>
      </c>
      <c r="C10" s="151" t="s">
        <v>128</v>
      </c>
      <c r="D10" s="152" t="s">
        <v>129</v>
      </c>
      <c r="E10" s="152" t="s">
        <v>130</v>
      </c>
      <c r="F10" s="153" t="s">
        <v>124</v>
      </c>
      <c r="G10" s="231">
        <v>44956</v>
      </c>
      <c r="H10" s="240"/>
      <c r="I10" s="41">
        <v>1</v>
      </c>
      <c r="J10" s="42"/>
      <c r="K10" s="41"/>
      <c r="L10" s="42"/>
      <c r="M10" s="241"/>
      <c r="N10" s="237">
        <f t="shared" si="0"/>
        <v>1</v>
      </c>
      <c r="O10" s="29"/>
      <c r="P10" s="29"/>
      <c r="Q10" s="30"/>
      <c r="R10" s="30"/>
      <c r="S10" s="247"/>
    </row>
    <row r="11" spans="1:19" ht="38.25" x14ac:dyDescent="0.25">
      <c r="A11" s="499"/>
      <c r="B11" s="150">
        <v>3.2</v>
      </c>
      <c r="C11" s="151" t="s">
        <v>131</v>
      </c>
      <c r="D11" s="152" t="s">
        <v>132</v>
      </c>
      <c r="E11" s="152" t="s">
        <v>130</v>
      </c>
      <c r="F11" s="153" t="s">
        <v>124</v>
      </c>
      <c r="G11" s="233" t="s">
        <v>133</v>
      </c>
      <c r="H11" s="240"/>
      <c r="I11" s="41"/>
      <c r="J11" s="42"/>
      <c r="K11" s="157">
        <v>0.5</v>
      </c>
      <c r="L11" s="158"/>
      <c r="M11" s="242">
        <v>0.5</v>
      </c>
      <c r="N11" s="237">
        <f t="shared" si="0"/>
        <v>1</v>
      </c>
      <c r="O11" s="29"/>
      <c r="P11" s="29"/>
      <c r="Q11" s="30"/>
      <c r="R11" s="30"/>
      <c r="S11" s="247"/>
    </row>
    <row r="12" spans="1:19" ht="47.25" customHeight="1" x14ac:dyDescent="0.25">
      <c r="A12" s="155" t="s">
        <v>134</v>
      </c>
      <c r="B12" s="150" t="s">
        <v>87</v>
      </c>
      <c r="C12" s="151" t="s">
        <v>135</v>
      </c>
      <c r="D12" s="152" t="s">
        <v>136</v>
      </c>
      <c r="E12" s="152" t="s">
        <v>137</v>
      </c>
      <c r="F12" s="154" t="s">
        <v>124</v>
      </c>
      <c r="G12" s="233" t="s">
        <v>138</v>
      </c>
      <c r="H12" s="240"/>
      <c r="I12" s="41"/>
      <c r="J12" s="42"/>
      <c r="K12" s="157">
        <v>0.5</v>
      </c>
      <c r="L12" s="158"/>
      <c r="M12" s="242">
        <v>0.5</v>
      </c>
      <c r="N12" s="237">
        <f t="shared" si="0"/>
        <v>1</v>
      </c>
      <c r="O12" s="29"/>
      <c r="P12" s="29"/>
      <c r="Q12" s="30"/>
      <c r="R12" s="30"/>
      <c r="S12" s="247"/>
    </row>
    <row r="13" spans="1:19" ht="51" x14ac:dyDescent="0.25">
      <c r="A13" s="498" t="s">
        <v>139</v>
      </c>
      <c r="B13" s="150" t="s">
        <v>94</v>
      </c>
      <c r="C13" s="151" t="s">
        <v>140</v>
      </c>
      <c r="D13" s="152" t="s">
        <v>141</v>
      </c>
      <c r="E13" s="152" t="s">
        <v>142</v>
      </c>
      <c r="F13" s="152" t="s">
        <v>143</v>
      </c>
      <c r="G13" s="234" t="s">
        <v>144</v>
      </c>
      <c r="H13" s="240"/>
      <c r="I13" s="41">
        <v>1</v>
      </c>
      <c r="J13" s="42"/>
      <c r="K13" s="41">
        <v>1</v>
      </c>
      <c r="L13" s="42"/>
      <c r="M13" s="241">
        <v>1</v>
      </c>
      <c r="N13" s="237">
        <f t="shared" si="0"/>
        <v>3</v>
      </c>
      <c r="O13" s="29"/>
      <c r="P13" s="29"/>
      <c r="Q13" s="30"/>
      <c r="R13" s="30"/>
      <c r="S13" s="247"/>
    </row>
    <row r="14" spans="1:19" ht="39" thickBot="1" x14ac:dyDescent="0.3">
      <c r="A14" s="499"/>
      <c r="B14" s="150" t="s">
        <v>145</v>
      </c>
      <c r="C14" s="156" t="s">
        <v>146</v>
      </c>
      <c r="D14" s="152" t="s">
        <v>147</v>
      </c>
      <c r="E14" s="152" t="s">
        <v>148</v>
      </c>
      <c r="F14" s="152" t="s">
        <v>149</v>
      </c>
      <c r="G14" s="234" t="s">
        <v>150</v>
      </c>
      <c r="H14" s="243"/>
      <c r="I14" s="244">
        <v>1</v>
      </c>
      <c r="J14" s="245"/>
      <c r="K14" s="244">
        <v>1</v>
      </c>
      <c r="L14" s="245"/>
      <c r="M14" s="246">
        <v>1</v>
      </c>
      <c r="N14" s="248">
        <f t="shared" si="0"/>
        <v>3</v>
      </c>
      <c r="O14" s="249"/>
      <c r="P14" s="249"/>
      <c r="Q14" s="250"/>
      <c r="R14" s="250"/>
      <c r="S14" s="251"/>
    </row>
  </sheetData>
  <mergeCells count="14">
    <mergeCell ref="A10:A11"/>
    <mergeCell ref="A13:A14"/>
    <mergeCell ref="S5:S7"/>
    <mergeCell ref="A6:G6"/>
    <mergeCell ref="B7:C7"/>
    <mergeCell ref="A5:G5"/>
    <mergeCell ref="H5:I6"/>
    <mergeCell ref="J5:K6"/>
    <mergeCell ref="L5:M6"/>
    <mergeCell ref="Q5:Q7"/>
    <mergeCell ref="R5:R7"/>
    <mergeCell ref="O5:O7"/>
    <mergeCell ref="N5:N7"/>
    <mergeCell ref="P5:P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50"/>
  <sheetViews>
    <sheetView topLeftCell="A2" zoomScale="90" zoomScaleNormal="90" workbookViewId="0">
      <selection activeCell="A28" sqref="A28:B28"/>
    </sheetView>
  </sheetViews>
  <sheetFormatPr baseColWidth="10" defaultColWidth="11.42578125" defaultRowHeight="16.5" zeroHeight="1" x14ac:dyDescent="0.3"/>
  <cols>
    <col min="1" max="1" width="3.28515625" style="66" customWidth="1"/>
    <col min="2" max="2" width="27.5703125" style="66" customWidth="1"/>
    <col min="3" max="3" width="22.85546875" style="66" customWidth="1"/>
    <col min="4" max="4" width="26.85546875" style="66" customWidth="1"/>
    <col min="5" max="5" width="48.85546875" style="66" customWidth="1"/>
    <col min="6" max="6" width="38.42578125" style="66" customWidth="1"/>
    <col min="7" max="7" width="42.140625" style="66" customWidth="1"/>
    <col min="8" max="8" width="19.85546875" style="66" customWidth="1"/>
    <col min="9" max="9" width="13.7109375" style="66" customWidth="1"/>
    <col min="10" max="10" width="20.42578125" style="66" customWidth="1"/>
    <col min="11" max="12" width="11.42578125" style="66"/>
    <col min="13" max="13" width="16.85546875" style="66" customWidth="1"/>
    <col min="14" max="14" width="14.5703125" style="66" customWidth="1"/>
    <col min="15" max="16" width="13" style="66" customWidth="1"/>
    <col min="17" max="17" width="11.42578125" style="66" customWidth="1"/>
    <col min="18" max="18" width="23.140625" style="66" customWidth="1"/>
    <col min="19" max="19" width="16.5703125" style="66" customWidth="1"/>
    <col min="20" max="20" width="27.140625" style="66" customWidth="1"/>
    <col min="21" max="21" width="27.5703125" style="66" customWidth="1"/>
    <col min="22" max="22" width="26.7109375" style="66" customWidth="1"/>
    <col min="23" max="16384" width="11.42578125" style="66"/>
  </cols>
  <sheetData>
    <row r="1" spans="1:22" ht="12.75" customHeight="1" x14ac:dyDescent="0.3">
      <c r="A1" s="553"/>
      <c r="B1" s="553"/>
      <c r="C1" s="553"/>
      <c r="D1" s="553"/>
      <c r="E1" s="554"/>
      <c r="F1" s="554"/>
      <c r="G1" s="554"/>
      <c r="H1" s="554"/>
      <c r="I1" s="554"/>
      <c r="J1" s="554"/>
    </row>
    <row r="2" spans="1:22" ht="12.75" customHeight="1" x14ac:dyDescent="0.3">
      <c r="A2" s="553"/>
      <c r="B2" s="553"/>
      <c r="C2" s="553"/>
      <c r="D2" s="553"/>
      <c r="E2" s="554"/>
      <c r="F2" s="554"/>
      <c r="G2" s="554"/>
      <c r="H2" s="554"/>
      <c r="I2" s="554"/>
      <c r="J2" s="554"/>
    </row>
    <row r="3" spans="1:22" ht="65.25" customHeight="1" x14ac:dyDescent="0.3">
      <c r="A3" s="553"/>
      <c r="B3" s="553"/>
      <c r="C3" s="553"/>
      <c r="D3" s="553"/>
      <c r="E3" s="554"/>
      <c r="F3" s="554"/>
      <c r="G3" s="554"/>
      <c r="H3" s="554"/>
      <c r="I3" s="554"/>
      <c r="J3" s="554"/>
    </row>
    <row r="4" spans="1:22" ht="39" customHeight="1" thickBot="1" x14ac:dyDescent="0.35">
      <c r="A4" s="525" t="s">
        <v>17</v>
      </c>
      <c r="B4" s="526"/>
      <c r="C4" s="526"/>
      <c r="D4" s="526"/>
      <c r="E4" s="526"/>
      <c r="F4" s="526"/>
      <c r="G4" s="526"/>
      <c r="H4" s="526"/>
      <c r="I4" s="526"/>
      <c r="J4" s="526"/>
      <c r="K4" s="526"/>
      <c r="L4" s="526"/>
      <c r="M4" s="526"/>
      <c r="N4" s="526"/>
      <c r="O4" s="526"/>
      <c r="P4" s="526"/>
      <c r="Q4" s="526"/>
      <c r="R4" s="526"/>
      <c r="S4" s="526"/>
      <c r="T4" s="526"/>
      <c r="U4" s="526"/>
      <c r="V4" s="526"/>
    </row>
    <row r="5" spans="1:22" ht="29.25" customHeight="1" x14ac:dyDescent="0.3">
      <c r="A5" s="98"/>
      <c r="B5" s="99" t="s">
        <v>18</v>
      </c>
      <c r="C5" s="550" t="s">
        <v>19</v>
      </c>
      <c r="D5" s="551"/>
      <c r="E5" s="552"/>
      <c r="F5" s="99"/>
      <c r="G5" s="100"/>
      <c r="H5" s="101"/>
      <c r="I5" s="101"/>
      <c r="J5" s="100"/>
      <c r="K5" s="101"/>
      <c r="L5" s="101"/>
      <c r="M5" s="101"/>
      <c r="N5" s="101"/>
      <c r="O5" s="101"/>
      <c r="P5" s="101"/>
      <c r="Q5" s="101"/>
      <c r="R5" s="101"/>
      <c r="S5" s="101"/>
      <c r="T5" s="101"/>
      <c r="U5" s="527"/>
      <c r="V5" s="528"/>
    </row>
    <row r="6" spans="1:22" ht="7.5" customHeight="1" x14ac:dyDescent="0.3">
      <c r="A6" s="69"/>
      <c r="B6" s="219"/>
      <c r="C6" s="219"/>
      <c r="D6" s="219"/>
      <c r="E6" s="219"/>
      <c r="F6" s="219"/>
      <c r="G6" s="219"/>
      <c r="H6" s="219"/>
      <c r="I6" s="219"/>
      <c r="J6" s="219"/>
      <c r="U6" s="529"/>
      <c r="V6" s="530"/>
    </row>
    <row r="7" spans="1:22" ht="18" customHeight="1" x14ac:dyDescent="0.3">
      <c r="A7" s="67"/>
      <c r="B7" s="68" t="s">
        <v>20</v>
      </c>
      <c r="C7" s="547" t="s">
        <v>21</v>
      </c>
      <c r="D7" s="548"/>
      <c r="E7" s="549"/>
      <c r="G7" s="220" t="s">
        <v>22</v>
      </c>
      <c r="H7" s="70" t="s">
        <v>23</v>
      </c>
      <c r="U7" s="529"/>
      <c r="V7" s="530"/>
    </row>
    <row r="8" spans="1:22" ht="7.5" customHeight="1" x14ac:dyDescent="0.3">
      <c r="A8" s="72"/>
      <c r="B8" s="73"/>
      <c r="C8" s="73"/>
      <c r="D8" s="73"/>
      <c r="E8" s="73"/>
      <c r="F8" s="73"/>
      <c r="G8" s="73"/>
      <c r="H8" s="73"/>
      <c r="J8" s="221"/>
      <c r="U8" s="529"/>
      <c r="V8" s="530"/>
    </row>
    <row r="9" spans="1:22" ht="18" customHeight="1" x14ac:dyDescent="0.3">
      <c r="A9" s="67"/>
      <c r="B9" s="68" t="s">
        <v>24</v>
      </c>
      <c r="C9" s="547" t="s">
        <v>25</v>
      </c>
      <c r="D9" s="548"/>
      <c r="E9" s="549"/>
      <c r="F9" s="222"/>
      <c r="G9" s="220" t="s">
        <v>26</v>
      </c>
      <c r="H9" s="74">
        <v>2023</v>
      </c>
      <c r="I9" s="222"/>
      <c r="U9" s="529"/>
      <c r="V9" s="530"/>
    </row>
    <row r="10" spans="1:22" ht="7.5" customHeight="1" x14ac:dyDescent="0.3">
      <c r="A10" s="75"/>
      <c r="B10" s="73"/>
      <c r="C10" s="73"/>
      <c r="D10" s="73"/>
      <c r="E10" s="73"/>
      <c r="F10" s="222"/>
      <c r="H10" s="220"/>
      <c r="I10" s="222"/>
      <c r="U10" s="529"/>
      <c r="V10" s="530"/>
    </row>
    <row r="11" spans="1:22" ht="18" customHeight="1" x14ac:dyDescent="0.3">
      <c r="A11" s="67"/>
      <c r="B11" s="68" t="s">
        <v>27</v>
      </c>
      <c r="C11" s="547" t="s">
        <v>28</v>
      </c>
      <c r="D11" s="548"/>
      <c r="E11" s="549"/>
      <c r="F11" s="222"/>
      <c r="H11" s="220"/>
      <c r="I11" s="222"/>
      <c r="U11" s="529"/>
      <c r="V11" s="530"/>
    </row>
    <row r="12" spans="1:22" ht="15" customHeight="1" thickBot="1" x14ac:dyDescent="0.35">
      <c r="A12" s="95"/>
      <c r="B12" s="86"/>
      <c r="C12" s="86"/>
      <c r="D12" s="86"/>
      <c r="E12" s="86"/>
      <c r="F12" s="86"/>
      <c r="G12" s="102"/>
      <c r="H12" s="85"/>
      <c r="I12" s="103"/>
      <c r="J12" s="103"/>
      <c r="K12" s="86"/>
      <c r="L12" s="86"/>
      <c r="M12" s="86"/>
      <c r="N12" s="86"/>
      <c r="O12" s="86"/>
      <c r="P12" s="86"/>
      <c r="Q12" s="86"/>
      <c r="R12" s="86"/>
      <c r="S12" s="86"/>
      <c r="T12" s="86"/>
      <c r="U12" s="531"/>
      <c r="V12" s="532"/>
    </row>
    <row r="13" spans="1:22" ht="18" customHeight="1" thickBot="1" x14ac:dyDescent="0.35">
      <c r="A13" s="533" t="s">
        <v>29</v>
      </c>
      <c r="B13" s="534"/>
      <c r="C13" s="534"/>
      <c r="D13" s="534"/>
      <c r="E13" s="534"/>
      <c r="F13" s="534"/>
      <c r="G13" s="534"/>
      <c r="H13" s="534"/>
      <c r="I13" s="534"/>
      <c r="J13" s="534"/>
      <c r="K13" s="534"/>
      <c r="L13" s="534"/>
      <c r="M13" s="534"/>
      <c r="N13" s="534"/>
      <c r="O13" s="534"/>
      <c r="P13" s="534"/>
      <c r="Q13" s="534"/>
      <c r="R13" s="534"/>
      <c r="S13" s="534"/>
      <c r="T13" s="534"/>
      <c r="U13" s="534"/>
      <c r="V13" s="534"/>
    </row>
    <row r="14" spans="1:22" ht="18" customHeight="1" x14ac:dyDescent="0.3">
      <c r="A14" s="541" t="s">
        <v>30</v>
      </c>
      <c r="B14" s="541" t="s">
        <v>31</v>
      </c>
      <c r="C14" s="541" t="s">
        <v>32</v>
      </c>
      <c r="D14" s="541" t="s">
        <v>33</v>
      </c>
      <c r="E14" s="541" t="s">
        <v>34</v>
      </c>
      <c r="F14" s="539" t="s">
        <v>35</v>
      </c>
      <c r="G14" s="541" t="s">
        <v>36</v>
      </c>
      <c r="H14" s="539" t="s">
        <v>37</v>
      </c>
      <c r="I14" s="539" t="s">
        <v>38</v>
      </c>
      <c r="J14" s="542"/>
      <c r="K14" s="543" t="s">
        <v>39</v>
      </c>
      <c r="L14" s="544"/>
      <c r="M14" s="544" t="s">
        <v>4</v>
      </c>
      <c r="N14" s="544"/>
      <c r="O14" s="544" t="s">
        <v>5</v>
      </c>
      <c r="P14" s="544"/>
      <c r="Q14" s="545" t="s">
        <v>7</v>
      </c>
      <c r="R14" s="545" t="s">
        <v>316</v>
      </c>
      <c r="S14" s="537" t="s">
        <v>40</v>
      </c>
      <c r="T14" s="537" t="s">
        <v>321</v>
      </c>
      <c r="U14" s="537" t="s">
        <v>319</v>
      </c>
      <c r="V14" s="523" t="s">
        <v>320</v>
      </c>
    </row>
    <row r="15" spans="1:22" ht="33.75" thickBot="1" x14ac:dyDescent="0.35">
      <c r="A15" s="541"/>
      <c r="B15" s="541"/>
      <c r="C15" s="541"/>
      <c r="D15" s="541"/>
      <c r="E15" s="541"/>
      <c r="F15" s="540"/>
      <c r="G15" s="541"/>
      <c r="H15" s="540"/>
      <c r="I15" s="96" t="s">
        <v>41</v>
      </c>
      <c r="J15" s="97" t="s">
        <v>42</v>
      </c>
      <c r="K15" s="252" t="s">
        <v>15</v>
      </c>
      <c r="L15" s="253" t="s">
        <v>16</v>
      </c>
      <c r="M15" s="253" t="s">
        <v>15</v>
      </c>
      <c r="N15" s="253" t="s">
        <v>16</v>
      </c>
      <c r="O15" s="253" t="s">
        <v>15</v>
      </c>
      <c r="P15" s="253" t="s">
        <v>16</v>
      </c>
      <c r="Q15" s="546"/>
      <c r="R15" s="546"/>
      <c r="S15" s="538"/>
      <c r="T15" s="538"/>
      <c r="U15" s="538"/>
      <c r="V15" s="524"/>
    </row>
    <row r="16" spans="1:22" ht="17.25" thickBot="1" x14ac:dyDescent="0.35">
      <c r="A16" s="556" t="s">
        <v>43</v>
      </c>
      <c r="B16" s="557"/>
      <c r="C16" s="557"/>
      <c r="D16" s="557"/>
      <c r="E16" s="557"/>
      <c r="F16" s="557"/>
      <c r="G16" s="557"/>
      <c r="H16" s="557"/>
      <c r="I16" s="557"/>
      <c r="J16" s="557"/>
      <c r="K16" s="254"/>
      <c r="L16" s="254"/>
      <c r="M16" s="254"/>
      <c r="N16" s="254"/>
      <c r="O16" s="254"/>
      <c r="P16" s="254"/>
      <c r="Q16" s="255"/>
      <c r="R16" s="255"/>
      <c r="S16" s="256"/>
      <c r="T16" s="257"/>
      <c r="U16" s="258"/>
      <c r="V16" s="258"/>
    </row>
    <row r="17" spans="1:22" ht="132.75" customHeight="1" x14ac:dyDescent="0.3">
      <c r="A17" s="76">
        <v>1</v>
      </c>
      <c r="B17" s="134"/>
      <c r="C17" s="130"/>
      <c r="D17" s="130"/>
      <c r="E17" s="131" t="s">
        <v>892</v>
      </c>
      <c r="F17" s="128"/>
      <c r="G17" s="130"/>
      <c r="H17" s="129"/>
      <c r="I17" s="132"/>
      <c r="J17" s="133"/>
      <c r="K17" s="135"/>
      <c r="L17" s="228"/>
      <c r="M17" s="229"/>
      <c r="N17" s="228"/>
      <c r="O17" s="229"/>
      <c r="P17" s="228"/>
      <c r="Q17" s="228"/>
      <c r="R17" s="136"/>
      <c r="S17" s="118"/>
      <c r="T17" s="118"/>
      <c r="U17" s="118"/>
      <c r="V17" s="118"/>
    </row>
    <row r="18" spans="1:22" ht="3" customHeight="1" x14ac:dyDescent="0.3">
      <c r="A18" s="69"/>
      <c r="B18" s="68"/>
      <c r="C18" s="77"/>
      <c r="D18" s="77"/>
      <c r="E18" s="77"/>
      <c r="F18" s="78"/>
      <c r="G18" s="78"/>
      <c r="H18" s="78"/>
      <c r="I18" s="79"/>
      <c r="J18" s="80"/>
    </row>
    <row r="19" spans="1:22" ht="30" customHeight="1" x14ac:dyDescent="0.3">
      <c r="A19" s="81"/>
      <c r="B19" s="73" t="s">
        <v>44</v>
      </c>
      <c r="C19" s="558" t="s">
        <v>45</v>
      </c>
      <c r="D19" s="559"/>
      <c r="E19" s="559"/>
      <c r="F19" s="82"/>
      <c r="G19" s="560" t="s">
        <v>46</v>
      </c>
      <c r="H19" s="561"/>
      <c r="I19" s="562"/>
      <c r="J19" s="563"/>
    </row>
    <row r="20" spans="1:22" ht="8.25" customHeight="1" thickBot="1" x14ac:dyDescent="0.35">
      <c r="A20" s="83"/>
      <c r="B20" s="84"/>
      <c r="C20" s="84"/>
      <c r="D20" s="84"/>
      <c r="E20" s="84"/>
      <c r="F20" s="85"/>
      <c r="G20" s="85"/>
      <c r="H20" s="86"/>
      <c r="I20" s="86"/>
      <c r="J20" s="87"/>
    </row>
    <row r="21" spans="1:22" x14ac:dyDescent="0.3">
      <c r="A21" s="535"/>
      <c r="B21" s="536"/>
      <c r="C21" s="88"/>
      <c r="D21" s="88"/>
      <c r="E21" s="88"/>
      <c r="F21" s="89"/>
      <c r="G21" s="90" t="s">
        <v>893</v>
      </c>
      <c r="H21" s="89"/>
      <c r="I21" s="91"/>
      <c r="J21" s="92"/>
    </row>
    <row r="22" spans="1:22" ht="4.5" customHeight="1" x14ac:dyDescent="0.3">
      <c r="A22" s="67"/>
      <c r="J22" s="71"/>
    </row>
    <row r="23" spans="1:22" ht="14.25" customHeight="1" x14ac:dyDescent="0.3">
      <c r="A23" s="67"/>
      <c r="B23" s="93"/>
      <c r="E23" s="93"/>
      <c r="J23" s="71"/>
    </row>
    <row r="24" spans="1:22" ht="14.25" customHeight="1" x14ac:dyDescent="0.3">
      <c r="A24" s="67"/>
      <c r="B24" s="93"/>
      <c r="E24" s="93"/>
      <c r="J24" s="71"/>
    </row>
    <row r="25" spans="1:22" ht="14.25" customHeight="1" x14ac:dyDescent="0.3">
      <c r="A25" s="67"/>
      <c r="B25" s="93"/>
      <c r="C25" s="93"/>
      <c r="D25" s="93"/>
      <c r="E25" s="93"/>
      <c r="F25" s="93"/>
      <c r="G25" s="93"/>
      <c r="J25" s="71"/>
    </row>
    <row r="26" spans="1:22" ht="14.25" customHeight="1" x14ac:dyDescent="0.3">
      <c r="A26" s="67"/>
      <c r="B26" s="555"/>
      <c r="C26" s="555"/>
      <c r="E26" s="94"/>
      <c r="F26" s="65"/>
      <c r="G26" s="94"/>
      <c r="J26" s="71"/>
    </row>
    <row r="27" spans="1:22" ht="17.25" thickBot="1" x14ac:dyDescent="0.35">
      <c r="A27" s="95"/>
      <c r="B27" s="86"/>
      <c r="C27" s="86"/>
      <c r="D27" s="86"/>
      <c r="E27" s="86"/>
      <c r="F27" s="86"/>
      <c r="G27" s="86"/>
      <c r="H27" s="86"/>
      <c r="I27" s="86"/>
      <c r="J27" s="87"/>
    </row>
    <row r="28" spans="1:22" x14ac:dyDescent="0.3">
      <c r="A28" s="527" t="s">
        <v>894</v>
      </c>
      <c r="B28" s="527"/>
    </row>
    <row r="29" spans="1:22" x14ac:dyDescent="0.3"/>
    <row r="30" spans="1:22" x14ac:dyDescent="0.3"/>
    <row r="31" spans="1:22" x14ac:dyDescent="0.3">
      <c r="F31" s="94"/>
    </row>
    <row r="32" spans="1:22" x14ac:dyDescent="0.3"/>
    <row r="33" spans="5:6" x14ac:dyDescent="0.3"/>
    <row r="34" spans="5:6" x14ac:dyDescent="0.3"/>
    <row r="35" spans="5:6" x14ac:dyDescent="0.3">
      <c r="E35" s="94"/>
      <c r="F35" s="94"/>
    </row>
    <row r="36" spans="5:6" x14ac:dyDescent="0.3"/>
    <row r="37" spans="5:6" x14ac:dyDescent="0.3"/>
    <row r="38" spans="5:6" x14ac:dyDescent="0.3"/>
    <row r="39" spans="5:6" x14ac:dyDescent="0.3"/>
    <row r="40" spans="5:6" x14ac:dyDescent="0.3"/>
    <row r="41" spans="5:6" x14ac:dyDescent="0.3"/>
    <row r="42" spans="5:6" x14ac:dyDescent="0.3"/>
    <row r="43" spans="5:6" x14ac:dyDescent="0.3"/>
    <row r="44" spans="5:6" x14ac:dyDescent="0.3"/>
    <row r="45" spans="5:6" x14ac:dyDescent="0.3"/>
    <row r="46" spans="5:6" x14ac:dyDescent="0.3"/>
    <row r="47" spans="5:6" x14ac:dyDescent="0.3"/>
    <row r="48" spans="5: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4">
    <mergeCell ref="A28:B28"/>
    <mergeCell ref="C11:E11"/>
    <mergeCell ref="C5:E5"/>
    <mergeCell ref="A1:D3"/>
    <mergeCell ref="E1:J3"/>
    <mergeCell ref="C7:E7"/>
    <mergeCell ref="C9:E9"/>
    <mergeCell ref="B26:C26"/>
    <mergeCell ref="A16:J16"/>
    <mergeCell ref="C19:E19"/>
    <mergeCell ref="G19:H19"/>
    <mergeCell ref="I19:J19"/>
    <mergeCell ref="T14:T15"/>
    <mergeCell ref="A14:A15"/>
    <mergeCell ref="B14:B15"/>
    <mergeCell ref="C14:C15"/>
    <mergeCell ref="D14:D15"/>
    <mergeCell ref="E14:E15"/>
    <mergeCell ref="V14:V15"/>
    <mergeCell ref="A4:V4"/>
    <mergeCell ref="U5:V12"/>
    <mergeCell ref="A13:V13"/>
    <mergeCell ref="A21:B21"/>
    <mergeCell ref="U14:U15"/>
    <mergeCell ref="F14:F15"/>
    <mergeCell ref="G14:G15"/>
    <mergeCell ref="H14:H15"/>
    <mergeCell ref="I14:J14"/>
    <mergeCell ref="K14:L14"/>
    <mergeCell ref="M14:N14"/>
    <mergeCell ref="O14:P14"/>
    <mergeCell ref="Q14:Q15"/>
    <mergeCell ref="R14:R15"/>
    <mergeCell ref="S14:S15"/>
  </mergeCells>
  <dataValidations count="7">
    <dataValidation type="date" operator="greaterThanOrEqual" allowBlank="1" showInputMessage="1" showErrorMessage="1" sqref="I19" xr:uid="{00000000-0002-0000-0200-000000000000}">
      <formula1>41275</formula1>
    </dataValidation>
    <dataValidation type="list" allowBlank="1" showInputMessage="1" showErrorMessage="1" sqref="H9" xr:uid="{00000000-0002-0000-0200-000001000000}">
      <formula1>vigencias</formula1>
    </dataValidation>
    <dataValidation type="list" allowBlank="1" showDropDown="1" showErrorMessage="1" promptTitle="Departamento" prompt="Seleccione eldepartamenton de acuerdo a las opciones relacionadas." sqref="H12" xr:uid="{00000000-0002-0000-0200-000003000000}">
      <formula1>#REF!</formula1>
    </dataValidation>
    <dataValidation type="list" allowBlank="1" showInputMessage="1" showErrorMessage="1" sqref="I9:I11" xr:uid="{00000000-0002-0000-0200-000004000000}">
      <formula1>nivel</formula1>
    </dataValidation>
    <dataValidation type="list" allowBlank="1" showInputMessage="1" showErrorMessage="1" sqref="H7" xr:uid="{00000000-0002-0000-0200-000005000000}">
      <formula1>orden</formula1>
    </dataValidation>
    <dataValidation type="list" allowBlank="1" showInputMessage="1" showErrorMessage="1" sqref="C7:E7" xr:uid="{00000000-0002-0000-0200-000006000000}">
      <formula1>sector</formula1>
    </dataValidation>
    <dataValidation type="list" allowBlank="1" showInputMessage="1" showErrorMessage="1" sqref="C9:E9" xr:uid="{00000000-0002-0000-0200-000007000000}">
      <formula1>departamentos</formula1>
    </dataValidation>
  </dataValidations>
  <hyperlinks>
    <hyperlink ref="C19" r:id="rId1" xr:uid="{F3BB0848-FB28-43A2-8EA1-8A4D8A20102D}"/>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8"/>
  <sheetViews>
    <sheetView workbookViewId="0">
      <selection activeCell="A18" sqref="A18"/>
    </sheetView>
  </sheetViews>
  <sheetFormatPr baseColWidth="10" defaultColWidth="11.42578125" defaultRowHeight="16.5" x14ac:dyDescent="0.3"/>
  <cols>
    <col min="1" max="1" width="29.140625" style="4" customWidth="1"/>
    <col min="2" max="2" width="10.42578125" style="4" customWidth="1"/>
    <col min="3" max="3" width="45.85546875" style="4" customWidth="1"/>
    <col min="4" max="4" width="31.140625" style="4" customWidth="1"/>
    <col min="5" max="5" width="23.28515625" style="4" customWidth="1"/>
    <col min="6" max="6" width="25" style="4" customWidth="1"/>
    <col min="7" max="7" width="22" style="4" customWidth="1"/>
    <col min="8" max="12" width="11.42578125" style="25"/>
    <col min="13" max="14" width="11.42578125" style="4"/>
    <col min="15" max="15" width="24.140625" style="4" customWidth="1"/>
    <col min="16" max="16" width="33.42578125" style="4" customWidth="1"/>
    <col min="17" max="17" width="31.85546875" style="4" customWidth="1"/>
    <col min="18" max="18" width="45.140625" style="4" customWidth="1"/>
    <col min="19" max="20" width="28.140625" style="4" customWidth="1"/>
    <col min="21" max="16384" width="11.42578125" style="4"/>
  </cols>
  <sheetData>
    <row r="3" spans="1:19" ht="17.25" thickBot="1" x14ac:dyDescent="0.35">
      <c r="H3" s="582" t="s">
        <v>47</v>
      </c>
      <c r="I3" s="582"/>
      <c r="J3" s="582" t="s">
        <v>48</v>
      </c>
      <c r="K3" s="582"/>
      <c r="L3" s="583" t="s">
        <v>49</v>
      </c>
      <c r="M3" s="583"/>
    </row>
    <row r="4" spans="1:19" x14ac:dyDescent="0.3">
      <c r="A4" s="584" t="s">
        <v>50</v>
      </c>
      <c r="B4" s="584"/>
      <c r="C4" s="584"/>
      <c r="D4" s="584"/>
      <c r="E4" s="584"/>
      <c r="F4" s="584"/>
      <c r="G4" s="585"/>
      <c r="H4" s="586" t="s">
        <v>39</v>
      </c>
      <c r="I4" s="587"/>
      <c r="J4" s="587" t="s">
        <v>4</v>
      </c>
      <c r="K4" s="587"/>
      <c r="L4" s="590" t="s">
        <v>5</v>
      </c>
      <c r="M4" s="591"/>
      <c r="N4" s="564" t="s">
        <v>7</v>
      </c>
      <c r="O4" s="567" t="s">
        <v>316</v>
      </c>
      <c r="P4" s="579" t="s">
        <v>317</v>
      </c>
      <c r="Q4" s="570" t="s">
        <v>321</v>
      </c>
      <c r="R4" s="573" t="s">
        <v>319</v>
      </c>
      <c r="S4" s="576" t="s">
        <v>322</v>
      </c>
    </row>
    <row r="5" spans="1:19" x14ac:dyDescent="0.3">
      <c r="A5" s="595" t="s">
        <v>51</v>
      </c>
      <c r="B5" s="595"/>
      <c r="C5" s="595"/>
      <c r="D5" s="595"/>
      <c r="E5" s="595"/>
      <c r="F5" s="595"/>
      <c r="G5" s="596"/>
      <c r="H5" s="588"/>
      <c r="I5" s="589"/>
      <c r="J5" s="589"/>
      <c r="K5" s="589"/>
      <c r="L5" s="592"/>
      <c r="M5" s="593"/>
      <c r="N5" s="565"/>
      <c r="O5" s="568"/>
      <c r="P5" s="580"/>
      <c r="Q5" s="571"/>
      <c r="R5" s="574"/>
      <c r="S5" s="577"/>
    </row>
    <row r="6" spans="1:19" ht="17.25" thickBot="1" x14ac:dyDescent="0.35">
      <c r="A6" s="145" t="s">
        <v>52</v>
      </c>
      <c r="B6" s="597" t="s">
        <v>53</v>
      </c>
      <c r="C6" s="597"/>
      <c r="D6" s="19" t="s">
        <v>11</v>
      </c>
      <c r="E6" s="19" t="s">
        <v>54</v>
      </c>
      <c r="F6" s="19" t="s">
        <v>55</v>
      </c>
      <c r="G6" s="223" t="s">
        <v>14</v>
      </c>
      <c r="H6" s="273" t="s">
        <v>15</v>
      </c>
      <c r="I6" s="274" t="s">
        <v>16</v>
      </c>
      <c r="J6" s="274" t="s">
        <v>15</v>
      </c>
      <c r="K6" s="274" t="s">
        <v>16</v>
      </c>
      <c r="L6" s="274" t="s">
        <v>15</v>
      </c>
      <c r="M6" s="275" t="s">
        <v>16</v>
      </c>
      <c r="N6" s="566"/>
      <c r="O6" s="569"/>
      <c r="P6" s="581"/>
      <c r="Q6" s="572"/>
      <c r="R6" s="575"/>
      <c r="S6" s="578"/>
    </row>
    <row r="7" spans="1:19" ht="51" x14ac:dyDescent="0.3">
      <c r="A7" s="594" t="s">
        <v>151</v>
      </c>
      <c r="B7" s="26">
        <v>1.1000000000000001</v>
      </c>
      <c r="C7" s="17" t="s">
        <v>152</v>
      </c>
      <c r="D7" s="15" t="s">
        <v>153</v>
      </c>
      <c r="E7" s="10" t="s">
        <v>154</v>
      </c>
      <c r="F7" s="15" t="s">
        <v>155</v>
      </c>
      <c r="G7" s="213" t="s">
        <v>156</v>
      </c>
      <c r="H7" s="354"/>
      <c r="I7" s="352"/>
      <c r="J7" s="353"/>
      <c r="K7" s="365">
        <v>1</v>
      </c>
      <c r="L7" s="353"/>
      <c r="M7" s="366">
        <v>1</v>
      </c>
      <c r="N7" s="367">
        <f>I7+K7+M7</f>
        <v>2</v>
      </c>
      <c r="O7" s="224"/>
      <c r="P7" s="225"/>
      <c r="Q7" s="226"/>
      <c r="R7" s="227"/>
      <c r="S7" s="276"/>
    </row>
    <row r="8" spans="1:19" ht="38.25" x14ac:dyDescent="0.3">
      <c r="A8" s="594"/>
      <c r="B8" s="26" t="s">
        <v>66</v>
      </c>
      <c r="C8" s="17" t="s">
        <v>157</v>
      </c>
      <c r="D8" s="15" t="s">
        <v>328</v>
      </c>
      <c r="E8" s="6" t="s">
        <v>154</v>
      </c>
      <c r="F8" s="18" t="s">
        <v>886</v>
      </c>
      <c r="G8" s="208">
        <v>45199</v>
      </c>
      <c r="H8" s="259"/>
      <c r="I8" s="358"/>
      <c r="J8" s="359"/>
      <c r="K8" s="360"/>
      <c r="L8" s="21"/>
      <c r="M8" s="267">
        <v>1</v>
      </c>
      <c r="N8" s="277">
        <f t="shared" ref="N8:N16" si="0">I8+K8+M8</f>
        <v>1</v>
      </c>
      <c r="O8" s="20"/>
      <c r="P8" s="21"/>
      <c r="Q8" s="22"/>
      <c r="R8" s="23"/>
      <c r="S8" s="278"/>
    </row>
    <row r="9" spans="1:19" ht="38.25" x14ac:dyDescent="0.3">
      <c r="A9" s="594"/>
      <c r="B9" s="146" t="s">
        <v>158</v>
      </c>
      <c r="C9" s="7" t="s">
        <v>159</v>
      </c>
      <c r="D9" s="5" t="s">
        <v>330</v>
      </c>
      <c r="E9" s="6" t="s">
        <v>84</v>
      </c>
      <c r="F9" s="18" t="s">
        <v>887</v>
      </c>
      <c r="G9" s="208" t="s">
        <v>329</v>
      </c>
      <c r="H9" s="260"/>
      <c r="I9" s="358">
        <v>1</v>
      </c>
      <c r="J9" s="362"/>
      <c r="K9" s="363">
        <v>1</v>
      </c>
      <c r="L9" s="364"/>
      <c r="M9" s="267">
        <v>1</v>
      </c>
      <c r="N9" s="277">
        <v>3</v>
      </c>
      <c r="O9" s="20"/>
      <c r="P9" s="21"/>
      <c r="Q9" s="22"/>
      <c r="R9" s="23"/>
      <c r="S9" s="278"/>
    </row>
    <row r="10" spans="1:19" ht="38.25" x14ac:dyDescent="0.3">
      <c r="A10" s="594"/>
      <c r="B10" s="146" t="s">
        <v>160</v>
      </c>
      <c r="C10" s="7" t="s">
        <v>323</v>
      </c>
      <c r="D10" s="34" t="s">
        <v>324</v>
      </c>
      <c r="E10" s="6" t="s">
        <v>84</v>
      </c>
      <c r="F10" s="34" t="s">
        <v>888</v>
      </c>
      <c r="G10" s="6" t="s">
        <v>325</v>
      </c>
      <c r="H10" s="262"/>
      <c r="I10" s="355">
        <v>1</v>
      </c>
      <c r="J10" s="356"/>
      <c r="K10" s="357">
        <v>1</v>
      </c>
      <c r="L10" s="356"/>
      <c r="M10" s="269"/>
      <c r="N10" s="277">
        <v>2</v>
      </c>
      <c r="O10" s="20"/>
      <c r="P10" s="21"/>
      <c r="Q10" s="24"/>
      <c r="R10" s="22"/>
      <c r="S10" s="279"/>
    </row>
    <row r="11" spans="1:19" ht="51" x14ac:dyDescent="0.3">
      <c r="A11" s="594"/>
      <c r="B11" s="146" t="s">
        <v>161</v>
      </c>
      <c r="C11" s="17" t="s">
        <v>326</v>
      </c>
      <c r="D11" s="13" t="s">
        <v>162</v>
      </c>
      <c r="E11" s="10" t="s">
        <v>163</v>
      </c>
      <c r="F11" s="15" t="s">
        <v>155</v>
      </c>
      <c r="G11" s="208">
        <v>45291</v>
      </c>
      <c r="H11" s="259"/>
      <c r="I11" s="361">
        <v>0.33</v>
      </c>
      <c r="J11" s="359"/>
      <c r="K11" s="360">
        <v>0.33</v>
      </c>
      <c r="L11" s="21"/>
      <c r="M11" s="268">
        <v>0.34</v>
      </c>
      <c r="N11" s="277">
        <f>I11+K11+M11</f>
        <v>1</v>
      </c>
      <c r="O11" s="20"/>
      <c r="P11" s="21"/>
      <c r="Q11" s="24"/>
      <c r="R11" s="22"/>
      <c r="S11" s="279"/>
    </row>
    <row r="12" spans="1:19" ht="52.5" x14ac:dyDescent="0.3">
      <c r="A12" s="594"/>
      <c r="B12" s="11" t="s">
        <v>164</v>
      </c>
      <c r="C12" s="159" t="s">
        <v>165</v>
      </c>
      <c r="D12" s="160" t="s">
        <v>166</v>
      </c>
      <c r="E12" s="10" t="s">
        <v>163</v>
      </c>
      <c r="F12" s="15" t="s">
        <v>155</v>
      </c>
      <c r="G12" s="208">
        <v>45291</v>
      </c>
      <c r="H12" s="261"/>
      <c r="I12" s="162"/>
      <c r="J12" s="163"/>
      <c r="K12" s="162"/>
      <c r="L12" s="163"/>
      <c r="M12" s="269">
        <v>1</v>
      </c>
      <c r="N12" s="280">
        <v>1</v>
      </c>
      <c r="O12" s="161"/>
      <c r="P12" s="163"/>
      <c r="Q12" s="22"/>
      <c r="R12" s="22"/>
      <c r="S12" s="278"/>
    </row>
    <row r="13" spans="1:19" ht="38.25" x14ac:dyDescent="0.3">
      <c r="A13" s="594" t="s">
        <v>167</v>
      </c>
      <c r="B13" s="146" t="s">
        <v>73</v>
      </c>
      <c r="C13" s="17" t="s">
        <v>168</v>
      </c>
      <c r="D13" s="15" t="s">
        <v>169</v>
      </c>
      <c r="E13" s="10" t="s">
        <v>163</v>
      </c>
      <c r="F13" s="15" t="s">
        <v>155</v>
      </c>
      <c r="G13" s="213" t="s">
        <v>156</v>
      </c>
      <c r="H13" s="262"/>
      <c r="I13" s="355">
        <v>1</v>
      </c>
      <c r="J13" s="356"/>
      <c r="K13" s="357">
        <v>2</v>
      </c>
      <c r="L13" s="356"/>
      <c r="M13" s="269">
        <v>1</v>
      </c>
      <c r="N13" s="277">
        <f t="shared" si="0"/>
        <v>4</v>
      </c>
      <c r="O13" s="20"/>
      <c r="P13" s="21"/>
      <c r="Q13" s="174"/>
      <c r="R13" s="22"/>
      <c r="S13" s="278"/>
    </row>
    <row r="14" spans="1:19" ht="63.75" x14ac:dyDescent="0.3">
      <c r="A14" s="594"/>
      <c r="B14" s="146" t="s">
        <v>77</v>
      </c>
      <c r="C14" s="17" t="s">
        <v>327</v>
      </c>
      <c r="D14" s="15" t="s">
        <v>166</v>
      </c>
      <c r="E14" s="10" t="s">
        <v>170</v>
      </c>
      <c r="F14" s="15" t="s">
        <v>305</v>
      </c>
      <c r="G14" s="208" t="s">
        <v>171</v>
      </c>
      <c r="H14" s="262"/>
      <c r="I14" s="355"/>
      <c r="J14" s="356"/>
      <c r="K14" s="357"/>
      <c r="L14" s="356"/>
      <c r="M14" s="269">
        <v>1</v>
      </c>
      <c r="N14" s="277">
        <f t="shared" si="0"/>
        <v>1</v>
      </c>
      <c r="O14" s="20"/>
      <c r="P14" s="21"/>
      <c r="Q14" s="3"/>
      <c r="R14" s="22"/>
      <c r="S14" s="278"/>
    </row>
    <row r="15" spans="1:19" ht="38.25" x14ac:dyDescent="0.3">
      <c r="A15" s="594" t="s">
        <v>172</v>
      </c>
      <c r="B15" s="146" t="s">
        <v>127</v>
      </c>
      <c r="C15" s="17" t="s">
        <v>173</v>
      </c>
      <c r="D15" s="15" t="s">
        <v>174</v>
      </c>
      <c r="E15" s="10" t="s">
        <v>163</v>
      </c>
      <c r="F15" s="15" t="s">
        <v>155</v>
      </c>
      <c r="G15" s="208">
        <v>45260</v>
      </c>
      <c r="H15" s="262"/>
      <c r="I15" s="355"/>
      <c r="J15" s="356"/>
      <c r="K15" s="357"/>
      <c r="L15" s="356"/>
      <c r="M15" s="269">
        <v>1</v>
      </c>
      <c r="N15" s="277">
        <f t="shared" si="0"/>
        <v>1</v>
      </c>
      <c r="O15" s="20"/>
      <c r="P15" s="21"/>
      <c r="Q15" s="3"/>
      <c r="R15" s="22"/>
      <c r="S15" s="279"/>
    </row>
    <row r="16" spans="1:19" ht="38.25" x14ac:dyDescent="0.3">
      <c r="A16" s="594"/>
      <c r="B16" s="146" t="s">
        <v>175</v>
      </c>
      <c r="C16" s="17" t="s">
        <v>176</v>
      </c>
      <c r="D16" s="15" t="s">
        <v>177</v>
      </c>
      <c r="E16" s="10" t="s">
        <v>163</v>
      </c>
      <c r="F16" s="15" t="s">
        <v>178</v>
      </c>
      <c r="G16" s="208" t="s">
        <v>179</v>
      </c>
      <c r="H16" s="262"/>
      <c r="I16" s="355"/>
      <c r="J16" s="356"/>
      <c r="K16" s="357">
        <v>1</v>
      </c>
      <c r="L16" s="356"/>
      <c r="M16" s="269">
        <v>1</v>
      </c>
      <c r="N16" s="277">
        <f t="shared" si="0"/>
        <v>2</v>
      </c>
      <c r="O16" s="20"/>
      <c r="P16" s="21"/>
      <c r="Q16" s="3"/>
      <c r="R16" s="22"/>
      <c r="S16" s="279"/>
    </row>
    <row r="17" spans="1:19" ht="51.75" thickBot="1" x14ac:dyDescent="0.35">
      <c r="A17" s="594"/>
      <c r="B17" s="11" t="s">
        <v>180</v>
      </c>
      <c r="C17" s="17" t="s">
        <v>181</v>
      </c>
      <c r="D17" s="15" t="s">
        <v>182</v>
      </c>
      <c r="E17" s="10" t="s">
        <v>183</v>
      </c>
      <c r="F17" s="15" t="s">
        <v>184</v>
      </c>
      <c r="G17" s="208">
        <v>45291</v>
      </c>
      <c r="H17" s="263"/>
      <c r="I17" s="264"/>
      <c r="J17" s="265"/>
      <c r="K17" s="266"/>
      <c r="L17" s="265"/>
      <c r="M17" s="270">
        <v>1</v>
      </c>
      <c r="N17" s="281">
        <v>1</v>
      </c>
      <c r="O17" s="282"/>
      <c r="P17" s="283"/>
      <c r="Q17" s="284"/>
      <c r="R17" s="285"/>
      <c r="S17" s="286"/>
    </row>
    <row r="18" spans="1:19" x14ac:dyDescent="0.3">
      <c r="A18" s="4" t="s">
        <v>894</v>
      </c>
    </row>
  </sheetData>
  <autoFilter ref="A6:T17" xr:uid="{00000000-0001-0000-0300-000000000000}">
    <filterColumn colId="1" showButton="0"/>
  </autoFilter>
  <mergeCells count="18">
    <mergeCell ref="A7:A12"/>
    <mergeCell ref="A13:A14"/>
    <mergeCell ref="A15:A17"/>
    <mergeCell ref="A5:G5"/>
    <mergeCell ref="B6:C6"/>
    <mergeCell ref="H3:I3"/>
    <mergeCell ref="J3:K3"/>
    <mergeCell ref="L3:M3"/>
    <mergeCell ref="A4:G4"/>
    <mergeCell ref="H4:I5"/>
    <mergeCell ref="J4:K5"/>
    <mergeCell ref="L4:M5"/>
    <mergeCell ref="N4:N6"/>
    <mergeCell ref="O4:O6"/>
    <mergeCell ref="Q4:Q6"/>
    <mergeCell ref="R4:R6"/>
    <mergeCell ref="S4:S6"/>
    <mergeCell ref="P4:P6"/>
  </mergeCells>
  <conditionalFormatting sqref="Q7:Q9 S7:S9">
    <cfRule type="cellIs" dxfId="138" priority="1" operator="equal">
      <formula>1</formula>
    </cfRule>
  </conditionalFormatting>
  <conditionalFormatting sqref="Q10:S12 R13:S13 Q14:S17">
    <cfRule type="cellIs" dxfId="137" priority="2" operator="equal">
      <formula>1</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S18"/>
  <sheetViews>
    <sheetView tabSelected="1" zoomScaleNormal="100" workbookViewId="0"/>
  </sheetViews>
  <sheetFormatPr baseColWidth="10" defaultColWidth="11.42578125" defaultRowHeight="14.25" x14ac:dyDescent="0.2"/>
  <cols>
    <col min="1" max="1" width="29.570312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5" width="11.42578125" style="1"/>
    <col min="16" max="18" width="32.28515625" style="1" customWidth="1"/>
    <col min="19" max="19" width="27.7109375" style="1" customWidth="1"/>
    <col min="20" max="16384" width="11.42578125" style="1"/>
  </cols>
  <sheetData>
    <row r="5" spans="1:19" ht="15" thickBot="1" x14ac:dyDescent="0.25"/>
    <row r="6" spans="1:19" ht="18.75" customHeight="1" x14ac:dyDescent="0.2">
      <c r="A6" s="608" t="s">
        <v>57</v>
      </c>
      <c r="B6" s="608"/>
      <c r="C6" s="608"/>
      <c r="D6" s="608"/>
      <c r="E6" s="608"/>
      <c r="F6" s="608"/>
      <c r="G6" s="609"/>
      <c r="H6" s="586" t="s">
        <v>39</v>
      </c>
      <c r="I6" s="587"/>
      <c r="J6" s="587" t="s">
        <v>4</v>
      </c>
      <c r="K6" s="587"/>
      <c r="L6" s="590" t="s">
        <v>5</v>
      </c>
      <c r="M6" s="598"/>
      <c r="N6" s="602" t="s">
        <v>7</v>
      </c>
      <c r="O6" s="570" t="s">
        <v>316</v>
      </c>
      <c r="P6" s="590" t="s">
        <v>317</v>
      </c>
      <c r="Q6" s="570" t="s">
        <v>321</v>
      </c>
      <c r="R6" s="570" t="s">
        <v>319</v>
      </c>
      <c r="S6" s="573" t="s">
        <v>322</v>
      </c>
    </row>
    <row r="7" spans="1:19" ht="18" x14ac:dyDescent="0.2">
      <c r="A7" s="600" t="s">
        <v>58</v>
      </c>
      <c r="B7" s="600"/>
      <c r="C7" s="600"/>
      <c r="D7" s="600"/>
      <c r="E7" s="600"/>
      <c r="F7" s="600"/>
      <c r="G7" s="601"/>
      <c r="H7" s="588"/>
      <c r="I7" s="589"/>
      <c r="J7" s="589"/>
      <c r="K7" s="589"/>
      <c r="L7" s="592"/>
      <c r="M7" s="599"/>
      <c r="N7" s="603"/>
      <c r="O7" s="571"/>
      <c r="P7" s="592"/>
      <c r="Q7" s="571"/>
      <c r="R7" s="571"/>
      <c r="S7" s="574"/>
    </row>
    <row r="8" spans="1:19" ht="15.75" thickBot="1" x14ac:dyDescent="0.25">
      <c r="A8" s="137" t="s">
        <v>9</v>
      </c>
      <c r="B8" s="138"/>
      <c r="C8" s="139" t="s">
        <v>59</v>
      </c>
      <c r="D8" s="140" t="s">
        <v>11</v>
      </c>
      <c r="E8" s="139" t="s">
        <v>12</v>
      </c>
      <c r="F8" s="139" t="s">
        <v>13</v>
      </c>
      <c r="G8" s="287" t="s">
        <v>14</v>
      </c>
      <c r="H8" s="271" t="s">
        <v>15</v>
      </c>
      <c r="I8" s="272" t="s">
        <v>16</v>
      </c>
      <c r="J8" s="272" t="s">
        <v>15</v>
      </c>
      <c r="K8" s="272" t="s">
        <v>16</v>
      </c>
      <c r="L8" s="272" t="s">
        <v>15</v>
      </c>
      <c r="M8" s="322" t="s">
        <v>16</v>
      </c>
      <c r="N8" s="604"/>
      <c r="O8" s="572"/>
      <c r="P8" s="605"/>
      <c r="Q8" s="572"/>
      <c r="R8" s="572"/>
      <c r="S8" s="575"/>
    </row>
    <row r="9" spans="1:19" ht="25.5" customHeight="1" x14ac:dyDescent="0.2">
      <c r="A9" s="606" t="s">
        <v>60</v>
      </c>
      <c r="B9" s="116" t="s">
        <v>61</v>
      </c>
      <c r="C9" s="123" t="s">
        <v>62</v>
      </c>
      <c r="D9" s="16" t="s">
        <v>63</v>
      </c>
      <c r="E9" s="12" t="s">
        <v>64</v>
      </c>
      <c r="F9" s="16" t="s">
        <v>889</v>
      </c>
      <c r="G9" s="288" t="s">
        <v>65</v>
      </c>
      <c r="H9" s="323"/>
      <c r="I9" s="324">
        <v>4</v>
      </c>
      <c r="J9" s="325"/>
      <c r="K9" s="324">
        <v>4</v>
      </c>
      <c r="L9" s="325"/>
      <c r="M9" s="326">
        <v>3</v>
      </c>
      <c r="N9" s="327">
        <f>I9+K9+M9</f>
        <v>11</v>
      </c>
      <c r="O9" s="325">
        <f>H9+J9+L9</f>
        <v>0</v>
      </c>
      <c r="P9" s="328"/>
      <c r="Q9" s="328"/>
      <c r="R9" s="328"/>
      <c r="S9" s="329"/>
    </row>
    <row r="10" spans="1:19" ht="51" x14ac:dyDescent="0.2">
      <c r="A10" s="606"/>
      <c r="B10" s="116" t="s">
        <v>66</v>
      </c>
      <c r="C10" s="119" t="s">
        <v>67</v>
      </c>
      <c r="D10" s="16" t="s">
        <v>68</v>
      </c>
      <c r="E10" s="12" t="s">
        <v>69</v>
      </c>
      <c r="F10" s="16" t="s">
        <v>220</v>
      </c>
      <c r="G10" s="289" t="s">
        <v>71</v>
      </c>
      <c r="H10" s="291"/>
      <c r="I10" s="172">
        <v>1</v>
      </c>
      <c r="J10" s="114"/>
      <c r="K10" s="172">
        <v>1</v>
      </c>
      <c r="L10" s="114"/>
      <c r="M10" s="300">
        <v>1</v>
      </c>
      <c r="N10" s="292">
        <f t="shared" ref="N10:N16" si="0">I10+K10+M10</f>
        <v>3</v>
      </c>
      <c r="O10" s="114">
        <f t="shared" ref="O10:O16" si="1">H10+J10+L10</f>
        <v>0</v>
      </c>
      <c r="P10" s="2"/>
      <c r="Q10" s="2"/>
      <c r="R10" s="2"/>
      <c r="S10" s="298"/>
    </row>
    <row r="11" spans="1:19" ht="51" x14ac:dyDescent="0.2">
      <c r="A11" s="607" t="s">
        <v>72</v>
      </c>
      <c r="B11" s="113" t="s">
        <v>73</v>
      </c>
      <c r="C11" s="8" t="s">
        <v>74</v>
      </c>
      <c r="D11" s="9" t="s">
        <v>75</v>
      </c>
      <c r="E11" s="9" t="s">
        <v>76</v>
      </c>
      <c r="F11" s="16" t="s">
        <v>220</v>
      </c>
      <c r="G11" s="289" t="s">
        <v>71</v>
      </c>
      <c r="H11" s="291"/>
      <c r="I11" s="172">
        <v>1</v>
      </c>
      <c r="J11" s="114"/>
      <c r="K11" s="172">
        <v>1</v>
      </c>
      <c r="L11" s="114"/>
      <c r="M11" s="300">
        <v>1</v>
      </c>
      <c r="N11" s="292">
        <f t="shared" si="0"/>
        <v>3</v>
      </c>
      <c r="O11" s="114">
        <f t="shared" si="1"/>
        <v>0</v>
      </c>
      <c r="P11" s="2"/>
      <c r="Q11" s="2"/>
      <c r="R11" s="2"/>
      <c r="S11" s="298"/>
    </row>
    <row r="12" spans="1:19" ht="82.5" customHeight="1" x14ac:dyDescent="0.2">
      <c r="A12" s="607"/>
      <c r="B12" s="113" t="s">
        <v>77</v>
      </c>
      <c r="C12" s="123" t="s">
        <v>78</v>
      </c>
      <c r="D12" s="16" t="s">
        <v>917</v>
      </c>
      <c r="E12" s="16" t="s">
        <v>79</v>
      </c>
      <c r="F12" s="16" t="s">
        <v>80</v>
      </c>
      <c r="G12" s="290">
        <v>45104</v>
      </c>
      <c r="H12" s="291"/>
      <c r="I12" s="172"/>
      <c r="J12" s="114"/>
      <c r="K12" s="172"/>
      <c r="L12" s="114"/>
      <c r="M12" s="300">
        <v>2</v>
      </c>
      <c r="N12" s="292">
        <f t="shared" si="0"/>
        <v>2</v>
      </c>
      <c r="O12" s="114">
        <f t="shared" si="1"/>
        <v>0</v>
      </c>
      <c r="P12" s="2"/>
      <c r="Q12" s="2"/>
      <c r="R12" s="2"/>
      <c r="S12" s="298"/>
    </row>
    <row r="13" spans="1:19" ht="54" customHeight="1" x14ac:dyDescent="0.2">
      <c r="A13" s="141" t="s">
        <v>81</v>
      </c>
      <c r="B13" s="113" t="s">
        <v>82</v>
      </c>
      <c r="C13" s="8" t="s">
        <v>111</v>
      </c>
      <c r="D13" s="9" t="s">
        <v>83</v>
      </c>
      <c r="E13" s="12" t="s">
        <v>84</v>
      </c>
      <c r="F13" s="16" t="s">
        <v>887</v>
      </c>
      <c r="G13" s="288" t="s">
        <v>85</v>
      </c>
      <c r="H13" s="291"/>
      <c r="I13" s="172">
        <v>1</v>
      </c>
      <c r="J13" s="114"/>
      <c r="K13" s="172">
        <v>1</v>
      </c>
      <c r="L13" s="114"/>
      <c r="M13" s="300">
        <v>1</v>
      </c>
      <c r="N13" s="292">
        <f t="shared" si="0"/>
        <v>3</v>
      </c>
      <c r="O13" s="114">
        <f t="shared" si="1"/>
        <v>0</v>
      </c>
      <c r="P13" s="2"/>
      <c r="Q13" s="2"/>
      <c r="R13" s="2"/>
      <c r="S13" s="298"/>
    </row>
    <row r="14" spans="1:19" ht="39.75" customHeight="1" x14ac:dyDescent="0.2">
      <c r="A14" s="607" t="s">
        <v>86</v>
      </c>
      <c r="B14" s="116" t="s">
        <v>87</v>
      </c>
      <c r="C14" s="111" t="s">
        <v>88</v>
      </c>
      <c r="D14" s="16" t="s">
        <v>89</v>
      </c>
      <c r="E14" s="12" t="s">
        <v>90</v>
      </c>
      <c r="F14" s="16" t="s">
        <v>220</v>
      </c>
      <c r="G14" s="288" t="s">
        <v>91</v>
      </c>
      <c r="H14" s="292"/>
      <c r="I14" s="115">
        <v>0.33</v>
      </c>
      <c r="J14" s="114"/>
      <c r="K14" s="115">
        <v>0.34</v>
      </c>
      <c r="L14" s="114"/>
      <c r="M14" s="301">
        <v>0.33</v>
      </c>
      <c r="N14" s="296">
        <f t="shared" si="0"/>
        <v>1</v>
      </c>
      <c r="O14" s="114">
        <f t="shared" si="1"/>
        <v>0</v>
      </c>
      <c r="P14" s="2"/>
      <c r="Q14" s="2"/>
      <c r="R14" s="2"/>
      <c r="S14" s="298"/>
    </row>
    <row r="15" spans="1:19" ht="51" x14ac:dyDescent="0.2">
      <c r="A15" s="607"/>
      <c r="B15" s="116" t="s">
        <v>92</v>
      </c>
      <c r="C15" s="111" t="s">
        <v>113</v>
      </c>
      <c r="D15" s="16" t="s">
        <v>68</v>
      </c>
      <c r="E15" s="12" t="s">
        <v>69</v>
      </c>
      <c r="F15" s="16" t="s">
        <v>70</v>
      </c>
      <c r="G15" s="289" t="s">
        <v>71</v>
      </c>
      <c r="H15" s="292"/>
      <c r="I15" s="172">
        <v>1</v>
      </c>
      <c r="J15" s="114"/>
      <c r="K15" s="172">
        <v>1</v>
      </c>
      <c r="L15" s="114"/>
      <c r="M15" s="300">
        <v>1</v>
      </c>
      <c r="N15" s="292">
        <f t="shared" si="0"/>
        <v>3</v>
      </c>
      <c r="O15" s="114">
        <f t="shared" si="1"/>
        <v>0</v>
      </c>
      <c r="P15" s="2"/>
      <c r="Q15" s="2"/>
      <c r="R15" s="2"/>
      <c r="S15" s="298"/>
    </row>
    <row r="16" spans="1:19" ht="62.25" customHeight="1" thickBot="1" x14ac:dyDescent="0.25">
      <c r="A16" s="124" t="s">
        <v>93</v>
      </c>
      <c r="B16" s="117" t="s">
        <v>94</v>
      </c>
      <c r="C16" s="123" t="s">
        <v>95</v>
      </c>
      <c r="D16" s="16" t="s">
        <v>96</v>
      </c>
      <c r="E16" s="16" t="s">
        <v>56</v>
      </c>
      <c r="F16" s="16" t="s">
        <v>890</v>
      </c>
      <c r="G16" s="289" t="s">
        <v>71</v>
      </c>
      <c r="H16" s="293"/>
      <c r="I16" s="294">
        <v>1</v>
      </c>
      <c r="J16" s="295"/>
      <c r="K16" s="294">
        <v>1</v>
      </c>
      <c r="L16" s="295"/>
      <c r="M16" s="302">
        <v>1</v>
      </c>
      <c r="N16" s="293">
        <f t="shared" si="0"/>
        <v>3</v>
      </c>
      <c r="O16" s="295">
        <f t="shared" si="1"/>
        <v>0</v>
      </c>
      <c r="P16" s="297"/>
      <c r="Q16" s="297"/>
      <c r="R16" s="297"/>
      <c r="S16" s="299"/>
    </row>
    <row r="17" spans="1:1" x14ac:dyDescent="0.2">
      <c r="A17" s="1" t="s">
        <v>918</v>
      </c>
    </row>
    <row r="18" spans="1:1" x14ac:dyDescent="0.2">
      <c r="A18" s="112"/>
    </row>
  </sheetData>
  <mergeCells count="14">
    <mergeCell ref="A9:A10"/>
    <mergeCell ref="A14:A15"/>
    <mergeCell ref="A11:A12"/>
    <mergeCell ref="A6:G6"/>
    <mergeCell ref="H6:I7"/>
    <mergeCell ref="J6:K7"/>
    <mergeCell ref="L6:M7"/>
    <mergeCell ref="A7:G7"/>
    <mergeCell ref="N6:N8"/>
    <mergeCell ref="S6:S8"/>
    <mergeCell ref="O6:O8"/>
    <mergeCell ref="P6:P8"/>
    <mergeCell ref="Q6:Q8"/>
    <mergeCell ref="R6:R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5"/>
  <sheetViews>
    <sheetView zoomScale="80" zoomScaleNormal="80" workbookViewId="0">
      <selection activeCell="E15" sqref="E15"/>
    </sheetView>
  </sheetViews>
  <sheetFormatPr baseColWidth="10" defaultColWidth="11.42578125" defaultRowHeight="15" x14ac:dyDescent="0.25"/>
  <cols>
    <col min="1" max="1" width="30.42578125" customWidth="1"/>
    <col min="3" max="3" width="81.5703125" customWidth="1"/>
    <col min="4" max="4" width="31.5703125" customWidth="1"/>
    <col min="5" max="5" width="40.7109375" customWidth="1"/>
    <col min="6" max="6" width="26" customWidth="1"/>
    <col min="7" max="7" width="46.85546875" style="199" customWidth="1"/>
    <col min="8" max="8" width="15.85546875" style="199" customWidth="1"/>
    <col min="14" max="14" width="12.140625" customWidth="1"/>
    <col min="15" max="15" width="11.42578125" customWidth="1"/>
    <col min="16" max="16" width="19.28515625" customWidth="1"/>
    <col min="17" max="17" width="33.85546875" customWidth="1"/>
    <col min="18" max="20" width="36.42578125" customWidth="1"/>
  </cols>
  <sheetData>
    <row r="1" spans="1:20" ht="16.5" x14ac:dyDescent="0.3">
      <c r="A1" s="4"/>
      <c r="B1" s="4"/>
    </row>
    <row r="2" spans="1:20" ht="16.5" x14ac:dyDescent="0.3">
      <c r="A2" s="4"/>
      <c r="B2" s="4"/>
    </row>
    <row r="3" spans="1:20" ht="16.5" x14ac:dyDescent="0.3">
      <c r="A3" s="4"/>
      <c r="B3" s="4"/>
    </row>
    <row r="4" spans="1:20" ht="15.75" thickBot="1" x14ac:dyDescent="0.3"/>
    <row r="5" spans="1:20" ht="20.25" customHeight="1" x14ac:dyDescent="0.25">
      <c r="A5" s="613" t="s">
        <v>57</v>
      </c>
      <c r="B5" s="613"/>
      <c r="C5" s="613"/>
      <c r="D5" s="613"/>
      <c r="E5" s="613"/>
      <c r="F5" s="613"/>
      <c r="G5" s="613"/>
      <c r="H5" s="614"/>
      <c r="I5" s="602" t="s">
        <v>39</v>
      </c>
      <c r="J5" s="590"/>
      <c r="K5" s="590" t="s">
        <v>4</v>
      </c>
      <c r="L5" s="590"/>
      <c r="M5" s="590" t="s">
        <v>5</v>
      </c>
      <c r="N5" s="598"/>
      <c r="O5" s="602" t="s">
        <v>7</v>
      </c>
      <c r="P5" s="570" t="s">
        <v>316</v>
      </c>
      <c r="Q5" s="590" t="s">
        <v>317</v>
      </c>
      <c r="R5" s="570" t="s">
        <v>321</v>
      </c>
      <c r="S5" s="570" t="s">
        <v>319</v>
      </c>
      <c r="T5" s="573" t="s">
        <v>322</v>
      </c>
    </row>
    <row r="6" spans="1:20" ht="20.25" x14ac:dyDescent="0.25">
      <c r="A6" s="610" t="s">
        <v>97</v>
      </c>
      <c r="B6" s="610"/>
      <c r="C6" s="610"/>
      <c r="D6" s="610"/>
      <c r="E6" s="610"/>
      <c r="F6" s="610"/>
      <c r="G6" s="610"/>
      <c r="H6" s="611"/>
      <c r="I6" s="603"/>
      <c r="J6" s="592"/>
      <c r="K6" s="592"/>
      <c r="L6" s="592"/>
      <c r="M6" s="592"/>
      <c r="N6" s="599"/>
      <c r="O6" s="603"/>
      <c r="P6" s="571"/>
      <c r="Q6" s="592"/>
      <c r="R6" s="571"/>
      <c r="S6" s="571"/>
      <c r="T6" s="574"/>
    </row>
    <row r="7" spans="1:20" ht="38.25" customHeight="1" thickBot="1" x14ac:dyDescent="0.3">
      <c r="A7" s="181" t="s">
        <v>9</v>
      </c>
      <c r="B7" s="612" t="s">
        <v>10</v>
      </c>
      <c r="C7" s="612"/>
      <c r="D7" s="182" t="s">
        <v>11</v>
      </c>
      <c r="E7" s="182" t="s">
        <v>98</v>
      </c>
      <c r="F7" s="182" t="s">
        <v>12</v>
      </c>
      <c r="G7" s="181" t="s">
        <v>13</v>
      </c>
      <c r="H7" s="313" t="s">
        <v>14</v>
      </c>
      <c r="I7" s="320" t="s">
        <v>15</v>
      </c>
      <c r="J7" s="321" t="s">
        <v>16</v>
      </c>
      <c r="K7" s="321" t="s">
        <v>15</v>
      </c>
      <c r="L7" s="321" t="s">
        <v>16</v>
      </c>
      <c r="M7" s="321" t="s">
        <v>15</v>
      </c>
      <c r="N7" s="322" t="s">
        <v>16</v>
      </c>
      <c r="O7" s="604"/>
      <c r="P7" s="572"/>
      <c r="Q7" s="605"/>
      <c r="R7" s="572"/>
      <c r="S7" s="572"/>
      <c r="T7" s="575"/>
    </row>
    <row r="8" spans="1:20" ht="99.75" customHeight="1" x14ac:dyDescent="0.25">
      <c r="A8" s="615" t="s">
        <v>185</v>
      </c>
      <c r="B8" s="146" t="s">
        <v>61</v>
      </c>
      <c r="C8" s="178" t="s">
        <v>186</v>
      </c>
      <c r="D8" s="195">
        <v>1</v>
      </c>
      <c r="E8" s="177" t="s">
        <v>187</v>
      </c>
      <c r="F8" s="177" t="s">
        <v>188</v>
      </c>
      <c r="G8" s="177" t="s">
        <v>149</v>
      </c>
      <c r="H8" s="125" t="s">
        <v>189</v>
      </c>
      <c r="I8" s="314"/>
      <c r="J8" s="315"/>
      <c r="K8" s="316"/>
      <c r="L8" s="202">
        <v>1</v>
      </c>
      <c r="M8" s="316"/>
      <c r="N8" s="317"/>
      <c r="O8" s="201">
        <f t="shared" ref="O8:O34" si="0">J8+L8+N8</f>
        <v>1</v>
      </c>
      <c r="P8" s="316"/>
      <c r="Q8" s="316"/>
      <c r="R8" s="318"/>
      <c r="S8" s="318"/>
      <c r="T8" s="319"/>
    </row>
    <row r="9" spans="1:20" ht="49.5" x14ac:dyDescent="0.25">
      <c r="A9" s="615"/>
      <c r="B9" s="175" t="s">
        <v>66</v>
      </c>
      <c r="C9" s="190" t="s">
        <v>190</v>
      </c>
      <c r="D9" s="176" t="s">
        <v>99</v>
      </c>
      <c r="E9" s="177" t="s">
        <v>191</v>
      </c>
      <c r="F9" s="177" t="s">
        <v>163</v>
      </c>
      <c r="G9" s="177" t="s">
        <v>192</v>
      </c>
      <c r="H9" s="125" t="s">
        <v>150</v>
      </c>
      <c r="I9" s="189"/>
      <c r="J9" s="167">
        <v>1</v>
      </c>
      <c r="K9" s="165"/>
      <c r="L9" s="167">
        <v>1</v>
      </c>
      <c r="M9" s="165"/>
      <c r="N9" s="303">
        <v>1</v>
      </c>
      <c r="O9" s="306">
        <f t="shared" si="0"/>
        <v>3</v>
      </c>
      <c r="P9" s="165"/>
      <c r="Q9" s="165"/>
      <c r="R9" s="166"/>
      <c r="S9" s="166"/>
      <c r="T9" s="305"/>
    </row>
    <row r="10" spans="1:20" ht="49.5" x14ac:dyDescent="0.25">
      <c r="A10" s="615"/>
      <c r="B10" s="175" t="s">
        <v>158</v>
      </c>
      <c r="C10" s="120" t="s">
        <v>193</v>
      </c>
      <c r="D10" s="176">
        <v>1</v>
      </c>
      <c r="E10" s="177" t="s">
        <v>194</v>
      </c>
      <c r="F10" s="177" t="s">
        <v>195</v>
      </c>
      <c r="G10" s="177" t="s">
        <v>196</v>
      </c>
      <c r="H10" s="125" t="s">
        <v>150</v>
      </c>
      <c r="I10" s="189"/>
      <c r="J10" s="164">
        <v>0.33</v>
      </c>
      <c r="K10" s="186"/>
      <c r="L10" s="164">
        <v>0.33400000000000002</v>
      </c>
      <c r="M10" s="165"/>
      <c r="N10" s="304">
        <v>0.33400000000000002</v>
      </c>
      <c r="O10" s="209">
        <f t="shared" si="0"/>
        <v>0.998</v>
      </c>
      <c r="P10" s="142"/>
      <c r="Q10" s="142"/>
      <c r="R10" s="166"/>
      <c r="S10" s="166"/>
      <c r="T10" s="305"/>
    </row>
    <row r="11" spans="1:20" ht="49.5" x14ac:dyDescent="0.25">
      <c r="A11" s="615"/>
      <c r="B11" s="175" t="s">
        <v>160</v>
      </c>
      <c r="C11" s="178" t="s">
        <v>197</v>
      </c>
      <c r="D11" s="176" t="s">
        <v>198</v>
      </c>
      <c r="E11" s="177" t="s">
        <v>199</v>
      </c>
      <c r="F11" s="177" t="s">
        <v>163</v>
      </c>
      <c r="G11" s="177" t="s">
        <v>192</v>
      </c>
      <c r="H11" s="125" t="s">
        <v>200</v>
      </c>
      <c r="I11" s="189"/>
      <c r="J11" s="143"/>
      <c r="K11" s="142"/>
      <c r="L11" s="167">
        <v>1</v>
      </c>
      <c r="M11" s="165"/>
      <c r="N11" s="303">
        <v>1</v>
      </c>
      <c r="O11" s="306">
        <f t="shared" si="0"/>
        <v>2</v>
      </c>
      <c r="P11" s="142"/>
      <c r="Q11" s="142"/>
      <c r="R11" s="166"/>
      <c r="S11" s="166"/>
      <c r="T11" s="305"/>
    </row>
    <row r="12" spans="1:20" ht="49.5" x14ac:dyDescent="0.25">
      <c r="A12" s="615"/>
      <c r="B12" s="175" t="s">
        <v>161</v>
      </c>
      <c r="C12" s="178" t="s">
        <v>201</v>
      </c>
      <c r="D12" s="176" t="s">
        <v>99</v>
      </c>
      <c r="E12" s="177" t="s">
        <v>202</v>
      </c>
      <c r="F12" s="177" t="s">
        <v>195</v>
      </c>
      <c r="G12" s="177" t="s">
        <v>196</v>
      </c>
      <c r="H12" s="125" t="s">
        <v>150</v>
      </c>
      <c r="I12" s="189"/>
      <c r="J12" s="167">
        <v>1</v>
      </c>
      <c r="K12" s="165"/>
      <c r="L12" s="167">
        <v>1</v>
      </c>
      <c r="M12" s="165"/>
      <c r="N12" s="303">
        <v>1</v>
      </c>
      <c r="O12" s="306">
        <f t="shared" si="0"/>
        <v>3</v>
      </c>
      <c r="P12" s="165"/>
      <c r="Q12" s="165"/>
      <c r="R12" s="166"/>
      <c r="S12" s="166"/>
      <c r="T12" s="305"/>
    </row>
    <row r="13" spans="1:20" ht="49.5" x14ac:dyDescent="0.25">
      <c r="A13" s="615"/>
      <c r="B13" s="183">
        <v>1.6</v>
      </c>
      <c r="C13" s="178" t="s">
        <v>203</v>
      </c>
      <c r="D13" s="121" t="s">
        <v>99</v>
      </c>
      <c r="E13" s="179" t="s">
        <v>204</v>
      </c>
      <c r="F13" s="179" t="s">
        <v>195</v>
      </c>
      <c r="G13" s="179" t="s">
        <v>196</v>
      </c>
      <c r="H13" s="126" t="s">
        <v>150</v>
      </c>
      <c r="I13" s="184"/>
      <c r="J13" s="167">
        <v>1</v>
      </c>
      <c r="K13" s="165"/>
      <c r="L13" s="167">
        <v>1</v>
      </c>
      <c r="M13" s="165"/>
      <c r="N13" s="303">
        <v>1</v>
      </c>
      <c r="O13" s="306">
        <f t="shared" si="0"/>
        <v>3</v>
      </c>
      <c r="P13" s="168"/>
      <c r="Q13" s="168"/>
      <c r="R13" s="166"/>
      <c r="S13" s="166"/>
      <c r="T13" s="305"/>
    </row>
    <row r="14" spans="1:20" ht="33" x14ac:dyDescent="0.25">
      <c r="A14" s="615"/>
      <c r="B14" s="146" t="s">
        <v>205</v>
      </c>
      <c r="C14" s="178" t="s">
        <v>206</v>
      </c>
      <c r="D14" s="176">
        <v>1</v>
      </c>
      <c r="E14" s="179" t="s">
        <v>207</v>
      </c>
      <c r="F14" s="177" t="s">
        <v>163</v>
      </c>
      <c r="G14" s="118" t="s">
        <v>306</v>
      </c>
      <c r="H14" s="125" t="s">
        <v>200</v>
      </c>
      <c r="I14" s="184"/>
      <c r="J14" s="167"/>
      <c r="K14" s="165"/>
      <c r="L14" s="164">
        <v>0.5</v>
      </c>
      <c r="M14" s="165"/>
      <c r="N14" s="304">
        <v>0.5</v>
      </c>
      <c r="O14" s="209">
        <f t="shared" si="0"/>
        <v>1</v>
      </c>
      <c r="P14" s="168"/>
      <c r="Q14" s="168"/>
      <c r="R14" s="166"/>
      <c r="S14" s="166"/>
      <c r="T14" s="305"/>
    </row>
    <row r="15" spans="1:20" ht="49.5" x14ac:dyDescent="0.25">
      <c r="A15" s="615"/>
      <c r="B15" s="183">
        <v>1.8</v>
      </c>
      <c r="C15" s="178" t="s">
        <v>208</v>
      </c>
      <c r="D15" s="121" t="s">
        <v>99</v>
      </c>
      <c r="E15" s="144" t="s">
        <v>209</v>
      </c>
      <c r="F15" s="179" t="s">
        <v>163</v>
      </c>
      <c r="G15" s="179" t="s">
        <v>307</v>
      </c>
      <c r="H15" s="126" t="s">
        <v>150</v>
      </c>
      <c r="I15" s="184"/>
      <c r="J15" s="167">
        <v>1</v>
      </c>
      <c r="K15" s="165"/>
      <c r="L15" s="167">
        <v>1</v>
      </c>
      <c r="M15" s="165"/>
      <c r="N15" s="303">
        <v>1</v>
      </c>
      <c r="O15" s="306">
        <f t="shared" si="0"/>
        <v>3</v>
      </c>
      <c r="P15" s="168"/>
      <c r="Q15" s="168"/>
      <c r="R15" s="166"/>
      <c r="S15" s="166"/>
      <c r="T15" s="305"/>
    </row>
    <row r="16" spans="1:20" ht="49.5" x14ac:dyDescent="0.25">
      <c r="A16" s="615"/>
      <c r="B16" s="175" t="s">
        <v>210</v>
      </c>
      <c r="C16" s="178" t="s">
        <v>211</v>
      </c>
      <c r="D16" s="176" t="s">
        <v>99</v>
      </c>
      <c r="E16" s="177" t="s">
        <v>212</v>
      </c>
      <c r="F16" s="177" t="s">
        <v>163</v>
      </c>
      <c r="G16" s="177" t="s">
        <v>192</v>
      </c>
      <c r="H16" s="125" t="s">
        <v>150</v>
      </c>
      <c r="I16" s="184"/>
      <c r="J16" s="167"/>
      <c r="K16" s="165"/>
      <c r="L16" s="167">
        <v>2</v>
      </c>
      <c r="M16" s="165"/>
      <c r="N16" s="303">
        <v>1</v>
      </c>
      <c r="O16" s="306">
        <f t="shared" si="0"/>
        <v>3</v>
      </c>
      <c r="P16" s="169"/>
      <c r="Q16" s="169"/>
      <c r="R16" s="166"/>
      <c r="S16" s="166"/>
      <c r="T16" s="305"/>
    </row>
    <row r="17" spans="1:20" ht="49.5" x14ac:dyDescent="0.25">
      <c r="A17" s="615"/>
      <c r="B17" s="175" t="s">
        <v>213</v>
      </c>
      <c r="C17" s="190" t="s">
        <v>214</v>
      </c>
      <c r="D17" s="121" t="s">
        <v>215</v>
      </c>
      <c r="E17" s="179" t="s">
        <v>216</v>
      </c>
      <c r="F17" s="179" t="s">
        <v>163</v>
      </c>
      <c r="G17" s="179" t="s">
        <v>192</v>
      </c>
      <c r="H17" s="126">
        <v>45291</v>
      </c>
      <c r="I17" s="184"/>
      <c r="J17" s="167"/>
      <c r="K17" s="165"/>
      <c r="L17" s="167"/>
      <c r="M17" s="165"/>
      <c r="N17" s="303">
        <v>1</v>
      </c>
      <c r="O17" s="306">
        <f t="shared" si="0"/>
        <v>1</v>
      </c>
      <c r="P17" s="169"/>
      <c r="Q17" s="169"/>
      <c r="R17" s="166"/>
      <c r="S17" s="166"/>
      <c r="T17" s="305"/>
    </row>
    <row r="18" spans="1:20" ht="33" x14ac:dyDescent="0.25">
      <c r="A18" s="615"/>
      <c r="B18" s="175" t="s">
        <v>217</v>
      </c>
      <c r="C18" s="178" t="s">
        <v>218</v>
      </c>
      <c r="D18" s="121" t="s">
        <v>215</v>
      </c>
      <c r="E18" s="179" t="s">
        <v>219</v>
      </c>
      <c r="F18" s="179" t="s">
        <v>163</v>
      </c>
      <c r="G18" s="179" t="s">
        <v>220</v>
      </c>
      <c r="H18" s="125">
        <v>45169</v>
      </c>
      <c r="I18" s="184"/>
      <c r="J18" s="167"/>
      <c r="K18" s="165"/>
      <c r="L18" s="167">
        <v>1</v>
      </c>
      <c r="M18" s="165"/>
      <c r="N18" s="303"/>
      <c r="O18" s="306">
        <f t="shared" si="0"/>
        <v>1</v>
      </c>
      <c r="P18" s="169"/>
      <c r="Q18" s="169"/>
      <c r="R18" s="171"/>
      <c r="S18" s="171"/>
      <c r="T18" s="307"/>
    </row>
    <row r="19" spans="1:20" ht="49.5" x14ac:dyDescent="0.25">
      <c r="A19" s="615"/>
      <c r="B19" s="175" t="s">
        <v>221</v>
      </c>
      <c r="C19" s="174" t="s">
        <v>222</v>
      </c>
      <c r="D19" s="176" t="s">
        <v>99</v>
      </c>
      <c r="E19" s="177" t="s">
        <v>100</v>
      </c>
      <c r="F19" s="177" t="s">
        <v>101</v>
      </c>
      <c r="G19" s="177" t="s">
        <v>70</v>
      </c>
      <c r="H19" s="125" t="s">
        <v>85</v>
      </c>
      <c r="I19" s="187"/>
      <c r="J19" s="167">
        <v>1</v>
      </c>
      <c r="K19" s="165"/>
      <c r="L19" s="167">
        <v>1</v>
      </c>
      <c r="M19" s="165"/>
      <c r="N19" s="303">
        <v>1</v>
      </c>
      <c r="O19" s="306">
        <f t="shared" si="0"/>
        <v>3</v>
      </c>
      <c r="P19" s="169"/>
      <c r="Q19" s="169"/>
      <c r="R19" s="171"/>
      <c r="S19" s="171"/>
      <c r="T19" s="307"/>
    </row>
    <row r="20" spans="1:20" ht="49.5" x14ac:dyDescent="0.25">
      <c r="A20" s="615"/>
      <c r="B20" s="175" t="s">
        <v>223</v>
      </c>
      <c r="C20" s="174" t="s">
        <v>224</v>
      </c>
      <c r="D20" s="176" t="s">
        <v>225</v>
      </c>
      <c r="E20" s="177" t="s">
        <v>226</v>
      </c>
      <c r="F20" s="177" t="s">
        <v>79</v>
      </c>
      <c r="G20" s="177" t="s">
        <v>227</v>
      </c>
      <c r="H20" s="125">
        <v>45291</v>
      </c>
      <c r="I20" s="187"/>
      <c r="J20" s="167"/>
      <c r="K20" s="165"/>
      <c r="L20" s="167"/>
      <c r="M20" s="165"/>
      <c r="N20" s="303">
        <v>1</v>
      </c>
      <c r="O20" s="306">
        <f t="shared" si="0"/>
        <v>1</v>
      </c>
      <c r="P20" s="169"/>
      <c r="Q20" s="169"/>
      <c r="R20" s="171"/>
      <c r="S20" s="171"/>
      <c r="T20" s="307"/>
    </row>
    <row r="21" spans="1:20" ht="49.5" x14ac:dyDescent="0.25">
      <c r="A21" s="615"/>
      <c r="B21" s="175">
        <v>1.1399999999999999</v>
      </c>
      <c r="C21" s="174" t="s">
        <v>228</v>
      </c>
      <c r="D21" s="176" t="s">
        <v>99</v>
      </c>
      <c r="E21" s="177" t="s">
        <v>100</v>
      </c>
      <c r="F21" s="177" t="s">
        <v>79</v>
      </c>
      <c r="G21" s="177" t="s">
        <v>229</v>
      </c>
      <c r="H21" s="125" t="s">
        <v>85</v>
      </c>
      <c r="I21" s="187"/>
      <c r="J21" s="167">
        <v>1</v>
      </c>
      <c r="K21" s="165"/>
      <c r="L21" s="167">
        <v>1</v>
      </c>
      <c r="M21" s="165"/>
      <c r="N21" s="303">
        <v>1</v>
      </c>
      <c r="O21" s="306">
        <f t="shared" si="0"/>
        <v>3</v>
      </c>
      <c r="P21" s="169"/>
      <c r="Q21" s="169"/>
      <c r="R21" s="171"/>
      <c r="S21" s="171"/>
      <c r="T21" s="307"/>
    </row>
    <row r="22" spans="1:20" ht="49.5" x14ac:dyDescent="0.25">
      <c r="A22" s="615" t="s">
        <v>230</v>
      </c>
      <c r="B22" s="175" t="s">
        <v>73</v>
      </c>
      <c r="C22" s="178" t="s">
        <v>231</v>
      </c>
      <c r="D22" s="179" t="s">
        <v>232</v>
      </c>
      <c r="E22" s="177" t="s">
        <v>102</v>
      </c>
      <c r="F22" s="179" t="s">
        <v>84</v>
      </c>
      <c r="G22" s="179" t="s">
        <v>891</v>
      </c>
      <c r="H22" s="126" t="s">
        <v>85</v>
      </c>
      <c r="I22" s="187"/>
      <c r="J22" s="167">
        <v>1</v>
      </c>
      <c r="K22" s="165"/>
      <c r="L22" s="167">
        <v>1</v>
      </c>
      <c r="M22" s="165"/>
      <c r="N22" s="303">
        <v>1</v>
      </c>
      <c r="O22" s="306">
        <f t="shared" si="0"/>
        <v>3</v>
      </c>
      <c r="P22" s="169"/>
      <c r="Q22" s="169"/>
      <c r="R22" s="171"/>
      <c r="S22" s="171"/>
      <c r="T22" s="307"/>
    </row>
    <row r="23" spans="1:20" ht="49.5" x14ac:dyDescent="0.25">
      <c r="A23" s="615"/>
      <c r="B23" s="11" t="s">
        <v>77</v>
      </c>
      <c r="C23" s="190" t="s">
        <v>233</v>
      </c>
      <c r="D23" s="176" t="s">
        <v>234</v>
      </c>
      <c r="E23" s="177" t="s">
        <v>235</v>
      </c>
      <c r="F23" s="177" t="s">
        <v>163</v>
      </c>
      <c r="G23" s="177" t="s">
        <v>192</v>
      </c>
      <c r="H23" s="125" t="s">
        <v>236</v>
      </c>
      <c r="I23" s="188"/>
      <c r="J23" s="172"/>
      <c r="K23" s="173"/>
      <c r="L23" s="167">
        <v>1</v>
      </c>
      <c r="M23" s="165"/>
      <c r="N23" s="303">
        <v>1</v>
      </c>
      <c r="O23" s="306">
        <f t="shared" si="0"/>
        <v>2</v>
      </c>
      <c r="P23" s="168"/>
      <c r="Q23" s="168"/>
      <c r="R23" s="171"/>
      <c r="S23" s="171"/>
      <c r="T23" s="307"/>
    </row>
    <row r="24" spans="1:20" ht="49.5" x14ac:dyDescent="0.25">
      <c r="A24" s="615"/>
      <c r="B24" s="175" t="s">
        <v>237</v>
      </c>
      <c r="C24" s="190" t="s">
        <v>238</v>
      </c>
      <c r="D24" s="179" t="s">
        <v>239</v>
      </c>
      <c r="E24" s="177" t="s">
        <v>102</v>
      </c>
      <c r="F24" s="177" t="s">
        <v>163</v>
      </c>
      <c r="G24" s="177" t="s">
        <v>240</v>
      </c>
      <c r="H24" s="125" t="s">
        <v>150</v>
      </c>
      <c r="I24" s="187"/>
      <c r="J24" s="172">
        <v>1</v>
      </c>
      <c r="K24" s="173"/>
      <c r="L24" s="172">
        <v>1</v>
      </c>
      <c r="M24" s="173"/>
      <c r="N24" s="300">
        <v>1</v>
      </c>
      <c r="O24" s="306">
        <f t="shared" si="0"/>
        <v>3</v>
      </c>
      <c r="P24" s="168"/>
      <c r="Q24" s="168"/>
      <c r="R24" s="171"/>
      <c r="S24" s="171"/>
      <c r="T24" s="307"/>
    </row>
    <row r="25" spans="1:20" ht="49.5" x14ac:dyDescent="0.25">
      <c r="A25" s="615" t="s">
        <v>103</v>
      </c>
      <c r="B25" s="175" t="s">
        <v>127</v>
      </c>
      <c r="C25" s="190" t="s">
        <v>241</v>
      </c>
      <c r="D25" s="177" t="s">
        <v>242</v>
      </c>
      <c r="E25" s="177" t="s">
        <v>243</v>
      </c>
      <c r="F25" s="177" t="s">
        <v>163</v>
      </c>
      <c r="G25" s="177" t="s">
        <v>192</v>
      </c>
      <c r="H25" s="125" t="s">
        <v>236</v>
      </c>
      <c r="I25" s="184"/>
      <c r="J25" s="167"/>
      <c r="K25" s="170"/>
      <c r="L25" s="167">
        <v>1</v>
      </c>
      <c r="M25" s="170"/>
      <c r="N25" s="303">
        <v>1</v>
      </c>
      <c r="O25" s="306">
        <f t="shared" si="0"/>
        <v>2</v>
      </c>
      <c r="P25" s="168"/>
      <c r="Q25" s="168"/>
      <c r="R25" s="171"/>
      <c r="S25" s="171"/>
      <c r="T25" s="307"/>
    </row>
    <row r="26" spans="1:20" ht="49.5" x14ac:dyDescent="0.25">
      <c r="A26" s="615"/>
      <c r="B26" s="175" t="s">
        <v>244</v>
      </c>
      <c r="C26" s="174" t="s">
        <v>245</v>
      </c>
      <c r="D26" s="179" t="s">
        <v>916</v>
      </c>
      <c r="E26" s="177" t="s">
        <v>246</v>
      </c>
      <c r="F26" s="177" t="s">
        <v>163</v>
      </c>
      <c r="G26" s="177" t="s">
        <v>220</v>
      </c>
      <c r="H26" s="125" t="s">
        <v>150</v>
      </c>
      <c r="I26" s="185"/>
      <c r="J26" s="167"/>
      <c r="K26" s="170"/>
      <c r="L26" s="167"/>
      <c r="M26" s="170"/>
      <c r="N26" s="303">
        <v>2</v>
      </c>
      <c r="O26" s="306">
        <f t="shared" si="0"/>
        <v>2</v>
      </c>
      <c r="P26" s="169"/>
      <c r="Q26" s="169"/>
      <c r="R26" s="171"/>
      <c r="S26" s="171"/>
      <c r="T26" s="307"/>
    </row>
    <row r="27" spans="1:20" ht="49.5" x14ac:dyDescent="0.25">
      <c r="A27" s="615"/>
      <c r="B27" s="175" t="s">
        <v>175</v>
      </c>
      <c r="C27" s="174" t="s">
        <v>247</v>
      </c>
      <c r="D27" s="176">
        <v>1</v>
      </c>
      <c r="E27" s="177" t="s">
        <v>248</v>
      </c>
      <c r="F27" s="177" t="s">
        <v>163</v>
      </c>
      <c r="G27" s="177" t="s">
        <v>220</v>
      </c>
      <c r="H27" s="125" t="s">
        <v>249</v>
      </c>
      <c r="I27" s="198"/>
      <c r="J27" s="167"/>
      <c r="K27" s="170"/>
      <c r="L27" s="164">
        <v>0.5</v>
      </c>
      <c r="M27" s="170"/>
      <c r="N27" s="304">
        <v>0.5</v>
      </c>
      <c r="O27" s="308">
        <f t="shared" si="0"/>
        <v>1</v>
      </c>
      <c r="P27" s="169"/>
      <c r="Q27" s="169"/>
      <c r="R27" s="171"/>
      <c r="S27" s="171"/>
      <c r="T27" s="307"/>
    </row>
    <row r="28" spans="1:20" ht="49.5" x14ac:dyDescent="0.25">
      <c r="A28" s="615"/>
      <c r="B28" s="11" t="s">
        <v>180</v>
      </c>
      <c r="C28" s="120" t="s">
        <v>250</v>
      </c>
      <c r="D28" s="180">
        <v>1</v>
      </c>
      <c r="E28" s="118" t="s">
        <v>251</v>
      </c>
      <c r="F28" s="118" t="s">
        <v>163</v>
      </c>
      <c r="G28" s="118" t="s">
        <v>155</v>
      </c>
      <c r="H28" s="125" t="s">
        <v>150</v>
      </c>
      <c r="I28" s="187"/>
      <c r="J28" s="164">
        <v>0.33</v>
      </c>
      <c r="K28" s="186"/>
      <c r="L28" s="164">
        <v>0.33400000000000002</v>
      </c>
      <c r="M28" s="165"/>
      <c r="N28" s="304">
        <v>0.33400000000000002</v>
      </c>
      <c r="O28" s="308">
        <f t="shared" si="0"/>
        <v>0.998</v>
      </c>
      <c r="P28" s="168"/>
      <c r="Q28" s="168"/>
      <c r="R28" s="171"/>
      <c r="S28" s="171"/>
      <c r="T28" s="307"/>
    </row>
    <row r="29" spans="1:20" ht="33" x14ac:dyDescent="0.25">
      <c r="A29" s="615"/>
      <c r="B29" s="175" t="s">
        <v>252</v>
      </c>
      <c r="C29" s="174" t="s">
        <v>253</v>
      </c>
      <c r="D29" s="179" t="s">
        <v>254</v>
      </c>
      <c r="E29" s="177" t="s">
        <v>255</v>
      </c>
      <c r="F29" s="177" t="s">
        <v>163</v>
      </c>
      <c r="G29" s="177" t="s">
        <v>192</v>
      </c>
      <c r="H29" s="125">
        <v>45169</v>
      </c>
      <c r="I29" s="184"/>
      <c r="J29" s="167"/>
      <c r="K29" s="170"/>
      <c r="L29" s="167">
        <v>1</v>
      </c>
      <c r="M29" s="170"/>
      <c r="N29" s="303"/>
      <c r="O29" s="306">
        <f t="shared" si="0"/>
        <v>1</v>
      </c>
      <c r="P29" s="168"/>
      <c r="Q29" s="168"/>
      <c r="R29" s="171"/>
      <c r="S29" s="171"/>
      <c r="T29" s="307"/>
    </row>
    <row r="30" spans="1:20" ht="49.5" x14ac:dyDescent="0.25">
      <c r="A30" s="615"/>
      <c r="B30" s="175" t="s">
        <v>256</v>
      </c>
      <c r="C30" s="191" t="s">
        <v>257</v>
      </c>
      <c r="D30" s="192" t="s">
        <v>258</v>
      </c>
      <c r="E30" s="193" t="s">
        <v>255</v>
      </c>
      <c r="F30" s="193" t="s">
        <v>163</v>
      </c>
      <c r="G30" s="193" t="s">
        <v>259</v>
      </c>
      <c r="H30" s="196" t="s">
        <v>236</v>
      </c>
      <c r="I30" s="185"/>
      <c r="J30" s="167"/>
      <c r="K30" s="170"/>
      <c r="L30" s="167">
        <v>3</v>
      </c>
      <c r="M30" s="170"/>
      <c r="N30" s="303">
        <v>3</v>
      </c>
      <c r="O30" s="306">
        <f t="shared" si="0"/>
        <v>6</v>
      </c>
      <c r="P30" s="169"/>
      <c r="Q30" s="169"/>
      <c r="R30" s="171"/>
      <c r="S30" s="171"/>
      <c r="T30" s="307"/>
    </row>
    <row r="31" spans="1:20" ht="49.5" x14ac:dyDescent="0.25">
      <c r="A31" s="615"/>
      <c r="B31" s="175" t="s">
        <v>260</v>
      </c>
      <c r="C31" s="174" t="s">
        <v>261</v>
      </c>
      <c r="D31" s="179" t="s">
        <v>104</v>
      </c>
      <c r="E31" s="177" t="s">
        <v>105</v>
      </c>
      <c r="F31" s="179" t="s">
        <v>101</v>
      </c>
      <c r="G31" s="179" t="s">
        <v>262</v>
      </c>
      <c r="H31" s="126" t="s">
        <v>85</v>
      </c>
      <c r="I31" s="198"/>
      <c r="J31" s="167">
        <v>1</v>
      </c>
      <c r="K31" s="170"/>
      <c r="L31" s="167">
        <v>1</v>
      </c>
      <c r="M31" s="170"/>
      <c r="N31" s="303">
        <v>1</v>
      </c>
      <c r="O31" s="306">
        <f t="shared" si="0"/>
        <v>3</v>
      </c>
      <c r="P31" s="169"/>
      <c r="Q31" s="169"/>
      <c r="R31" s="171"/>
      <c r="S31" s="171"/>
      <c r="T31" s="307"/>
    </row>
    <row r="32" spans="1:20" ht="49.5" x14ac:dyDescent="0.25">
      <c r="A32" s="615"/>
      <c r="B32" s="175" t="s">
        <v>263</v>
      </c>
      <c r="C32" s="174" t="s">
        <v>106</v>
      </c>
      <c r="D32" s="174" t="s">
        <v>107</v>
      </c>
      <c r="E32" s="177" t="s">
        <v>108</v>
      </c>
      <c r="F32" s="177" t="s">
        <v>101</v>
      </c>
      <c r="G32" s="177" t="s">
        <v>220</v>
      </c>
      <c r="H32" s="125" t="s">
        <v>85</v>
      </c>
      <c r="I32" s="187"/>
      <c r="J32" s="167">
        <v>1</v>
      </c>
      <c r="K32" s="170"/>
      <c r="L32" s="167">
        <v>1</v>
      </c>
      <c r="M32" s="170"/>
      <c r="N32" s="303">
        <v>1</v>
      </c>
      <c r="O32" s="306">
        <f t="shared" si="0"/>
        <v>3</v>
      </c>
      <c r="P32" s="168"/>
      <c r="Q32" s="168"/>
      <c r="R32" s="171"/>
      <c r="S32" s="171"/>
      <c r="T32" s="307"/>
    </row>
    <row r="33" spans="1:20" ht="66" x14ac:dyDescent="0.25">
      <c r="A33" s="615" t="s">
        <v>264</v>
      </c>
      <c r="B33" s="197" t="s">
        <v>87</v>
      </c>
      <c r="C33" s="178" t="s">
        <v>112</v>
      </c>
      <c r="D33" s="178" t="s">
        <v>107</v>
      </c>
      <c r="E33" s="178" t="s">
        <v>108</v>
      </c>
      <c r="F33" s="178" t="s">
        <v>101</v>
      </c>
      <c r="G33" s="179" t="s">
        <v>265</v>
      </c>
      <c r="H33" s="126" t="s">
        <v>85</v>
      </c>
      <c r="I33" s="184"/>
      <c r="J33" s="167">
        <v>1</v>
      </c>
      <c r="K33" s="170"/>
      <c r="L33" s="167">
        <v>1</v>
      </c>
      <c r="M33" s="170"/>
      <c r="N33" s="303">
        <v>1</v>
      </c>
      <c r="O33" s="306">
        <f t="shared" si="0"/>
        <v>3</v>
      </c>
      <c r="P33" s="168"/>
      <c r="Q33" s="168"/>
      <c r="R33" s="171"/>
      <c r="S33" s="171"/>
      <c r="T33" s="307"/>
    </row>
    <row r="34" spans="1:20" ht="99.75" thickBot="1" x14ac:dyDescent="0.3">
      <c r="A34" s="615"/>
      <c r="B34" s="175" t="s">
        <v>92</v>
      </c>
      <c r="C34" s="178" t="s">
        <v>266</v>
      </c>
      <c r="D34" s="177" t="s">
        <v>242</v>
      </c>
      <c r="E34" s="179" t="s">
        <v>267</v>
      </c>
      <c r="F34" s="193" t="s">
        <v>163</v>
      </c>
      <c r="G34" s="179" t="s">
        <v>268</v>
      </c>
      <c r="H34" s="126" t="s">
        <v>269</v>
      </c>
      <c r="I34" s="185"/>
      <c r="J34" s="167"/>
      <c r="K34" s="170"/>
      <c r="L34" s="167">
        <v>1</v>
      </c>
      <c r="M34" s="170"/>
      <c r="N34" s="303">
        <v>1</v>
      </c>
      <c r="O34" s="309">
        <f t="shared" si="0"/>
        <v>2</v>
      </c>
      <c r="P34" s="310"/>
      <c r="Q34" s="310"/>
      <c r="R34" s="311"/>
      <c r="S34" s="311"/>
      <c r="T34" s="312"/>
    </row>
    <row r="35" spans="1:20" x14ac:dyDescent="0.25">
      <c r="A35" t="s">
        <v>918</v>
      </c>
    </row>
  </sheetData>
  <autoFilter ref="A7:T7" xr:uid="{00000000-0001-0000-0500-000000000000}">
    <filterColumn colId="1" showButton="0"/>
  </autoFilter>
  <mergeCells count="16">
    <mergeCell ref="A8:A21"/>
    <mergeCell ref="A22:A24"/>
    <mergeCell ref="A25:A32"/>
    <mergeCell ref="A33:A34"/>
    <mergeCell ref="R5:R7"/>
    <mergeCell ref="S5:S7"/>
    <mergeCell ref="T5:T7"/>
    <mergeCell ref="A6:H6"/>
    <mergeCell ref="B7:C7"/>
    <mergeCell ref="A5:H5"/>
    <mergeCell ref="I5:J6"/>
    <mergeCell ref="K5:L6"/>
    <mergeCell ref="M5:N6"/>
    <mergeCell ref="P5:P7"/>
    <mergeCell ref="O5:O7"/>
    <mergeCell ref="Q5:Q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6"/>
  <sheetViews>
    <sheetView zoomScale="80" zoomScaleNormal="80" workbookViewId="0">
      <selection sqref="A1:T1"/>
    </sheetView>
  </sheetViews>
  <sheetFormatPr baseColWidth="10" defaultColWidth="11.42578125" defaultRowHeight="74.25" customHeight="1" x14ac:dyDescent="0.25"/>
  <cols>
    <col min="1" max="1" width="29.7109375" customWidth="1"/>
    <col min="2" max="2" width="7.28515625" customWidth="1"/>
    <col min="3" max="3" width="53.85546875" customWidth="1"/>
    <col min="4" max="4" width="10.28515625" customWidth="1"/>
    <col min="5" max="5" width="38.42578125" customWidth="1"/>
    <col min="6" max="6" width="34.85546875" customWidth="1"/>
    <col min="7" max="7" width="25.42578125" customWidth="1"/>
    <col min="8" max="8" width="22.42578125" customWidth="1"/>
    <col min="9" max="9" width="10.28515625" bestFit="1" customWidth="1"/>
    <col min="10" max="10" width="9.85546875" bestFit="1" customWidth="1"/>
    <col min="11" max="11" width="10.28515625" bestFit="1" customWidth="1"/>
    <col min="12" max="12" width="9.85546875" bestFit="1" customWidth="1"/>
    <col min="13" max="13" width="15" customWidth="1"/>
    <col min="14" max="14" width="16.85546875" customWidth="1"/>
    <col min="15" max="15" width="10.42578125" customWidth="1"/>
    <col min="16" max="16" width="30.28515625" customWidth="1"/>
    <col min="17" max="17" width="30.42578125" customWidth="1"/>
    <col min="18" max="20" width="29" customWidth="1"/>
  </cols>
  <sheetData>
    <row r="1" spans="1:20" ht="74.25" customHeight="1" thickBot="1" x14ac:dyDescent="0.3">
      <c r="A1" s="495"/>
      <c r="B1" s="495"/>
      <c r="C1" s="495"/>
      <c r="D1" s="495"/>
      <c r="E1" s="495"/>
      <c r="F1" s="495"/>
      <c r="G1" s="495"/>
      <c r="H1" s="495"/>
      <c r="I1" s="495"/>
      <c r="J1" s="495"/>
      <c r="K1" s="495"/>
      <c r="L1" s="495"/>
      <c r="M1" s="495"/>
      <c r="N1" s="495"/>
      <c r="O1" s="495"/>
      <c r="P1" s="495"/>
      <c r="Q1" s="495"/>
      <c r="R1" s="495"/>
      <c r="S1" s="495"/>
      <c r="T1" s="495"/>
    </row>
    <row r="2" spans="1:20" ht="24" customHeight="1" x14ac:dyDescent="0.25">
      <c r="A2" s="610" t="s">
        <v>109</v>
      </c>
      <c r="B2" s="610"/>
      <c r="C2" s="610"/>
      <c r="D2" s="610"/>
      <c r="E2" s="610"/>
      <c r="F2" s="610"/>
      <c r="G2" s="610"/>
      <c r="H2" s="611"/>
      <c r="I2" s="618" t="s">
        <v>39</v>
      </c>
      <c r="J2" s="619"/>
      <c r="K2" s="619" t="s">
        <v>4</v>
      </c>
      <c r="L2" s="619"/>
      <c r="M2" s="619" t="s">
        <v>5</v>
      </c>
      <c r="N2" s="620"/>
      <c r="O2" s="621" t="s">
        <v>110</v>
      </c>
      <c r="P2" s="579" t="s">
        <v>316</v>
      </c>
      <c r="Q2" s="579" t="s">
        <v>317</v>
      </c>
      <c r="R2" s="623" t="s">
        <v>321</v>
      </c>
      <c r="S2" s="623" t="s">
        <v>319</v>
      </c>
      <c r="T2" s="625" t="s">
        <v>322</v>
      </c>
    </row>
    <row r="3" spans="1:20" ht="26.25" thickBot="1" x14ac:dyDescent="0.3">
      <c r="A3" s="147"/>
      <c r="B3" s="617" t="s">
        <v>10</v>
      </c>
      <c r="C3" s="617"/>
      <c r="D3" s="32" t="s">
        <v>11</v>
      </c>
      <c r="E3" s="32" t="s">
        <v>98</v>
      </c>
      <c r="F3" s="32" t="s">
        <v>12</v>
      </c>
      <c r="G3" s="147" t="s">
        <v>13</v>
      </c>
      <c r="H3" s="331" t="s">
        <v>14</v>
      </c>
      <c r="I3" s="336" t="s">
        <v>15</v>
      </c>
      <c r="J3" s="337" t="s">
        <v>16</v>
      </c>
      <c r="K3" s="337" t="s">
        <v>15</v>
      </c>
      <c r="L3" s="337" t="s">
        <v>16</v>
      </c>
      <c r="M3" s="337" t="s">
        <v>15</v>
      </c>
      <c r="N3" s="338" t="s">
        <v>16</v>
      </c>
      <c r="O3" s="622"/>
      <c r="P3" s="581"/>
      <c r="Q3" s="581"/>
      <c r="R3" s="624"/>
      <c r="S3" s="624"/>
      <c r="T3" s="626"/>
    </row>
    <row r="4" spans="1:20" ht="38.25" x14ac:dyDescent="0.25">
      <c r="A4" s="615" t="s">
        <v>270</v>
      </c>
      <c r="B4" s="146" t="s">
        <v>61</v>
      </c>
      <c r="C4" s="109" t="s">
        <v>271</v>
      </c>
      <c r="D4" s="33">
        <v>1</v>
      </c>
      <c r="E4" s="34" t="s">
        <v>272</v>
      </c>
      <c r="F4" s="6" t="s">
        <v>311</v>
      </c>
      <c r="G4" s="6" t="s">
        <v>308</v>
      </c>
      <c r="H4" s="200" t="s">
        <v>273</v>
      </c>
      <c r="I4" s="201"/>
      <c r="J4" s="202"/>
      <c r="K4" s="203"/>
      <c r="L4" s="204">
        <v>1</v>
      </c>
      <c r="M4" s="203"/>
      <c r="N4" s="332"/>
      <c r="O4" s="339">
        <f>I4+K4+M4</f>
        <v>0</v>
      </c>
      <c r="P4" s="340">
        <f>J4+L4+N4</f>
        <v>1</v>
      </c>
      <c r="Q4" s="341"/>
      <c r="R4" s="342"/>
      <c r="S4" s="343"/>
      <c r="T4" s="344"/>
    </row>
    <row r="5" spans="1:20" ht="51" x14ac:dyDescent="0.25">
      <c r="A5" s="615"/>
      <c r="B5" s="146" t="s">
        <v>66</v>
      </c>
      <c r="C5" s="110" t="s">
        <v>274</v>
      </c>
      <c r="D5" s="35">
        <v>1</v>
      </c>
      <c r="E5" s="34" t="s">
        <v>275</v>
      </c>
      <c r="F5" s="6" t="s">
        <v>310</v>
      </c>
      <c r="G5" s="6" t="s">
        <v>308</v>
      </c>
      <c r="H5" s="208" t="s">
        <v>273</v>
      </c>
      <c r="I5" s="209"/>
      <c r="J5" s="164"/>
      <c r="K5" s="165"/>
      <c r="L5" s="164">
        <v>0.5</v>
      </c>
      <c r="M5" s="165"/>
      <c r="N5" s="333">
        <v>0.5</v>
      </c>
      <c r="O5" s="345">
        <f t="shared" ref="O5:P13" si="0">I5+K5+M5</f>
        <v>0</v>
      </c>
      <c r="P5" s="205">
        <f t="shared" si="0"/>
        <v>1</v>
      </c>
      <c r="Q5" s="330"/>
      <c r="R5" s="206"/>
      <c r="S5" s="207"/>
      <c r="T5" s="346"/>
    </row>
    <row r="6" spans="1:20" ht="51" x14ac:dyDescent="0.25">
      <c r="A6" s="108" t="s">
        <v>276</v>
      </c>
      <c r="B6" s="175" t="s">
        <v>73</v>
      </c>
      <c r="C6" s="109" t="s">
        <v>277</v>
      </c>
      <c r="D6" s="6">
        <v>3</v>
      </c>
      <c r="E6" s="34" t="s">
        <v>278</v>
      </c>
      <c r="F6" s="6" t="s">
        <v>309</v>
      </c>
      <c r="G6" s="6" t="s">
        <v>279</v>
      </c>
      <c r="H6" s="210" t="s">
        <v>280</v>
      </c>
      <c r="I6" s="211">
        <v>1</v>
      </c>
      <c r="J6" s="167">
        <v>1</v>
      </c>
      <c r="K6" s="170"/>
      <c r="L6" s="167">
        <v>1</v>
      </c>
      <c r="M6" s="170"/>
      <c r="N6" s="334">
        <v>1</v>
      </c>
      <c r="O6" s="345">
        <f t="shared" si="0"/>
        <v>1</v>
      </c>
      <c r="P6" s="205">
        <f t="shared" si="0"/>
        <v>3</v>
      </c>
      <c r="Q6" s="330"/>
      <c r="R6" s="206"/>
      <c r="S6" s="207"/>
      <c r="T6" s="346"/>
    </row>
    <row r="7" spans="1:20" ht="38.25" x14ac:dyDescent="0.25">
      <c r="A7" s="194" t="s">
        <v>281</v>
      </c>
      <c r="B7" s="11">
        <v>3.1</v>
      </c>
      <c r="C7" s="109" t="s">
        <v>282</v>
      </c>
      <c r="D7" s="6">
        <v>1</v>
      </c>
      <c r="E7" s="34" t="s">
        <v>283</v>
      </c>
      <c r="F7" s="6" t="s">
        <v>311</v>
      </c>
      <c r="G7" s="10" t="s">
        <v>308</v>
      </c>
      <c r="H7" s="210" t="s">
        <v>284</v>
      </c>
      <c r="I7" s="212"/>
      <c r="J7" s="167"/>
      <c r="K7" s="170"/>
      <c r="L7" s="167"/>
      <c r="M7" s="170"/>
      <c r="N7" s="334">
        <v>1</v>
      </c>
      <c r="O7" s="345">
        <f t="shared" si="0"/>
        <v>0</v>
      </c>
      <c r="P7" s="205">
        <f t="shared" si="0"/>
        <v>1</v>
      </c>
      <c r="Q7" s="330"/>
      <c r="R7" s="206"/>
      <c r="S7" s="207"/>
      <c r="T7" s="346"/>
    </row>
    <row r="8" spans="1:20" ht="51.75" customHeight="1" x14ac:dyDescent="0.25">
      <c r="A8" s="615" t="s">
        <v>285</v>
      </c>
      <c r="B8" s="11" t="s">
        <v>87</v>
      </c>
      <c r="C8" s="111" t="s">
        <v>286</v>
      </c>
      <c r="D8" s="10">
        <v>2</v>
      </c>
      <c r="E8" s="36" t="s">
        <v>287</v>
      </c>
      <c r="F8" s="10" t="s">
        <v>84</v>
      </c>
      <c r="G8" s="10" t="s">
        <v>312</v>
      </c>
      <c r="H8" s="210" t="s">
        <v>284</v>
      </c>
      <c r="I8" s="211"/>
      <c r="J8" s="167"/>
      <c r="K8" s="170"/>
      <c r="L8" s="167">
        <v>1</v>
      </c>
      <c r="M8" s="170"/>
      <c r="N8" s="334">
        <v>1</v>
      </c>
      <c r="O8" s="345">
        <f t="shared" si="0"/>
        <v>0</v>
      </c>
      <c r="P8" s="205">
        <f t="shared" si="0"/>
        <v>2</v>
      </c>
      <c r="Q8" s="330"/>
      <c r="R8" s="206"/>
      <c r="S8" s="207"/>
      <c r="T8" s="346"/>
    </row>
    <row r="9" spans="1:20" ht="90.75" customHeight="1" x14ac:dyDescent="0.25">
      <c r="A9" s="615"/>
      <c r="B9" s="11" t="s">
        <v>92</v>
      </c>
      <c r="C9" s="111" t="s">
        <v>288</v>
      </c>
      <c r="D9" s="37">
        <v>2</v>
      </c>
      <c r="E9" s="36" t="s">
        <v>289</v>
      </c>
      <c r="F9" s="10" t="s">
        <v>885</v>
      </c>
      <c r="G9" s="10" t="s">
        <v>290</v>
      </c>
      <c r="H9" s="210" t="s">
        <v>284</v>
      </c>
      <c r="I9" s="211"/>
      <c r="J9" s="167"/>
      <c r="K9" s="170"/>
      <c r="L9" s="167">
        <v>1</v>
      </c>
      <c r="M9" s="170"/>
      <c r="N9" s="334">
        <v>1</v>
      </c>
      <c r="O9" s="345">
        <f t="shared" si="0"/>
        <v>0</v>
      </c>
      <c r="P9" s="205">
        <f t="shared" si="0"/>
        <v>2</v>
      </c>
      <c r="Q9" s="330"/>
      <c r="R9" s="206"/>
      <c r="S9" s="207"/>
      <c r="T9" s="346"/>
    </row>
    <row r="10" spans="1:20" ht="38.25" x14ac:dyDescent="0.25">
      <c r="A10" s="615"/>
      <c r="B10" s="11" t="s">
        <v>291</v>
      </c>
      <c r="C10" s="111" t="s">
        <v>292</v>
      </c>
      <c r="D10" s="14">
        <v>1</v>
      </c>
      <c r="E10" s="36" t="s">
        <v>293</v>
      </c>
      <c r="F10" s="10" t="s">
        <v>154</v>
      </c>
      <c r="G10" s="10" t="s">
        <v>313</v>
      </c>
      <c r="H10" s="213" t="s">
        <v>284</v>
      </c>
      <c r="I10" s="211"/>
      <c r="J10" s="167"/>
      <c r="K10" s="170"/>
      <c r="L10" s="164">
        <v>0.5</v>
      </c>
      <c r="M10" s="170"/>
      <c r="N10" s="333">
        <v>0.5</v>
      </c>
      <c r="O10" s="345">
        <f t="shared" si="0"/>
        <v>0</v>
      </c>
      <c r="P10" s="203">
        <f t="shared" si="0"/>
        <v>1</v>
      </c>
      <c r="Q10" s="206"/>
      <c r="R10" s="206"/>
      <c r="S10" s="207"/>
      <c r="T10" s="346"/>
    </row>
    <row r="11" spans="1:20" ht="76.5" x14ac:dyDescent="0.25">
      <c r="A11" s="122" t="s">
        <v>294</v>
      </c>
      <c r="B11" s="11" t="s">
        <v>94</v>
      </c>
      <c r="C11" s="111" t="s">
        <v>295</v>
      </c>
      <c r="D11" s="14">
        <v>1</v>
      </c>
      <c r="E11" s="36" t="s">
        <v>296</v>
      </c>
      <c r="F11" s="10" t="s">
        <v>154</v>
      </c>
      <c r="G11" s="10" t="s">
        <v>313</v>
      </c>
      <c r="H11" s="213" t="s">
        <v>284</v>
      </c>
      <c r="I11" s="211"/>
      <c r="J11" s="167"/>
      <c r="K11" s="170"/>
      <c r="L11" s="164">
        <v>0.5</v>
      </c>
      <c r="M11" s="170"/>
      <c r="N11" s="333">
        <v>0.5</v>
      </c>
      <c r="O11" s="345">
        <f t="shared" si="0"/>
        <v>0</v>
      </c>
      <c r="P11" s="203">
        <f t="shared" si="0"/>
        <v>1</v>
      </c>
      <c r="Q11" s="206"/>
      <c r="R11" s="206"/>
      <c r="S11" s="207"/>
      <c r="T11" s="346"/>
    </row>
    <row r="12" spans="1:20" ht="38.25" x14ac:dyDescent="0.25">
      <c r="A12" s="616" t="s">
        <v>297</v>
      </c>
      <c r="B12" s="11" t="s">
        <v>298</v>
      </c>
      <c r="C12" s="111" t="s">
        <v>299</v>
      </c>
      <c r="D12" s="14">
        <v>1</v>
      </c>
      <c r="E12" s="36" t="s">
        <v>300</v>
      </c>
      <c r="F12" s="10" t="s">
        <v>314</v>
      </c>
      <c r="G12" s="10" t="s">
        <v>301</v>
      </c>
      <c r="H12" s="213" t="s">
        <v>284</v>
      </c>
      <c r="I12" s="211"/>
      <c r="J12" s="167"/>
      <c r="K12" s="170"/>
      <c r="L12" s="167"/>
      <c r="M12" s="170"/>
      <c r="N12" s="333">
        <v>1</v>
      </c>
      <c r="O12" s="345">
        <f t="shared" si="0"/>
        <v>0</v>
      </c>
      <c r="P12" s="203">
        <f t="shared" si="0"/>
        <v>1</v>
      </c>
      <c r="Q12" s="206"/>
      <c r="R12" s="206"/>
      <c r="S12" s="207"/>
      <c r="T12" s="346"/>
    </row>
    <row r="13" spans="1:20" ht="64.5" thickBot="1" x14ac:dyDescent="0.3">
      <c r="A13" s="616"/>
      <c r="B13" s="11" t="s">
        <v>302</v>
      </c>
      <c r="C13" s="111" t="s">
        <v>303</v>
      </c>
      <c r="D13" s="14">
        <v>1</v>
      </c>
      <c r="E13" s="36" t="s">
        <v>304</v>
      </c>
      <c r="F13" s="10" t="s">
        <v>314</v>
      </c>
      <c r="G13" s="10" t="s">
        <v>301</v>
      </c>
      <c r="H13" s="213" t="s">
        <v>284</v>
      </c>
      <c r="I13" s="214"/>
      <c r="J13" s="215"/>
      <c r="K13" s="216"/>
      <c r="L13" s="217">
        <v>0.5</v>
      </c>
      <c r="M13" s="216"/>
      <c r="N13" s="335">
        <v>0.5</v>
      </c>
      <c r="O13" s="347">
        <f t="shared" si="0"/>
        <v>0</v>
      </c>
      <c r="P13" s="348">
        <f t="shared" si="0"/>
        <v>1</v>
      </c>
      <c r="Q13" s="349"/>
      <c r="R13" s="349"/>
      <c r="S13" s="350"/>
      <c r="T13" s="351"/>
    </row>
    <row r="14" spans="1:20" ht="15" x14ac:dyDescent="0.25">
      <c r="A14" s="38" t="s">
        <v>894</v>
      </c>
      <c r="C14" s="39"/>
      <c r="P14" s="40"/>
      <c r="Q14" s="40"/>
    </row>
    <row r="15" spans="1:20" ht="15.75" customHeight="1" x14ac:dyDescent="0.25">
      <c r="C15" s="39"/>
    </row>
    <row r="16" spans="1:20" ht="74.25" customHeight="1" x14ac:dyDescent="0.25">
      <c r="C16" s="39"/>
    </row>
  </sheetData>
  <mergeCells count="15">
    <mergeCell ref="A4:A5"/>
    <mergeCell ref="A8:A10"/>
    <mergeCell ref="A12:A13"/>
    <mergeCell ref="B3:C3"/>
    <mergeCell ref="A1:T1"/>
    <mergeCell ref="A2:H2"/>
    <mergeCell ref="I2:J2"/>
    <mergeCell ref="K2:L2"/>
    <mergeCell ref="M2:N2"/>
    <mergeCell ref="O2:O3"/>
    <mergeCell ref="P2:P3"/>
    <mergeCell ref="R2:R3"/>
    <mergeCell ref="S2:S3"/>
    <mergeCell ref="T2:T3"/>
    <mergeCell ref="Q2:Q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E3BAE-B80E-45DC-8450-3943D9A1E745}">
  <sheetPr>
    <tabColor rgb="FF00B050"/>
  </sheetPr>
  <dimension ref="A1:AQ79"/>
  <sheetViews>
    <sheetView zoomScale="90" zoomScaleNormal="90" workbookViewId="0">
      <selection activeCell="M2" sqref="M2"/>
    </sheetView>
  </sheetViews>
  <sheetFormatPr baseColWidth="10" defaultRowHeight="16.5" x14ac:dyDescent="0.3"/>
  <cols>
    <col min="1" max="1" width="5" style="371" bestFit="1" customWidth="1"/>
    <col min="2" max="2" width="7.85546875" style="371" customWidth="1"/>
    <col min="3" max="3" width="18.42578125" style="371" customWidth="1"/>
    <col min="4" max="4" width="27.85546875" style="371" customWidth="1"/>
    <col min="5" max="5" width="31.7109375" style="371" customWidth="1"/>
    <col min="6" max="6" width="46.5703125" style="4" customWidth="1"/>
    <col min="7" max="7" width="16.85546875" style="372" customWidth="1"/>
    <col min="8" max="8" width="16.42578125" style="4" customWidth="1"/>
    <col min="9" max="9" width="12.7109375" style="4" customWidth="1"/>
    <col min="10" max="10" width="6.140625" style="4" customWidth="1"/>
    <col min="11" max="11" width="13.5703125" style="4" customWidth="1"/>
    <col min="12" max="12" width="7" style="4" customWidth="1"/>
    <col min="13" max="13" width="12.5703125" style="4" customWidth="1"/>
    <col min="14" max="14" width="3.7109375" style="4" customWidth="1"/>
    <col min="15" max="15" width="45.5703125" style="4" customWidth="1"/>
    <col min="16" max="16" width="7.140625" style="4" bestFit="1" customWidth="1"/>
    <col min="17" max="17" width="7.28515625" style="4" customWidth="1"/>
    <col min="18" max="18" width="6.85546875" style="4" customWidth="1"/>
    <col min="19" max="19" width="5" style="4" customWidth="1"/>
    <col min="20" max="20" width="7.28515625" style="4" customWidth="1"/>
    <col min="21" max="21" width="7.140625" style="4" customWidth="1"/>
    <col min="22" max="22" width="6.7109375" style="4" customWidth="1"/>
    <col min="23" max="23" width="6.28515625" style="4" customWidth="1"/>
    <col min="24" max="24" width="10.140625" style="4" customWidth="1"/>
    <col min="25" max="25" width="7" style="4" customWidth="1"/>
    <col min="26" max="26" width="10.42578125" style="4" customWidth="1"/>
    <col min="27" max="27" width="7.140625" style="4" customWidth="1"/>
    <col min="28" max="28" width="9" style="4" customWidth="1"/>
    <col min="29" max="29" width="7.28515625" style="4" customWidth="1"/>
    <col min="30" max="30" width="43.85546875" style="4" customWidth="1"/>
    <col min="31" max="31" width="30.5703125" style="4" customWidth="1"/>
    <col min="32" max="32" width="19.28515625" style="4" customWidth="1"/>
    <col min="33" max="33" width="22.85546875" style="4" customWidth="1"/>
    <col min="34" max="34" width="38.42578125" style="4" customWidth="1"/>
    <col min="35" max="35" width="36.7109375" style="4" customWidth="1"/>
    <col min="36" max="42" width="11.42578125" style="4"/>
    <col min="43" max="43" width="25.7109375" style="4" customWidth="1"/>
    <col min="44" max="16384" width="11.42578125" style="4"/>
  </cols>
  <sheetData>
    <row r="1" spans="1:43" ht="46.5" customHeight="1" x14ac:dyDescent="0.3"/>
    <row r="2" spans="1:43" ht="39" customHeight="1" x14ac:dyDescent="0.3">
      <c r="C2" s="485"/>
    </row>
    <row r="3" spans="1:43" ht="39" customHeight="1" x14ac:dyDescent="0.3">
      <c r="C3" s="486" t="s">
        <v>895</v>
      </c>
      <c r="E3" s="381" t="s">
        <v>896</v>
      </c>
    </row>
    <row r="4" spans="1:43" x14ac:dyDescent="0.3">
      <c r="A4" s="700" t="s">
        <v>897</v>
      </c>
      <c r="B4" s="701"/>
      <c r="C4" s="701"/>
      <c r="D4" s="701"/>
      <c r="E4" s="701"/>
      <c r="F4" s="701" t="s">
        <v>898</v>
      </c>
      <c r="G4" s="701"/>
      <c r="H4" s="701"/>
      <c r="I4" s="701"/>
      <c r="J4" s="701"/>
      <c r="K4" s="701"/>
      <c r="L4" s="701"/>
      <c r="M4" s="701"/>
      <c r="N4" s="701"/>
      <c r="O4" s="702" t="s">
        <v>899</v>
      </c>
      <c r="P4" s="703"/>
      <c r="Q4" s="703"/>
      <c r="R4" s="703"/>
      <c r="S4" s="703"/>
      <c r="T4" s="703"/>
      <c r="U4" s="703"/>
      <c r="V4" s="703"/>
      <c r="W4" s="703"/>
      <c r="X4" s="703"/>
      <c r="Y4" s="703"/>
      <c r="Z4" s="703"/>
      <c r="AA4" s="703"/>
      <c r="AB4" s="703"/>
      <c r="AC4" s="703"/>
      <c r="AD4" s="704"/>
      <c r="AE4" s="704"/>
      <c r="AF4" s="704"/>
      <c r="AG4" s="704"/>
      <c r="AH4" s="704"/>
      <c r="AI4" s="704"/>
    </row>
    <row r="5" spans="1:43" ht="30.75" customHeight="1" x14ac:dyDescent="0.3">
      <c r="A5" s="691" t="s">
        <v>332</v>
      </c>
      <c r="B5" s="692"/>
      <c r="C5" s="693"/>
      <c r="D5" s="694" t="s">
        <v>333</v>
      </c>
      <c r="E5" s="695"/>
      <c r="F5" s="695"/>
      <c r="G5" s="695"/>
      <c r="H5" s="695"/>
      <c r="I5" s="695"/>
      <c r="J5" s="695"/>
      <c r="K5" s="695"/>
      <c r="L5" s="695"/>
      <c r="M5" s="695"/>
      <c r="N5" s="696"/>
      <c r="O5" s="127"/>
      <c r="P5" s="127"/>
      <c r="Q5" s="127"/>
      <c r="R5" s="127"/>
      <c r="S5" s="127"/>
      <c r="T5" s="127"/>
      <c r="U5" s="127"/>
      <c r="V5" s="127"/>
      <c r="W5" s="127"/>
      <c r="X5" s="127"/>
      <c r="Y5" s="127"/>
      <c r="Z5" s="127"/>
      <c r="AA5" s="127"/>
      <c r="AB5" s="127"/>
      <c r="AC5" s="127"/>
      <c r="AD5" s="127"/>
      <c r="AE5" s="127"/>
      <c r="AF5" s="127"/>
      <c r="AG5" s="127"/>
      <c r="AH5" s="127"/>
      <c r="AI5" s="127"/>
    </row>
    <row r="6" spans="1:43" ht="32.25" customHeight="1" x14ac:dyDescent="0.3">
      <c r="A6" s="691" t="s">
        <v>334</v>
      </c>
      <c r="B6" s="692"/>
      <c r="C6" s="693"/>
      <c r="D6" s="694" t="s">
        <v>335</v>
      </c>
      <c r="E6" s="695"/>
      <c r="F6" s="695"/>
      <c r="G6" s="695"/>
      <c r="H6" s="695"/>
      <c r="I6" s="695"/>
      <c r="J6" s="695"/>
      <c r="K6" s="695"/>
      <c r="L6" s="695"/>
      <c r="M6" s="695"/>
      <c r="N6" s="696"/>
      <c r="O6" s="127"/>
      <c r="P6" s="127"/>
      <c r="Q6" s="127"/>
      <c r="R6" s="127"/>
      <c r="S6" s="127"/>
      <c r="T6" s="127"/>
      <c r="U6" s="127"/>
      <c r="V6" s="127"/>
      <c r="W6" s="127"/>
      <c r="X6" s="127"/>
      <c r="Y6" s="127"/>
      <c r="Z6" s="127"/>
      <c r="AA6" s="127"/>
      <c r="AB6" s="127"/>
      <c r="AC6" s="127"/>
      <c r="AD6" s="127"/>
      <c r="AE6" s="127"/>
      <c r="AF6" s="127"/>
      <c r="AG6" s="127"/>
      <c r="AH6" s="127"/>
      <c r="AI6" s="127"/>
    </row>
    <row r="7" spans="1:43" ht="32.25" customHeight="1" x14ac:dyDescent="0.3">
      <c r="A7" s="697" t="s">
        <v>336</v>
      </c>
      <c r="B7" s="698"/>
      <c r="C7" s="698"/>
      <c r="D7" s="698"/>
      <c r="E7" s="698"/>
      <c r="F7" s="698"/>
      <c r="G7" s="698"/>
      <c r="H7" s="698"/>
      <c r="I7" s="697" t="s">
        <v>337</v>
      </c>
      <c r="J7" s="698"/>
      <c r="K7" s="698"/>
      <c r="L7" s="698"/>
      <c r="M7" s="698"/>
      <c r="N7" s="681" t="s">
        <v>338</v>
      </c>
      <c r="O7" s="684"/>
      <c r="P7" s="684"/>
      <c r="Q7" s="684"/>
      <c r="R7" s="684"/>
      <c r="S7" s="684"/>
      <c r="T7" s="684"/>
      <c r="U7" s="684"/>
      <c r="V7" s="684"/>
      <c r="W7" s="699"/>
      <c r="X7" s="681" t="s">
        <v>339</v>
      </c>
      <c r="Y7" s="684"/>
      <c r="Z7" s="684"/>
      <c r="AA7" s="684"/>
      <c r="AB7" s="684"/>
      <c r="AC7" s="684"/>
      <c r="AD7" s="684" t="s">
        <v>340</v>
      </c>
      <c r="AE7" s="684"/>
      <c r="AF7" s="684"/>
      <c r="AG7" s="684"/>
      <c r="AH7" s="684"/>
      <c r="AI7" s="684"/>
    </row>
    <row r="8" spans="1:43" ht="16.5" customHeight="1" x14ac:dyDescent="0.3">
      <c r="A8" s="685" t="s">
        <v>341</v>
      </c>
      <c r="B8" s="377"/>
      <c r="C8" s="687" t="s">
        <v>342</v>
      </c>
      <c r="D8" s="683" t="s">
        <v>343</v>
      </c>
      <c r="E8" s="683" t="s">
        <v>344</v>
      </c>
      <c r="F8" s="688" t="s">
        <v>345</v>
      </c>
      <c r="G8" s="689" t="s">
        <v>346</v>
      </c>
      <c r="H8" s="683" t="s">
        <v>347</v>
      </c>
      <c r="I8" s="690" t="s">
        <v>348</v>
      </c>
      <c r="J8" s="682" t="s">
        <v>349</v>
      </c>
      <c r="K8" s="680" t="s">
        <v>350</v>
      </c>
      <c r="L8" s="682" t="s">
        <v>349</v>
      </c>
      <c r="M8" s="683" t="s">
        <v>351</v>
      </c>
      <c r="N8" s="670" t="s">
        <v>352</v>
      </c>
      <c r="O8" s="667" t="s">
        <v>353</v>
      </c>
      <c r="P8" s="667" t="s">
        <v>354</v>
      </c>
      <c r="Q8" s="667"/>
      <c r="R8" s="672" t="s">
        <v>355</v>
      </c>
      <c r="S8" s="673"/>
      <c r="T8" s="673"/>
      <c r="U8" s="673"/>
      <c r="V8" s="673"/>
      <c r="W8" s="674"/>
      <c r="X8" s="675" t="s">
        <v>356</v>
      </c>
      <c r="Y8" s="677" t="s">
        <v>349</v>
      </c>
      <c r="Z8" s="675" t="s">
        <v>357</v>
      </c>
      <c r="AA8" s="677" t="s">
        <v>349</v>
      </c>
      <c r="AB8" s="679" t="s">
        <v>358</v>
      </c>
      <c r="AC8" s="670" t="s">
        <v>359</v>
      </c>
      <c r="AD8" s="667" t="s">
        <v>340</v>
      </c>
      <c r="AE8" s="667" t="s">
        <v>12</v>
      </c>
      <c r="AF8" s="667" t="s">
        <v>360</v>
      </c>
      <c r="AG8" s="667" t="s">
        <v>361</v>
      </c>
      <c r="AH8" s="667" t="s">
        <v>362</v>
      </c>
      <c r="AI8" s="667" t="s">
        <v>363</v>
      </c>
    </row>
    <row r="9" spans="1:43" s="382" customFormat="1" ht="63" customHeight="1" x14ac:dyDescent="0.25">
      <c r="A9" s="686"/>
      <c r="B9" s="378" t="s">
        <v>364</v>
      </c>
      <c r="C9" s="687"/>
      <c r="D9" s="667"/>
      <c r="E9" s="667"/>
      <c r="F9" s="687"/>
      <c r="G9" s="683"/>
      <c r="H9" s="667"/>
      <c r="I9" s="683"/>
      <c r="J9" s="681"/>
      <c r="K9" s="681"/>
      <c r="L9" s="681"/>
      <c r="M9" s="667"/>
      <c r="N9" s="671"/>
      <c r="O9" s="667"/>
      <c r="P9" s="379" t="s">
        <v>365</v>
      </c>
      <c r="Q9" s="379" t="s">
        <v>342</v>
      </c>
      <c r="R9" s="380" t="s">
        <v>366</v>
      </c>
      <c r="S9" s="380" t="s">
        <v>367</v>
      </c>
      <c r="T9" s="380" t="s">
        <v>368</v>
      </c>
      <c r="U9" s="380" t="s">
        <v>369</v>
      </c>
      <c r="V9" s="380" t="s">
        <v>370</v>
      </c>
      <c r="W9" s="380" t="s">
        <v>371</v>
      </c>
      <c r="X9" s="676"/>
      <c r="Y9" s="678"/>
      <c r="Z9" s="676"/>
      <c r="AA9" s="678"/>
      <c r="AB9" s="679"/>
      <c r="AC9" s="671"/>
      <c r="AD9" s="667"/>
      <c r="AE9" s="667"/>
      <c r="AF9" s="667"/>
      <c r="AG9" s="667"/>
      <c r="AH9" s="667"/>
      <c r="AI9" s="667"/>
      <c r="AJ9" s="381"/>
      <c r="AK9" s="381"/>
      <c r="AL9" s="381"/>
      <c r="AM9" s="381"/>
      <c r="AN9" s="381"/>
      <c r="AO9" s="381"/>
      <c r="AP9" s="381"/>
      <c r="AQ9" s="381"/>
    </row>
    <row r="10" spans="1:43" s="402" customFormat="1" ht="132.75" customHeight="1" x14ac:dyDescent="0.25">
      <c r="A10" s="383">
        <v>1</v>
      </c>
      <c r="B10" s="383" t="s">
        <v>372</v>
      </c>
      <c r="C10" s="384" t="s">
        <v>373</v>
      </c>
      <c r="D10" s="384" t="s">
        <v>374</v>
      </c>
      <c r="E10" s="384" t="s">
        <v>375</v>
      </c>
      <c r="F10" s="384" t="s">
        <v>376</v>
      </c>
      <c r="G10" s="385" t="s">
        <v>377</v>
      </c>
      <c r="H10" s="386">
        <v>1</v>
      </c>
      <c r="I10" s="387" t="s">
        <v>378</v>
      </c>
      <c r="J10" s="388">
        <f>IF(I10="MUY BAJA",20%,IF(I10="BAJA",40%,IF(I10="MEDIA",60%,IF(I10="ALTA",80%,IF(I10="MUY ALTA",100%,IF(I10="",""))))))</f>
        <v>0.2</v>
      </c>
      <c r="K10" s="389" t="s">
        <v>379</v>
      </c>
      <c r="L10" s="388">
        <f>IF(K10="LEVE",20%,IF(K10="MENOR",40%,IF(K10="MODERADO",60%,IF(K10="MAYOR",80%,IF(K10="CATASTRÓFICO",100%,IF(I10="",""))))))</f>
        <v>1</v>
      </c>
      <c r="M10" s="390" t="s">
        <v>380</v>
      </c>
      <c r="N10" s="391">
        <v>1</v>
      </c>
      <c r="O10" s="392" t="s">
        <v>381</v>
      </c>
      <c r="P10" s="393" t="s">
        <v>382</v>
      </c>
      <c r="Q10" s="393" t="s">
        <v>382</v>
      </c>
      <c r="R10" s="394" t="s">
        <v>383</v>
      </c>
      <c r="S10" s="394" t="s">
        <v>384</v>
      </c>
      <c r="T10" s="388">
        <v>0.4</v>
      </c>
      <c r="U10" s="394" t="s">
        <v>385</v>
      </c>
      <c r="V10" s="394" t="s">
        <v>386</v>
      </c>
      <c r="W10" s="394" t="s">
        <v>387</v>
      </c>
      <c r="X10" s="387" t="s">
        <v>378</v>
      </c>
      <c r="Y10" s="395">
        <f>'[5]Calculos Controles'!C6</f>
        <v>0.12</v>
      </c>
      <c r="Z10" s="389" t="s">
        <v>379</v>
      </c>
      <c r="AA10" s="396">
        <v>1</v>
      </c>
      <c r="AB10" s="390" t="s">
        <v>380</v>
      </c>
      <c r="AC10" s="397" t="s">
        <v>388</v>
      </c>
      <c r="AD10" s="398" t="s">
        <v>389</v>
      </c>
      <c r="AE10" s="398" t="s">
        <v>390</v>
      </c>
      <c r="AF10" s="399" t="s">
        <v>391</v>
      </c>
      <c r="AG10" s="400" t="s">
        <v>392</v>
      </c>
      <c r="AH10" s="401"/>
      <c r="AI10" s="391"/>
      <c r="AM10" s="403"/>
    </row>
    <row r="11" spans="1:43" ht="117.75" customHeight="1" x14ac:dyDescent="0.3">
      <c r="A11" s="391">
        <v>2</v>
      </c>
      <c r="B11" s="383" t="s">
        <v>393</v>
      </c>
      <c r="C11" s="392" t="s">
        <v>373</v>
      </c>
      <c r="D11" s="392" t="s">
        <v>394</v>
      </c>
      <c r="E11" s="392" t="s">
        <v>395</v>
      </c>
      <c r="F11" s="392" t="s">
        <v>396</v>
      </c>
      <c r="G11" s="385" t="s">
        <v>377</v>
      </c>
      <c r="H11" s="401">
        <v>12</v>
      </c>
      <c r="I11" s="387" t="s">
        <v>397</v>
      </c>
      <c r="J11" s="388">
        <f>IF(I11="MUY BAJA",20%,IF(I11="BAJA",40%,IF(I11="MEDIA",60%,IF(I11="ALTA",80%,IF(I11="MUY ALTA",100%,IF(I11="",""))))))</f>
        <v>0.4</v>
      </c>
      <c r="K11" s="389" t="s">
        <v>398</v>
      </c>
      <c r="L11" s="388">
        <f t="shared" ref="L11:L37" si="0">IF(K11="LEVE",20%,IF(K11="MENOR",40%,IF(K11="MODERADO",60%,IF(K11="MAYOR",80%,IF(K11="CATASTRÓFICO",100%,IF(I11="",""))))))</f>
        <v>0.6</v>
      </c>
      <c r="M11" s="390" t="s">
        <v>398</v>
      </c>
      <c r="N11" s="391">
        <v>2</v>
      </c>
      <c r="O11" s="398" t="s">
        <v>399</v>
      </c>
      <c r="P11" s="391" t="s">
        <v>382</v>
      </c>
      <c r="Q11" s="391" t="s">
        <v>382</v>
      </c>
      <c r="R11" s="394" t="s">
        <v>400</v>
      </c>
      <c r="S11" s="394" t="s">
        <v>384</v>
      </c>
      <c r="T11" s="388">
        <v>0.4</v>
      </c>
      <c r="U11" s="394" t="s">
        <v>385</v>
      </c>
      <c r="V11" s="394" t="s">
        <v>386</v>
      </c>
      <c r="W11" s="394" t="s">
        <v>387</v>
      </c>
      <c r="X11" s="387" t="s">
        <v>378</v>
      </c>
      <c r="Y11" s="388">
        <f>'[5]Calculos Controles'!C15</f>
        <v>0.12</v>
      </c>
      <c r="Z11" s="389" t="s">
        <v>398</v>
      </c>
      <c r="AA11" s="404">
        <v>0.6</v>
      </c>
      <c r="AB11" s="390" t="s">
        <v>398</v>
      </c>
      <c r="AC11" s="405" t="s">
        <v>388</v>
      </c>
      <c r="AD11" s="398" t="s">
        <v>401</v>
      </c>
      <c r="AE11" s="406" t="s">
        <v>402</v>
      </c>
      <c r="AF11" s="399" t="s">
        <v>391</v>
      </c>
      <c r="AG11" s="400" t="s">
        <v>392</v>
      </c>
      <c r="AH11" s="391"/>
      <c r="AI11" s="391"/>
    </row>
    <row r="12" spans="1:43" ht="73.5" customHeight="1" x14ac:dyDescent="0.3">
      <c r="A12" s="391">
        <v>3</v>
      </c>
      <c r="B12" s="407" t="s">
        <v>403</v>
      </c>
      <c r="C12" s="408" t="s">
        <v>404</v>
      </c>
      <c r="D12" s="408" t="s">
        <v>405</v>
      </c>
      <c r="E12" s="409" t="s">
        <v>406</v>
      </c>
      <c r="F12" s="410" t="s">
        <v>407</v>
      </c>
      <c r="G12" s="385" t="s">
        <v>377</v>
      </c>
      <c r="H12" s="411">
        <v>369</v>
      </c>
      <c r="I12" s="387" t="s">
        <v>408</v>
      </c>
      <c r="J12" s="412">
        <f>IF(I12="MUY BAJA",20%,IF(I12="BAJA",40%,IF(I12="MEDIA",60%,IF(I12="ALTA",80%,IF(I12="MUY ALTA",100%,IF(I12="",""))))))</f>
        <v>0.6</v>
      </c>
      <c r="K12" s="389" t="s">
        <v>409</v>
      </c>
      <c r="L12" s="388">
        <f t="shared" si="0"/>
        <v>0.8</v>
      </c>
      <c r="M12" s="390" t="s">
        <v>410</v>
      </c>
      <c r="N12" s="391">
        <v>1</v>
      </c>
      <c r="O12" s="413" t="s">
        <v>411</v>
      </c>
      <c r="P12" s="399" t="s">
        <v>382</v>
      </c>
      <c r="Q12" s="391" t="s">
        <v>382</v>
      </c>
      <c r="R12" s="394" t="s">
        <v>383</v>
      </c>
      <c r="S12" s="394" t="s">
        <v>384</v>
      </c>
      <c r="T12" s="414">
        <v>0.4</v>
      </c>
      <c r="U12" s="394" t="s">
        <v>385</v>
      </c>
      <c r="V12" s="394" t="s">
        <v>386</v>
      </c>
      <c r="W12" s="394" t="s">
        <v>412</v>
      </c>
      <c r="X12" s="387" t="s">
        <v>378</v>
      </c>
      <c r="Y12" s="388">
        <v>0.36</v>
      </c>
      <c r="Z12" s="389" t="s">
        <v>398</v>
      </c>
      <c r="AA12" s="388">
        <f>IF(Z12="LEVE",20%,IF(Z12="MENOR",40%,IF(Z12="MODERADO",60%,IF(Z12="MAYOR",80%,IF(Z12="CATASTROFICO",100%,IF(Z12="",""))))))</f>
        <v>0.6</v>
      </c>
      <c r="AB12" s="390" t="s">
        <v>410</v>
      </c>
      <c r="AC12" s="405" t="s">
        <v>388</v>
      </c>
      <c r="AD12" s="392" t="s">
        <v>413</v>
      </c>
      <c r="AE12" s="401" t="s">
        <v>414</v>
      </c>
      <c r="AF12" s="399" t="s">
        <v>415</v>
      </c>
      <c r="AG12" s="415" t="s">
        <v>392</v>
      </c>
      <c r="AH12" s="391"/>
      <c r="AI12" s="391"/>
    </row>
    <row r="13" spans="1:43" ht="115.5" customHeight="1" x14ac:dyDescent="0.3">
      <c r="A13" s="391">
        <v>4</v>
      </c>
      <c r="B13" s="407" t="s">
        <v>416</v>
      </c>
      <c r="C13" s="408" t="s">
        <v>417</v>
      </c>
      <c r="D13" s="416" t="s">
        <v>418</v>
      </c>
      <c r="E13" s="408" t="s">
        <v>419</v>
      </c>
      <c r="F13" s="408" t="s">
        <v>420</v>
      </c>
      <c r="G13" s="385" t="s">
        <v>377</v>
      </c>
      <c r="H13" s="411">
        <v>369</v>
      </c>
      <c r="I13" s="387" t="s">
        <v>408</v>
      </c>
      <c r="J13" s="412">
        <f>IF(I13="MUY BAJA",20%,IF(I13="BAJA",40%,IF(I13="MEDIA",60%,IF(I13="ALTA",80%,IF(I13="MUY ALTA",100%,IF(I13="",""))))))</f>
        <v>0.6</v>
      </c>
      <c r="K13" s="389" t="s">
        <v>409</v>
      </c>
      <c r="L13" s="388">
        <f t="shared" si="0"/>
        <v>0.8</v>
      </c>
      <c r="M13" s="390" t="s">
        <v>410</v>
      </c>
      <c r="N13" s="391">
        <v>2</v>
      </c>
      <c r="O13" s="417" t="s">
        <v>421</v>
      </c>
      <c r="P13" s="391" t="s">
        <v>382</v>
      </c>
      <c r="Q13" s="391" t="s">
        <v>382</v>
      </c>
      <c r="R13" s="394" t="s">
        <v>383</v>
      </c>
      <c r="S13" s="394" t="s">
        <v>384</v>
      </c>
      <c r="T13" s="414">
        <v>0.4</v>
      </c>
      <c r="U13" s="394" t="s">
        <v>385</v>
      </c>
      <c r="V13" s="394" t="s">
        <v>386</v>
      </c>
      <c r="W13" s="394" t="s">
        <v>412</v>
      </c>
      <c r="X13" s="387" t="s">
        <v>378</v>
      </c>
      <c r="Y13" s="369">
        <v>0.36</v>
      </c>
      <c r="Z13" s="389" t="s">
        <v>398</v>
      </c>
      <c r="AA13" s="388">
        <f>IF(Z13="LEVE",20%,IF(Z13="MENOR",40%,IF(Z13="MODERADO",60%,IF(Z13="MAYOR",80%,IF(Z13="CATASTROFICO",100%,IF(Z13="",""))))))</f>
        <v>0.6</v>
      </c>
      <c r="AB13" s="390" t="s">
        <v>410</v>
      </c>
      <c r="AC13" s="405" t="s">
        <v>388</v>
      </c>
      <c r="AD13" s="418" t="s">
        <v>422</v>
      </c>
      <c r="AE13" s="401" t="s">
        <v>414</v>
      </c>
      <c r="AF13" s="399" t="s">
        <v>415</v>
      </c>
      <c r="AG13" s="415" t="s">
        <v>392</v>
      </c>
      <c r="AH13" s="401"/>
      <c r="AI13" s="401"/>
    </row>
    <row r="14" spans="1:43" ht="117" customHeight="1" x14ac:dyDescent="0.3">
      <c r="A14" s="391">
        <v>5</v>
      </c>
      <c r="B14" s="407" t="s">
        <v>423</v>
      </c>
      <c r="C14" s="408" t="s">
        <v>417</v>
      </c>
      <c r="D14" s="408" t="s">
        <v>424</v>
      </c>
      <c r="E14" s="408" t="s">
        <v>425</v>
      </c>
      <c r="F14" s="408" t="s">
        <v>426</v>
      </c>
      <c r="G14" s="385" t="s">
        <v>427</v>
      </c>
      <c r="H14" s="419">
        <v>2</v>
      </c>
      <c r="I14" s="420" t="s">
        <v>378</v>
      </c>
      <c r="J14" s="412">
        <f>IF(I14="MUY BAJA",20%,IF(I14="BAJA",40%,IF(I14="MEDIA",60%,IF(I14="ALTA",80%,IF(I14="MUY ALTA",100%,IF(I14="",""))))))</f>
        <v>0.2</v>
      </c>
      <c r="K14" s="389" t="s">
        <v>379</v>
      </c>
      <c r="L14" s="388">
        <f t="shared" si="0"/>
        <v>1</v>
      </c>
      <c r="M14" s="390" t="s">
        <v>380</v>
      </c>
      <c r="N14" s="401">
        <v>3</v>
      </c>
      <c r="O14" s="413" t="s">
        <v>428</v>
      </c>
      <c r="P14" s="421" t="s">
        <v>429</v>
      </c>
      <c r="Q14" s="401" t="s">
        <v>429</v>
      </c>
      <c r="R14" s="394" t="s">
        <v>383</v>
      </c>
      <c r="S14" s="394" t="s">
        <v>384</v>
      </c>
      <c r="T14" s="414">
        <f>+'[6]ValoraciónControles Fomento'!G62</f>
        <v>0</v>
      </c>
      <c r="U14" s="394" t="s">
        <v>385</v>
      </c>
      <c r="V14" s="394" t="s">
        <v>386</v>
      </c>
      <c r="W14" s="394" t="s">
        <v>412</v>
      </c>
      <c r="X14" s="387" t="s">
        <v>378</v>
      </c>
      <c r="Y14" s="388">
        <v>0.36</v>
      </c>
      <c r="Z14" s="389" t="s">
        <v>379</v>
      </c>
      <c r="AA14" s="388">
        <f>IF(Z14="LEVE",20%,IF(Z14="MENOR",40%,IF(Z14="MODERADO",60%,IF(Z14="MAYOR",80%,IF(Z14="CATASTRÓFICO",100%,IF(Z14="",""))))))</f>
        <v>1</v>
      </c>
      <c r="AB14" s="422" t="s">
        <v>380</v>
      </c>
      <c r="AC14" s="405" t="s">
        <v>388</v>
      </c>
      <c r="AD14" s="418" t="s">
        <v>430</v>
      </c>
      <c r="AE14" s="401" t="s">
        <v>414</v>
      </c>
      <c r="AF14" s="399" t="s">
        <v>415</v>
      </c>
      <c r="AG14" s="415" t="s">
        <v>431</v>
      </c>
      <c r="AH14" s="401"/>
      <c r="AI14" s="401"/>
    </row>
    <row r="15" spans="1:43" ht="88.5" customHeight="1" x14ac:dyDescent="0.3">
      <c r="A15" s="647">
        <v>6</v>
      </c>
      <c r="B15" s="647" t="s">
        <v>432</v>
      </c>
      <c r="C15" s="659" t="s">
        <v>373</v>
      </c>
      <c r="D15" s="665" t="s">
        <v>433</v>
      </c>
      <c r="E15" s="665" t="s">
        <v>434</v>
      </c>
      <c r="F15" s="665" t="s">
        <v>435</v>
      </c>
      <c r="G15" s="651" t="s">
        <v>377</v>
      </c>
      <c r="H15" s="653">
        <v>2</v>
      </c>
      <c r="I15" s="669" t="s">
        <v>378</v>
      </c>
      <c r="J15" s="640">
        <v>0.2</v>
      </c>
      <c r="K15" s="627" t="s">
        <v>409</v>
      </c>
      <c r="L15" s="637">
        <f t="shared" si="0"/>
        <v>0.8</v>
      </c>
      <c r="M15" s="629" t="s">
        <v>410</v>
      </c>
      <c r="N15" s="391">
        <v>1</v>
      </c>
      <c r="O15" s="392" t="s">
        <v>436</v>
      </c>
      <c r="P15" s="393" t="s">
        <v>382</v>
      </c>
      <c r="Q15" s="393" t="s">
        <v>382</v>
      </c>
      <c r="R15" s="394" t="s">
        <v>383</v>
      </c>
      <c r="S15" s="394" t="s">
        <v>384</v>
      </c>
      <c r="T15" s="388">
        <v>0.4</v>
      </c>
      <c r="U15" s="394" t="s">
        <v>385</v>
      </c>
      <c r="V15" s="394" t="s">
        <v>386</v>
      </c>
      <c r="W15" s="394" t="s">
        <v>387</v>
      </c>
      <c r="X15" s="387" t="s">
        <v>378</v>
      </c>
      <c r="Y15" s="395">
        <v>0.12</v>
      </c>
      <c r="Z15" s="389" t="s">
        <v>409</v>
      </c>
      <c r="AA15" s="388">
        <f t="shared" ref="AA15:AA48" si="1">IF(Z15="LEVE",20%,IF(Z15="MENOR",40%,IF(Z15="MODERADO",60%,IF(Z15="MAYOR",80%,IF(Z15="CATASTRÓFICO",100%,IF(Z15="",""))))))</f>
        <v>0.8</v>
      </c>
      <c r="AB15" s="390" t="s">
        <v>410</v>
      </c>
      <c r="AC15" s="405" t="s">
        <v>388</v>
      </c>
      <c r="AD15" s="398" t="s">
        <v>437</v>
      </c>
      <c r="AE15" s="423" t="s">
        <v>438</v>
      </c>
      <c r="AF15" s="399" t="s">
        <v>391</v>
      </c>
      <c r="AG15" s="415" t="s">
        <v>392</v>
      </c>
      <c r="AH15" s="401"/>
      <c r="AI15" s="401"/>
    </row>
    <row r="16" spans="1:43" ht="87" customHeight="1" x14ac:dyDescent="0.3">
      <c r="A16" s="648"/>
      <c r="B16" s="648"/>
      <c r="C16" s="660"/>
      <c r="D16" s="668"/>
      <c r="E16" s="668"/>
      <c r="F16" s="668"/>
      <c r="G16" s="652"/>
      <c r="H16" s="654"/>
      <c r="I16" s="642"/>
      <c r="J16" s="641"/>
      <c r="K16" s="639"/>
      <c r="L16" s="638"/>
      <c r="M16" s="630"/>
      <c r="N16" s="391">
        <v>2</v>
      </c>
      <c r="O16" s="424" t="s">
        <v>439</v>
      </c>
      <c r="P16" s="393" t="s">
        <v>382</v>
      </c>
      <c r="Q16" s="393" t="s">
        <v>382</v>
      </c>
      <c r="R16" s="394" t="s">
        <v>383</v>
      </c>
      <c r="S16" s="394" t="s">
        <v>384</v>
      </c>
      <c r="T16" s="388">
        <v>0.4</v>
      </c>
      <c r="U16" s="394" t="s">
        <v>385</v>
      </c>
      <c r="V16" s="394" t="s">
        <v>386</v>
      </c>
      <c r="W16" s="394" t="s">
        <v>387</v>
      </c>
      <c r="X16" s="387" t="s">
        <v>378</v>
      </c>
      <c r="Y16" s="395">
        <v>7.1999999999999995E-2</v>
      </c>
      <c r="Z16" s="389" t="s">
        <v>409</v>
      </c>
      <c r="AA16" s="388">
        <f t="shared" si="1"/>
        <v>0.8</v>
      </c>
      <c r="AB16" s="390" t="s">
        <v>410</v>
      </c>
      <c r="AC16" s="405" t="s">
        <v>388</v>
      </c>
      <c r="AD16" s="398" t="s">
        <v>440</v>
      </c>
      <c r="AE16" s="423" t="s">
        <v>438</v>
      </c>
      <c r="AF16" s="399" t="s">
        <v>391</v>
      </c>
      <c r="AG16" s="415" t="s">
        <v>392</v>
      </c>
      <c r="AH16" s="401"/>
      <c r="AI16" s="401"/>
    </row>
    <row r="17" spans="1:35" ht="59.25" customHeight="1" x14ac:dyDescent="0.3">
      <c r="A17" s="647">
        <v>7</v>
      </c>
      <c r="B17" s="647" t="s">
        <v>441</v>
      </c>
      <c r="C17" s="649" t="s">
        <v>373</v>
      </c>
      <c r="D17" s="665" t="s">
        <v>442</v>
      </c>
      <c r="E17" s="665" t="s">
        <v>443</v>
      </c>
      <c r="F17" s="665" t="s">
        <v>444</v>
      </c>
      <c r="G17" s="651" t="s">
        <v>377</v>
      </c>
      <c r="H17" s="653">
        <v>12</v>
      </c>
      <c r="I17" s="662" t="s">
        <v>397</v>
      </c>
      <c r="J17" s="640">
        <v>0.4</v>
      </c>
      <c r="K17" s="627" t="s">
        <v>398</v>
      </c>
      <c r="L17" s="637">
        <f t="shared" si="0"/>
        <v>0.6</v>
      </c>
      <c r="M17" s="629" t="s">
        <v>398</v>
      </c>
      <c r="N17" s="391">
        <v>1</v>
      </c>
      <c r="O17" s="392" t="s">
        <v>445</v>
      </c>
      <c r="P17" s="393" t="s">
        <v>382</v>
      </c>
      <c r="Q17" s="393" t="s">
        <v>382</v>
      </c>
      <c r="R17" s="394" t="s">
        <v>383</v>
      </c>
      <c r="S17" s="394" t="s">
        <v>384</v>
      </c>
      <c r="T17" s="388">
        <v>0.4</v>
      </c>
      <c r="U17" s="394" t="s">
        <v>385</v>
      </c>
      <c r="V17" s="394" t="s">
        <v>386</v>
      </c>
      <c r="W17" s="394" t="s">
        <v>387</v>
      </c>
      <c r="X17" s="387" t="s">
        <v>397</v>
      </c>
      <c r="Y17" s="395">
        <v>0.24</v>
      </c>
      <c r="Z17" s="389" t="s">
        <v>398</v>
      </c>
      <c r="AA17" s="388">
        <f t="shared" si="1"/>
        <v>0.6</v>
      </c>
      <c r="AB17" s="390" t="s">
        <v>398</v>
      </c>
      <c r="AC17" s="405" t="s">
        <v>388</v>
      </c>
      <c r="AD17" s="418" t="s">
        <v>446</v>
      </c>
      <c r="AE17" s="423" t="s">
        <v>447</v>
      </c>
      <c r="AF17" s="399" t="s">
        <v>391</v>
      </c>
      <c r="AG17" s="415" t="s">
        <v>392</v>
      </c>
      <c r="AH17" s="401"/>
      <c r="AI17" s="401"/>
    </row>
    <row r="18" spans="1:35" ht="72.75" customHeight="1" x14ac:dyDescent="0.3">
      <c r="A18" s="648"/>
      <c r="B18" s="648"/>
      <c r="C18" s="664"/>
      <c r="D18" s="666"/>
      <c r="E18" s="666"/>
      <c r="F18" s="666"/>
      <c r="G18" s="652"/>
      <c r="H18" s="661"/>
      <c r="I18" s="662"/>
      <c r="J18" s="663"/>
      <c r="K18" s="628"/>
      <c r="L18" s="638"/>
      <c r="M18" s="630"/>
      <c r="N18" s="391">
        <v>2</v>
      </c>
      <c r="O18" s="398" t="s">
        <v>448</v>
      </c>
      <c r="P18" s="393" t="s">
        <v>382</v>
      </c>
      <c r="Q18" s="393" t="s">
        <v>382</v>
      </c>
      <c r="R18" s="394" t="s">
        <v>900</v>
      </c>
      <c r="S18" s="394" t="s">
        <v>384</v>
      </c>
      <c r="T18" s="388">
        <v>0.4</v>
      </c>
      <c r="U18" s="394" t="s">
        <v>385</v>
      </c>
      <c r="V18" s="394" t="s">
        <v>386</v>
      </c>
      <c r="W18" s="394" t="s">
        <v>387</v>
      </c>
      <c r="X18" s="387" t="s">
        <v>378</v>
      </c>
      <c r="Y18" s="395">
        <v>0.16800000000000001</v>
      </c>
      <c r="Z18" s="389" t="s">
        <v>398</v>
      </c>
      <c r="AA18" s="388">
        <f t="shared" si="1"/>
        <v>0.6</v>
      </c>
      <c r="AB18" s="390" t="s">
        <v>449</v>
      </c>
      <c r="AC18" s="405" t="s">
        <v>388</v>
      </c>
      <c r="AD18" s="418" t="s">
        <v>450</v>
      </c>
      <c r="AE18" s="423" t="s">
        <v>447</v>
      </c>
      <c r="AF18" s="399" t="s">
        <v>391</v>
      </c>
      <c r="AG18" s="415" t="s">
        <v>392</v>
      </c>
      <c r="AH18" s="401"/>
      <c r="AI18" s="401"/>
    </row>
    <row r="19" spans="1:35" ht="99" x14ac:dyDescent="0.3">
      <c r="A19" s="391">
        <v>8</v>
      </c>
      <c r="B19" s="391" t="s">
        <v>451</v>
      </c>
      <c r="C19" s="418" t="s">
        <v>452</v>
      </c>
      <c r="D19" s="424" t="s">
        <v>453</v>
      </c>
      <c r="E19" s="425" t="s">
        <v>454</v>
      </c>
      <c r="F19" s="424" t="s">
        <v>455</v>
      </c>
      <c r="G19" s="385" t="s">
        <v>427</v>
      </c>
      <c r="H19" s="401">
        <v>120</v>
      </c>
      <c r="I19" s="387" t="s">
        <v>408</v>
      </c>
      <c r="J19" s="426">
        <v>0.6</v>
      </c>
      <c r="K19" s="389" t="s">
        <v>409</v>
      </c>
      <c r="L19" s="388">
        <f t="shared" si="0"/>
        <v>0.8</v>
      </c>
      <c r="M19" s="390" t="s">
        <v>410</v>
      </c>
      <c r="N19" s="391">
        <v>3</v>
      </c>
      <c r="O19" s="398" t="s">
        <v>456</v>
      </c>
      <c r="P19" s="391" t="s">
        <v>382</v>
      </c>
      <c r="Q19" s="391" t="s">
        <v>382</v>
      </c>
      <c r="R19" s="394" t="s">
        <v>900</v>
      </c>
      <c r="S19" s="394" t="s">
        <v>384</v>
      </c>
      <c r="T19" s="388">
        <v>0.4</v>
      </c>
      <c r="U19" s="394" t="s">
        <v>385</v>
      </c>
      <c r="V19" s="394" t="s">
        <v>386</v>
      </c>
      <c r="W19" s="394" t="s">
        <v>412</v>
      </c>
      <c r="X19" s="387" t="s">
        <v>408</v>
      </c>
      <c r="Y19" s="427">
        <v>0.42</v>
      </c>
      <c r="Z19" s="389" t="s">
        <v>409</v>
      </c>
      <c r="AA19" s="388">
        <f t="shared" si="1"/>
        <v>0.8</v>
      </c>
      <c r="AB19" s="390" t="s">
        <v>410</v>
      </c>
      <c r="AC19" s="405" t="s">
        <v>388</v>
      </c>
      <c r="AD19" s="423" t="s">
        <v>457</v>
      </c>
      <c r="AE19" s="401" t="s">
        <v>458</v>
      </c>
      <c r="AF19" s="399" t="s">
        <v>391</v>
      </c>
      <c r="AG19" s="415" t="s">
        <v>392</v>
      </c>
      <c r="AH19" s="401"/>
      <c r="AI19" s="401"/>
    </row>
    <row r="20" spans="1:35" ht="75.75" x14ac:dyDescent="0.3">
      <c r="A20" s="391">
        <v>9</v>
      </c>
      <c r="B20" s="407" t="s">
        <v>459</v>
      </c>
      <c r="C20" s="418" t="s">
        <v>460</v>
      </c>
      <c r="D20" s="418" t="s">
        <v>461</v>
      </c>
      <c r="E20" s="418" t="s">
        <v>462</v>
      </c>
      <c r="F20" s="418" t="s">
        <v>463</v>
      </c>
      <c r="G20" s="385" t="s">
        <v>377</v>
      </c>
      <c r="H20" s="401">
        <v>2</v>
      </c>
      <c r="I20" s="387" t="s">
        <v>378</v>
      </c>
      <c r="J20" s="388">
        <f t="shared" ref="J20:J24" si="2">IF(I20="MUY BAJA",20%,IF(I20="BAJA",40%,IF(I20="MEDIA",60%,IF(I20="ALTA",80%,IF(I20="MUY ALTA",100%,IF(I20="",""))))))</f>
        <v>0.2</v>
      </c>
      <c r="K20" s="389" t="s">
        <v>464</v>
      </c>
      <c r="L20" s="388">
        <f t="shared" si="0"/>
        <v>0.2</v>
      </c>
      <c r="M20" s="390" t="s">
        <v>410</v>
      </c>
      <c r="N20" s="391">
        <v>1</v>
      </c>
      <c r="O20" s="392" t="s">
        <v>465</v>
      </c>
      <c r="P20" s="399" t="s">
        <v>382</v>
      </c>
      <c r="Q20" s="391" t="s">
        <v>382</v>
      </c>
      <c r="R20" s="394" t="s">
        <v>383</v>
      </c>
      <c r="S20" s="394" t="s">
        <v>384</v>
      </c>
      <c r="T20" s="414">
        <v>0.3</v>
      </c>
      <c r="U20" s="394" t="s">
        <v>385</v>
      </c>
      <c r="V20" s="394" t="s">
        <v>386</v>
      </c>
      <c r="W20" s="394" t="s">
        <v>387</v>
      </c>
      <c r="X20" s="387" t="s">
        <v>378</v>
      </c>
      <c r="Y20" s="388">
        <v>0.12</v>
      </c>
      <c r="Z20" s="389" t="s">
        <v>464</v>
      </c>
      <c r="AA20" s="388">
        <f t="shared" si="1"/>
        <v>0.2</v>
      </c>
      <c r="AB20" s="390" t="s">
        <v>449</v>
      </c>
      <c r="AC20" s="405" t="s">
        <v>388</v>
      </c>
      <c r="AD20" s="392" t="s">
        <v>466</v>
      </c>
      <c r="AE20" s="401" t="s">
        <v>467</v>
      </c>
      <c r="AF20" s="399" t="s">
        <v>391</v>
      </c>
      <c r="AG20" s="415" t="s">
        <v>392</v>
      </c>
      <c r="AH20" s="401"/>
      <c r="AI20" s="401"/>
    </row>
    <row r="21" spans="1:35" ht="75.75" x14ac:dyDescent="0.3">
      <c r="A21" s="391">
        <v>10</v>
      </c>
      <c r="B21" s="407" t="s">
        <v>468</v>
      </c>
      <c r="C21" s="418" t="s">
        <v>469</v>
      </c>
      <c r="D21" s="418" t="s">
        <v>470</v>
      </c>
      <c r="E21" s="418" t="s">
        <v>471</v>
      </c>
      <c r="F21" s="418" t="s">
        <v>472</v>
      </c>
      <c r="G21" s="385" t="s">
        <v>427</v>
      </c>
      <c r="H21" s="401">
        <v>1364</v>
      </c>
      <c r="I21" s="387" t="s">
        <v>473</v>
      </c>
      <c r="J21" s="388">
        <f t="shared" si="2"/>
        <v>0.8</v>
      </c>
      <c r="K21" s="389" t="s">
        <v>409</v>
      </c>
      <c r="L21" s="388">
        <f t="shared" si="0"/>
        <v>0.8</v>
      </c>
      <c r="M21" s="390" t="s">
        <v>410</v>
      </c>
      <c r="N21" s="391">
        <v>2</v>
      </c>
      <c r="O21" s="398" t="s">
        <v>474</v>
      </c>
      <c r="P21" s="391" t="s">
        <v>382</v>
      </c>
      <c r="Q21" s="391" t="s">
        <v>382</v>
      </c>
      <c r="R21" s="394" t="s">
        <v>383</v>
      </c>
      <c r="S21" s="394" t="s">
        <v>384</v>
      </c>
      <c r="T21" s="414">
        <v>0.3</v>
      </c>
      <c r="U21" s="394" t="s">
        <v>385</v>
      </c>
      <c r="V21" s="394" t="s">
        <v>386</v>
      </c>
      <c r="W21" s="394" t="s">
        <v>387</v>
      </c>
      <c r="X21" s="387" t="s">
        <v>378</v>
      </c>
      <c r="Y21" s="388">
        <v>0.14000000000000001</v>
      </c>
      <c r="Z21" s="389" t="s">
        <v>409</v>
      </c>
      <c r="AA21" s="388">
        <f t="shared" si="1"/>
        <v>0.8</v>
      </c>
      <c r="AB21" s="390" t="s">
        <v>410</v>
      </c>
      <c r="AC21" s="405" t="s">
        <v>388</v>
      </c>
      <c r="AD21" s="392" t="s">
        <v>475</v>
      </c>
      <c r="AE21" s="401" t="s">
        <v>476</v>
      </c>
      <c r="AF21" s="399" t="s">
        <v>391</v>
      </c>
      <c r="AG21" s="415" t="s">
        <v>431</v>
      </c>
      <c r="AH21" s="401"/>
      <c r="AI21" s="401"/>
    </row>
    <row r="22" spans="1:35" ht="52.5" customHeight="1" x14ac:dyDescent="0.3">
      <c r="A22" s="391">
        <v>11</v>
      </c>
      <c r="B22" s="407" t="s">
        <v>477</v>
      </c>
      <c r="C22" s="418" t="s">
        <v>460</v>
      </c>
      <c r="D22" s="418" t="s">
        <v>478</v>
      </c>
      <c r="E22" s="418" t="s">
        <v>479</v>
      </c>
      <c r="F22" s="418" t="s">
        <v>480</v>
      </c>
      <c r="G22" s="385" t="s">
        <v>377</v>
      </c>
      <c r="H22" s="401">
        <v>6</v>
      </c>
      <c r="I22" s="387" t="s">
        <v>397</v>
      </c>
      <c r="J22" s="388">
        <f t="shared" si="2"/>
        <v>0.4</v>
      </c>
      <c r="K22" s="389" t="s">
        <v>398</v>
      </c>
      <c r="L22" s="388">
        <f t="shared" si="0"/>
        <v>0.6</v>
      </c>
      <c r="M22" s="390" t="s">
        <v>398</v>
      </c>
      <c r="N22" s="391">
        <v>3</v>
      </c>
      <c r="O22" s="398" t="s">
        <v>481</v>
      </c>
      <c r="P22" s="391" t="s">
        <v>382</v>
      </c>
      <c r="Q22" s="391" t="s">
        <v>382</v>
      </c>
      <c r="R22" s="394" t="s">
        <v>383</v>
      </c>
      <c r="S22" s="394" t="s">
        <v>384</v>
      </c>
      <c r="T22" s="414">
        <v>0.3</v>
      </c>
      <c r="U22" s="394" t="s">
        <v>385</v>
      </c>
      <c r="V22" s="394" t="s">
        <v>386</v>
      </c>
      <c r="W22" s="394"/>
      <c r="X22" s="387" t="s">
        <v>378</v>
      </c>
      <c r="Y22" s="388">
        <v>0.28000000000000003</v>
      </c>
      <c r="Z22" s="389" t="s">
        <v>398</v>
      </c>
      <c r="AA22" s="388">
        <f t="shared" si="1"/>
        <v>0.6</v>
      </c>
      <c r="AB22" s="390" t="s">
        <v>398</v>
      </c>
      <c r="AC22" s="405" t="s">
        <v>388</v>
      </c>
      <c r="AD22" s="392" t="s">
        <v>482</v>
      </c>
      <c r="AE22" s="401" t="s">
        <v>467</v>
      </c>
      <c r="AF22" s="399" t="s">
        <v>391</v>
      </c>
      <c r="AG22" s="415" t="s">
        <v>392</v>
      </c>
      <c r="AH22" s="401"/>
      <c r="AI22" s="401"/>
    </row>
    <row r="23" spans="1:35" ht="99" x14ac:dyDescent="0.3">
      <c r="A23" s="391">
        <v>12</v>
      </c>
      <c r="B23" s="407" t="s">
        <v>483</v>
      </c>
      <c r="C23" s="428" t="s">
        <v>484</v>
      </c>
      <c r="D23" s="428" t="s">
        <v>485</v>
      </c>
      <c r="E23" s="428" t="s">
        <v>486</v>
      </c>
      <c r="F23" s="418" t="s">
        <v>487</v>
      </c>
      <c r="G23" s="385" t="s">
        <v>377</v>
      </c>
      <c r="H23" s="401">
        <v>1000</v>
      </c>
      <c r="I23" s="387" t="s">
        <v>473</v>
      </c>
      <c r="J23" s="388">
        <f t="shared" si="2"/>
        <v>0.8</v>
      </c>
      <c r="K23" s="389" t="s">
        <v>488</v>
      </c>
      <c r="L23" s="388">
        <f t="shared" si="0"/>
        <v>0.4</v>
      </c>
      <c r="M23" s="390" t="s">
        <v>398</v>
      </c>
      <c r="N23" s="391">
        <v>1</v>
      </c>
      <c r="O23" s="392" t="s">
        <v>489</v>
      </c>
      <c r="P23" s="399" t="s">
        <v>382</v>
      </c>
      <c r="Q23" s="391" t="s">
        <v>382</v>
      </c>
      <c r="R23" s="394" t="s">
        <v>383</v>
      </c>
      <c r="S23" s="394" t="s">
        <v>384</v>
      </c>
      <c r="T23" s="414">
        <v>0.4</v>
      </c>
      <c r="U23" s="394" t="s">
        <v>385</v>
      </c>
      <c r="V23" s="394" t="s">
        <v>386</v>
      </c>
      <c r="W23" s="394" t="s">
        <v>387</v>
      </c>
      <c r="X23" s="387" t="s">
        <v>378</v>
      </c>
      <c r="Y23" s="388">
        <v>0.24</v>
      </c>
      <c r="Z23" s="389" t="s">
        <v>488</v>
      </c>
      <c r="AA23" s="388">
        <f t="shared" si="1"/>
        <v>0.4</v>
      </c>
      <c r="AB23" s="390" t="s">
        <v>449</v>
      </c>
      <c r="AC23" s="405" t="s">
        <v>388</v>
      </c>
      <c r="AD23" s="392" t="s">
        <v>490</v>
      </c>
      <c r="AE23" s="401" t="s">
        <v>491</v>
      </c>
      <c r="AF23" s="399" t="s">
        <v>415</v>
      </c>
      <c r="AG23" s="415" t="s">
        <v>392</v>
      </c>
      <c r="AH23" s="401"/>
      <c r="AI23" s="401"/>
    </row>
    <row r="24" spans="1:35" ht="75.75" x14ac:dyDescent="0.3">
      <c r="A24" s="391">
        <v>13</v>
      </c>
      <c r="B24" s="407" t="s">
        <v>492</v>
      </c>
      <c r="C24" s="428" t="s">
        <v>469</v>
      </c>
      <c r="D24" s="418" t="s">
        <v>493</v>
      </c>
      <c r="E24" s="428" t="s">
        <v>494</v>
      </c>
      <c r="F24" s="418" t="s">
        <v>495</v>
      </c>
      <c r="G24" s="385" t="s">
        <v>496</v>
      </c>
      <c r="H24" s="401">
        <v>120</v>
      </c>
      <c r="I24" s="387" t="s">
        <v>408</v>
      </c>
      <c r="J24" s="388">
        <f t="shared" si="2"/>
        <v>0.6</v>
      </c>
      <c r="K24" s="389" t="s">
        <v>398</v>
      </c>
      <c r="L24" s="388">
        <f t="shared" si="0"/>
        <v>0.6</v>
      </c>
      <c r="M24" s="390" t="s">
        <v>398</v>
      </c>
      <c r="N24" s="391">
        <v>2</v>
      </c>
      <c r="O24" s="398" t="s">
        <v>497</v>
      </c>
      <c r="P24" s="391" t="s">
        <v>382</v>
      </c>
      <c r="Q24" s="391" t="s">
        <v>382</v>
      </c>
      <c r="R24" s="394" t="s">
        <v>900</v>
      </c>
      <c r="S24" s="394" t="s">
        <v>384</v>
      </c>
      <c r="T24" s="414">
        <v>0.4</v>
      </c>
      <c r="U24" s="394" t="s">
        <v>385</v>
      </c>
      <c r="V24" s="394" t="s">
        <v>386</v>
      </c>
      <c r="W24" s="394" t="s">
        <v>387</v>
      </c>
      <c r="X24" s="387" t="s">
        <v>378</v>
      </c>
      <c r="Y24" s="388">
        <v>0.24</v>
      </c>
      <c r="Z24" s="389" t="s">
        <v>398</v>
      </c>
      <c r="AA24" s="388">
        <f t="shared" si="1"/>
        <v>0.6</v>
      </c>
      <c r="AB24" s="390" t="s">
        <v>398</v>
      </c>
      <c r="AC24" s="405" t="s">
        <v>388</v>
      </c>
      <c r="AD24" s="392" t="s">
        <v>498</v>
      </c>
      <c r="AE24" s="401" t="s">
        <v>499</v>
      </c>
      <c r="AF24" s="399" t="s">
        <v>415</v>
      </c>
      <c r="AG24" s="415" t="s">
        <v>392</v>
      </c>
      <c r="AH24" s="401"/>
      <c r="AI24" s="401"/>
    </row>
    <row r="25" spans="1:35" ht="88.5" customHeight="1" x14ac:dyDescent="0.3">
      <c r="A25" s="391">
        <v>14</v>
      </c>
      <c r="B25" s="391" t="s">
        <v>500</v>
      </c>
      <c r="C25" s="418" t="s">
        <v>501</v>
      </c>
      <c r="D25" s="398" t="s">
        <v>502</v>
      </c>
      <c r="E25" s="392" t="s">
        <v>503</v>
      </c>
      <c r="F25" s="392" t="s">
        <v>504</v>
      </c>
      <c r="G25" s="385" t="s">
        <v>522</v>
      </c>
      <c r="H25" s="401">
        <v>72</v>
      </c>
      <c r="I25" s="387" t="s">
        <v>408</v>
      </c>
      <c r="J25" s="426">
        <v>0.6</v>
      </c>
      <c r="K25" s="389" t="s">
        <v>398</v>
      </c>
      <c r="L25" s="388">
        <f t="shared" si="0"/>
        <v>0.6</v>
      </c>
      <c r="M25" s="390" t="s">
        <v>398</v>
      </c>
      <c r="N25" s="391">
        <v>1</v>
      </c>
      <c r="O25" s="392" t="s">
        <v>505</v>
      </c>
      <c r="P25" s="393" t="s">
        <v>382</v>
      </c>
      <c r="Q25" s="393" t="s">
        <v>382</v>
      </c>
      <c r="R25" s="394" t="s">
        <v>383</v>
      </c>
      <c r="S25" s="394" t="s">
        <v>384</v>
      </c>
      <c r="T25" s="388">
        <v>0.4</v>
      </c>
      <c r="U25" s="394" t="s">
        <v>385</v>
      </c>
      <c r="V25" s="394" t="s">
        <v>386</v>
      </c>
      <c r="W25" s="394" t="s">
        <v>387</v>
      </c>
      <c r="X25" s="387" t="s">
        <v>378</v>
      </c>
      <c r="Y25" s="388">
        <v>0.36</v>
      </c>
      <c r="Z25" s="389" t="s">
        <v>398</v>
      </c>
      <c r="AA25" s="388">
        <f t="shared" si="1"/>
        <v>0.6</v>
      </c>
      <c r="AB25" s="390" t="s">
        <v>398</v>
      </c>
      <c r="AC25" s="405" t="s">
        <v>388</v>
      </c>
      <c r="AD25" s="418" t="s">
        <v>506</v>
      </c>
      <c r="AE25" s="401" t="s">
        <v>507</v>
      </c>
      <c r="AF25" s="401" t="s">
        <v>391</v>
      </c>
      <c r="AG25" s="429" t="s">
        <v>508</v>
      </c>
      <c r="AH25" s="418"/>
      <c r="AI25" s="418"/>
    </row>
    <row r="26" spans="1:35" ht="78.75" customHeight="1" x14ac:dyDescent="0.3">
      <c r="A26" s="391">
        <v>15</v>
      </c>
      <c r="B26" s="391" t="s">
        <v>509</v>
      </c>
      <c r="C26" s="418" t="s">
        <v>510</v>
      </c>
      <c r="D26" s="398" t="s">
        <v>511</v>
      </c>
      <c r="E26" s="392" t="s">
        <v>512</v>
      </c>
      <c r="F26" s="392" t="s">
        <v>513</v>
      </c>
      <c r="G26" s="385" t="s">
        <v>514</v>
      </c>
      <c r="H26" s="401">
        <v>12</v>
      </c>
      <c r="I26" s="430" t="s">
        <v>397</v>
      </c>
      <c r="J26" s="426">
        <v>0.4</v>
      </c>
      <c r="K26" s="389" t="s">
        <v>409</v>
      </c>
      <c r="L26" s="388">
        <f t="shared" si="0"/>
        <v>0.8</v>
      </c>
      <c r="M26" s="390" t="s">
        <v>410</v>
      </c>
      <c r="N26" s="391">
        <v>2</v>
      </c>
      <c r="O26" s="398" t="s">
        <v>515</v>
      </c>
      <c r="P26" s="391" t="s">
        <v>382</v>
      </c>
      <c r="Q26" s="391" t="s">
        <v>382</v>
      </c>
      <c r="R26" s="394" t="s">
        <v>383</v>
      </c>
      <c r="S26" s="394" t="s">
        <v>384</v>
      </c>
      <c r="T26" s="414">
        <v>0.4</v>
      </c>
      <c r="U26" s="394" t="s">
        <v>385</v>
      </c>
      <c r="V26" s="394" t="s">
        <v>386</v>
      </c>
      <c r="W26" s="394" t="s">
        <v>387</v>
      </c>
      <c r="X26" s="387" t="s">
        <v>378</v>
      </c>
      <c r="Y26" s="388">
        <v>0.24</v>
      </c>
      <c r="Z26" s="389" t="s">
        <v>409</v>
      </c>
      <c r="AA26" s="388">
        <f t="shared" si="1"/>
        <v>0.8</v>
      </c>
      <c r="AB26" s="390" t="s">
        <v>410</v>
      </c>
      <c r="AC26" s="405" t="s">
        <v>388</v>
      </c>
      <c r="AD26" s="418" t="s">
        <v>516</v>
      </c>
      <c r="AE26" s="401" t="s">
        <v>507</v>
      </c>
      <c r="AF26" s="401" t="s">
        <v>391</v>
      </c>
      <c r="AG26" s="429" t="s">
        <v>508</v>
      </c>
      <c r="AH26" s="418"/>
      <c r="AI26" s="418"/>
    </row>
    <row r="27" spans="1:35" ht="65.25" customHeight="1" x14ac:dyDescent="0.3">
      <c r="A27" s="391">
        <v>16</v>
      </c>
      <c r="B27" s="391" t="s">
        <v>517</v>
      </c>
      <c r="C27" s="418" t="s">
        <v>518</v>
      </c>
      <c r="D27" s="398" t="s">
        <v>519</v>
      </c>
      <c r="E27" s="392" t="s">
        <v>520</v>
      </c>
      <c r="F27" s="392" t="s">
        <v>521</v>
      </c>
      <c r="G27" s="385" t="s">
        <v>522</v>
      </c>
      <c r="H27" s="401">
        <v>36</v>
      </c>
      <c r="I27" s="430" t="s">
        <v>408</v>
      </c>
      <c r="J27" s="426">
        <v>0.6</v>
      </c>
      <c r="K27" s="389" t="s">
        <v>488</v>
      </c>
      <c r="L27" s="388">
        <f t="shared" si="0"/>
        <v>0.4</v>
      </c>
      <c r="M27" s="390" t="s">
        <v>398</v>
      </c>
      <c r="N27" s="391">
        <v>3</v>
      </c>
      <c r="O27" s="398" t="s">
        <v>523</v>
      </c>
      <c r="P27" s="391" t="s">
        <v>382</v>
      </c>
      <c r="Q27" s="391" t="s">
        <v>382</v>
      </c>
      <c r="R27" s="394" t="s">
        <v>383</v>
      </c>
      <c r="S27" s="394" t="s">
        <v>384</v>
      </c>
      <c r="T27" s="414">
        <v>0.4</v>
      </c>
      <c r="U27" s="394" t="s">
        <v>385</v>
      </c>
      <c r="V27" s="394" t="s">
        <v>386</v>
      </c>
      <c r="W27" s="394" t="s">
        <v>387</v>
      </c>
      <c r="X27" s="387" t="s">
        <v>378</v>
      </c>
      <c r="Y27" s="427">
        <v>0.36</v>
      </c>
      <c r="Z27" s="389" t="s">
        <v>488</v>
      </c>
      <c r="AA27" s="388">
        <f t="shared" si="1"/>
        <v>0.4</v>
      </c>
      <c r="AB27" s="390" t="s">
        <v>449</v>
      </c>
      <c r="AC27" s="405" t="s">
        <v>388</v>
      </c>
      <c r="AD27" s="418" t="s">
        <v>524</v>
      </c>
      <c r="AE27" s="401" t="s">
        <v>525</v>
      </c>
      <c r="AF27" s="401" t="s">
        <v>391</v>
      </c>
      <c r="AG27" s="429" t="s">
        <v>508</v>
      </c>
      <c r="AH27" s="418"/>
      <c r="AI27" s="418"/>
    </row>
    <row r="28" spans="1:35" ht="114" customHeight="1" x14ac:dyDescent="0.3">
      <c r="A28" s="391">
        <v>17</v>
      </c>
      <c r="B28" s="391" t="s">
        <v>526</v>
      </c>
      <c r="C28" s="418" t="s">
        <v>527</v>
      </c>
      <c r="D28" s="398" t="s">
        <v>528</v>
      </c>
      <c r="E28" s="431" t="s">
        <v>529</v>
      </c>
      <c r="F28" s="392" t="s">
        <v>530</v>
      </c>
      <c r="G28" s="385" t="s">
        <v>377</v>
      </c>
      <c r="H28" s="401">
        <v>650</v>
      </c>
      <c r="I28" s="430" t="s">
        <v>473</v>
      </c>
      <c r="J28" s="426">
        <v>0.8</v>
      </c>
      <c r="K28" s="389" t="s">
        <v>488</v>
      </c>
      <c r="L28" s="388">
        <f t="shared" si="0"/>
        <v>0.4</v>
      </c>
      <c r="M28" s="390" t="s">
        <v>398</v>
      </c>
      <c r="N28" s="401">
        <v>4</v>
      </c>
      <c r="O28" s="423" t="s">
        <v>531</v>
      </c>
      <c r="P28" s="401" t="s">
        <v>382</v>
      </c>
      <c r="Q28" s="401" t="s">
        <v>382</v>
      </c>
      <c r="R28" s="394" t="s">
        <v>383</v>
      </c>
      <c r="S28" s="394" t="s">
        <v>384</v>
      </c>
      <c r="T28" s="369">
        <v>0.4</v>
      </c>
      <c r="U28" s="394" t="s">
        <v>385</v>
      </c>
      <c r="V28" s="394" t="s">
        <v>386</v>
      </c>
      <c r="W28" s="394" t="s">
        <v>387</v>
      </c>
      <c r="X28" s="387" t="s">
        <v>397</v>
      </c>
      <c r="Y28" s="388">
        <v>0.48</v>
      </c>
      <c r="Z28" s="389" t="s">
        <v>488</v>
      </c>
      <c r="AA28" s="388">
        <f t="shared" si="1"/>
        <v>0.4</v>
      </c>
      <c r="AB28" s="390" t="s">
        <v>398</v>
      </c>
      <c r="AC28" s="405" t="s">
        <v>388</v>
      </c>
      <c r="AD28" s="418" t="s">
        <v>532</v>
      </c>
      <c r="AE28" s="401" t="s">
        <v>533</v>
      </c>
      <c r="AF28" s="401" t="s">
        <v>391</v>
      </c>
      <c r="AG28" s="429" t="s">
        <v>508</v>
      </c>
      <c r="AH28" s="418"/>
      <c r="AI28" s="418"/>
    </row>
    <row r="29" spans="1:35" ht="64.5" customHeight="1" x14ac:dyDescent="0.3">
      <c r="A29" s="391">
        <v>18</v>
      </c>
      <c r="B29" s="391" t="s">
        <v>534</v>
      </c>
      <c r="C29" s="418" t="s">
        <v>510</v>
      </c>
      <c r="D29" s="432" t="s">
        <v>535</v>
      </c>
      <c r="E29" s="432" t="s">
        <v>536</v>
      </c>
      <c r="F29" s="432" t="s">
        <v>537</v>
      </c>
      <c r="G29" s="385" t="s">
        <v>377</v>
      </c>
      <c r="H29" s="401">
        <v>100</v>
      </c>
      <c r="I29" s="387" t="s">
        <v>408</v>
      </c>
      <c r="J29" s="426">
        <v>0.6</v>
      </c>
      <c r="K29" s="389" t="s">
        <v>464</v>
      </c>
      <c r="L29" s="388">
        <f t="shared" si="0"/>
        <v>0.2</v>
      </c>
      <c r="M29" s="390" t="s">
        <v>398</v>
      </c>
      <c r="N29" s="401">
        <v>5</v>
      </c>
      <c r="O29" s="423" t="s">
        <v>538</v>
      </c>
      <c r="P29" s="401" t="s">
        <v>382</v>
      </c>
      <c r="Q29" s="401" t="s">
        <v>382</v>
      </c>
      <c r="R29" s="394" t="s">
        <v>383</v>
      </c>
      <c r="S29" s="394" t="s">
        <v>384</v>
      </c>
      <c r="T29" s="433">
        <v>0.4</v>
      </c>
      <c r="U29" s="394" t="s">
        <v>385</v>
      </c>
      <c r="V29" s="394" t="s">
        <v>386</v>
      </c>
      <c r="W29" s="394" t="s">
        <v>387</v>
      </c>
      <c r="X29" s="387" t="s">
        <v>378</v>
      </c>
      <c r="Y29" s="388">
        <v>0.36</v>
      </c>
      <c r="Z29" s="389" t="s">
        <v>464</v>
      </c>
      <c r="AA29" s="388">
        <f t="shared" si="1"/>
        <v>0.2</v>
      </c>
      <c r="AB29" s="390" t="s">
        <v>449</v>
      </c>
      <c r="AC29" s="405" t="s">
        <v>388</v>
      </c>
      <c r="AD29" s="418" t="s">
        <v>539</v>
      </c>
      <c r="AE29" s="418" t="s">
        <v>540</v>
      </c>
      <c r="AF29" s="401" t="s">
        <v>391</v>
      </c>
      <c r="AG29" s="429" t="s">
        <v>508</v>
      </c>
      <c r="AH29" s="418"/>
      <c r="AI29" s="418"/>
    </row>
    <row r="30" spans="1:35" ht="75.75" x14ac:dyDescent="0.3">
      <c r="A30" s="391">
        <v>19</v>
      </c>
      <c r="B30" s="391" t="s">
        <v>541</v>
      </c>
      <c r="C30" s="384" t="s">
        <v>484</v>
      </c>
      <c r="D30" s="384" t="s">
        <v>901</v>
      </c>
      <c r="E30" s="384" t="s">
        <v>902</v>
      </c>
      <c r="F30" s="384" t="s">
        <v>903</v>
      </c>
      <c r="G30" s="385" t="s">
        <v>377</v>
      </c>
      <c r="H30" s="386">
        <v>1500</v>
      </c>
      <c r="I30" s="430" t="s">
        <v>473</v>
      </c>
      <c r="J30" s="388">
        <f t="shared" ref="J30:J38" si="3">IF(I30="MUY BAJA",20%,IF(I30="BAJA",40%,IF(I30="MEDIA",60%,IF(I30="ALTA",80%,IF(I30="MUY ALTA",100%,IF(I30="",""))))))</f>
        <v>0.8</v>
      </c>
      <c r="K30" s="389" t="s">
        <v>464</v>
      </c>
      <c r="L30" s="388">
        <f t="shared" si="0"/>
        <v>0.2</v>
      </c>
      <c r="M30" s="390" t="s">
        <v>449</v>
      </c>
      <c r="N30" s="391">
        <v>1</v>
      </c>
      <c r="O30" s="392" t="s">
        <v>542</v>
      </c>
      <c r="P30" s="393" t="s">
        <v>382</v>
      </c>
      <c r="Q30" s="393" t="s">
        <v>382</v>
      </c>
      <c r="R30" s="394" t="s">
        <v>900</v>
      </c>
      <c r="S30" s="394" t="s">
        <v>384</v>
      </c>
      <c r="T30" s="388">
        <v>0.3</v>
      </c>
      <c r="U30" s="394" t="s">
        <v>385</v>
      </c>
      <c r="V30" s="394" t="s">
        <v>386</v>
      </c>
      <c r="W30" s="394" t="s">
        <v>387</v>
      </c>
      <c r="X30" s="387" t="s">
        <v>397</v>
      </c>
      <c r="Y30" s="434">
        <v>0.56000000000000005</v>
      </c>
      <c r="Z30" s="389" t="s">
        <v>464</v>
      </c>
      <c r="AA30" s="388">
        <f t="shared" si="1"/>
        <v>0.2</v>
      </c>
      <c r="AB30" s="390" t="s">
        <v>449</v>
      </c>
      <c r="AC30" s="405" t="s">
        <v>388</v>
      </c>
      <c r="AD30" s="392" t="s">
        <v>543</v>
      </c>
      <c r="AE30" s="398" t="s">
        <v>544</v>
      </c>
      <c r="AF30" s="399" t="s">
        <v>391</v>
      </c>
      <c r="AG30" s="400" t="s">
        <v>392</v>
      </c>
      <c r="AH30" s="401"/>
      <c r="AI30" s="401"/>
    </row>
    <row r="31" spans="1:35" ht="75.75" x14ac:dyDescent="0.3">
      <c r="A31" s="391">
        <v>20</v>
      </c>
      <c r="B31" s="391" t="s">
        <v>545</v>
      </c>
      <c r="C31" s="392" t="s">
        <v>546</v>
      </c>
      <c r="D31" s="392" t="s">
        <v>904</v>
      </c>
      <c r="E31" s="392" t="s">
        <v>547</v>
      </c>
      <c r="F31" s="392" t="s">
        <v>548</v>
      </c>
      <c r="G31" s="385" t="s">
        <v>377</v>
      </c>
      <c r="H31" s="401">
        <v>2000</v>
      </c>
      <c r="I31" s="430" t="s">
        <v>473</v>
      </c>
      <c r="J31" s="388">
        <f t="shared" si="3"/>
        <v>0.8</v>
      </c>
      <c r="K31" s="389" t="s">
        <v>464</v>
      </c>
      <c r="L31" s="388">
        <f t="shared" si="0"/>
        <v>0.2</v>
      </c>
      <c r="M31" s="390" t="s">
        <v>449</v>
      </c>
      <c r="N31" s="391">
        <v>2</v>
      </c>
      <c r="O31" s="398" t="s">
        <v>549</v>
      </c>
      <c r="P31" s="391" t="s">
        <v>382</v>
      </c>
      <c r="Q31" s="391" t="s">
        <v>382</v>
      </c>
      <c r="R31" s="394" t="s">
        <v>550</v>
      </c>
      <c r="S31" s="394" t="s">
        <v>384</v>
      </c>
      <c r="T31" s="388">
        <v>0.4</v>
      </c>
      <c r="U31" s="394" t="s">
        <v>385</v>
      </c>
      <c r="V31" s="394" t="s">
        <v>386</v>
      </c>
      <c r="W31" s="394" t="s">
        <v>387</v>
      </c>
      <c r="X31" s="387" t="s">
        <v>397</v>
      </c>
      <c r="Y31" s="435">
        <v>0.48</v>
      </c>
      <c r="Z31" s="389" t="s">
        <v>464</v>
      </c>
      <c r="AA31" s="388">
        <f t="shared" si="1"/>
        <v>0.2</v>
      </c>
      <c r="AB31" s="390" t="s">
        <v>449</v>
      </c>
      <c r="AC31" s="405" t="s">
        <v>388</v>
      </c>
      <c r="AD31" s="392" t="s">
        <v>551</v>
      </c>
      <c r="AE31" s="399" t="s">
        <v>544</v>
      </c>
      <c r="AF31" s="399" t="s">
        <v>391</v>
      </c>
      <c r="AG31" s="400" t="s">
        <v>392</v>
      </c>
      <c r="AH31" s="401"/>
      <c r="AI31" s="401"/>
    </row>
    <row r="32" spans="1:35" ht="89.25" x14ac:dyDescent="0.3">
      <c r="A32" s="391">
        <v>21</v>
      </c>
      <c r="B32" s="391" t="s">
        <v>552</v>
      </c>
      <c r="C32" s="401" t="s">
        <v>553</v>
      </c>
      <c r="D32" s="398" t="s">
        <v>554</v>
      </c>
      <c r="E32" s="392" t="s">
        <v>555</v>
      </c>
      <c r="F32" s="392" t="s">
        <v>556</v>
      </c>
      <c r="G32" s="385" t="s">
        <v>377</v>
      </c>
      <c r="H32" s="401">
        <f>(3*12)+2+5+12</f>
        <v>55</v>
      </c>
      <c r="I32" s="387" t="s">
        <v>408</v>
      </c>
      <c r="J32" s="388">
        <f t="shared" si="3"/>
        <v>0.6</v>
      </c>
      <c r="K32" s="389" t="s">
        <v>464</v>
      </c>
      <c r="L32" s="388">
        <f t="shared" si="0"/>
        <v>0.2</v>
      </c>
      <c r="M32" s="390" t="s">
        <v>449</v>
      </c>
      <c r="N32" s="391">
        <v>1</v>
      </c>
      <c r="O32" s="432" t="s">
        <v>557</v>
      </c>
      <c r="P32" s="399" t="s">
        <v>382</v>
      </c>
      <c r="Q32" s="391" t="s">
        <v>382</v>
      </c>
      <c r="R32" s="394" t="s">
        <v>383</v>
      </c>
      <c r="S32" s="394" t="s">
        <v>384</v>
      </c>
      <c r="T32" s="414">
        <v>0.4</v>
      </c>
      <c r="U32" s="394" t="s">
        <v>385</v>
      </c>
      <c r="V32" s="394" t="s">
        <v>386</v>
      </c>
      <c r="W32" s="394" t="s">
        <v>387</v>
      </c>
      <c r="X32" s="387" t="s">
        <v>378</v>
      </c>
      <c r="Y32" s="388">
        <v>0.36</v>
      </c>
      <c r="Z32" s="389" t="s">
        <v>464</v>
      </c>
      <c r="AA32" s="388">
        <f t="shared" si="1"/>
        <v>0.2</v>
      </c>
      <c r="AB32" s="390" t="s">
        <v>449</v>
      </c>
      <c r="AC32" s="405" t="s">
        <v>388</v>
      </c>
      <c r="AD32" s="392" t="s">
        <v>558</v>
      </c>
      <c r="AE32" s="401" t="s">
        <v>559</v>
      </c>
      <c r="AF32" s="399" t="s">
        <v>391</v>
      </c>
      <c r="AG32" s="400" t="s">
        <v>392</v>
      </c>
      <c r="AH32" s="401"/>
      <c r="AI32" s="401"/>
    </row>
    <row r="33" spans="1:43" ht="86.25" x14ac:dyDescent="0.3">
      <c r="A33" s="391">
        <v>22</v>
      </c>
      <c r="B33" s="391" t="s">
        <v>560</v>
      </c>
      <c r="C33" s="392" t="s">
        <v>561</v>
      </c>
      <c r="D33" s="392" t="s">
        <v>562</v>
      </c>
      <c r="E33" s="392" t="s">
        <v>563</v>
      </c>
      <c r="F33" s="392" t="s">
        <v>564</v>
      </c>
      <c r="G33" s="385" t="s">
        <v>427</v>
      </c>
      <c r="H33" s="401">
        <v>15</v>
      </c>
      <c r="I33" s="387" t="s">
        <v>397</v>
      </c>
      <c r="J33" s="388">
        <f t="shared" si="3"/>
        <v>0.4</v>
      </c>
      <c r="K33" s="389" t="s">
        <v>409</v>
      </c>
      <c r="L33" s="388">
        <f t="shared" si="0"/>
        <v>0.8</v>
      </c>
      <c r="M33" s="390" t="s">
        <v>410</v>
      </c>
      <c r="N33" s="391">
        <v>2</v>
      </c>
      <c r="O33" s="398" t="s">
        <v>565</v>
      </c>
      <c r="P33" s="391" t="s">
        <v>382</v>
      </c>
      <c r="Q33" s="391" t="s">
        <v>382</v>
      </c>
      <c r="R33" s="394" t="s">
        <v>383</v>
      </c>
      <c r="S33" s="394" t="s">
        <v>384</v>
      </c>
      <c r="T33" s="414">
        <v>0.4</v>
      </c>
      <c r="U33" s="394" t="s">
        <v>385</v>
      </c>
      <c r="V33" s="394" t="s">
        <v>386</v>
      </c>
      <c r="W33" s="394" t="s">
        <v>412</v>
      </c>
      <c r="X33" s="387" t="s">
        <v>378</v>
      </c>
      <c r="Y33" s="388">
        <v>0.24</v>
      </c>
      <c r="Z33" s="389" t="s">
        <v>409</v>
      </c>
      <c r="AA33" s="388">
        <f t="shared" si="1"/>
        <v>0.8</v>
      </c>
      <c r="AB33" s="390" t="s">
        <v>410</v>
      </c>
      <c r="AC33" s="405" t="s">
        <v>388</v>
      </c>
      <c r="AD33" s="392" t="s">
        <v>566</v>
      </c>
      <c r="AE33" s="401" t="s">
        <v>559</v>
      </c>
      <c r="AF33" s="399" t="s">
        <v>391</v>
      </c>
      <c r="AG33" s="415" t="s">
        <v>431</v>
      </c>
      <c r="AH33" s="401"/>
      <c r="AI33" s="401"/>
    </row>
    <row r="34" spans="1:43" ht="86.25" x14ac:dyDescent="0.3">
      <c r="A34" s="391">
        <v>23</v>
      </c>
      <c r="B34" s="391" t="s">
        <v>567</v>
      </c>
      <c r="C34" s="392" t="s">
        <v>417</v>
      </c>
      <c r="D34" s="392" t="s">
        <v>568</v>
      </c>
      <c r="E34" s="392" t="s">
        <v>569</v>
      </c>
      <c r="F34" s="392" t="s">
        <v>570</v>
      </c>
      <c r="G34" s="385" t="s">
        <v>377</v>
      </c>
      <c r="H34" s="401">
        <f>2+1+12+1</f>
        <v>16</v>
      </c>
      <c r="I34" s="387" t="s">
        <v>397</v>
      </c>
      <c r="J34" s="388">
        <f t="shared" si="3"/>
        <v>0.4</v>
      </c>
      <c r="K34" s="389" t="s">
        <v>488</v>
      </c>
      <c r="L34" s="388">
        <f t="shared" si="0"/>
        <v>0.4</v>
      </c>
      <c r="M34" s="390" t="s">
        <v>449</v>
      </c>
      <c r="N34" s="391">
        <v>3</v>
      </c>
      <c r="O34" s="398" t="s">
        <v>571</v>
      </c>
      <c r="P34" s="391" t="s">
        <v>382</v>
      </c>
      <c r="Q34" s="391" t="s">
        <v>382</v>
      </c>
      <c r="R34" s="394" t="s">
        <v>383</v>
      </c>
      <c r="S34" s="394" t="s">
        <v>384</v>
      </c>
      <c r="T34" s="414">
        <v>0.4</v>
      </c>
      <c r="U34" s="394" t="s">
        <v>385</v>
      </c>
      <c r="V34" s="394" t="s">
        <v>386</v>
      </c>
      <c r="W34" s="394" t="s">
        <v>412</v>
      </c>
      <c r="X34" s="387" t="s">
        <v>378</v>
      </c>
      <c r="Y34" s="369">
        <v>0.36</v>
      </c>
      <c r="Z34" s="389" t="s">
        <v>488</v>
      </c>
      <c r="AA34" s="388">
        <f t="shared" si="1"/>
        <v>0.4</v>
      </c>
      <c r="AB34" s="390" t="s">
        <v>449</v>
      </c>
      <c r="AC34" s="405" t="s">
        <v>388</v>
      </c>
      <c r="AD34" s="418" t="s">
        <v>572</v>
      </c>
      <c r="AE34" s="401" t="s">
        <v>573</v>
      </c>
      <c r="AF34" s="399" t="s">
        <v>391</v>
      </c>
      <c r="AG34" s="400" t="s">
        <v>392</v>
      </c>
      <c r="AH34" s="401"/>
      <c r="AI34" s="401"/>
    </row>
    <row r="35" spans="1:43" ht="75.75" x14ac:dyDescent="0.3">
      <c r="A35" s="391">
        <v>24</v>
      </c>
      <c r="B35" s="391" t="s">
        <v>574</v>
      </c>
      <c r="C35" s="392" t="s">
        <v>561</v>
      </c>
      <c r="D35" s="392" t="s">
        <v>575</v>
      </c>
      <c r="E35" s="392" t="s">
        <v>576</v>
      </c>
      <c r="F35" s="392" t="s">
        <v>577</v>
      </c>
      <c r="G35" s="385" t="s">
        <v>427</v>
      </c>
      <c r="H35" s="436">
        <f>(365-52)*5</f>
        <v>1565</v>
      </c>
      <c r="I35" s="387" t="s">
        <v>473</v>
      </c>
      <c r="J35" s="388">
        <f t="shared" si="3"/>
        <v>0.8</v>
      </c>
      <c r="K35" s="389" t="s">
        <v>409</v>
      </c>
      <c r="L35" s="388">
        <f t="shared" si="0"/>
        <v>0.8</v>
      </c>
      <c r="M35" s="390" t="s">
        <v>410</v>
      </c>
      <c r="N35" s="401">
        <v>4</v>
      </c>
      <c r="O35" s="423" t="s">
        <v>578</v>
      </c>
      <c r="P35" s="421" t="s">
        <v>382</v>
      </c>
      <c r="Q35" s="401" t="s">
        <v>382</v>
      </c>
      <c r="R35" s="394" t="s">
        <v>383</v>
      </c>
      <c r="S35" s="394" t="s">
        <v>384</v>
      </c>
      <c r="T35" s="414">
        <v>0.4</v>
      </c>
      <c r="U35" s="394" t="s">
        <v>385</v>
      </c>
      <c r="V35" s="394" t="s">
        <v>386</v>
      </c>
      <c r="W35" s="394" t="s">
        <v>387</v>
      </c>
      <c r="X35" s="387" t="s">
        <v>378</v>
      </c>
      <c r="Y35" s="388">
        <v>0.36</v>
      </c>
      <c r="Z35" s="389" t="s">
        <v>409</v>
      </c>
      <c r="AA35" s="388">
        <f t="shared" si="1"/>
        <v>0.8</v>
      </c>
      <c r="AB35" s="390" t="s">
        <v>410</v>
      </c>
      <c r="AC35" s="405" t="s">
        <v>388</v>
      </c>
      <c r="AD35" s="418" t="s">
        <v>579</v>
      </c>
      <c r="AE35" s="401" t="s">
        <v>580</v>
      </c>
      <c r="AF35" s="399" t="s">
        <v>391</v>
      </c>
      <c r="AG35" s="415" t="s">
        <v>431</v>
      </c>
      <c r="AH35" s="401"/>
      <c r="AI35" s="401"/>
    </row>
    <row r="36" spans="1:43" ht="75.75" x14ac:dyDescent="0.3">
      <c r="A36" s="391">
        <v>25</v>
      </c>
      <c r="B36" s="391" t="s">
        <v>581</v>
      </c>
      <c r="C36" s="392" t="s">
        <v>582</v>
      </c>
      <c r="D36" s="398" t="s">
        <v>583</v>
      </c>
      <c r="E36" s="392" t="s">
        <v>584</v>
      </c>
      <c r="F36" s="392" t="s">
        <v>585</v>
      </c>
      <c r="G36" s="385" t="s">
        <v>377</v>
      </c>
      <c r="H36" s="401">
        <v>16</v>
      </c>
      <c r="I36" s="387" t="s">
        <v>397</v>
      </c>
      <c r="J36" s="388">
        <f t="shared" si="3"/>
        <v>0.4</v>
      </c>
      <c r="K36" s="389" t="s">
        <v>464</v>
      </c>
      <c r="L36" s="388">
        <f t="shared" si="0"/>
        <v>0.2</v>
      </c>
      <c r="M36" s="390" t="s">
        <v>449</v>
      </c>
      <c r="N36" s="391">
        <v>1</v>
      </c>
      <c r="O36" s="392" t="s">
        <v>586</v>
      </c>
      <c r="P36" s="399" t="s">
        <v>382</v>
      </c>
      <c r="Q36" s="391" t="s">
        <v>382</v>
      </c>
      <c r="R36" s="394" t="s">
        <v>383</v>
      </c>
      <c r="S36" s="394" t="s">
        <v>384</v>
      </c>
      <c r="T36" s="414">
        <v>0.4</v>
      </c>
      <c r="U36" s="394" t="s">
        <v>587</v>
      </c>
      <c r="V36" s="394" t="s">
        <v>588</v>
      </c>
      <c r="W36" s="394" t="s">
        <v>387</v>
      </c>
      <c r="X36" s="387" t="s">
        <v>378</v>
      </c>
      <c r="Y36" s="388">
        <v>0.24</v>
      </c>
      <c r="Z36" s="389" t="s">
        <v>464</v>
      </c>
      <c r="AA36" s="388">
        <f t="shared" si="1"/>
        <v>0.2</v>
      </c>
      <c r="AB36" s="390" t="s">
        <v>449</v>
      </c>
      <c r="AC36" s="405" t="s">
        <v>388</v>
      </c>
      <c r="AD36" s="392" t="s">
        <v>589</v>
      </c>
      <c r="AE36" s="401" t="s">
        <v>590</v>
      </c>
      <c r="AF36" s="399" t="s">
        <v>391</v>
      </c>
      <c r="AG36" s="400" t="s">
        <v>392</v>
      </c>
      <c r="AH36" s="401"/>
      <c r="AI36" s="401"/>
    </row>
    <row r="37" spans="1:43" ht="86.25" x14ac:dyDescent="0.3">
      <c r="A37" s="391">
        <v>26</v>
      </c>
      <c r="B37" s="391" t="s">
        <v>591</v>
      </c>
      <c r="C37" s="392" t="s">
        <v>592</v>
      </c>
      <c r="D37" s="392" t="s">
        <v>593</v>
      </c>
      <c r="E37" s="392" t="s">
        <v>594</v>
      </c>
      <c r="F37" s="392" t="s">
        <v>595</v>
      </c>
      <c r="G37" s="385" t="s">
        <v>427</v>
      </c>
      <c r="H37" s="401">
        <v>60</v>
      </c>
      <c r="I37" s="387" t="s">
        <v>408</v>
      </c>
      <c r="J37" s="388">
        <f t="shared" si="3"/>
        <v>0.6</v>
      </c>
      <c r="K37" s="389" t="s">
        <v>409</v>
      </c>
      <c r="L37" s="388">
        <f t="shared" si="0"/>
        <v>0.8</v>
      </c>
      <c r="M37" s="390" t="s">
        <v>410</v>
      </c>
      <c r="N37" s="391">
        <v>3</v>
      </c>
      <c r="O37" s="398" t="s">
        <v>596</v>
      </c>
      <c r="P37" s="391" t="s">
        <v>382</v>
      </c>
      <c r="Q37" s="391" t="s">
        <v>382</v>
      </c>
      <c r="R37" s="394" t="s">
        <v>383</v>
      </c>
      <c r="S37" s="394" t="s">
        <v>384</v>
      </c>
      <c r="T37" s="414">
        <v>0.4</v>
      </c>
      <c r="U37" s="394" t="s">
        <v>385</v>
      </c>
      <c r="V37" s="394" t="s">
        <v>386</v>
      </c>
      <c r="W37" s="394" t="s">
        <v>412</v>
      </c>
      <c r="X37" s="387" t="s">
        <v>378</v>
      </c>
      <c r="Y37" s="369">
        <v>0.36</v>
      </c>
      <c r="Z37" s="389" t="s">
        <v>409</v>
      </c>
      <c r="AA37" s="388">
        <f t="shared" si="1"/>
        <v>0.8</v>
      </c>
      <c r="AB37" s="390" t="s">
        <v>410</v>
      </c>
      <c r="AC37" s="405" t="s">
        <v>388</v>
      </c>
      <c r="AD37" s="418" t="s">
        <v>597</v>
      </c>
      <c r="AE37" s="401" t="s">
        <v>573</v>
      </c>
      <c r="AF37" s="399" t="s">
        <v>391</v>
      </c>
      <c r="AG37" s="415" t="s">
        <v>431</v>
      </c>
      <c r="AH37" s="401"/>
      <c r="AI37" s="401"/>
    </row>
    <row r="38" spans="1:43" ht="65.25" customHeight="1" x14ac:dyDescent="0.3">
      <c r="A38" s="647">
        <v>27</v>
      </c>
      <c r="B38" s="647" t="s">
        <v>598</v>
      </c>
      <c r="C38" s="649" t="s">
        <v>582</v>
      </c>
      <c r="D38" s="649" t="s">
        <v>599</v>
      </c>
      <c r="E38" s="649" t="s">
        <v>600</v>
      </c>
      <c r="F38" s="649" t="s">
        <v>601</v>
      </c>
      <c r="G38" s="651" t="s">
        <v>377</v>
      </c>
      <c r="H38" s="653">
        <v>600</v>
      </c>
      <c r="I38" s="635" t="s">
        <v>473</v>
      </c>
      <c r="J38" s="637">
        <f t="shared" si="3"/>
        <v>0.8</v>
      </c>
      <c r="K38" s="627" t="s">
        <v>398</v>
      </c>
      <c r="L38" s="637">
        <f>IF(K38="LEVE",20%,IF(K38="MENOR",40%,IF(K38="MODERADO",60%,IF(K38="MAYOR",80%,IF(K38="CATASTROFICO",100%,IF(I38="",""))))))</f>
        <v>0.6</v>
      </c>
      <c r="M38" s="629" t="s">
        <v>410</v>
      </c>
      <c r="N38" s="391">
        <v>1</v>
      </c>
      <c r="O38" s="398" t="s">
        <v>602</v>
      </c>
      <c r="P38" s="391" t="s">
        <v>382</v>
      </c>
      <c r="Q38" s="391" t="s">
        <v>382</v>
      </c>
      <c r="R38" s="394" t="s">
        <v>383</v>
      </c>
      <c r="S38" s="394" t="s">
        <v>384</v>
      </c>
      <c r="T38" s="414">
        <v>0.4</v>
      </c>
      <c r="U38" s="394" t="s">
        <v>385</v>
      </c>
      <c r="V38" s="394" t="s">
        <v>386</v>
      </c>
      <c r="W38" s="394" t="s">
        <v>412</v>
      </c>
      <c r="X38" s="635" t="s">
        <v>378</v>
      </c>
      <c r="Y38" s="388">
        <v>0.48</v>
      </c>
      <c r="Z38" s="627" t="s">
        <v>398</v>
      </c>
      <c r="AA38" s="637">
        <f t="shared" si="1"/>
        <v>0.6</v>
      </c>
      <c r="AB38" s="629" t="s">
        <v>398</v>
      </c>
      <c r="AC38" s="405" t="s">
        <v>388</v>
      </c>
      <c r="AD38" s="398" t="s">
        <v>603</v>
      </c>
      <c r="AE38" s="398" t="s">
        <v>604</v>
      </c>
      <c r="AF38" s="399" t="s">
        <v>391</v>
      </c>
      <c r="AG38" s="400" t="s">
        <v>392</v>
      </c>
      <c r="AH38" s="401"/>
      <c r="AI38" s="401"/>
    </row>
    <row r="39" spans="1:43" ht="81" customHeight="1" x14ac:dyDescent="0.3">
      <c r="A39" s="648"/>
      <c r="B39" s="648"/>
      <c r="C39" s="650"/>
      <c r="D39" s="650"/>
      <c r="E39" s="650"/>
      <c r="F39" s="650"/>
      <c r="G39" s="652"/>
      <c r="H39" s="654"/>
      <c r="I39" s="636"/>
      <c r="J39" s="638"/>
      <c r="K39" s="628"/>
      <c r="L39" s="638"/>
      <c r="M39" s="630"/>
      <c r="N39" s="391">
        <v>2</v>
      </c>
      <c r="O39" s="398" t="s">
        <v>605</v>
      </c>
      <c r="P39" s="391" t="s">
        <v>382</v>
      </c>
      <c r="Q39" s="391" t="s">
        <v>382</v>
      </c>
      <c r="R39" s="394" t="s">
        <v>383</v>
      </c>
      <c r="S39" s="394" t="s">
        <v>384</v>
      </c>
      <c r="T39" s="414">
        <v>0.4</v>
      </c>
      <c r="U39" s="394" t="s">
        <v>385</v>
      </c>
      <c r="V39" s="394" t="s">
        <v>386</v>
      </c>
      <c r="W39" s="394" t="s">
        <v>412</v>
      </c>
      <c r="X39" s="636"/>
      <c r="Y39" s="395">
        <v>0.28799999999999998</v>
      </c>
      <c r="Z39" s="628"/>
      <c r="AA39" s="638"/>
      <c r="AB39" s="630"/>
      <c r="AC39" s="405" t="s">
        <v>388</v>
      </c>
      <c r="AD39" s="398" t="s">
        <v>606</v>
      </c>
      <c r="AE39" s="398" t="s">
        <v>607</v>
      </c>
      <c r="AF39" s="399" t="s">
        <v>391</v>
      </c>
      <c r="AG39" s="400" t="s">
        <v>392</v>
      </c>
      <c r="AH39" s="401"/>
      <c r="AI39" s="401"/>
    </row>
    <row r="40" spans="1:43" ht="81" customHeight="1" x14ac:dyDescent="0.3">
      <c r="A40" s="437">
        <v>28</v>
      </c>
      <c r="B40" s="437" t="s">
        <v>608</v>
      </c>
      <c r="C40" s="392" t="s">
        <v>582</v>
      </c>
      <c r="D40" s="392" t="s">
        <v>609</v>
      </c>
      <c r="E40" s="392" t="s">
        <v>610</v>
      </c>
      <c r="F40" s="392" t="s">
        <v>611</v>
      </c>
      <c r="G40" s="385" t="s">
        <v>377</v>
      </c>
      <c r="H40" s="436">
        <v>12</v>
      </c>
      <c r="I40" s="387" t="s">
        <v>397</v>
      </c>
      <c r="J40" s="388">
        <f t="shared" ref="J40" si="4">IF(I40="MUY BAJA",20%,IF(I40="BAJA",40%,IF(I40="MEDIA",60%,IF(I40="ALTA",80%,IF(I40="MUY ALTA",100%,IF(I40="",""))))))</f>
        <v>0.4</v>
      </c>
      <c r="K40" s="389" t="s">
        <v>488</v>
      </c>
      <c r="L40" s="388">
        <f t="shared" ref="L40:L42" si="5">IF(K40="LEVE",20%,IF(K40="MENOR",40%,IF(K40="MODERADO",60%,IF(K40="MAYOR",80%,IF(K40="CATASTROFICO",100%,IF(I40="",""))))))</f>
        <v>0.4</v>
      </c>
      <c r="M40" s="390" t="s">
        <v>449</v>
      </c>
      <c r="N40" s="391">
        <v>3</v>
      </c>
      <c r="O40" s="423" t="s">
        <v>612</v>
      </c>
      <c r="P40" s="421" t="s">
        <v>382</v>
      </c>
      <c r="Q40" s="401" t="s">
        <v>382</v>
      </c>
      <c r="R40" s="394" t="s">
        <v>900</v>
      </c>
      <c r="S40" s="394" t="s">
        <v>384</v>
      </c>
      <c r="T40" s="414">
        <v>0.3</v>
      </c>
      <c r="U40" s="394" t="s">
        <v>385</v>
      </c>
      <c r="V40" s="394" t="s">
        <v>386</v>
      </c>
      <c r="W40" s="394" t="s">
        <v>387</v>
      </c>
      <c r="X40" s="387" t="s">
        <v>378</v>
      </c>
      <c r="Y40" s="388">
        <v>0.28000000000000003</v>
      </c>
      <c r="Z40" s="389" t="s">
        <v>488</v>
      </c>
      <c r="AA40" s="388">
        <f t="shared" ref="AA40:AA42" si="6">IF(Z40="LEVE",20%,IF(Z40="MENOR",40%,IF(Z40="MODERADO",60%,IF(Z40="MAYOR",80%,IF(Z40="CATASTROFICO",100%,IF(Z40="",""))))))</f>
        <v>0.4</v>
      </c>
      <c r="AB40" s="390" t="s">
        <v>449</v>
      </c>
      <c r="AC40" s="405" t="s">
        <v>388</v>
      </c>
      <c r="AD40" s="392" t="s">
        <v>613</v>
      </c>
      <c r="AE40" s="398" t="s">
        <v>614</v>
      </c>
      <c r="AF40" s="399" t="s">
        <v>391</v>
      </c>
      <c r="AG40" s="400" t="s">
        <v>392</v>
      </c>
      <c r="AH40" s="401"/>
      <c r="AI40" s="401"/>
    </row>
    <row r="41" spans="1:43" ht="81" customHeight="1" x14ac:dyDescent="0.3">
      <c r="A41" s="437">
        <v>29</v>
      </c>
      <c r="B41" s="437" t="s">
        <v>615</v>
      </c>
      <c r="C41" s="392" t="s">
        <v>582</v>
      </c>
      <c r="D41" s="432" t="s">
        <v>616</v>
      </c>
      <c r="E41" s="432" t="s">
        <v>617</v>
      </c>
      <c r="F41" s="432" t="s">
        <v>618</v>
      </c>
      <c r="G41" s="385" t="s">
        <v>377</v>
      </c>
      <c r="H41" s="436">
        <v>2</v>
      </c>
      <c r="I41" s="387" t="s">
        <v>378</v>
      </c>
      <c r="J41" s="388">
        <f>IF(I41="MUY BAJA",20%,IF(I41="BAJA",40%,IF(I41="MEDIA",60%,IF(I41="ALTA",80%,IF(I41="MUY ALTA",100%,IF(I41="",""))))))</f>
        <v>0.2</v>
      </c>
      <c r="K41" s="389" t="s">
        <v>488</v>
      </c>
      <c r="L41" s="388">
        <f t="shared" si="5"/>
        <v>0.4</v>
      </c>
      <c r="M41" s="390" t="s">
        <v>449</v>
      </c>
      <c r="N41" s="391">
        <v>4</v>
      </c>
      <c r="O41" s="423" t="s">
        <v>619</v>
      </c>
      <c r="P41" s="401" t="s">
        <v>382</v>
      </c>
      <c r="Q41" s="401" t="s">
        <v>382</v>
      </c>
      <c r="R41" s="394" t="s">
        <v>383</v>
      </c>
      <c r="S41" s="394" t="s">
        <v>384</v>
      </c>
      <c r="T41" s="414">
        <v>0.4</v>
      </c>
      <c r="U41" s="394" t="s">
        <v>385</v>
      </c>
      <c r="V41" s="394" t="s">
        <v>386</v>
      </c>
      <c r="W41" s="394" t="s">
        <v>412</v>
      </c>
      <c r="X41" s="387" t="s">
        <v>378</v>
      </c>
      <c r="Y41" s="388">
        <v>0.14000000000000001</v>
      </c>
      <c r="Z41" s="389" t="s">
        <v>488</v>
      </c>
      <c r="AA41" s="388">
        <f t="shared" si="6"/>
        <v>0.4</v>
      </c>
      <c r="AB41" s="390" t="s">
        <v>449</v>
      </c>
      <c r="AC41" s="405" t="s">
        <v>388</v>
      </c>
      <c r="AD41" s="392" t="s">
        <v>620</v>
      </c>
      <c r="AE41" s="398" t="s">
        <v>621</v>
      </c>
      <c r="AF41" s="399" t="s">
        <v>391</v>
      </c>
      <c r="AG41" s="400" t="s">
        <v>392</v>
      </c>
      <c r="AH41" s="401"/>
      <c r="AI41" s="401"/>
    </row>
    <row r="42" spans="1:43" ht="81" customHeight="1" x14ac:dyDescent="0.3">
      <c r="A42" s="437">
        <v>30</v>
      </c>
      <c r="B42" s="437" t="s">
        <v>622</v>
      </c>
      <c r="C42" s="392" t="s">
        <v>484</v>
      </c>
      <c r="D42" s="432" t="s">
        <v>623</v>
      </c>
      <c r="E42" s="392" t="s">
        <v>624</v>
      </c>
      <c r="F42" s="438" t="s">
        <v>625</v>
      </c>
      <c r="G42" s="385" t="s">
        <v>377</v>
      </c>
      <c r="H42" s="436">
        <f>2*12</f>
        <v>24</v>
      </c>
      <c r="I42" s="387" t="s">
        <v>397</v>
      </c>
      <c r="J42" s="388">
        <f t="shared" ref="J42:J48" si="7">IF(I42="MUY BAJA",20%,IF(I42="BAJA",40%,IF(I42="MEDIA",60%,IF(I42="ALTA",80%,IF(I42="MUY ALTA",100%,IF(I42="",""))))))</f>
        <v>0.4</v>
      </c>
      <c r="K42" s="389" t="s">
        <v>464</v>
      </c>
      <c r="L42" s="388">
        <f t="shared" si="5"/>
        <v>0.2</v>
      </c>
      <c r="M42" s="390" t="s">
        <v>449</v>
      </c>
      <c r="N42" s="391">
        <v>5</v>
      </c>
      <c r="O42" s="423" t="s">
        <v>626</v>
      </c>
      <c r="P42" s="401" t="s">
        <v>382</v>
      </c>
      <c r="Q42" s="401" t="s">
        <v>382</v>
      </c>
      <c r="R42" s="394" t="s">
        <v>900</v>
      </c>
      <c r="S42" s="394" t="s">
        <v>384</v>
      </c>
      <c r="T42" s="370">
        <v>0.3</v>
      </c>
      <c r="U42" s="394" t="s">
        <v>385</v>
      </c>
      <c r="V42" s="394" t="s">
        <v>386</v>
      </c>
      <c r="W42" s="394" t="s">
        <v>412</v>
      </c>
      <c r="X42" s="387" t="s">
        <v>378</v>
      </c>
      <c r="Y42" s="433">
        <v>0.24</v>
      </c>
      <c r="Z42" s="389" t="s">
        <v>464</v>
      </c>
      <c r="AA42" s="388">
        <f t="shared" si="6"/>
        <v>0.2</v>
      </c>
      <c r="AB42" s="390" t="s">
        <v>449</v>
      </c>
      <c r="AC42" s="405" t="s">
        <v>388</v>
      </c>
      <c r="AD42" s="392" t="s">
        <v>627</v>
      </c>
      <c r="AE42" s="398" t="s">
        <v>628</v>
      </c>
      <c r="AF42" s="399" t="s">
        <v>391</v>
      </c>
      <c r="AG42" s="400" t="s">
        <v>392</v>
      </c>
      <c r="AH42" s="401"/>
      <c r="AI42" s="401"/>
    </row>
    <row r="43" spans="1:43" ht="81" customHeight="1" x14ac:dyDescent="0.3">
      <c r="A43" s="437">
        <v>31</v>
      </c>
      <c r="B43" s="437" t="s">
        <v>629</v>
      </c>
      <c r="C43" s="392" t="s">
        <v>582</v>
      </c>
      <c r="D43" s="401" t="s">
        <v>630</v>
      </c>
      <c r="E43" s="401" t="s">
        <v>631</v>
      </c>
      <c r="F43" s="401" t="s">
        <v>632</v>
      </c>
      <c r="G43" s="385" t="s">
        <v>377</v>
      </c>
      <c r="H43" s="401">
        <v>50</v>
      </c>
      <c r="I43" s="387" t="s">
        <v>408</v>
      </c>
      <c r="J43" s="388">
        <f t="shared" si="7"/>
        <v>0.6</v>
      </c>
      <c r="K43" s="389" t="s">
        <v>464</v>
      </c>
      <c r="L43" s="388">
        <f>IF(K43="LEVE",20%,IF(K43="MENOR",40%,IF(K43="MODERADO",60%,IF(K43="MAYOR",80%,IF(K43="CATASTROFICO",100%,IF(I43="",""))))))</f>
        <v>0.2</v>
      </c>
      <c r="M43" s="390" t="s">
        <v>449</v>
      </c>
      <c r="N43" s="391">
        <v>6</v>
      </c>
      <c r="O43" s="423" t="s">
        <v>633</v>
      </c>
      <c r="P43" s="401" t="s">
        <v>382</v>
      </c>
      <c r="Q43" s="401" t="s">
        <v>382</v>
      </c>
      <c r="R43" s="394" t="s">
        <v>383</v>
      </c>
      <c r="S43" s="394" t="s">
        <v>384</v>
      </c>
      <c r="T43" s="414">
        <v>0.4</v>
      </c>
      <c r="U43" s="394" t="s">
        <v>385</v>
      </c>
      <c r="V43" s="394" t="s">
        <v>386</v>
      </c>
      <c r="W43" s="394" t="s">
        <v>412</v>
      </c>
      <c r="X43" s="387" t="s">
        <v>397</v>
      </c>
      <c r="Y43" s="433">
        <v>0.42</v>
      </c>
      <c r="Z43" s="389" t="s">
        <v>464</v>
      </c>
      <c r="AA43" s="388">
        <f>IF(Z43="LEVE",20%,IF(Z43="MENOR",40%,IF(Z43="MODERADO",60%,IF(Z43="MAYOR",80%,IF(Z43="CATASTROFICO",100%,IF(Z43="",""))))))</f>
        <v>0.2</v>
      </c>
      <c r="AB43" s="390" t="s">
        <v>449</v>
      </c>
      <c r="AC43" s="405" t="s">
        <v>388</v>
      </c>
      <c r="AD43" s="392" t="s">
        <v>634</v>
      </c>
      <c r="AE43" s="398" t="s">
        <v>628</v>
      </c>
      <c r="AF43" s="399" t="s">
        <v>635</v>
      </c>
      <c r="AG43" s="400" t="s">
        <v>392</v>
      </c>
      <c r="AH43" s="401"/>
      <c r="AI43" s="401"/>
      <c r="AJ43" s="401"/>
    </row>
    <row r="44" spans="1:43" ht="116.25" customHeight="1" x14ac:dyDescent="0.3">
      <c r="A44" s="437">
        <v>32</v>
      </c>
      <c r="B44" s="437" t="s">
        <v>905</v>
      </c>
      <c r="C44" s="392" t="s">
        <v>582</v>
      </c>
      <c r="D44" s="384" t="s">
        <v>906</v>
      </c>
      <c r="E44" s="487" t="s">
        <v>907</v>
      </c>
      <c r="F44" s="432" t="s">
        <v>908</v>
      </c>
      <c r="G44" s="385" t="s">
        <v>377</v>
      </c>
      <c r="H44" s="386">
        <v>12</v>
      </c>
      <c r="I44" s="387" t="s">
        <v>397</v>
      </c>
      <c r="J44" s="388">
        <f t="shared" si="7"/>
        <v>0.4</v>
      </c>
      <c r="K44" s="389" t="s">
        <v>379</v>
      </c>
      <c r="L44" s="388">
        <f>IF(K44="LEVE",20%,IF(K44="MENOR",40%,IF(K44="MODERADO",60%,IF(K44="MAYOR",80%,IF(K44="CATASTRÓFICO",100%,IF(I44="",""))))))</f>
        <v>1</v>
      </c>
      <c r="M44" s="390" t="s">
        <v>380</v>
      </c>
      <c r="N44" s="391">
        <v>7</v>
      </c>
      <c r="O44" s="423" t="s">
        <v>909</v>
      </c>
      <c r="P44" s="401" t="s">
        <v>382</v>
      </c>
      <c r="Q44" s="401" t="s">
        <v>382</v>
      </c>
      <c r="R44" s="394" t="s">
        <v>383</v>
      </c>
      <c r="S44" s="394" t="s">
        <v>384</v>
      </c>
      <c r="T44" s="414">
        <v>0.4</v>
      </c>
      <c r="U44" s="394" t="s">
        <v>385</v>
      </c>
      <c r="V44" s="394" t="s">
        <v>386</v>
      </c>
      <c r="W44" s="394" t="s">
        <v>412</v>
      </c>
      <c r="X44" s="387" t="s">
        <v>378</v>
      </c>
      <c r="Y44" s="433">
        <v>0.24</v>
      </c>
      <c r="Z44" s="389" t="s">
        <v>379</v>
      </c>
      <c r="AA44" s="388">
        <v>1</v>
      </c>
      <c r="AB44" s="390" t="s">
        <v>380</v>
      </c>
      <c r="AC44" s="405" t="s">
        <v>767</v>
      </c>
      <c r="AD44" s="392" t="s">
        <v>910</v>
      </c>
      <c r="AE44" s="398" t="s">
        <v>911</v>
      </c>
      <c r="AF44" s="399" t="s">
        <v>635</v>
      </c>
      <c r="AG44" s="400" t="s">
        <v>912</v>
      </c>
      <c r="AH44" s="401"/>
      <c r="AI44" s="401"/>
      <c r="AJ44" s="403"/>
      <c r="AL44" s="403"/>
      <c r="AM44" s="428"/>
    </row>
    <row r="45" spans="1:43" ht="75.75" x14ac:dyDescent="0.3">
      <c r="A45" s="437">
        <v>33</v>
      </c>
      <c r="B45" s="391" t="s">
        <v>636</v>
      </c>
      <c r="C45" s="439" t="s">
        <v>637</v>
      </c>
      <c r="D45" s="440" t="s">
        <v>638</v>
      </c>
      <c r="E45" s="441" t="s">
        <v>639</v>
      </c>
      <c r="F45" s="440" t="s">
        <v>640</v>
      </c>
      <c r="G45" s="385" t="s">
        <v>377</v>
      </c>
      <c r="H45" s="386">
        <v>8</v>
      </c>
      <c r="I45" s="387" t="s">
        <v>397</v>
      </c>
      <c r="J45" s="442">
        <f t="shared" si="7"/>
        <v>0.4</v>
      </c>
      <c r="K45" s="389" t="s">
        <v>409</v>
      </c>
      <c r="L45" s="388">
        <f t="shared" ref="L45:L48" si="8">IF(K45="LEVE",20%,IF(K45="MENOR",40%,IF(K45="MODERADO",60%,IF(K45="MAYOR",80%,IF(K45="CATASTRÓFICO",100%,IF(I45="",""))))))</f>
        <v>0.8</v>
      </c>
      <c r="M45" s="390" t="s">
        <v>410</v>
      </c>
      <c r="N45" s="391">
        <v>1</v>
      </c>
      <c r="O45" s="392" t="s">
        <v>641</v>
      </c>
      <c r="P45" s="393" t="s">
        <v>382</v>
      </c>
      <c r="Q45" s="393" t="s">
        <v>382</v>
      </c>
      <c r="R45" s="394" t="s">
        <v>383</v>
      </c>
      <c r="S45" s="394" t="s">
        <v>384</v>
      </c>
      <c r="T45" s="388">
        <v>0.4</v>
      </c>
      <c r="U45" s="394" t="s">
        <v>385</v>
      </c>
      <c r="V45" s="394" t="s">
        <v>386</v>
      </c>
      <c r="W45" s="394" t="s">
        <v>387</v>
      </c>
      <c r="X45" s="387" t="s">
        <v>378</v>
      </c>
      <c r="Y45" s="388">
        <v>0.24</v>
      </c>
      <c r="Z45" s="389" t="s">
        <v>409</v>
      </c>
      <c r="AA45" s="388">
        <f t="shared" si="1"/>
        <v>0.8</v>
      </c>
      <c r="AB45" s="390" t="s">
        <v>410</v>
      </c>
      <c r="AC45" s="405" t="s">
        <v>388</v>
      </c>
      <c r="AD45" s="418" t="s">
        <v>642</v>
      </c>
      <c r="AE45" s="423" t="s">
        <v>643</v>
      </c>
      <c r="AF45" s="399" t="s">
        <v>415</v>
      </c>
      <c r="AG45" s="415" t="s">
        <v>392</v>
      </c>
      <c r="AH45" s="401"/>
      <c r="AI45" s="401"/>
    </row>
    <row r="46" spans="1:43" ht="114.75" x14ac:dyDescent="0.3">
      <c r="A46" s="437">
        <v>34</v>
      </c>
      <c r="B46" s="391" t="s">
        <v>644</v>
      </c>
      <c r="C46" s="439" t="s">
        <v>637</v>
      </c>
      <c r="D46" s="424" t="s">
        <v>645</v>
      </c>
      <c r="E46" s="424" t="s">
        <v>646</v>
      </c>
      <c r="F46" s="424" t="s">
        <v>647</v>
      </c>
      <c r="G46" s="385" t="s">
        <v>377</v>
      </c>
      <c r="H46" s="401">
        <f>5*12</f>
        <v>60</v>
      </c>
      <c r="I46" s="387" t="s">
        <v>408</v>
      </c>
      <c r="J46" s="442">
        <f t="shared" si="7"/>
        <v>0.6</v>
      </c>
      <c r="K46" s="389" t="s">
        <v>464</v>
      </c>
      <c r="L46" s="388">
        <f t="shared" si="8"/>
        <v>0.2</v>
      </c>
      <c r="M46" s="390" t="s">
        <v>449</v>
      </c>
      <c r="N46" s="391">
        <v>2</v>
      </c>
      <c r="O46" s="398" t="s">
        <v>648</v>
      </c>
      <c r="P46" s="391" t="s">
        <v>382</v>
      </c>
      <c r="Q46" s="391" t="s">
        <v>382</v>
      </c>
      <c r="R46" s="394" t="s">
        <v>550</v>
      </c>
      <c r="S46" s="394" t="s">
        <v>384</v>
      </c>
      <c r="T46" s="388">
        <v>0.4</v>
      </c>
      <c r="U46" s="394" t="s">
        <v>385</v>
      </c>
      <c r="V46" s="394" t="s">
        <v>386</v>
      </c>
      <c r="W46" s="394" t="s">
        <v>387</v>
      </c>
      <c r="X46" s="387" t="s">
        <v>378</v>
      </c>
      <c r="Y46" s="388">
        <v>0.36</v>
      </c>
      <c r="Z46" s="389" t="s">
        <v>464</v>
      </c>
      <c r="AA46" s="388">
        <f t="shared" si="1"/>
        <v>0.2</v>
      </c>
      <c r="AB46" s="390" t="s">
        <v>449</v>
      </c>
      <c r="AC46" s="405" t="s">
        <v>388</v>
      </c>
      <c r="AD46" s="418" t="s">
        <v>649</v>
      </c>
      <c r="AE46" s="401" t="s">
        <v>650</v>
      </c>
      <c r="AF46" s="399" t="s">
        <v>415</v>
      </c>
      <c r="AG46" s="415" t="s">
        <v>392</v>
      </c>
      <c r="AH46" s="401"/>
      <c r="AI46" s="401"/>
    </row>
    <row r="47" spans="1:43" ht="147.75" customHeight="1" x14ac:dyDescent="0.3">
      <c r="A47" s="437">
        <v>35</v>
      </c>
      <c r="B47" s="391" t="s">
        <v>651</v>
      </c>
      <c r="C47" s="418" t="s">
        <v>652</v>
      </c>
      <c r="D47" s="424" t="s">
        <v>653</v>
      </c>
      <c r="E47" s="424" t="s">
        <v>654</v>
      </c>
      <c r="F47" s="424" t="s">
        <v>655</v>
      </c>
      <c r="G47" s="385" t="s">
        <v>377</v>
      </c>
      <c r="H47" s="401">
        <v>32</v>
      </c>
      <c r="I47" s="387" t="s">
        <v>408</v>
      </c>
      <c r="J47" s="442">
        <f t="shared" si="7"/>
        <v>0.6</v>
      </c>
      <c r="K47" s="389" t="s">
        <v>409</v>
      </c>
      <c r="L47" s="388">
        <f t="shared" si="8"/>
        <v>0.8</v>
      </c>
      <c r="M47" s="390" t="s">
        <v>410</v>
      </c>
      <c r="N47" s="391">
        <v>3</v>
      </c>
      <c r="O47" s="398" t="s">
        <v>656</v>
      </c>
      <c r="P47" s="391" t="s">
        <v>382</v>
      </c>
      <c r="Q47" s="391" t="s">
        <v>382</v>
      </c>
      <c r="R47" s="394" t="s">
        <v>900</v>
      </c>
      <c r="S47" s="394" t="s">
        <v>384</v>
      </c>
      <c r="T47" s="443">
        <v>0.4</v>
      </c>
      <c r="U47" s="394" t="s">
        <v>385</v>
      </c>
      <c r="V47" s="394" t="s">
        <v>386</v>
      </c>
      <c r="W47" s="394" t="s">
        <v>412</v>
      </c>
      <c r="X47" s="387" t="s">
        <v>378</v>
      </c>
      <c r="Y47" s="427">
        <v>0.36</v>
      </c>
      <c r="Z47" s="389" t="s">
        <v>409</v>
      </c>
      <c r="AA47" s="388">
        <f t="shared" si="1"/>
        <v>0.8</v>
      </c>
      <c r="AB47" s="390" t="s">
        <v>410</v>
      </c>
      <c r="AC47" s="405" t="s">
        <v>388</v>
      </c>
      <c r="AD47" s="444" t="s">
        <v>657</v>
      </c>
      <c r="AE47" s="401" t="s">
        <v>658</v>
      </c>
      <c r="AF47" s="399" t="s">
        <v>415</v>
      </c>
      <c r="AG47" s="415" t="s">
        <v>392</v>
      </c>
      <c r="AH47" s="401"/>
      <c r="AI47" s="401"/>
      <c r="AQ47" s="445"/>
    </row>
    <row r="48" spans="1:43" ht="82.5" x14ac:dyDescent="0.3">
      <c r="A48" s="437">
        <v>36</v>
      </c>
      <c r="B48" s="391" t="s">
        <v>659</v>
      </c>
      <c r="C48" s="418" t="s">
        <v>652</v>
      </c>
      <c r="D48" s="392" t="s">
        <v>660</v>
      </c>
      <c r="E48" s="392" t="s">
        <v>661</v>
      </c>
      <c r="F48" s="392" t="s">
        <v>662</v>
      </c>
      <c r="G48" s="385" t="s">
        <v>427</v>
      </c>
      <c r="H48" s="401">
        <f>816</f>
        <v>816</v>
      </c>
      <c r="I48" s="387" t="s">
        <v>473</v>
      </c>
      <c r="J48" s="442">
        <f t="shared" si="7"/>
        <v>0.8</v>
      </c>
      <c r="K48" s="389" t="s">
        <v>409</v>
      </c>
      <c r="L48" s="388">
        <f t="shared" si="8"/>
        <v>0.8</v>
      </c>
      <c r="M48" s="390" t="s">
        <v>410</v>
      </c>
      <c r="N48" s="401">
        <v>4</v>
      </c>
      <c r="O48" s="423" t="s">
        <v>663</v>
      </c>
      <c r="P48" s="401" t="s">
        <v>382</v>
      </c>
      <c r="Q48" s="401" t="s">
        <v>382</v>
      </c>
      <c r="R48" s="394" t="s">
        <v>383</v>
      </c>
      <c r="S48" s="394" t="s">
        <v>664</v>
      </c>
      <c r="T48" s="369">
        <v>0.5</v>
      </c>
      <c r="U48" s="394" t="s">
        <v>385</v>
      </c>
      <c r="V48" s="394" t="s">
        <v>386</v>
      </c>
      <c r="W48" s="394" t="s">
        <v>387</v>
      </c>
      <c r="X48" s="387" t="s">
        <v>397</v>
      </c>
      <c r="Y48" s="388">
        <v>0.4</v>
      </c>
      <c r="Z48" s="389" t="s">
        <v>409</v>
      </c>
      <c r="AA48" s="388">
        <f t="shared" si="1"/>
        <v>0.8</v>
      </c>
      <c r="AB48" s="390" t="s">
        <v>410</v>
      </c>
      <c r="AC48" s="405" t="s">
        <v>388</v>
      </c>
      <c r="AD48" s="418" t="s">
        <v>665</v>
      </c>
      <c r="AE48" s="401" t="s">
        <v>666</v>
      </c>
      <c r="AF48" s="399" t="s">
        <v>415</v>
      </c>
      <c r="AG48" s="415" t="s">
        <v>431</v>
      </c>
      <c r="AH48" s="401"/>
      <c r="AI48" s="401"/>
    </row>
    <row r="49" spans="1:35" ht="91.5" customHeight="1" x14ac:dyDescent="0.3">
      <c r="A49" s="647">
        <v>37</v>
      </c>
      <c r="B49" s="647" t="s">
        <v>667</v>
      </c>
      <c r="C49" s="659" t="s">
        <v>373</v>
      </c>
      <c r="D49" s="649" t="s">
        <v>668</v>
      </c>
      <c r="E49" s="649" t="s">
        <v>669</v>
      </c>
      <c r="F49" s="649" t="s">
        <v>670</v>
      </c>
      <c r="G49" s="651" t="s">
        <v>427</v>
      </c>
      <c r="H49" s="653">
        <v>100</v>
      </c>
      <c r="I49" s="635" t="s">
        <v>408</v>
      </c>
      <c r="J49" s="637">
        <f>IF(I49="MUY BAJA",20%,IF(I49="BAJA",40%,IF(I49="MEDIA",60%,IF(I49="ALTA",80%,IF(I49="MUY ALTA",100%,IF(I49="",""))))))</f>
        <v>0.6</v>
      </c>
      <c r="K49" s="627" t="s">
        <v>379</v>
      </c>
      <c r="L49" s="637">
        <f>IF(K49="LEVE",20%,IF(K49="MENOR",40%,IF(K49="MODERADO",60%,IF(K49="MAYOR",80%,IF(K49="CATASTRÓFICO",100%,IF(I49="",""))))))</f>
        <v>1</v>
      </c>
      <c r="M49" s="629" t="s">
        <v>380</v>
      </c>
      <c r="N49" s="391">
        <v>1</v>
      </c>
      <c r="O49" s="392" t="s">
        <v>671</v>
      </c>
      <c r="P49" s="393" t="s">
        <v>382</v>
      </c>
      <c r="Q49" s="393" t="s">
        <v>382</v>
      </c>
      <c r="R49" s="394" t="s">
        <v>383</v>
      </c>
      <c r="S49" s="394" t="s">
        <v>384</v>
      </c>
      <c r="T49" s="388">
        <v>0.4</v>
      </c>
      <c r="U49" s="394" t="s">
        <v>385</v>
      </c>
      <c r="V49" s="394" t="s">
        <v>386</v>
      </c>
      <c r="W49" s="394" t="s">
        <v>387</v>
      </c>
      <c r="X49" s="635" t="s">
        <v>408</v>
      </c>
      <c r="Y49" s="395">
        <v>0.36</v>
      </c>
      <c r="Z49" s="655" t="s">
        <v>379</v>
      </c>
      <c r="AA49" s="637">
        <f>IF(Z49="LEVE",20%,IF(Z49="MENOR",40%,IF(Z49="MODERADO",60%,IF(Z49="MAYOR",80%,IF(Z49="CATASTRÓFICO",100%,IF(X49="",""))))))</f>
        <v>1</v>
      </c>
      <c r="AB49" s="629" t="s">
        <v>380</v>
      </c>
      <c r="AC49" s="643" t="s">
        <v>388</v>
      </c>
      <c r="AD49" s="418" t="s">
        <v>672</v>
      </c>
      <c r="AE49" s="446" t="s">
        <v>673</v>
      </c>
      <c r="AF49" s="399" t="s">
        <v>415</v>
      </c>
      <c r="AG49" s="645" t="s">
        <v>431</v>
      </c>
      <c r="AH49" s="401"/>
      <c r="AI49" s="401"/>
    </row>
    <row r="50" spans="1:35" ht="90.75" customHeight="1" x14ac:dyDescent="0.3">
      <c r="A50" s="648"/>
      <c r="B50" s="648"/>
      <c r="C50" s="660"/>
      <c r="D50" s="650"/>
      <c r="E50" s="650"/>
      <c r="F50" s="650"/>
      <c r="G50" s="652"/>
      <c r="H50" s="654"/>
      <c r="I50" s="636"/>
      <c r="J50" s="638"/>
      <c r="K50" s="639"/>
      <c r="L50" s="638"/>
      <c r="M50" s="630"/>
      <c r="N50" s="391">
        <v>2</v>
      </c>
      <c r="O50" s="392" t="s">
        <v>674</v>
      </c>
      <c r="P50" s="393" t="s">
        <v>382</v>
      </c>
      <c r="Q50" s="393" t="s">
        <v>382</v>
      </c>
      <c r="R50" s="394" t="s">
        <v>383</v>
      </c>
      <c r="S50" s="394" t="s">
        <v>384</v>
      </c>
      <c r="T50" s="388">
        <v>0.4</v>
      </c>
      <c r="U50" s="394" t="s">
        <v>385</v>
      </c>
      <c r="V50" s="394" t="s">
        <v>386</v>
      </c>
      <c r="W50" s="394" t="s">
        <v>387</v>
      </c>
      <c r="X50" s="636"/>
      <c r="Y50" s="395">
        <v>0.216</v>
      </c>
      <c r="Z50" s="656"/>
      <c r="AA50" s="638"/>
      <c r="AB50" s="630"/>
      <c r="AC50" s="644"/>
      <c r="AD50" s="418" t="s">
        <v>675</v>
      </c>
      <c r="AE50" s="446" t="s">
        <v>673</v>
      </c>
      <c r="AF50" s="399" t="s">
        <v>415</v>
      </c>
      <c r="AG50" s="646"/>
      <c r="AH50" s="401"/>
      <c r="AI50" s="401"/>
    </row>
    <row r="51" spans="1:35" ht="68.25" customHeight="1" x14ac:dyDescent="0.3">
      <c r="A51" s="383">
        <v>38</v>
      </c>
      <c r="B51" s="391" t="s">
        <v>676</v>
      </c>
      <c r="C51" s="392" t="s">
        <v>373</v>
      </c>
      <c r="D51" s="392" t="s">
        <v>677</v>
      </c>
      <c r="E51" s="392" t="s">
        <v>678</v>
      </c>
      <c r="F51" s="392" t="s">
        <v>679</v>
      </c>
      <c r="G51" s="385" t="s">
        <v>427</v>
      </c>
      <c r="H51" s="401">
        <v>24</v>
      </c>
      <c r="I51" s="387" t="s">
        <v>397</v>
      </c>
      <c r="J51" s="442">
        <f>IF(I51="MUY BAJA",20%,IF(I51="BAJA",40%,IF(I51="MEDIA",60%,IF(I51="ALTA",80%,IF(I51="MUY ALTA",100%,IF(I51="",""))))))</f>
        <v>0.4</v>
      </c>
      <c r="K51" s="389" t="s">
        <v>379</v>
      </c>
      <c r="L51" s="388">
        <f>IF(K51="LEVE",20%,IF(K51="MENOR",40%,IF(K51="MODERADO",60%,IF(K51="MAYOR",80%,IF(K51="CATASTRÓFICO",100%,IF(I51="",""))))))</f>
        <v>1</v>
      </c>
      <c r="M51" s="390" t="s">
        <v>380</v>
      </c>
      <c r="N51" s="391">
        <v>3</v>
      </c>
      <c r="O51" s="398" t="s">
        <v>680</v>
      </c>
      <c r="P51" s="391" t="s">
        <v>382</v>
      </c>
      <c r="Q51" s="391" t="s">
        <v>382</v>
      </c>
      <c r="R51" s="394" t="s">
        <v>550</v>
      </c>
      <c r="S51" s="394" t="s">
        <v>384</v>
      </c>
      <c r="T51" s="388">
        <v>0.4</v>
      </c>
      <c r="U51" s="394" t="s">
        <v>385</v>
      </c>
      <c r="V51" s="394" t="s">
        <v>386</v>
      </c>
      <c r="W51" s="394" t="s">
        <v>387</v>
      </c>
      <c r="X51" s="387" t="s">
        <v>397</v>
      </c>
      <c r="Y51" s="388">
        <v>0.36</v>
      </c>
      <c r="Z51" s="389" t="s">
        <v>379</v>
      </c>
      <c r="AA51" s="388">
        <f>IF(Z51="LEVE",20%,IF(Z51="MENOR",40%,IF(Z51="MODERADO",60%,IF(Z51="MAYOR",80%,IF(Z51="CATASTRÓFICO",100%,IF(X51="",""))))))</f>
        <v>1</v>
      </c>
      <c r="AB51" s="390" t="s">
        <v>380</v>
      </c>
      <c r="AC51" s="405" t="s">
        <v>388</v>
      </c>
      <c r="AD51" s="418" t="s">
        <v>681</v>
      </c>
      <c r="AE51" s="446" t="s">
        <v>682</v>
      </c>
      <c r="AF51" s="399" t="s">
        <v>415</v>
      </c>
      <c r="AG51" s="415" t="s">
        <v>431</v>
      </c>
      <c r="AH51" s="401"/>
      <c r="AI51" s="401"/>
    </row>
    <row r="52" spans="1:35" ht="99" customHeight="1" x14ac:dyDescent="0.3">
      <c r="A52" s="647">
        <v>39</v>
      </c>
      <c r="B52" s="647" t="s">
        <v>683</v>
      </c>
      <c r="C52" s="649" t="s">
        <v>373</v>
      </c>
      <c r="D52" s="649" t="s">
        <v>684</v>
      </c>
      <c r="E52" s="649" t="s">
        <v>685</v>
      </c>
      <c r="F52" s="649" t="s">
        <v>686</v>
      </c>
      <c r="G52" s="651" t="s">
        <v>522</v>
      </c>
      <c r="H52" s="653">
        <v>100</v>
      </c>
      <c r="I52" s="635" t="s">
        <v>408</v>
      </c>
      <c r="J52" s="637">
        <f>IF(I52="MUY BAJA",20%,IF(I52="BAJA",40%,IF(I52="MEDIA",60%,IF(I52="ALTA",80%,IF(I52="MUY ALTA",100%,IF(I52="",""))))))</f>
        <v>0.6</v>
      </c>
      <c r="K52" s="627" t="s">
        <v>379</v>
      </c>
      <c r="L52" s="637">
        <f>IF(K52="LEVE",20%,IF(K52="MENOR",40%,IF(K52="MODERADO",60%,IF(K52="MAYOR",80%,IF(K52="CATASTRÓFICO",100%,IF(I52="",""))))))</f>
        <v>1</v>
      </c>
      <c r="M52" s="629" t="s">
        <v>380</v>
      </c>
      <c r="N52" s="391">
        <v>4</v>
      </c>
      <c r="O52" s="398" t="s">
        <v>687</v>
      </c>
      <c r="P52" s="391" t="s">
        <v>382</v>
      </c>
      <c r="Q52" s="391" t="s">
        <v>382</v>
      </c>
      <c r="R52" s="394" t="s">
        <v>900</v>
      </c>
      <c r="S52" s="394" t="s">
        <v>384</v>
      </c>
      <c r="T52" s="388">
        <v>0.4</v>
      </c>
      <c r="U52" s="394" t="s">
        <v>385</v>
      </c>
      <c r="V52" s="394" t="s">
        <v>386</v>
      </c>
      <c r="W52" s="394" t="s">
        <v>412</v>
      </c>
      <c r="X52" s="635" t="s">
        <v>408</v>
      </c>
      <c r="Y52" s="388">
        <v>0.24</v>
      </c>
      <c r="Z52" s="655" t="s">
        <v>379</v>
      </c>
      <c r="AA52" s="657">
        <f>IF(Z52="LEVE",20%,IF(Z52="MENOR",40%,IF(Z52="MODERADO",60%,IF(Z52="MAYOR",80%,IF(Z52="CATASTRÓFICO",100%,IF(X52="",""))))))</f>
        <v>1</v>
      </c>
      <c r="AB52" s="629" t="s">
        <v>380</v>
      </c>
      <c r="AC52" s="643" t="s">
        <v>688</v>
      </c>
      <c r="AD52" s="447" t="s">
        <v>689</v>
      </c>
      <c r="AE52" s="448" t="s">
        <v>196</v>
      </c>
      <c r="AF52" s="399" t="s">
        <v>415</v>
      </c>
      <c r="AG52" s="645" t="s">
        <v>392</v>
      </c>
      <c r="AH52" s="401"/>
      <c r="AI52" s="401"/>
    </row>
    <row r="53" spans="1:35" ht="55.5" customHeight="1" x14ac:dyDescent="0.3">
      <c r="A53" s="648"/>
      <c r="B53" s="648"/>
      <c r="C53" s="650"/>
      <c r="D53" s="650"/>
      <c r="E53" s="650"/>
      <c r="F53" s="650"/>
      <c r="G53" s="652"/>
      <c r="H53" s="654"/>
      <c r="I53" s="636"/>
      <c r="J53" s="638"/>
      <c r="K53" s="639"/>
      <c r="L53" s="638"/>
      <c r="M53" s="630"/>
      <c r="N53" s="391">
        <v>5</v>
      </c>
      <c r="O53" s="398" t="s">
        <v>913</v>
      </c>
      <c r="P53" s="391" t="s">
        <v>382</v>
      </c>
      <c r="Q53" s="391" t="s">
        <v>382</v>
      </c>
      <c r="R53" s="394" t="s">
        <v>400</v>
      </c>
      <c r="S53" s="394" t="s">
        <v>384</v>
      </c>
      <c r="T53" s="388">
        <v>0.3</v>
      </c>
      <c r="U53" s="394" t="s">
        <v>385</v>
      </c>
      <c r="V53" s="394" t="s">
        <v>386</v>
      </c>
      <c r="W53" s="394" t="s">
        <v>412</v>
      </c>
      <c r="X53" s="636"/>
      <c r="Y53" s="449">
        <v>0.16799999999999998</v>
      </c>
      <c r="Z53" s="656"/>
      <c r="AA53" s="658"/>
      <c r="AB53" s="630"/>
      <c r="AC53" s="644"/>
      <c r="AD53" s="418" t="s">
        <v>690</v>
      </c>
      <c r="AE53" s="401" t="s">
        <v>196</v>
      </c>
      <c r="AF53" s="399" t="s">
        <v>415</v>
      </c>
      <c r="AG53" s="646"/>
      <c r="AH53" s="401"/>
      <c r="AI53" s="401"/>
    </row>
    <row r="54" spans="1:35" ht="82.5" x14ac:dyDescent="0.3">
      <c r="A54" s="383">
        <v>40</v>
      </c>
      <c r="B54" s="391" t="s">
        <v>691</v>
      </c>
      <c r="C54" s="418" t="s">
        <v>373</v>
      </c>
      <c r="D54" s="418" t="s">
        <v>692</v>
      </c>
      <c r="E54" s="418" t="s">
        <v>693</v>
      </c>
      <c r="F54" s="418" t="s">
        <v>694</v>
      </c>
      <c r="G54" s="385" t="s">
        <v>377</v>
      </c>
      <c r="H54" s="401">
        <v>19</v>
      </c>
      <c r="I54" s="387" t="s">
        <v>397</v>
      </c>
      <c r="J54" s="442">
        <f t="shared" ref="J54:J64" si="9">IF(I54="MUY BAJA",20%,IF(I54="BAJA",40%,IF(I54="MEDIA",60%,IF(I54="ALTA",80%,IF(I54="MUY ALTA",100%,IF(I54="",""))))))</f>
        <v>0.4</v>
      </c>
      <c r="K54" s="389" t="s">
        <v>379</v>
      </c>
      <c r="L54" s="388">
        <f t="shared" ref="L54:L57" si="10">IF(K54="LEVE",20%,IF(K54="MENOR",40%,IF(K54="MODERADO",60%,IF(K54="MAYOR",80%,IF(K54="CATASTRÓFICO",100%,IF(I54="",""))))))</f>
        <v>1</v>
      </c>
      <c r="M54" s="390" t="s">
        <v>380</v>
      </c>
      <c r="N54" s="401">
        <v>1</v>
      </c>
      <c r="O54" s="418" t="s">
        <v>695</v>
      </c>
      <c r="P54" s="401" t="s">
        <v>382</v>
      </c>
      <c r="Q54" s="401" t="s">
        <v>382</v>
      </c>
      <c r="R54" s="394" t="s">
        <v>383</v>
      </c>
      <c r="S54" s="394" t="s">
        <v>384</v>
      </c>
      <c r="T54" s="433">
        <v>0.4</v>
      </c>
      <c r="U54" s="394" t="s">
        <v>385</v>
      </c>
      <c r="V54" s="394" t="s">
        <v>386</v>
      </c>
      <c r="W54" s="394" t="s">
        <v>387</v>
      </c>
      <c r="X54" s="387" t="s">
        <v>378</v>
      </c>
      <c r="Y54" s="433">
        <v>0.24</v>
      </c>
      <c r="Z54" s="389" t="s">
        <v>379</v>
      </c>
      <c r="AA54" s="388">
        <f t="shared" ref="AA54:AA57" si="11">IF(Z54="LEVE",20%,IF(Z54="MENOR",40%,IF(Z54="MODERADO",60%,IF(Z54="MAYOR",80%,IF(Z54="CATASTRÓFICO",100%,IF(X54="",""))))))</f>
        <v>1</v>
      </c>
      <c r="AB54" s="390" t="s">
        <v>380</v>
      </c>
      <c r="AC54" s="405" t="s">
        <v>388</v>
      </c>
      <c r="AD54" s="418" t="s">
        <v>696</v>
      </c>
      <c r="AE54" s="401" t="s">
        <v>195</v>
      </c>
      <c r="AF54" s="399" t="s">
        <v>391</v>
      </c>
      <c r="AG54" s="415" t="s">
        <v>392</v>
      </c>
      <c r="AH54" s="401"/>
      <c r="AI54" s="401"/>
    </row>
    <row r="55" spans="1:35" ht="82.5" x14ac:dyDescent="0.3">
      <c r="A55" s="383">
        <v>41</v>
      </c>
      <c r="B55" s="391" t="s">
        <v>697</v>
      </c>
      <c r="C55" s="418" t="s">
        <v>373</v>
      </c>
      <c r="D55" s="418" t="s">
        <v>698</v>
      </c>
      <c r="E55" s="418" t="s">
        <v>699</v>
      </c>
      <c r="F55" s="418" t="s">
        <v>700</v>
      </c>
      <c r="G55" s="385" t="s">
        <v>377</v>
      </c>
      <c r="H55" s="401">
        <v>19</v>
      </c>
      <c r="I55" s="387" t="s">
        <v>397</v>
      </c>
      <c r="J55" s="442">
        <f t="shared" si="9"/>
        <v>0.4</v>
      </c>
      <c r="K55" s="389" t="s">
        <v>379</v>
      </c>
      <c r="L55" s="388">
        <f t="shared" si="10"/>
        <v>1</v>
      </c>
      <c r="M55" s="390" t="s">
        <v>380</v>
      </c>
      <c r="N55" s="401">
        <v>2</v>
      </c>
      <c r="O55" s="418" t="s">
        <v>701</v>
      </c>
      <c r="P55" s="401" t="s">
        <v>382</v>
      </c>
      <c r="Q55" s="401" t="s">
        <v>382</v>
      </c>
      <c r="R55" s="394" t="s">
        <v>383</v>
      </c>
      <c r="S55" s="394" t="s">
        <v>384</v>
      </c>
      <c r="T55" s="426">
        <v>0.4</v>
      </c>
      <c r="U55" s="394" t="s">
        <v>385</v>
      </c>
      <c r="V55" s="394" t="s">
        <v>386</v>
      </c>
      <c r="W55" s="394" t="s">
        <v>387</v>
      </c>
      <c r="X55" s="387" t="s">
        <v>378</v>
      </c>
      <c r="Y55" s="433">
        <v>0.24</v>
      </c>
      <c r="Z55" s="389" t="s">
        <v>379</v>
      </c>
      <c r="AA55" s="388">
        <f t="shared" si="11"/>
        <v>1</v>
      </c>
      <c r="AB55" s="390" t="s">
        <v>380</v>
      </c>
      <c r="AC55" s="405" t="s">
        <v>388</v>
      </c>
      <c r="AD55" s="401" t="s">
        <v>702</v>
      </c>
      <c r="AE55" s="401" t="s">
        <v>195</v>
      </c>
      <c r="AF55" s="399" t="s">
        <v>391</v>
      </c>
      <c r="AG55" s="415" t="s">
        <v>392</v>
      </c>
      <c r="AH55" s="401"/>
      <c r="AI55" s="401"/>
    </row>
    <row r="56" spans="1:35" ht="99" x14ac:dyDescent="0.3">
      <c r="A56" s="383">
        <v>42</v>
      </c>
      <c r="B56" s="391" t="s">
        <v>703</v>
      </c>
      <c r="C56" s="418" t="s">
        <v>373</v>
      </c>
      <c r="D56" s="418" t="s">
        <v>704</v>
      </c>
      <c r="E56" s="418" t="s">
        <v>705</v>
      </c>
      <c r="F56" s="418" t="s">
        <v>706</v>
      </c>
      <c r="G56" s="385" t="s">
        <v>377</v>
      </c>
      <c r="H56" s="401">
        <v>36</v>
      </c>
      <c r="I56" s="387" t="s">
        <v>408</v>
      </c>
      <c r="J56" s="442">
        <f t="shared" si="9"/>
        <v>0.6</v>
      </c>
      <c r="K56" s="389" t="s">
        <v>464</v>
      </c>
      <c r="L56" s="388">
        <f t="shared" si="10"/>
        <v>0.2</v>
      </c>
      <c r="M56" s="390" t="s">
        <v>449</v>
      </c>
      <c r="N56" s="401">
        <v>3</v>
      </c>
      <c r="O56" s="418" t="s">
        <v>707</v>
      </c>
      <c r="P56" s="401" t="s">
        <v>382</v>
      </c>
      <c r="Q56" s="401" t="s">
        <v>382</v>
      </c>
      <c r="R56" s="394" t="s">
        <v>383</v>
      </c>
      <c r="S56" s="394" t="s">
        <v>384</v>
      </c>
      <c r="T56" s="426">
        <v>0.4</v>
      </c>
      <c r="U56" s="394" t="s">
        <v>385</v>
      </c>
      <c r="V56" s="394" t="s">
        <v>386</v>
      </c>
      <c r="W56" s="394" t="s">
        <v>387</v>
      </c>
      <c r="X56" s="387" t="s">
        <v>408</v>
      </c>
      <c r="Y56" s="433">
        <v>0.36</v>
      </c>
      <c r="Z56" s="389" t="s">
        <v>464</v>
      </c>
      <c r="AA56" s="388">
        <f t="shared" si="11"/>
        <v>0.2</v>
      </c>
      <c r="AB56" s="390" t="s">
        <v>449</v>
      </c>
      <c r="AC56" s="405" t="s">
        <v>388</v>
      </c>
      <c r="AD56" s="401" t="s">
        <v>708</v>
      </c>
      <c r="AE56" s="401" t="s">
        <v>196</v>
      </c>
      <c r="AF56" s="399" t="s">
        <v>391</v>
      </c>
      <c r="AG56" s="415" t="s">
        <v>392</v>
      </c>
      <c r="AH56" s="401"/>
      <c r="AI56" s="401"/>
    </row>
    <row r="57" spans="1:35" ht="99" x14ac:dyDescent="0.3">
      <c r="A57" s="383">
        <v>43</v>
      </c>
      <c r="B57" s="391" t="s">
        <v>709</v>
      </c>
      <c r="C57" s="418" t="s">
        <v>373</v>
      </c>
      <c r="D57" s="418" t="s">
        <v>710</v>
      </c>
      <c r="E57" s="418" t="s">
        <v>711</v>
      </c>
      <c r="F57" s="418" t="s">
        <v>712</v>
      </c>
      <c r="G57" s="385" t="s">
        <v>522</v>
      </c>
      <c r="H57" s="401">
        <v>19</v>
      </c>
      <c r="I57" s="387" t="s">
        <v>397</v>
      </c>
      <c r="J57" s="442">
        <f t="shared" si="9"/>
        <v>0.4</v>
      </c>
      <c r="K57" s="389" t="s">
        <v>379</v>
      </c>
      <c r="L57" s="388">
        <f t="shared" si="10"/>
        <v>1</v>
      </c>
      <c r="M57" s="390" t="s">
        <v>380</v>
      </c>
      <c r="N57" s="401">
        <v>4</v>
      </c>
      <c r="O57" s="418" t="s">
        <v>713</v>
      </c>
      <c r="P57" s="401" t="s">
        <v>382</v>
      </c>
      <c r="Q57" s="401" t="s">
        <v>382</v>
      </c>
      <c r="R57" s="394" t="s">
        <v>383</v>
      </c>
      <c r="S57" s="394" t="s">
        <v>384</v>
      </c>
      <c r="T57" s="426">
        <v>0.4</v>
      </c>
      <c r="U57" s="394" t="s">
        <v>385</v>
      </c>
      <c r="V57" s="394" t="s">
        <v>386</v>
      </c>
      <c r="W57" s="394" t="s">
        <v>387</v>
      </c>
      <c r="X57" s="387" t="s">
        <v>378</v>
      </c>
      <c r="Y57" s="433">
        <v>0.24</v>
      </c>
      <c r="Z57" s="389" t="s">
        <v>379</v>
      </c>
      <c r="AA57" s="388">
        <f t="shared" si="11"/>
        <v>1</v>
      </c>
      <c r="AB57" s="390" t="s">
        <v>380</v>
      </c>
      <c r="AC57" s="405" t="s">
        <v>388</v>
      </c>
      <c r="AD57" s="418" t="s">
        <v>690</v>
      </c>
      <c r="AE57" s="401" t="s">
        <v>196</v>
      </c>
      <c r="AF57" s="399" t="s">
        <v>391</v>
      </c>
      <c r="AG57" s="415" t="s">
        <v>392</v>
      </c>
      <c r="AH57" s="401"/>
      <c r="AI57" s="401"/>
    </row>
    <row r="58" spans="1:35" ht="102" customHeight="1" x14ac:dyDescent="0.3">
      <c r="A58" s="647">
        <v>44</v>
      </c>
      <c r="B58" s="647" t="s">
        <v>714</v>
      </c>
      <c r="C58" s="649" t="s">
        <v>373</v>
      </c>
      <c r="D58" s="649" t="s">
        <v>715</v>
      </c>
      <c r="E58" s="649" t="s">
        <v>716</v>
      </c>
      <c r="F58" s="649" t="s">
        <v>717</v>
      </c>
      <c r="G58" s="651" t="s">
        <v>377</v>
      </c>
      <c r="H58" s="653">
        <v>12</v>
      </c>
      <c r="I58" s="635" t="s">
        <v>397</v>
      </c>
      <c r="J58" s="637">
        <f t="shared" si="9"/>
        <v>0.4</v>
      </c>
      <c r="K58" s="627" t="s">
        <v>409</v>
      </c>
      <c r="L58" s="640">
        <v>0.8</v>
      </c>
      <c r="M58" s="629" t="s">
        <v>410</v>
      </c>
      <c r="N58" s="391">
        <v>1</v>
      </c>
      <c r="O58" s="392" t="s">
        <v>718</v>
      </c>
      <c r="P58" s="393" t="s">
        <v>382</v>
      </c>
      <c r="Q58" s="393" t="s">
        <v>382</v>
      </c>
      <c r="R58" s="394" t="s">
        <v>383</v>
      </c>
      <c r="S58" s="394" t="s">
        <v>384</v>
      </c>
      <c r="T58" s="388">
        <v>0.4</v>
      </c>
      <c r="U58" s="394" t="s">
        <v>385</v>
      </c>
      <c r="V58" s="394" t="s">
        <v>386</v>
      </c>
      <c r="W58" s="394" t="s">
        <v>387</v>
      </c>
      <c r="X58" s="635" t="s">
        <v>378</v>
      </c>
      <c r="Y58" s="434">
        <v>0.24</v>
      </c>
      <c r="Z58" s="627" t="s">
        <v>409</v>
      </c>
      <c r="AA58" s="450">
        <v>0.8</v>
      </c>
      <c r="AB58" s="629" t="s">
        <v>410</v>
      </c>
      <c r="AC58" s="405" t="s">
        <v>388</v>
      </c>
      <c r="AD58" s="398" t="s">
        <v>719</v>
      </c>
      <c r="AE58" s="398" t="s">
        <v>720</v>
      </c>
      <c r="AF58" s="399" t="s">
        <v>415</v>
      </c>
      <c r="AG58" s="631" t="s">
        <v>392</v>
      </c>
      <c r="AH58" s="401"/>
      <c r="AI58" s="401"/>
    </row>
    <row r="59" spans="1:35" ht="81" customHeight="1" x14ac:dyDescent="0.3">
      <c r="A59" s="648"/>
      <c r="B59" s="648"/>
      <c r="C59" s="650"/>
      <c r="D59" s="650"/>
      <c r="E59" s="650"/>
      <c r="F59" s="650"/>
      <c r="G59" s="652"/>
      <c r="H59" s="654"/>
      <c r="I59" s="636"/>
      <c r="J59" s="638"/>
      <c r="K59" s="639"/>
      <c r="L59" s="641"/>
      <c r="M59" s="630"/>
      <c r="N59" s="391">
        <v>2</v>
      </c>
      <c r="O59" s="392" t="s">
        <v>721</v>
      </c>
      <c r="P59" s="393" t="s">
        <v>382</v>
      </c>
      <c r="Q59" s="393" t="s">
        <v>382</v>
      </c>
      <c r="R59" s="394" t="s">
        <v>383</v>
      </c>
      <c r="S59" s="394" t="s">
        <v>384</v>
      </c>
      <c r="T59" s="388">
        <v>0.4</v>
      </c>
      <c r="U59" s="394" t="s">
        <v>385</v>
      </c>
      <c r="V59" s="394" t="s">
        <v>386</v>
      </c>
      <c r="W59" s="394" t="s">
        <v>387</v>
      </c>
      <c r="X59" s="642"/>
      <c r="Y59" s="434">
        <v>0.14399999999999999</v>
      </c>
      <c r="Z59" s="628"/>
      <c r="AA59" s="450">
        <v>0.8</v>
      </c>
      <c r="AB59" s="630"/>
      <c r="AC59" s="405" t="s">
        <v>388</v>
      </c>
      <c r="AD59" s="398" t="s">
        <v>722</v>
      </c>
      <c r="AE59" s="398" t="s">
        <v>723</v>
      </c>
      <c r="AF59" s="399" t="s">
        <v>415</v>
      </c>
      <c r="AG59" s="632"/>
      <c r="AH59" s="401"/>
      <c r="AI59" s="401"/>
    </row>
    <row r="60" spans="1:35" ht="100.5" customHeight="1" x14ac:dyDescent="0.3">
      <c r="A60" s="383">
        <v>45</v>
      </c>
      <c r="B60" s="391" t="s">
        <v>724</v>
      </c>
      <c r="C60" s="392" t="s">
        <v>546</v>
      </c>
      <c r="D60" s="392" t="s">
        <v>725</v>
      </c>
      <c r="E60" s="392" t="s">
        <v>726</v>
      </c>
      <c r="F60" s="392" t="s">
        <v>727</v>
      </c>
      <c r="G60" s="385" t="s">
        <v>377</v>
      </c>
      <c r="H60" s="401">
        <v>12</v>
      </c>
      <c r="I60" s="387" t="s">
        <v>397</v>
      </c>
      <c r="J60" s="442">
        <f t="shared" si="9"/>
        <v>0.4</v>
      </c>
      <c r="K60" s="389" t="s">
        <v>464</v>
      </c>
      <c r="L60" s="426">
        <v>0.2</v>
      </c>
      <c r="M60" s="390" t="s">
        <v>449</v>
      </c>
      <c r="N60" s="391">
        <v>3</v>
      </c>
      <c r="O60" s="398" t="s">
        <v>728</v>
      </c>
      <c r="P60" s="391" t="s">
        <v>382</v>
      </c>
      <c r="Q60" s="391" t="s">
        <v>382</v>
      </c>
      <c r="R60" s="394" t="s">
        <v>550</v>
      </c>
      <c r="S60" s="394" t="s">
        <v>384</v>
      </c>
      <c r="T60" s="388">
        <v>0.4</v>
      </c>
      <c r="U60" s="394" t="s">
        <v>385</v>
      </c>
      <c r="V60" s="394" t="s">
        <v>386</v>
      </c>
      <c r="W60" s="394" t="s">
        <v>387</v>
      </c>
      <c r="X60" s="387" t="s">
        <v>378</v>
      </c>
      <c r="Y60" s="435">
        <v>0.32</v>
      </c>
      <c r="Z60" s="389" t="s">
        <v>464</v>
      </c>
      <c r="AA60" s="451">
        <v>0.2</v>
      </c>
      <c r="AB60" s="390" t="s">
        <v>449</v>
      </c>
      <c r="AC60" s="405" t="s">
        <v>388</v>
      </c>
      <c r="AD60" s="392" t="s">
        <v>729</v>
      </c>
      <c r="AE60" s="398" t="s">
        <v>720</v>
      </c>
      <c r="AF60" s="399" t="s">
        <v>415</v>
      </c>
      <c r="AG60" s="415" t="s">
        <v>392</v>
      </c>
      <c r="AH60" s="401"/>
      <c r="AI60" s="401"/>
    </row>
    <row r="61" spans="1:35" ht="127.5" customHeight="1" x14ac:dyDescent="0.3">
      <c r="A61" s="383">
        <v>46</v>
      </c>
      <c r="B61" s="391" t="s">
        <v>730</v>
      </c>
      <c r="C61" s="392" t="s">
        <v>731</v>
      </c>
      <c r="D61" s="392" t="s">
        <v>732</v>
      </c>
      <c r="E61" s="392" t="s">
        <v>733</v>
      </c>
      <c r="F61" s="392" t="s">
        <v>734</v>
      </c>
      <c r="G61" s="385" t="s">
        <v>377</v>
      </c>
      <c r="H61" s="401">
        <f>16*4</f>
        <v>64</v>
      </c>
      <c r="I61" s="387" t="s">
        <v>408</v>
      </c>
      <c r="J61" s="442">
        <f t="shared" si="9"/>
        <v>0.6</v>
      </c>
      <c r="K61" s="389" t="s">
        <v>409</v>
      </c>
      <c r="L61" s="426">
        <v>0.8</v>
      </c>
      <c r="M61" s="390" t="s">
        <v>410</v>
      </c>
      <c r="N61" s="391">
        <v>4</v>
      </c>
      <c r="O61" s="398" t="s">
        <v>735</v>
      </c>
      <c r="P61" s="391" t="s">
        <v>382</v>
      </c>
      <c r="Q61" s="391" t="s">
        <v>382</v>
      </c>
      <c r="R61" s="394" t="s">
        <v>900</v>
      </c>
      <c r="S61" s="394" t="s">
        <v>384</v>
      </c>
      <c r="T61" s="388">
        <v>0.4</v>
      </c>
      <c r="U61" s="394" t="s">
        <v>385</v>
      </c>
      <c r="V61" s="394" t="s">
        <v>386</v>
      </c>
      <c r="W61" s="394" t="s">
        <v>412</v>
      </c>
      <c r="X61" s="387" t="s">
        <v>378</v>
      </c>
      <c r="Y61" s="452">
        <v>0.36</v>
      </c>
      <c r="Z61" s="389" t="s">
        <v>409</v>
      </c>
      <c r="AA61" s="452">
        <v>0.8</v>
      </c>
      <c r="AB61" s="390" t="s">
        <v>410</v>
      </c>
      <c r="AC61" s="405" t="s">
        <v>388</v>
      </c>
      <c r="AD61" s="392" t="s">
        <v>736</v>
      </c>
      <c r="AE61" s="398" t="s">
        <v>737</v>
      </c>
      <c r="AF61" s="399" t="s">
        <v>415</v>
      </c>
      <c r="AG61" s="415" t="s">
        <v>392</v>
      </c>
      <c r="AH61" s="401"/>
      <c r="AI61" s="401"/>
    </row>
    <row r="62" spans="1:35" ht="76.5" x14ac:dyDescent="0.3">
      <c r="A62" s="383">
        <v>47</v>
      </c>
      <c r="B62" s="391" t="s">
        <v>738</v>
      </c>
      <c r="C62" s="392" t="s">
        <v>739</v>
      </c>
      <c r="D62" s="398" t="s">
        <v>740</v>
      </c>
      <c r="E62" s="392" t="s">
        <v>741</v>
      </c>
      <c r="F62" s="392" t="s">
        <v>742</v>
      </c>
      <c r="G62" s="385" t="s">
        <v>427</v>
      </c>
      <c r="H62" s="401">
        <f>16+5+1+55</f>
        <v>77</v>
      </c>
      <c r="I62" s="387" t="s">
        <v>408</v>
      </c>
      <c r="J62" s="388">
        <f t="shared" si="9"/>
        <v>0.6</v>
      </c>
      <c r="K62" s="389" t="s">
        <v>409</v>
      </c>
      <c r="L62" s="388">
        <f>IF(K62="LEVE",20%,IF(K62="MENOR",40%,IF(K62="MODERADO",60%,IF(K62="MAYOR",80%,IF(K62="CATASTROFICO",100%,IF(I62="",""))))))</f>
        <v>0.8</v>
      </c>
      <c r="M62" s="390" t="s">
        <v>410</v>
      </c>
      <c r="N62" s="391">
        <v>1</v>
      </c>
      <c r="O62" s="392" t="s">
        <v>743</v>
      </c>
      <c r="P62" s="399" t="s">
        <v>382</v>
      </c>
      <c r="Q62" s="391" t="s">
        <v>382</v>
      </c>
      <c r="R62" s="394" t="s">
        <v>383</v>
      </c>
      <c r="S62" s="394" t="s">
        <v>384</v>
      </c>
      <c r="T62" s="414">
        <v>0.36</v>
      </c>
      <c r="U62" s="394" t="s">
        <v>385</v>
      </c>
      <c r="V62" s="394" t="s">
        <v>386</v>
      </c>
      <c r="W62" s="394" t="s">
        <v>387</v>
      </c>
      <c r="X62" s="387" t="s">
        <v>378</v>
      </c>
      <c r="Y62" s="388">
        <f t="shared" ref="Y62:Y64" si="12">IF(X62="MUY BAJA",20%,IF(X62="BAJA",40%,IF(X62="MEDIA",60%,IF(X62="ALTA",80%,IF(X62="MUY ALTA",100%,IF(X62="",""))))))</f>
        <v>0.2</v>
      </c>
      <c r="Z62" s="389" t="s">
        <v>409</v>
      </c>
      <c r="AA62" s="388">
        <f>IF(Z62="LEVE",20%,IF(Z62="MENOR",40%,IF(Z62="MODERADO",60%,IF(Z62="MAYOR",80%,IF(Z62="CATASTROFICO",100%,IF(Z62="",""))))))</f>
        <v>0.8</v>
      </c>
      <c r="AB62" s="390" t="s">
        <v>410</v>
      </c>
      <c r="AC62" s="397" t="s">
        <v>388</v>
      </c>
      <c r="AD62" s="392" t="s">
        <v>744</v>
      </c>
      <c r="AE62" s="401" t="s">
        <v>148</v>
      </c>
      <c r="AF62" s="399" t="s">
        <v>391</v>
      </c>
      <c r="AG62" s="415" t="s">
        <v>431</v>
      </c>
      <c r="AH62" s="401"/>
      <c r="AI62" s="401"/>
    </row>
    <row r="63" spans="1:35" ht="86.25" x14ac:dyDescent="0.3">
      <c r="A63" s="383">
        <v>48</v>
      </c>
      <c r="B63" s="391" t="s">
        <v>745</v>
      </c>
      <c r="C63" s="392" t="s">
        <v>746</v>
      </c>
      <c r="D63" s="392" t="s">
        <v>747</v>
      </c>
      <c r="E63" s="392" t="s">
        <v>748</v>
      </c>
      <c r="F63" s="392" t="s">
        <v>749</v>
      </c>
      <c r="G63" s="385" t="s">
        <v>377</v>
      </c>
      <c r="H63" s="401">
        <f>3*11+15*2</f>
        <v>63</v>
      </c>
      <c r="I63" s="387" t="s">
        <v>408</v>
      </c>
      <c r="J63" s="388">
        <f t="shared" si="9"/>
        <v>0.6</v>
      </c>
      <c r="K63" s="389" t="s">
        <v>488</v>
      </c>
      <c r="L63" s="388">
        <f t="shared" ref="L63:L64" si="13">IF(K63="LEVE",20%,IF(K63="MENOR",40%,IF(K63="MODERADO",60%,IF(K63="MAYOR",80%,IF(K63="CATASTROFICO",100%,IF(I63="",""))))))</f>
        <v>0.4</v>
      </c>
      <c r="M63" s="390" t="s">
        <v>398</v>
      </c>
      <c r="N63" s="391">
        <v>2</v>
      </c>
      <c r="O63" s="398" t="s">
        <v>750</v>
      </c>
      <c r="P63" s="391" t="s">
        <v>382</v>
      </c>
      <c r="Q63" s="391" t="s">
        <v>382</v>
      </c>
      <c r="R63" s="394" t="s">
        <v>383</v>
      </c>
      <c r="S63" s="394" t="s">
        <v>384</v>
      </c>
      <c r="T63" s="414">
        <v>0.36</v>
      </c>
      <c r="U63" s="394" t="s">
        <v>385</v>
      </c>
      <c r="V63" s="394" t="s">
        <v>386</v>
      </c>
      <c r="W63" s="394" t="s">
        <v>412</v>
      </c>
      <c r="X63" s="387" t="s">
        <v>378</v>
      </c>
      <c r="Y63" s="388">
        <f t="shared" si="12"/>
        <v>0.2</v>
      </c>
      <c r="Z63" s="389" t="s">
        <v>488</v>
      </c>
      <c r="AA63" s="388">
        <f t="shared" ref="AA63:AA64" si="14">IF(Z63="LEVE",20%,IF(Z63="MENOR",40%,IF(Z63="MODERADO",60%,IF(Z63="MAYOR",80%,IF(Z63="CATASTROFICO",100%,IF(Z63="",""))))))</f>
        <v>0.4</v>
      </c>
      <c r="AB63" s="390" t="s">
        <v>449</v>
      </c>
      <c r="AC63" s="397" t="s">
        <v>388</v>
      </c>
      <c r="AD63" s="392" t="s">
        <v>751</v>
      </c>
      <c r="AE63" s="401" t="s">
        <v>148</v>
      </c>
      <c r="AF63" s="399" t="s">
        <v>391</v>
      </c>
      <c r="AG63" s="415" t="s">
        <v>392</v>
      </c>
      <c r="AH63" s="401"/>
      <c r="AI63" s="401"/>
    </row>
    <row r="64" spans="1:35" ht="86.25" x14ac:dyDescent="0.3">
      <c r="A64" s="383">
        <v>49</v>
      </c>
      <c r="B64" s="391" t="s">
        <v>752</v>
      </c>
      <c r="C64" s="392" t="s">
        <v>753</v>
      </c>
      <c r="D64" s="392" t="s">
        <v>754</v>
      </c>
      <c r="E64" s="392" t="s">
        <v>755</v>
      </c>
      <c r="F64" s="392" t="s">
        <v>756</v>
      </c>
      <c r="G64" s="385" t="s">
        <v>377</v>
      </c>
      <c r="H64" s="401">
        <f>3*11+15*2</f>
        <v>63</v>
      </c>
      <c r="I64" s="387" t="s">
        <v>408</v>
      </c>
      <c r="J64" s="388">
        <f t="shared" si="9"/>
        <v>0.6</v>
      </c>
      <c r="K64" s="389" t="s">
        <v>488</v>
      </c>
      <c r="L64" s="388">
        <f t="shared" si="13"/>
        <v>0.4</v>
      </c>
      <c r="M64" s="390" t="s">
        <v>398</v>
      </c>
      <c r="N64" s="391">
        <v>3</v>
      </c>
      <c r="O64" s="398" t="s">
        <v>757</v>
      </c>
      <c r="P64" s="391" t="s">
        <v>382</v>
      </c>
      <c r="Q64" s="391" t="s">
        <v>382</v>
      </c>
      <c r="R64" s="394" t="s">
        <v>383</v>
      </c>
      <c r="S64" s="394" t="s">
        <v>384</v>
      </c>
      <c r="T64" s="414">
        <v>0.36</v>
      </c>
      <c r="U64" s="394" t="s">
        <v>385</v>
      </c>
      <c r="V64" s="394" t="s">
        <v>386</v>
      </c>
      <c r="W64" s="394" t="s">
        <v>412</v>
      </c>
      <c r="X64" s="387" t="s">
        <v>378</v>
      </c>
      <c r="Y64" s="388">
        <f t="shared" si="12"/>
        <v>0.2</v>
      </c>
      <c r="Z64" s="389" t="s">
        <v>488</v>
      </c>
      <c r="AA64" s="388">
        <f t="shared" si="14"/>
        <v>0.4</v>
      </c>
      <c r="AB64" s="390" t="s">
        <v>449</v>
      </c>
      <c r="AC64" s="397" t="s">
        <v>388</v>
      </c>
      <c r="AD64" s="418" t="s">
        <v>758</v>
      </c>
      <c r="AE64" s="401" t="s">
        <v>759</v>
      </c>
      <c r="AF64" s="399" t="s">
        <v>391</v>
      </c>
      <c r="AG64" s="415" t="s">
        <v>392</v>
      </c>
      <c r="AH64" s="401"/>
      <c r="AI64" s="401"/>
    </row>
    <row r="65" spans="1:35" ht="39.75" customHeight="1" x14ac:dyDescent="0.3">
      <c r="B65" s="391"/>
      <c r="C65" s="453"/>
      <c r="D65" s="454"/>
      <c r="E65" s="453"/>
      <c r="F65" s="453"/>
      <c r="G65" s="453"/>
      <c r="H65" s="453"/>
      <c r="I65" s="453"/>
      <c r="J65" s="453"/>
      <c r="K65" s="453"/>
      <c r="L65" s="453"/>
      <c r="M65" s="455"/>
      <c r="N65" s="401"/>
      <c r="O65" s="401"/>
      <c r="P65" s="401"/>
      <c r="Q65" s="401"/>
      <c r="R65" s="401"/>
      <c r="S65" s="401"/>
      <c r="T65" s="401"/>
      <c r="U65" s="401"/>
      <c r="V65" s="401"/>
      <c r="W65" s="401"/>
      <c r="X65" s="387"/>
      <c r="Y65" s="401"/>
      <c r="Z65" s="436"/>
      <c r="AA65" s="401"/>
      <c r="AB65" s="401"/>
      <c r="AC65" s="405"/>
      <c r="AD65" s="401"/>
      <c r="AE65" s="401"/>
      <c r="AF65" s="401"/>
      <c r="AG65" s="415"/>
      <c r="AH65" s="401"/>
      <c r="AI65" s="401"/>
    </row>
    <row r="66" spans="1:35" x14ac:dyDescent="0.3">
      <c r="A66" s="391"/>
      <c r="B66" s="391"/>
      <c r="C66" s="401"/>
      <c r="D66" s="401"/>
      <c r="E66" s="401"/>
      <c r="F66" s="401"/>
      <c r="G66" s="399"/>
      <c r="H66" s="401"/>
      <c r="I66" s="401"/>
      <c r="J66" s="401" t="str">
        <f t="shared" ref="J66" si="15">IF(I66="MUY BAJA",20%,IF(I66="BAJA",40%,IF(I66="MEDIA",60%,IF(I66="ALTA",80%,IF(I66="MUY ALTA",100%,IF(I66="",""))))))</f>
        <v/>
      </c>
      <c r="K66" s="401"/>
      <c r="L66" s="401"/>
      <c r="M66" s="401"/>
      <c r="N66" s="401"/>
      <c r="O66" s="401"/>
      <c r="P66" s="401"/>
      <c r="Q66" s="401"/>
      <c r="R66" s="401"/>
      <c r="S66" s="401"/>
      <c r="T66" s="401"/>
      <c r="U66" s="401"/>
      <c r="V66" s="401"/>
      <c r="W66" s="401"/>
      <c r="X66" s="387"/>
      <c r="Y66" s="401"/>
      <c r="Z66" s="436"/>
      <c r="AA66" s="401"/>
      <c r="AB66" s="401"/>
      <c r="AC66" s="405"/>
      <c r="AD66" s="401"/>
      <c r="AE66" s="401"/>
      <c r="AF66" s="401"/>
      <c r="AG66" s="415"/>
      <c r="AH66" s="401"/>
      <c r="AI66" s="401"/>
    </row>
    <row r="67" spans="1:35" x14ac:dyDescent="0.3">
      <c r="A67" s="391"/>
      <c r="B67" s="488" t="s">
        <v>914</v>
      </c>
      <c r="I67" s="387"/>
    </row>
    <row r="68" spans="1:35" x14ac:dyDescent="0.3">
      <c r="A68" s="456"/>
      <c r="B68" s="457"/>
      <c r="C68" s="457"/>
      <c r="D68" s="457"/>
    </row>
    <row r="69" spans="1:35" ht="36" hidden="1" customHeight="1" x14ac:dyDescent="0.3">
      <c r="I69" s="633" t="s">
        <v>760</v>
      </c>
      <c r="J69" s="633"/>
      <c r="K69" s="634" t="s">
        <v>761</v>
      </c>
      <c r="L69" s="634"/>
      <c r="M69" s="458" t="s">
        <v>762</v>
      </c>
      <c r="AD69" s="459" t="s">
        <v>763</v>
      </c>
    </row>
    <row r="70" spans="1:35" hidden="1" x14ac:dyDescent="0.3">
      <c r="I70" s="460" t="s">
        <v>378</v>
      </c>
      <c r="J70" s="461">
        <v>0.2</v>
      </c>
      <c r="K70" s="462" t="s">
        <v>464</v>
      </c>
      <c r="L70" s="461">
        <v>0.2</v>
      </c>
      <c r="M70" s="463" t="s">
        <v>449</v>
      </c>
      <c r="AD70" s="163" t="s">
        <v>388</v>
      </c>
    </row>
    <row r="71" spans="1:35" hidden="1" x14ac:dyDescent="0.3">
      <c r="I71" s="464" t="s">
        <v>397</v>
      </c>
      <c r="J71" s="461">
        <v>0.4</v>
      </c>
      <c r="K71" s="465" t="s">
        <v>488</v>
      </c>
      <c r="L71" s="461">
        <v>0.4</v>
      </c>
      <c r="M71" s="466" t="s">
        <v>398</v>
      </c>
      <c r="AD71" s="467" t="s">
        <v>764</v>
      </c>
    </row>
    <row r="72" spans="1:35" hidden="1" x14ac:dyDescent="0.3">
      <c r="I72" s="468" t="s">
        <v>408</v>
      </c>
      <c r="J72" s="461">
        <v>0.6</v>
      </c>
      <c r="K72" s="469" t="s">
        <v>398</v>
      </c>
      <c r="L72" s="461">
        <v>0.6</v>
      </c>
      <c r="M72" s="470" t="s">
        <v>410</v>
      </c>
      <c r="AD72" s="163" t="s">
        <v>688</v>
      </c>
    </row>
    <row r="73" spans="1:35" hidden="1" x14ac:dyDescent="0.3">
      <c r="I73" s="471" t="s">
        <v>473</v>
      </c>
      <c r="J73" s="461">
        <v>0.8</v>
      </c>
      <c r="K73" s="472" t="s">
        <v>409</v>
      </c>
      <c r="L73" s="461">
        <v>0.8</v>
      </c>
      <c r="M73" s="473" t="s">
        <v>380</v>
      </c>
      <c r="AD73" s="163" t="s">
        <v>765</v>
      </c>
    </row>
    <row r="74" spans="1:35" hidden="1" x14ac:dyDescent="0.3">
      <c r="I74" s="474" t="s">
        <v>766</v>
      </c>
      <c r="J74" s="461">
        <v>1</v>
      </c>
      <c r="K74" s="475" t="s">
        <v>379</v>
      </c>
      <c r="L74" s="461">
        <v>1</v>
      </c>
      <c r="M74" s="163"/>
      <c r="AD74" s="163" t="s">
        <v>767</v>
      </c>
    </row>
    <row r="75" spans="1:35" hidden="1" x14ac:dyDescent="0.3"/>
    <row r="76" spans="1:35" ht="33" hidden="1" x14ac:dyDescent="0.3">
      <c r="I76" s="458" t="s">
        <v>915</v>
      </c>
    </row>
    <row r="77" spans="1:35" hidden="1" x14ac:dyDescent="0.3">
      <c r="I77" s="163" t="s">
        <v>383</v>
      </c>
    </row>
    <row r="78" spans="1:35" hidden="1" x14ac:dyDescent="0.3">
      <c r="I78" s="163" t="s">
        <v>900</v>
      </c>
    </row>
    <row r="79" spans="1:35" hidden="1" x14ac:dyDescent="0.3">
      <c r="I79" s="163" t="s">
        <v>550</v>
      </c>
    </row>
  </sheetData>
  <autoFilter ref="A8:AI64" xr:uid="{B9B421AD-F775-4548-BE9D-6824059710F1}">
    <filterColumn colId="15" showButton="0"/>
    <filterColumn colId="17" showButton="0"/>
    <filterColumn colId="18" showButton="0"/>
    <filterColumn colId="19" showButton="0"/>
    <filterColumn colId="20" showButton="0"/>
    <filterColumn colId="21" showButton="0"/>
  </autoFilter>
  <mergeCells count="141">
    <mergeCell ref="AD4:AI4"/>
    <mergeCell ref="A5:C5"/>
    <mergeCell ref="D5:N5"/>
    <mergeCell ref="A6:C6"/>
    <mergeCell ref="D6:N6"/>
    <mergeCell ref="A7:H7"/>
    <mergeCell ref="I7:M7"/>
    <mergeCell ref="N7:W7"/>
    <mergeCell ref="X7:AC7"/>
    <mergeCell ref="A4:E4"/>
    <mergeCell ref="F4:N4"/>
    <mergeCell ref="O4:AC4"/>
    <mergeCell ref="M8:M9"/>
    <mergeCell ref="N8:N9"/>
    <mergeCell ref="O8:O9"/>
    <mergeCell ref="P8:Q8"/>
    <mergeCell ref="AD7:AI7"/>
    <mergeCell ref="A8:A9"/>
    <mergeCell ref="C8:C9"/>
    <mergeCell ref="D8:D9"/>
    <mergeCell ref="E8:E9"/>
    <mergeCell ref="F8:F9"/>
    <mergeCell ref="G8:G9"/>
    <mergeCell ref="H8:H9"/>
    <mergeCell ref="I8:I9"/>
    <mergeCell ref="J8:J9"/>
    <mergeCell ref="AI8:AI9"/>
    <mergeCell ref="A15:A16"/>
    <mergeCell ref="B15:B16"/>
    <mergeCell ref="C15:C16"/>
    <mergeCell ref="D15:D16"/>
    <mergeCell ref="E15:E16"/>
    <mergeCell ref="F15:F16"/>
    <mergeCell ref="G15:G16"/>
    <mergeCell ref="H15:H16"/>
    <mergeCell ref="I15:I16"/>
    <mergeCell ref="AC8:AC9"/>
    <mergeCell ref="AD8:AD9"/>
    <mergeCell ref="AE8:AE9"/>
    <mergeCell ref="AF8:AF9"/>
    <mergeCell ref="AG8:AG9"/>
    <mergeCell ref="AH8:AH9"/>
    <mergeCell ref="R8:W8"/>
    <mergeCell ref="X8:X9"/>
    <mergeCell ref="Y8:Y9"/>
    <mergeCell ref="Z8:Z9"/>
    <mergeCell ref="AA8:AA9"/>
    <mergeCell ref="AB8:AB9"/>
    <mergeCell ref="K8:K9"/>
    <mergeCell ref="L8:L9"/>
    <mergeCell ref="J15:J16"/>
    <mergeCell ref="K15:K16"/>
    <mergeCell ref="L15:L16"/>
    <mergeCell ref="M15:M16"/>
    <mergeCell ref="A17:A18"/>
    <mergeCell ref="B17:B18"/>
    <mergeCell ref="C17:C18"/>
    <mergeCell ref="D17:D18"/>
    <mergeCell ref="E17:E18"/>
    <mergeCell ref="F17:F18"/>
    <mergeCell ref="M17:M18"/>
    <mergeCell ref="A38:A39"/>
    <mergeCell ref="B38:B39"/>
    <mergeCell ref="C38:C39"/>
    <mergeCell ref="D38:D39"/>
    <mergeCell ref="E38:E39"/>
    <mergeCell ref="F38:F39"/>
    <mergeCell ref="G38:G39"/>
    <mergeCell ref="H38:H39"/>
    <mergeCell ref="I38:I39"/>
    <mergeCell ref="G17:G18"/>
    <mergeCell ref="H17:H18"/>
    <mergeCell ref="I17:I18"/>
    <mergeCell ref="J17:J18"/>
    <mergeCell ref="K17:K18"/>
    <mergeCell ref="L17:L18"/>
    <mergeCell ref="AA38:AA39"/>
    <mergeCell ref="AB38:AB39"/>
    <mergeCell ref="A49:A50"/>
    <mergeCell ref="B49:B50"/>
    <mergeCell ref="C49:C50"/>
    <mergeCell ref="D49:D50"/>
    <mergeCell ref="E49:E50"/>
    <mergeCell ref="F49:F50"/>
    <mergeCell ref="G49:G50"/>
    <mergeCell ref="H49:H50"/>
    <mergeCell ref="J38:J39"/>
    <mergeCell ref="K38:K39"/>
    <mergeCell ref="L38:L39"/>
    <mergeCell ref="M38:M39"/>
    <mergeCell ref="X38:X39"/>
    <mergeCell ref="Z38:Z39"/>
    <mergeCell ref="Z49:Z50"/>
    <mergeCell ref="AA49:AA50"/>
    <mergeCell ref="AB49:AB50"/>
    <mergeCell ref="AC49:AC50"/>
    <mergeCell ref="AG49:AG50"/>
    <mergeCell ref="A52:A53"/>
    <mergeCell ref="B52:B53"/>
    <mergeCell ref="C52:C53"/>
    <mergeCell ref="D52:D53"/>
    <mergeCell ref="E52:E53"/>
    <mergeCell ref="I49:I50"/>
    <mergeCell ref="J49:J50"/>
    <mergeCell ref="K49:K50"/>
    <mergeCell ref="L49:L50"/>
    <mergeCell ref="M49:M50"/>
    <mergeCell ref="X49:X50"/>
    <mergeCell ref="AC52:AC53"/>
    <mergeCell ref="AG52:AG53"/>
    <mergeCell ref="A58:A59"/>
    <mergeCell ref="B58:B59"/>
    <mergeCell ref="C58:C59"/>
    <mergeCell ref="D58:D59"/>
    <mergeCell ref="E58:E59"/>
    <mergeCell ref="F58:F59"/>
    <mergeCell ref="G58:G59"/>
    <mergeCell ref="H58:H59"/>
    <mergeCell ref="L52:L53"/>
    <mergeCell ref="M52:M53"/>
    <mergeCell ref="X52:X53"/>
    <mergeCell ref="Z52:Z53"/>
    <mergeCell ref="AA52:AA53"/>
    <mergeCell ref="AB52:AB53"/>
    <mergeCell ref="F52:F53"/>
    <mergeCell ref="G52:G53"/>
    <mergeCell ref="H52:H53"/>
    <mergeCell ref="I52:I53"/>
    <mergeCell ref="J52:J53"/>
    <mergeCell ref="K52:K53"/>
    <mergeCell ref="Z58:Z59"/>
    <mergeCell ref="AB58:AB59"/>
    <mergeCell ref="AG58:AG59"/>
    <mergeCell ref="I69:J69"/>
    <mergeCell ref="K69:L69"/>
    <mergeCell ref="I58:I59"/>
    <mergeCell ref="J58:J59"/>
    <mergeCell ref="K58:K59"/>
    <mergeCell ref="L58:L59"/>
    <mergeCell ref="M58:M59"/>
    <mergeCell ref="X58:X59"/>
  </mergeCells>
  <conditionalFormatting sqref="J15">
    <cfRule type="cellIs" dxfId="136" priority="114" operator="equal">
      <formula>$H$10</formula>
    </cfRule>
  </conditionalFormatting>
  <conditionalFormatting sqref="J17">
    <cfRule type="cellIs" dxfId="135" priority="113" operator="equal">
      <formula>$H$10</formula>
    </cfRule>
  </conditionalFormatting>
  <dataValidations count="6">
    <dataValidation type="list" allowBlank="1" showInputMessage="1" showErrorMessage="1" sqref="R10:R52 R54:R64" xr:uid="{C0BA0596-037C-42C8-88B6-9EAD94CAEC24}">
      <formula1>$I$77:$I$79</formula1>
    </dataValidation>
    <dataValidation type="list" allowBlank="1" showInputMessage="1" showErrorMessage="1" sqref="AC62:AC64 AI10:AI12" xr:uid="{9315F0A2-4D08-4A65-AF63-764D037105A1}">
      <formula1>#REF!</formula1>
    </dataValidation>
    <dataValidation type="list" allowBlank="1" showInputMessage="1" showErrorMessage="1" sqref="AC58:AC61" xr:uid="{B3C46312-B0F0-46F6-9F6F-FFA2A39D6F06}">
      <formula1>$AD$25:$AD$30</formula1>
    </dataValidation>
    <dataValidation type="list" allowBlank="1" showInputMessage="1" showErrorMessage="1" sqref="AC51:AC52 AC10:AC49 AC54:AC57 AC65:AC66" xr:uid="{EF2AE366-79EB-4434-B232-F7F8FF37BFA5}">
      <formula1>$AD$70:$AD$74</formula1>
    </dataValidation>
    <dataValidation type="list" allowBlank="1" showInputMessage="1" showErrorMessage="1" sqref="M10:M15 M66 M60:M64 AB15:AB38 AB10:AB13 AB60:AB64 AB40:AB49 M54:M58 AB54:AB58 M51:M52 AB51:AB52 M19:M38 M17 M40:M49" xr:uid="{A8393734-AAD6-45E6-8E05-ACFAF2DE70B7}">
      <formula1>$M$70:$M$73</formula1>
    </dataValidation>
    <dataValidation type="list" allowBlank="1" showInputMessage="1" showErrorMessage="1" sqref="K10:K15 Z60:Z64 Z54:Z58 Z51:Z52 K66 K60:K64 K17 K54:K58 K51:K52 Z40:Z49 Z10:Z38 K19:K38 K40:K49" xr:uid="{43A6C7D8-F03B-46CA-B416-3D0C25E0C250}">
      <formula1>$K$70:$K$74</formula1>
    </dataValidation>
  </dataValidations>
  <hyperlinks>
    <hyperlink ref="AD47" location="'MAPA RIESGOS SEGURIDAD'!A1" display="'MAPA RIESGOS SEGURIDAD'!A1" xr:uid="{EF26FD21-F425-4656-BCED-9B9F6818A07E}"/>
  </hyperlinks>
  <pageMargins left="0.31496062992125984" right="0.11811023622047245" top="0.35433070866141736" bottom="0.35433070866141736" header="0.31496062992125984" footer="0.31496062992125984"/>
  <pageSetup paperSize="5" scale="6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00" operator="containsText" id="{8A110B9D-FEFD-4C39-B167-78201DFE2945}">
            <xm:f>NOT(ISERROR(SEARCH($K$74,K10)))</xm:f>
            <xm:f>$K$74</xm:f>
            <x14:dxf>
              <fill>
                <patternFill>
                  <bgColor rgb="FFFF0000"/>
                </patternFill>
              </fill>
            </x14:dxf>
          </x14:cfRule>
          <x14:cfRule type="containsText" priority="104" operator="containsText" id="{3BD52515-EB95-479F-8D16-B4EB42436BCC}">
            <xm:f>NOT(ISERROR(SEARCH($K$70,K10)))</xm:f>
            <xm:f>$K$70</xm:f>
            <x14:dxf>
              <fill>
                <patternFill>
                  <bgColor rgb="FF92D050"/>
                </patternFill>
              </fill>
            </x14:dxf>
          </x14:cfRule>
          <x14:cfRule type="containsText" priority="103" operator="containsText" id="{847EEF53-00A8-4244-AD0C-0298F55AE999}">
            <xm:f>NOT(ISERROR(SEARCH($K$71,K10)))</xm:f>
            <xm:f>$K$71</xm:f>
            <x14:dxf>
              <fill>
                <patternFill>
                  <bgColor rgb="FF00B050"/>
                </patternFill>
              </fill>
            </x14:dxf>
          </x14:cfRule>
          <x14:cfRule type="containsText" priority="102" operator="containsText" id="{D5709FF1-99B3-4198-8115-79C5BB3700D7}">
            <xm:f>NOT(ISERROR(SEARCH($K$72,K10)))</xm:f>
            <xm:f>$K$72</xm:f>
            <x14:dxf>
              <fill>
                <patternFill>
                  <bgColor rgb="FFFFFF00"/>
                </patternFill>
              </fill>
            </x14:dxf>
          </x14:cfRule>
          <x14:cfRule type="containsText" priority="101" operator="containsText" id="{65AEF9F4-48D4-4224-9477-EEFB0868781A}">
            <xm:f>NOT(ISERROR(SEARCH($K$73,K10)))</xm:f>
            <xm:f>$K$73</xm:f>
            <x14:dxf>
              <fill>
                <patternFill>
                  <bgColor rgb="FFFFC000"/>
                </patternFill>
              </fill>
            </x14:dxf>
          </x14:cfRule>
          <xm:sqref>K10:K15</xm:sqref>
        </x14:conditionalFormatting>
        <x14:conditionalFormatting xmlns:xm="http://schemas.microsoft.com/office/excel/2006/main">
          <x14:cfRule type="containsText" priority="96" operator="containsText" id="{D02760BA-0066-4CFF-AA50-F80CD8771DA0}">
            <xm:f>NOT(ISERROR(SEARCH($K$73,K17)))</xm:f>
            <xm:f>$K$73</xm:f>
            <x14:dxf>
              <fill>
                <patternFill>
                  <bgColor rgb="FFFFC000"/>
                </patternFill>
              </fill>
            </x14:dxf>
          </x14:cfRule>
          <x14:cfRule type="containsText" priority="95" operator="containsText" id="{F89C4264-2508-4692-88D7-F90D9746F874}">
            <xm:f>NOT(ISERROR(SEARCH($K$74,K17)))</xm:f>
            <xm:f>$K$74</xm:f>
            <x14:dxf>
              <fill>
                <patternFill>
                  <bgColor rgb="FFFF0000"/>
                </patternFill>
              </fill>
            </x14:dxf>
          </x14:cfRule>
          <x14:cfRule type="containsText" priority="99" operator="containsText" id="{433B69BA-A2E6-4666-B606-523DEBCBB66A}">
            <xm:f>NOT(ISERROR(SEARCH($K$70,K17)))</xm:f>
            <xm:f>$K$70</xm:f>
            <x14:dxf>
              <fill>
                <patternFill>
                  <bgColor rgb="FF92D050"/>
                </patternFill>
              </fill>
            </x14:dxf>
          </x14:cfRule>
          <x14:cfRule type="containsText" priority="98" operator="containsText" id="{EE42ECFC-62A1-48D7-B9C5-92B2866CC370}">
            <xm:f>NOT(ISERROR(SEARCH($K$71,K17)))</xm:f>
            <xm:f>$K$71</xm:f>
            <x14:dxf>
              <fill>
                <patternFill>
                  <bgColor rgb="FF00B050"/>
                </patternFill>
              </fill>
            </x14:dxf>
          </x14:cfRule>
          <x14:cfRule type="containsText" priority="97" operator="containsText" id="{12826698-99C1-4598-88C7-0FEF10441230}">
            <xm:f>NOT(ISERROR(SEARCH($K$72,K17)))</xm:f>
            <xm:f>$K$72</xm:f>
            <x14:dxf>
              <fill>
                <patternFill>
                  <bgColor rgb="FFFFFF00"/>
                </patternFill>
              </fill>
            </x14:dxf>
          </x14:cfRule>
          <xm:sqref>K17</xm:sqref>
        </x14:conditionalFormatting>
        <x14:conditionalFormatting xmlns:xm="http://schemas.microsoft.com/office/excel/2006/main">
          <x14:cfRule type="containsText" priority="90" operator="containsText" id="{517DC3F3-EDAB-4DB6-B40B-8771AC1B8A5C}">
            <xm:f>NOT(ISERROR(SEARCH($K$74,K19)))</xm:f>
            <xm:f>$K$74</xm:f>
            <x14:dxf>
              <fill>
                <patternFill>
                  <bgColor rgb="FFFF0000"/>
                </patternFill>
              </fill>
            </x14:dxf>
          </x14:cfRule>
          <x14:cfRule type="containsText" priority="91" operator="containsText" id="{98545A68-34F5-45D8-B720-A3BEF7F784EB}">
            <xm:f>NOT(ISERROR(SEARCH($K$73,K19)))</xm:f>
            <xm:f>$K$73</xm:f>
            <x14:dxf>
              <fill>
                <patternFill>
                  <bgColor rgb="FFFFC000"/>
                </patternFill>
              </fill>
            </x14:dxf>
          </x14:cfRule>
          <x14:cfRule type="containsText" priority="92" operator="containsText" id="{9CE82AD2-6098-404C-9698-569118897F96}">
            <xm:f>NOT(ISERROR(SEARCH($K$72,K19)))</xm:f>
            <xm:f>$K$72</xm:f>
            <x14:dxf>
              <fill>
                <patternFill>
                  <bgColor rgb="FFFFFF00"/>
                </patternFill>
              </fill>
            </x14:dxf>
          </x14:cfRule>
          <x14:cfRule type="containsText" priority="93" operator="containsText" id="{2077649F-3AC7-42F8-BFB6-FC6E4E784826}">
            <xm:f>NOT(ISERROR(SEARCH($K$71,K19)))</xm:f>
            <xm:f>$K$71</xm:f>
            <x14:dxf>
              <fill>
                <patternFill>
                  <bgColor rgb="FF00B050"/>
                </patternFill>
              </fill>
            </x14:dxf>
          </x14:cfRule>
          <x14:cfRule type="containsText" priority="94" operator="containsText" id="{9DE9D1C8-185A-44E4-9B06-02E93E5C1E36}">
            <xm:f>NOT(ISERROR(SEARCH($K$70,K19)))</xm:f>
            <xm:f>$K$70</xm:f>
            <x14:dxf>
              <fill>
                <patternFill>
                  <bgColor rgb="FF92D050"/>
                </patternFill>
              </fill>
            </x14:dxf>
          </x14:cfRule>
          <xm:sqref>K19:K38</xm:sqref>
        </x14:conditionalFormatting>
        <x14:conditionalFormatting xmlns:xm="http://schemas.microsoft.com/office/excel/2006/main">
          <x14:cfRule type="containsText" priority="40" operator="containsText" id="{3F0C2EE3-CB88-4126-A29D-663C484796B5}">
            <xm:f>NOT(ISERROR(SEARCH($K$70,K40)))</xm:f>
            <xm:f>$K$70</xm:f>
            <x14:dxf>
              <fill>
                <patternFill>
                  <bgColor rgb="FF92D050"/>
                </patternFill>
              </fill>
            </x14:dxf>
          </x14:cfRule>
          <x14:cfRule type="containsText" priority="39" operator="containsText" id="{2311BF64-1C4D-431D-AD3B-F99331257947}">
            <xm:f>NOT(ISERROR(SEARCH($K$71,K40)))</xm:f>
            <xm:f>$K$71</xm:f>
            <x14:dxf>
              <fill>
                <patternFill>
                  <bgColor rgb="FF00B050"/>
                </patternFill>
              </fill>
            </x14:dxf>
          </x14:cfRule>
          <x14:cfRule type="containsText" priority="38" operator="containsText" id="{7FD27318-6902-443F-A34A-3230024E3D3F}">
            <xm:f>NOT(ISERROR(SEARCH($K$72,K40)))</xm:f>
            <xm:f>$K$72</xm:f>
            <x14:dxf>
              <fill>
                <patternFill>
                  <bgColor rgb="FFFFFF00"/>
                </patternFill>
              </fill>
            </x14:dxf>
          </x14:cfRule>
          <x14:cfRule type="containsText" priority="37" operator="containsText" id="{A2D0D082-713B-4DB6-9819-E96870CBDC22}">
            <xm:f>NOT(ISERROR(SEARCH($K$73,K40)))</xm:f>
            <xm:f>$K$73</xm:f>
            <x14:dxf>
              <fill>
                <patternFill>
                  <bgColor rgb="FFFFC000"/>
                </patternFill>
              </fill>
            </x14:dxf>
          </x14:cfRule>
          <x14:cfRule type="containsText" priority="36" operator="containsText" id="{FDD9F9CF-5F60-41D2-94CD-98DF9F8411E6}">
            <xm:f>NOT(ISERROR(SEARCH($K$74,K40)))</xm:f>
            <xm:f>$K$74</xm:f>
            <x14:dxf>
              <fill>
                <patternFill>
                  <bgColor rgb="FFFF0000"/>
                </patternFill>
              </fill>
            </x14:dxf>
          </x14:cfRule>
          <xm:sqref>K40:K49</xm:sqref>
        </x14:conditionalFormatting>
        <x14:conditionalFormatting xmlns:xm="http://schemas.microsoft.com/office/excel/2006/main">
          <x14:cfRule type="containsText" priority="76" operator="containsText" id="{4ABE6C68-82EE-4FDB-8223-5ACFC4254AF5}">
            <xm:f>NOT(ISERROR(SEARCH($K$74,K51)))</xm:f>
            <xm:f>$K$74</xm:f>
            <x14:dxf>
              <fill>
                <patternFill>
                  <bgColor rgb="FFFF0000"/>
                </patternFill>
              </fill>
            </x14:dxf>
          </x14:cfRule>
          <x14:cfRule type="containsText" priority="80" operator="containsText" id="{FCFBD242-789F-4491-B628-5A0D7829FD1D}">
            <xm:f>NOT(ISERROR(SEARCH($K$70,K51)))</xm:f>
            <xm:f>$K$70</xm:f>
            <x14:dxf>
              <fill>
                <patternFill>
                  <bgColor rgb="FF92D050"/>
                </patternFill>
              </fill>
            </x14:dxf>
          </x14:cfRule>
          <x14:cfRule type="containsText" priority="79" operator="containsText" id="{4A41AE6E-52A3-41D4-B086-A538F726D80C}">
            <xm:f>NOT(ISERROR(SEARCH($K$71,K51)))</xm:f>
            <xm:f>$K$71</xm:f>
            <x14:dxf>
              <fill>
                <patternFill>
                  <bgColor rgb="FF00B050"/>
                </patternFill>
              </fill>
            </x14:dxf>
          </x14:cfRule>
          <x14:cfRule type="containsText" priority="78" operator="containsText" id="{38714A7C-62C8-4394-81BE-5A79846D47F0}">
            <xm:f>NOT(ISERROR(SEARCH($K$72,K51)))</xm:f>
            <xm:f>$K$72</xm:f>
            <x14:dxf>
              <fill>
                <patternFill>
                  <bgColor rgb="FFFFFF00"/>
                </patternFill>
              </fill>
            </x14:dxf>
          </x14:cfRule>
          <x14:cfRule type="containsText" priority="77" operator="containsText" id="{9C4D221A-F89D-44C6-AC64-6D1C5A65C9B9}">
            <xm:f>NOT(ISERROR(SEARCH($K$73,K51)))</xm:f>
            <xm:f>$K$73</xm:f>
            <x14:dxf>
              <fill>
                <patternFill>
                  <bgColor rgb="FFFFC000"/>
                </patternFill>
              </fill>
            </x14:dxf>
          </x14:cfRule>
          <xm:sqref>K51:K52</xm:sqref>
        </x14:conditionalFormatting>
        <x14:conditionalFormatting xmlns:xm="http://schemas.microsoft.com/office/excel/2006/main">
          <x14:cfRule type="containsText" priority="62" operator="containsText" id="{79800AA9-7113-426B-B551-1E58CEF44048}">
            <xm:f>NOT(ISERROR(SEARCH($K$70,K54)))</xm:f>
            <xm:f>$K$70</xm:f>
            <x14:dxf>
              <fill>
                <patternFill>
                  <bgColor rgb="FF92D050"/>
                </patternFill>
              </fill>
            </x14:dxf>
          </x14:cfRule>
          <x14:cfRule type="containsText" priority="61" operator="containsText" id="{0A8A499E-602F-43C6-8F7D-2504DE8F9972}">
            <xm:f>NOT(ISERROR(SEARCH($K$71,K54)))</xm:f>
            <xm:f>$K$71</xm:f>
            <x14:dxf>
              <fill>
                <patternFill>
                  <bgColor rgb="FF00B050"/>
                </patternFill>
              </fill>
            </x14:dxf>
          </x14:cfRule>
          <x14:cfRule type="containsText" priority="60" operator="containsText" id="{AB764151-B100-4E97-874D-58A8A445C044}">
            <xm:f>NOT(ISERROR(SEARCH($K$72,K54)))</xm:f>
            <xm:f>$K$72</xm:f>
            <x14:dxf>
              <fill>
                <patternFill>
                  <bgColor rgb="FFFFFF00"/>
                </patternFill>
              </fill>
            </x14:dxf>
          </x14:cfRule>
          <x14:cfRule type="containsText" priority="59" operator="containsText" id="{A51B3990-6555-46BC-8562-55046C0845D7}">
            <xm:f>NOT(ISERROR(SEARCH($K$73,K54)))</xm:f>
            <xm:f>$K$73</xm:f>
            <x14:dxf>
              <fill>
                <patternFill>
                  <bgColor rgb="FFFFC000"/>
                </patternFill>
              </fill>
            </x14:dxf>
          </x14:cfRule>
          <x14:cfRule type="containsText" priority="58" operator="containsText" id="{7B4444D6-28B1-47E2-A467-4C9781A71460}">
            <xm:f>NOT(ISERROR(SEARCH($K$74,K54)))</xm:f>
            <xm:f>$K$74</xm:f>
            <x14:dxf>
              <fill>
                <patternFill>
                  <bgColor rgb="FFFF0000"/>
                </patternFill>
              </fill>
            </x14:dxf>
          </x14:cfRule>
          <xm:sqref>K54:K58</xm:sqref>
        </x14:conditionalFormatting>
        <x14:conditionalFormatting xmlns:xm="http://schemas.microsoft.com/office/excel/2006/main">
          <x14:cfRule type="containsText" priority="48" operator="containsText" id="{F22444A1-0D5F-41F9-A5F8-954BEA0E7D8B}">
            <xm:f>NOT(ISERROR(SEARCH($K$71,K60)))</xm:f>
            <xm:f>$K$71</xm:f>
            <x14:dxf>
              <fill>
                <patternFill>
                  <bgColor rgb="FF00B050"/>
                </patternFill>
              </fill>
            </x14:dxf>
          </x14:cfRule>
          <x14:cfRule type="containsText" priority="49" operator="containsText" id="{83B10CA5-4046-4A1C-B739-D3ECB8C79496}">
            <xm:f>NOT(ISERROR(SEARCH($K$70,K60)))</xm:f>
            <xm:f>$K$70</xm:f>
            <x14:dxf>
              <fill>
                <patternFill>
                  <bgColor rgb="FF92D050"/>
                </patternFill>
              </fill>
            </x14:dxf>
          </x14:cfRule>
          <x14:cfRule type="containsText" priority="47" operator="containsText" id="{15FD6C68-A948-42B3-BD75-60EC8FC3022D}">
            <xm:f>NOT(ISERROR(SEARCH($K$72,K60)))</xm:f>
            <xm:f>$K$72</xm:f>
            <x14:dxf>
              <fill>
                <patternFill>
                  <bgColor rgb="FFFFFF00"/>
                </patternFill>
              </fill>
            </x14:dxf>
          </x14:cfRule>
          <x14:cfRule type="containsText" priority="45" operator="containsText" id="{83401F28-6CD7-4D39-875C-8851AB8A36E4}">
            <xm:f>NOT(ISERROR(SEARCH($K$74,K60)))</xm:f>
            <xm:f>$K$74</xm:f>
            <x14:dxf>
              <fill>
                <patternFill>
                  <bgColor rgb="FFFF0000"/>
                </patternFill>
              </fill>
            </x14:dxf>
          </x14:cfRule>
          <x14:cfRule type="containsText" priority="46" operator="containsText" id="{592CDA3F-FA07-4A4C-854A-B706CDF2FEC2}">
            <xm:f>NOT(ISERROR(SEARCH($K$73,K60)))</xm:f>
            <xm:f>$K$73</xm:f>
            <x14:dxf>
              <fill>
                <patternFill>
                  <bgColor rgb="FFFFC000"/>
                </patternFill>
              </fill>
            </x14:dxf>
          </x14:cfRule>
          <xm:sqref>K60:K64</xm:sqref>
        </x14:conditionalFormatting>
        <x14:conditionalFormatting xmlns:xm="http://schemas.microsoft.com/office/excel/2006/main">
          <x14:cfRule type="containsText" priority="109" operator="containsText" id="{487B99E6-C12B-4FA6-AF57-750E6ADD7642}">
            <xm:f>NOT(ISERROR(SEARCH($M$73,M10)))</xm:f>
            <xm:f>$M$73</xm:f>
            <x14:dxf>
              <fill>
                <patternFill>
                  <bgColor rgb="FFFF0000"/>
                </patternFill>
              </fill>
            </x14:dxf>
          </x14:cfRule>
          <x14:cfRule type="containsText" priority="110" operator="containsText" id="{397D46EF-0FD0-4F79-AD13-ED58B55B75F2}">
            <xm:f>NOT(ISERROR(SEARCH($M$72,M10)))</xm:f>
            <xm:f>$M$72</xm:f>
            <x14:dxf>
              <fill>
                <patternFill>
                  <bgColor rgb="FFFFC000"/>
                </patternFill>
              </fill>
            </x14:dxf>
          </x14:cfRule>
          <x14:cfRule type="containsText" priority="111" operator="containsText" id="{835083A0-8C0C-412F-96D1-D977C8E6425E}">
            <xm:f>NOT(ISERROR(SEARCH($M$71,M10)))</xm:f>
            <xm:f>$M$71</xm:f>
            <x14:dxf>
              <fill>
                <patternFill>
                  <bgColor rgb="FFFFFF00"/>
                </patternFill>
              </fill>
            </x14:dxf>
          </x14:cfRule>
          <x14:cfRule type="containsText" priority="112" operator="containsText" id="{4FD1A35D-DE86-4950-B8CE-421FD9B82CCE}">
            <xm:f>NOT(ISERROR(SEARCH($M$70,M10)))</xm:f>
            <xm:f>$M$70</xm:f>
            <x14:dxf>
              <fill>
                <patternFill>
                  <bgColor rgb="FF92D050"/>
                </patternFill>
              </fill>
            </x14:dxf>
          </x14:cfRule>
          <xm:sqref>M10:M15</xm:sqref>
        </x14:conditionalFormatting>
        <x14:conditionalFormatting xmlns:xm="http://schemas.microsoft.com/office/excel/2006/main">
          <x14:cfRule type="containsText" priority="105" operator="containsText" id="{6A0C3511-A170-4828-9D50-E71E0E07A038}">
            <xm:f>NOT(ISERROR(SEARCH($M$73,M17)))</xm:f>
            <xm:f>$M$73</xm:f>
            <x14:dxf>
              <fill>
                <patternFill>
                  <bgColor rgb="FFFF0000"/>
                </patternFill>
              </fill>
            </x14:dxf>
          </x14:cfRule>
          <x14:cfRule type="containsText" priority="106" operator="containsText" id="{A0424241-E054-4918-B73A-B95636797362}">
            <xm:f>NOT(ISERROR(SEARCH($M$72,M17)))</xm:f>
            <xm:f>$M$72</xm:f>
            <x14:dxf>
              <fill>
                <patternFill>
                  <bgColor rgb="FFFFC000"/>
                </patternFill>
              </fill>
            </x14:dxf>
          </x14:cfRule>
          <x14:cfRule type="containsText" priority="107" operator="containsText" id="{FCD53D09-A567-41F1-A36B-E09F3C7936D2}">
            <xm:f>NOT(ISERROR(SEARCH($M$71,M17)))</xm:f>
            <xm:f>$M$71</xm:f>
            <x14:dxf>
              <fill>
                <patternFill>
                  <bgColor rgb="FFFFFF00"/>
                </patternFill>
              </fill>
            </x14:dxf>
          </x14:cfRule>
          <x14:cfRule type="containsText" priority="108" operator="containsText" id="{E51C19FC-4CC7-4C8C-8105-EFDC0D634F9A}">
            <xm:f>NOT(ISERROR(SEARCH($M$70,M17)))</xm:f>
            <xm:f>$M$70</xm:f>
            <x14:dxf>
              <fill>
                <patternFill>
                  <bgColor rgb="FF92D050"/>
                </patternFill>
              </fill>
            </x14:dxf>
          </x14:cfRule>
          <xm:sqref>M17</xm:sqref>
        </x14:conditionalFormatting>
        <x14:conditionalFormatting xmlns:xm="http://schemas.microsoft.com/office/excel/2006/main">
          <x14:cfRule type="containsText" priority="86" operator="containsText" id="{FC74616A-3CF8-45EC-8D05-3E9066619633}">
            <xm:f>NOT(ISERROR(SEARCH($M$73,M19)))</xm:f>
            <xm:f>$M$73</xm:f>
            <x14:dxf>
              <fill>
                <patternFill>
                  <bgColor rgb="FFFF0000"/>
                </patternFill>
              </fill>
            </x14:dxf>
          </x14:cfRule>
          <x14:cfRule type="containsText" priority="89" operator="containsText" id="{9E313D90-809B-4BA4-B64C-20968C3D337C}">
            <xm:f>NOT(ISERROR(SEARCH($M$70,M19)))</xm:f>
            <xm:f>$M$70</xm:f>
            <x14:dxf>
              <fill>
                <patternFill>
                  <bgColor rgb="FF92D050"/>
                </patternFill>
              </fill>
            </x14:dxf>
          </x14:cfRule>
          <x14:cfRule type="containsText" priority="88" operator="containsText" id="{A577AC32-1EB6-4D60-8932-AD4CEF94361B}">
            <xm:f>NOT(ISERROR(SEARCH($M$71,M19)))</xm:f>
            <xm:f>$M$71</xm:f>
            <x14:dxf>
              <fill>
                <patternFill>
                  <bgColor rgb="FFFFFF00"/>
                </patternFill>
              </fill>
            </x14:dxf>
          </x14:cfRule>
          <x14:cfRule type="containsText" priority="87" operator="containsText" id="{B29AEFD8-B648-4F1E-899E-C15887B731C1}">
            <xm:f>NOT(ISERROR(SEARCH($M$72,M19)))</xm:f>
            <xm:f>$M$72</xm:f>
            <x14:dxf>
              <fill>
                <patternFill>
                  <bgColor rgb="FFFFC000"/>
                </patternFill>
              </fill>
            </x14:dxf>
          </x14:cfRule>
          <xm:sqref>M19:M38</xm:sqref>
        </x14:conditionalFormatting>
        <x14:conditionalFormatting xmlns:xm="http://schemas.microsoft.com/office/excel/2006/main">
          <x14:cfRule type="containsText" priority="19" operator="containsText" id="{25C758CD-880D-4874-814E-59D02BC26E84}">
            <xm:f>NOT(ISERROR(SEARCH($M$70,M40)))</xm:f>
            <xm:f>$M$70</xm:f>
            <x14:dxf>
              <fill>
                <patternFill>
                  <bgColor rgb="FF92D050"/>
                </patternFill>
              </fill>
            </x14:dxf>
          </x14:cfRule>
          <x14:cfRule type="containsText" priority="18" operator="containsText" id="{E9DCDEE7-15DA-4E78-A712-4CA1658BF605}">
            <xm:f>NOT(ISERROR(SEARCH($M$71,M40)))</xm:f>
            <xm:f>$M$71</xm:f>
            <x14:dxf>
              <fill>
                <patternFill>
                  <bgColor rgb="FFFFFF00"/>
                </patternFill>
              </fill>
            </x14:dxf>
          </x14:cfRule>
          <x14:cfRule type="containsText" priority="17" operator="containsText" id="{87B0E42C-3BE8-4B81-8A1A-C6A721E538EB}">
            <xm:f>NOT(ISERROR(SEARCH($M$72,M40)))</xm:f>
            <xm:f>$M$72</xm:f>
            <x14:dxf>
              <fill>
                <patternFill>
                  <bgColor rgb="FFFFC000"/>
                </patternFill>
              </fill>
            </x14:dxf>
          </x14:cfRule>
          <x14:cfRule type="containsText" priority="16" operator="containsText" id="{3E40C614-59C6-4EE2-88F5-06952ED8D4AD}">
            <xm:f>NOT(ISERROR(SEARCH($M$73,M40)))</xm:f>
            <xm:f>$M$73</xm:f>
            <x14:dxf>
              <fill>
                <patternFill>
                  <bgColor rgb="FFFF0000"/>
                </patternFill>
              </fill>
            </x14:dxf>
          </x14:cfRule>
          <xm:sqref>M40:M49</xm:sqref>
        </x14:conditionalFormatting>
        <x14:conditionalFormatting xmlns:xm="http://schemas.microsoft.com/office/excel/2006/main">
          <x14:cfRule type="containsText" priority="72" operator="containsText" id="{5F1DCA0F-C568-4673-B904-CF18B3249848}">
            <xm:f>NOT(ISERROR(SEARCH($M$73,M51)))</xm:f>
            <xm:f>$M$73</xm:f>
            <x14:dxf>
              <fill>
                <patternFill>
                  <bgColor rgb="FFFF0000"/>
                </patternFill>
              </fill>
            </x14:dxf>
          </x14:cfRule>
          <x14:cfRule type="containsText" priority="73" operator="containsText" id="{AB3DAF6D-3B24-43D4-BA24-89D5FCCBD308}">
            <xm:f>NOT(ISERROR(SEARCH($M$72,M51)))</xm:f>
            <xm:f>$M$72</xm:f>
            <x14:dxf>
              <fill>
                <patternFill>
                  <bgColor rgb="FFFFC000"/>
                </patternFill>
              </fill>
            </x14:dxf>
          </x14:cfRule>
          <x14:cfRule type="containsText" priority="74" operator="containsText" id="{96C8DBC6-2181-40DE-928E-C55807E3E5EC}">
            <xm:f>NOT(ISERROR(SEARCH($M$71,M51)))</xm:f>
            <xm:f>$M$71</xm:f>
            <x14:dxf>
              <fill>
                <patternFill>
                  <bgColor rgb="FFFFFF00"/>
                </patternFill>
              </fill>
            </x14:dxf>
          </x14:cfRule>
          <x14:cfRule type="containsText" priority="75" operator="containsText" id="{C3DEC7D5-6E58-412A-ADCC-7AD1690D9FC2}">
            <xm:f>NOT(ISERROR(SEARCH($M$70,M51)))</xm:f>
            <xm:f>$M$70</xm:f>
            <x14:dxf>
              <fill>
                <patternFill>
                  <bgColor rgb="FF92D050"/>
                </patternFill>
              </fill>
            </x14:dxf>
          </x14:cfRule>
          <xm:sqref>M51:M52</xm:sqref>
        </x14:conditionalFormatting>
        <x14:conditionalFormatting xmlns:xm="http://schemas.microsoft.com/office/excel/2006/main">
          <x14:cfRule type="containsText" priority="54" operator="containsText" id="{CACE8680-92AD-4A41-BFAD-5E01ACC122D4}">
            <xm:f>NOT(ISERROR(SEARCH($M$73,M54)))</xm:f>
            <xm:f>$M$73</xm:f>
            <x14:dxf>
              <fill>
                <patternFill>
                  <bgColor rgb="FFFF0000"/>
                </patternFill>
              </fill>
            </x14:dxf>
          </x14:cfRule>
          <x14:cfRule type="containsText" priority="57" operator="containsText" id="{2BFA4BDD-4EC8-4D22-A5D7-FD443CE3199E}">
            <xm:f>NOT(ISERROR(SEARCH($M$70,M54)))</xm:f>
            <xm:f>$M$70</xm:f>
            <x14:dxf>
              <fill>
                <patternFill>
                  <bgColor rgb="FF92D050"/>
                </patternFill>
              </fill>
            </x14:dxf>
          </x14:cfRule>
          <x14:cfRule type="containsText" priority="56" operator="containsText" id="{C4764447-4D87-4269-A3D1-4307BFC9F8AA}">
            <xm:f>NOT(ISERROR(SEARCH($M$71,M54)))</xm:f>
            <xm:f>$M$71</xm:f>
            <x14:dxf>
              <fill>
                <patternFill>
                  <bgColor rgb="FFFFFF00"/>
                </patternFill>
              </fill>
            </x14:dxf>
          </x14:cfRule>
          <x14:cfRule type="containsText" priority="55" operator="containsText" id="{977AE3F0-9F6E-4036-8348-404B2BF2B569}">
            <xm:f>NOT(ISERROR(SEARCH($M$72,M54)))</xm:f>
            <xm:f>$M$72</xm:f>
            <x14:dxf>
              <fill>
                <patternFill>
                  <bgColor rgb="FFFFC000"/>
                </patternFill>
              </fill>
            </x14:dxf>
          </x14:cfRule>
          <xm:sqref>M54:M58</xm:sqref>
        </x14:conditionalFormatting>
        <x14:conditionalFormatting xmlns:xm="http://schemas.microsoft.com/office/excel/2006/main">
          <x14:cfRule type="containsText" priority="44" operator="containsText" id="{055DE2E1-681F-4E7C-A91D-EBB963BEA232}">
            <xm:f>NOT(ISERROR(SEARCH($M$70,M60)))</xm:f>
            <xm:f>$M$70</xm:f>
            <x14:dxf>
              <fill>
                <patternFill>
                  <bgColor rgb="FF92D050"/>
                </patternFill>
              </fill>
            </x14:dxf>
          </x14:cfRule>
          <x14:cfRule type="containsText" priority="41" operator="containsText" id="{A5AD92C6-B401-4866-8DEC-75B33F27F8CE}">
            <xm:f>NOT(ISERROR(SEARCH($M$73,M60)))</xm:f>
            <xm:f>$M$73</xm:f>
            <x14:dxf>
              <fill>
                <patternFill>
                  <bgColor rgb="FFFF0000"/>
                </patternFill>
              </fill>
            </x14:dxf>
          </x14:cfRule>
          <x14:cfRule type="containsText" priority="42" operator="containsText" id="{C4FD9640-3426-4D06-B14C-323F385DD361}">
            <xm:f>NOT(ISERROR(SEARCH($M$72,M60)))</xm:f>
            <xm:f>$M$72</xm:f>
            <x14:dxf>
              <fill>
                <patternFill>
                  <bgColor rgb="FFFFC000"/>
                </patternFill>
              </fill>
            </x14:dxf>
          </x14:cfRule>
          <x14:cfRule type="containsText" priority="43" operator="containsText" id="{ED8DE857-525D-49EB-BF96-5CB28273E3BA}">
            <xm:f>NOT(ISERROR(SEARCH($M$71,M60)))</xm:f>
            <xm:f>$M$71</xm:f>
            <x14:dxf>
              <fill>
                <patternFill>
                  <bgColor rgb="FFFFFF00"/>
                </patternFill>
              </fill>
            </x14:dxf>
          </x14:cfRule>
          <xm:sqref>M60:M64</xm:sqref>
        </x14:conditionalFormatting>
        <x14:conditionalFormatting xmlns:xm="http://schemas.microsoft.com/office/excel/2006/main">
          <x14:cfRule type="containsText" priority="83" operator="containsText" id="{D445452C-58E4-4F42-BC26-D57459F260EF}">
            <xm:f>NOT(ISERROR(SEARCH($K$72,Z10)))</xm:f>
            <xm:f>$K$72</xm:f>
            <x14:dxf>
              <fill>
                <patternFill>
                  <bgColor rgb="FFFFFF00"/>
                </patternFill>
              </fill>
            </x14:dxf>
          </x14:cfRule>
          <x14:cfRule type="containsText" priority="84" operator="containsText" id="{4891A73B-692D-415F-8697-B19A087E0350}">
            <xm:f>NOT(ISERROR(SEARCH($K$71,Z10)))</xm:f>
            <xm:f>$K$71</xm:f>
            <x14:dxf>
              <fill>
                <patternFill>
                  <bgColor rgb="FF00B050"/>
                </patternFill>
              </fill>
            </x14:dxf>
          </x14:cfRule>
          <x14:cfRule type="containsText" priority="85" operator="containsText" id="{A069CDBA-12B1-4A8E-939E-39F967AFD7A0}">
            <xm:f>NOT(ISERROR(SEARCH($K$70,Z10)))</xm:f>
            <xm:f>$K$70</xm:f>
            <x14:dxf>
              <fill>
                <patternFill>
                  <bgColor rgb="FF92D050"/>
                </patternFill>
              </fill>
            </x14:dxf>
          </x14:cfRule>
          <x14:cfRule type="containsText" priority="81" operator="containsText" id="{488547BA-430E-4E5B-9ABD-CE0239154862}">
            <xm:f>NOT(ISERROR(SEARCH($K$74,Z10)))</xm:f>
            <xm:f>$K$74</xm:f>
            <x14:dxf>
              <fill>
                <patternFill>
                  <bgColor rgb="FFFF0000"/>
                </patternFill>
              </fill>
            </x14:dxf>
          </x14:cfRule>
          <x14:cfRule type="containsText" priority="82" operator="containsText" id="{F44AB6EB-0C9D-4CFD-8FEA-B376B8EC2AE4}">
            <xm:f>NOT(ISERROR(SEARCH($K$73,Z10)))</xm:f>
            <xm:f>$K$73</xm:f>
            <x14:dxf>
              <fill>
                <patternFill>
                  <bgColor rgb="FFFFC000"/>
                </patternFill>
              </fill>
            </x14:dxf>
          </x14:cfRule>
          <xm:sqref>Z10:Z38</xm:sqref>
        </x14:conditionalFormatting>
        <x14:conditionalFormatting xmlns:xm="http://schemas.microsoft.com/office/excel/2006/main">
          <x14:cfRule type="containsText" priority="15" operator="containsText" id="{8A2C0503-B770-4CA1-A036-634B0553B9B0}">
            <xm:f>NOT(ISERROR(SEARCH($K$70,Z40)))</xm:f>
            <xm:f>$K$70</xm:f>
            <x14:dxf>
              <fill>
                <patternFill>
                  <bgColor rgb="FF92D050"/>
                </patternFill>
              </fill>
            </x14:dxf>
          </x14:cfRule>
          <x14:cfRule type="containsText" priority="11" operator="containsText" id="{1614617C-740B-4C2B-8BC1-881E4E1A06FE}">
            <xm:f>NOT(ISERROR(SEARCH($K$74,Z40)))</xm:f>
            <xm:f>$K$74</xm:f>
            <x14:dxf>
              <fill>
                <patternFill>
                  <bgColor rgb="FFFF0000"/>
                </patternFill>
              </fill>
            </x14:dxf>
          </x14:cfRule>
          <x14:cfRule type="containsText" priority="13" operator="containsText" id="{D3B68B84-A73B-49C3-A4FD-C0A7C1CACB18}">
            <xm:f>NOT(ISERROR(SEARCH($K$72,Z40)))</xm:f>
            <xm:f>$K$72</xm:f>
            <x14:dxf>
              <fill>
                <patternFill>
                  <bgColor rgb="FFFFFF00"/>
                </patternFill>
              </fill>
            </x14:dxf>
          </x14:cfRule>
          <x14:cfRule type="containsText" priority="14" operator="containsText" id="{AA4CD5E4-922D-42DD-9EA5-5003D1FE31BC}">
            <xm:f>NOT(ISERROR(SEARCH($K$71,Z40)))</xm:f>
            <xm:f>$K$71</xm:f>
            <x14:dxf>
              <fill>
                <patternFill>
                  <bgColor rgb="FF00B050"/>
                </patternFill>
              </fill>
            </x14:dxf>
          </x14:cfRule>
          <x14:cfRule type="containsText" priority="12" operator="containsText" id="{9C8FA36E-C29C-42E7-A5C7-6C7DD16E871B}">
            <xm:f>NOT(ISERROR(SEARCH($K$73,Z40)))</xm:f>
            <xm:f>$K$73</xm:f>
            <x14:dxf>
              <fill>
                <patternFill>
                  <bgColor rgb="FFFFC000"/>
                </patternFill>
              </fill>
            </x14:dxf>
          </x14:cfRule>
          <xm:sqref>Z40:Z49</xm:sqref>
        </x14:conditionalFormatting>
        <x14:conditionalFormatting xmlns:xm="http://schemas.microsoft.com/office/excel/2006/main">
          <x14:cfRule type="containsText" priority="9" operator="containsText" id="{108A8543-3BEC-48E5-B3CB-F0B6DE4F2C74}">
            <xm:f>NOT(ISERROR(SEARCH($K$71,Z51)))</xm:f>
            <xm:f>$K$71</xm:f>
            <x14:dxf>
              <fill>
                <patternFill>
                  <bgColor rgb="FF00B050"/>
                </patternFill>
              </fill>
            </x14:dxf>
          </x14:cfRule>
          <x14:cfRule type="containsText" priority="10" operator="containsText" id="{C8FA0FAA-C110-4B4E-9545-A4D9D8155792}">
            <xm:f>NOT(ISERROR(SEARCH($K$70,Z51)))</xm:f>
            <xm:f>$K$70</xm:f>
            <x14:dxf>
              <fill>
                <patternFill>
                  <bgColor rgb="FF92D050"/>
                </patternFill>
              </fill>
            </x14:dxf>
          </x14:cfRule>
          <x14:cfRule type="containsText" priority="8" operator="containsText" id="{27F9A1C5-754B-4D88-9BB2-3B550905E70C}">
            <xm:f>NOT(ISERROR(SEARCH($K$72,Z51)))</xm:f>
            <xm:f>$K$72</xm:f>
            <x14:dxf>
              <fill>
                <patternFill>
                  <bgColor rgb="FFFFFF00"/>
                </patternFill>
              </fill>
            </x14:dxf>
          </x14:cfRule>
          <x14:cfRule type="containsText" priority="7" operator="containsText" id="{BE4D8839-1089-462D-BA4B-DC5310BCB6DE}">
            <xm:f>NOT(ISERROR(SEARCH($K$73,Z51)))</xm:f>
            <xm:f>$K$73</xm:f>
            <x14:dxf>
              <fill>
                <patternFill>
                  <bgColor rgb="FFFFC000"/>
                </patternFill>
              </fill>
            </x14:dxf>
          </x14:cfRule>
          <x14:cfRule type="containsText" priority="6" operator="containsText" id="{28D240C4-861B-4F5F-BFF7-29C11296B37B}">
            <xm:f>NOT(ISERROR(SEARCH($K$74,Z51)))</xm:f>
            <xm:f>$K$74</xm:f>
            <x14:dxf>
              <fill>
                <patternFill>
                  <bgColor rgb="FFFF0000"/>
                </patternFill>
              </fill>
            </x14:dxf>
          </x14:cfRule>
          <xm:sqref>Z51:Z52</xm:sqref>
        </x14:conditionalFormatting>
        <x14:conditionalFormatting xmlns:xm="http://schemas.microsoft.com/office/excel/2006/main">
          <x14:cfRule type="containsText" priority="63" operator="containsText" id="{A48D7680-129C-4612-A6BE-C0A3815A3428}">
            <xm:f>NOT(ISERROR(SEARCH($K$74,Z54)))</xm:f>
            <xm:f>$K$74</xm:f>
            <x14:dxf>
              <fill>
                <patternFill>
                  <bgColor rgb="FFFF0000"/>
                </patternFill>
              </fill>
            </x14:dxf>
          </x14:cfRule>
          <x14:cfRule type="containsText" priority="64" operator="containsText" id="{4F6911EA-88E5-4FF3-9861-BD61886172D4}">
            <xm:f>NOT(ISERROR(SEARCH($K$73,Z54)))</xm:f>
            <xm:f>$K$73</xm:f>
            <x14:dxf>
              <fill>
                <patternFill>
                  <bgColor rgb="FFFFC000"/>
                </patternFill>
              </fill>
            </x14:dxf>
          </x14:cfRule>
          <x14:cfRule type="containsText" priority="66" operator="containsText" id="{0DE6B3C6-E7C7-48E2-AB95-0D567459E957}">
            <xm:f>NOT(ISERROR(SEARCH($K$71,Z54)))</xm:f>
            <xm:f>$K$71</xm:f>
            <x14:dxf>
              <fill>
                <patternFill>
                  <bgColor rgb="FF00B050"/>
                </patternFill>
              </fill>
            </x14:dxf>
          </x14:cfRule>
          <x14:cfRule type="containsText" priority="67" operator="containsText" id="{44594928-BD67-4E56-87D9-99FF0754B242}">
            <xm:f>NOT(ISERROR(SEARCH($K$70,Z54)))</xm:f>
            <xm:f>$K$70</xm:f>
            <x14:dxf>
              <fill>
                <patternFill>
                  <bgColor rgb="FF92D050"/>
                </patternFill>
              </fill>
            </x14:dxf>
          </x14:cfRule>
          <x14:cfRule type="containsText" priority="65" operator="containsText" id="{C77F5D37-994E-408D-AA39-9641665CF148}">
            <xm:f>NOT(ISERROR(SEARCH($K$72,Z54)))</xm:f>
            <xm:f>$K$72</xm:f>
            <x14:dxf>
              <fill>
                <patternFill>
                  <bgColor rgb="FFFFFF00"/>
                </patternFill>
              </fill>
            </x14:dxf>
          </x14:cfRule>
          <xm:sqref>Z54:Z58</xm:sqref>
        </x14:conditionalFormatting>
        <x14:conditionalFormatting xmlns:xm="http://schemas.microsoft.com/office/excel/2006/main">
          <x14:cfRule type="containsText" priority="1" operator="containsText" id="{D6522303-B9BE-4285-A2E4-19817FB37D58}">
            <xm:f>NOT(ISERROR(SEARCH($K$74,Z60)))</xm:f>
            <xm:f>$K$74</xm:f>
            <x14:dxf>
              <fill>
                <patternFill>
                  <bgColor rgb="FFFF0000"/>
                </patternFill>
              </fill>
            </x14:dxf>
          </x14:cfRule>
          <x14:cfRule type="containsText" priority="2" operator="containsText" id="{23068EE0-5EB6-4EA5-A4E5-361DDD444F9C}">
            <xm:f>NOT(ISERROR(SEARCH($K$73,Z60)))</xm:f>
            <xm:f>$K$73</xm:f>
            <x14:dxf>
              <fill>
                <patternFill>
                  <bgColor rgb="FFFFC000"/>
                </patternFill>
              </fill>
            </x14:dxf>
          </x14:cfRule>
          <x14:cfRule type="containsText" priority="3" operator="containsText" id="{C93DEDD0-AAAE-4EA0-A8C9-6E5CD9C686B7}">
            <xm:f>NOT(ISERROR(SEARCH($K$72,Z60)))</xm:f>
            <xm:f>$K$72</xm:f>
            <x14:dxf>
              <fill>
                <patternFill>
                  <bgColor rgb="FFFFFF00"/>
                </patternFill>
              </fill>
            </x14:dxf>
          </x14:cfRule>
          <x14:cfRule type="containsText" priority="4" operator="containsText" id="{3FD36440-64C8-4EC3-B1AE-A078E0B8ADD9}">
            <xm:f>NOT(ISERROR(SEARCH($K$71,Z60)))</xm:f>
            <xm:f>$K$71</xm:f>
            <x14:dxf>
              <fill>
                <patternFill>
                  <bgColor rgb="FF00B050"/>
                </patternFill>
              </fill>
            </x14:dxf>
          </x14:cfRule>
          <x14:cfRule type="containsText" priority="5" operator="containsText" id="{CC6A4668-32A7-4EC6-892D-11CCBE59FE46}">
            <xm:f>NOT(ISERROR(SEARCH($K$70,Z60)))</xm:f>
            <xm:f>$K$70</xm:f>
            <x14:dxf>
              <fill>
                <patternFill>
                  <bgColor rgb="FF92D050"/>
                </patternFill>
              </fill>
            </x14:dxf>
          </x14:cfRule>
          <xm:sqref>Z60:Z64</xm:sqref>
        </x14:conditionalFormatting>
        <x14:conditionalFormatting xmlns:xm="http://schemas.microsoft.com/office/excel/2006/main">
          <x14:cfRule type="containsText" priority="27" operator="containsText" id="{0C5C7599-F967-4D1F-92F3-1CF6C47A306B}">
            <xm:f>NOT(ISERROR(SEARCH($M$70,AB10)))</xm:f>
            <xm:f>$M$70</xm:f>
            <x14:dxf>
              <fill>
                <patternFill>
                  <bgColor rgb="FF92D050"/>
                </patternFill>
              </fill>
            </x14:dxf>
          </x14:cfRule>
          <x14:cfRule type="containsText" priority="26" operator="containsText" id="{4B34E48D-49DE-4500-A5D1-343E09D7BAF7}">
            <xm:f>NOT(ISERROR(SEARCH($M$71,AB10)))</xm:f>
            <xm:f>$M$71</xm:f>
            <x14:dxf>
              <fill>
                <patternFill>
                  <bgColor rgb="FFFFFF00"/>
                </patternFill>
              </fill>
            </x14:dxf>
          </x14:cfRule>
          <x14:cfRule type="containsText" priority="25" operator="containsText" id="{3D1FDA33-9B9A-40CA-9E1B-E93A6368DAAC}">
            <xm:f>NOT(ISERROR(SEARCH($M$72,AB10)))</xm:f>
            <xm:f>$M$72</xm:f>
            <x14:dxf>
              <fill>
                <patternFill>
                  <bgColor rgb="FFFFC000"/>
                </patternFill>
              </fill>
            </x14:dxf>
          </x14:cfRule>
          <x14:cfRule type="containsText" priority="24" operator="containsText" id="{CB02757B-A86C-40F3-A0E5-CD6640778CAD}">
            <xm:f>NOT(ISERROR(SEARCH($M$73,AB10)))</xm:f>
            <xm:f>$M$73</xm:f>
            <x14:dxf>
              <fill>
                <patternFill>
                  <bgColor rgb="FFFF0000"/>
                </patternFill>
              </fill>
            </x14:dxf>
          </x14:cfRule>
          <xm:sqref>AB10:AB13</xm:sqref>
        </x14:conditionalFormatting>
        <x14:conditionalFormatting xmlns:xm="http://schemas.microsoft.com/office/excel/2006/main">
          <x14:cfRule type="containsText" priority="23" operator="containsText" id="{DF99149C-06ED-4AAF-8FD8-27A94F9B15D1}">
            <xm:f>NOT(ISERROR(SEARCH($M$70,AB15)))</xm:f>
            <xm:f>$M$70</xm:f>
            <x14:dxf>
              <fill>
                <patternFill>
                  <bgColor rgb="FF92D050"/>
                </patternFill>
              </fill>
            </x14:dxf>
          </x14:cfRule>
          <x14:cfRule type="containsText" priority="22" operator="containsText" id="{539FB211-BD0B-466D-8D4B-3377C9B500A4}">
            <xm:f>NOT(ISERROR(SEARCH($M$71,AB15)))</xm:f>
            <xm:f>$M$71</xm:f>
            <x14:dxf>
              <fill>
                <patternFill>
                  <bgColor rgb="FFFFFF00"/>
                </patternFill>
              </fill>
            </x14:dxf>
          </x14:cfRule>
          <x14:cfRule type="containsText" priority="21" operator="containsText" id="{A2E3E5AC-EF3B-48A3-842D-812545E3F0DA}">
            <xm:f>NOT(ISERROR(SEARCH($M$72,AB15)))</xm:f>
            <xm:f>$M$72</xm:f>
            <x14:dxf>
              <fill>
                <patternFill>
                  <bgColor rgb="FFFFC000"/>
                </patternFill>
              </fill>
            </x14:dxf>
          </x14:cfRule>
          <x14:cfRule type="containsText" priority="20" operator="containsText" id="{ECA37375-05BA-412F-AD0F-155A1DB574A8}">
            <xm:f>NOT(ISERROR(SEARCH($M$73,AB15)))</xm:f>
            <xm:f>$M$73</xm:f>
            <x14:dxf>
              <fill>
                <patternFill>
                  <bgColor rgb="FFFF0000"/>
                </patternFill>
              </fill>
            </x14:dxf>
          </x14:cfRule>
          <xm:sqref>AB15:AB38</xm:sqref>
        </x14:conditionalFormatting>
        <x14:conditionalFormatting xmlns:xm="http://schemas.microsoft.com/office/excel/2006/main">
          <x14:cfRule type="containsText" priority="32" operator="containsText" id="{6E1F2780-8478-4247-A0D9-3A7F06146E4A}">
            <xm:f>NOT(ISERROR(SEARCH($M$73,AB40)))</xm:f>
            <xm:f>$M$73</xm:f>
            <x14:dxf>
              <fill>
                <patternFill>
                  <bgColor rgb="FFFF0000"/>
                </patternFill>
              </fill>
            </x14:dxf>
          </x14:cfRule>
          <x14:cfRule type="containsText" priority="35" operator="containsText" id="{386978FD-1732-44BA-9D76-B42DC6A2FE68}">
            <xm:f>NOT(ISERROR(SEARCH($M$70,AB40)))</xm:f>
            <xm:f>$M$70</xm:f>
            <x14:dxf>
              <fill>
                <patternFill>
                  <bgColor rgb="FF92D050"/>
                </patternFill>
              </fill>
            </x14:dxf>
          </x14:cfRule>
          <x14:cfRule type="containsText" priority="34" operator="containsText" id="{18C62ADC-27B5-42D6-A79F-B390981B4665}">
            <xm:f>NOT(ISERROR(SEARCH($M$71,AB40)))</xm:f>
            <xm:f>$M$71</xm:f>
            <x14:dxf>
              <fill>
                <patternFill>
                  <bgColor rgb="FFFFFF00"/>
                </patternFill>
              </fill>
            </x14:dxf>
          </x14:cfRule>
          <x14:cfRule type="containsText" priority="33" operator="containsText" id="{F757DE15-5E7C-440D-BC2C-232D8AC678B7}">
            <xm:f>NOT(ISERROR(SEARCH($M$72,AB40)))</xm:f>
            <xm:f>$M$72</xm:f>
            <x14:dxf>
              <fill>
                <patternFill>
                  <bgColor rgb="FFFFC000"/>
                </patternFill>
              </fill>
            </x14:dxf>
          </x14:cfRule>
          <xm:sqref>AB40:AB49</xm:sqref>
        </x14:conditionalFormatting>
        <x14:conditionalFormatting xmlns:xm="http://schemas.microsoft.com/office/excel/2006/main">
          <x14:cfRule type="containsText" priority="71" operator="containsText" id="{31F756E3-C186-4926-BED7-179440BAD702}">
            <xm:f>NOT(ISERROR(SEARCH($M$70,AB51)))</xm:f>
            <xm:f>$M$70</xm:f>
            <x14:dxf>
              <fill>
                <patternFill>
                  <bgColor rgb="FF92D050"/>
                </patternFill>
              </fill>
            </x14:dxf>
          </x14:cfRule>
          <x14:cfRule type="containsText" priority="70" operator="containsText" id="{9ECFD0AF-CB7F-438B-B6B3-1F91A3B91662}">
            <xm:f>NOT(ISERROR(SEARCH($M$71,AB51)))</xm:f>
            <xm:f>$M$71</xm:f>
            <x14:dxf>
              <fill>
                <patternFill>
                  <bgColor rgb="FFFFFF00"/>
                </patternFill>
              </fill>
            </x14:dxf>
          </x14:cfRule>
          <x14:cfRule type="containsText" priority="69" operator="containsText" id="{3D08D5F7-49BE-4F97-A670-F91C39346BB7}">
            <xm:f>NOT(ISERROR(SEARCH($M$72,AB51)))</xm:f>
            <xm:f>$M$72</xm:f>
            <x14:dxf>
              <fill>
                <patternFill>
                  <bgColor rgb="FFFFC000"/>
                </patternFill>
              </fill>
            </x14:dxf>
          </x14:cfRule>
          <x14:cfRule type="containsText" priority="68" operator="containsText" id="{B476EAEC-A12D-4D25-88FC-2F35C89BF3A2}">
            <xm:f>NOT(ISERROR(SEARCH($M$73,AB51)))</xm:f>
            <xm:f>$M$73</xm:f>
            <x14:dxf>
              <fill>
                <patternFill>
                  <bgColor rgb="FFFF0000"/>
                </patternFill>
              </fill>
            </x14:dxf>
          </x14:cfRule>
          <xm:sqref>AB51:AB52</xm:sqref>
        </x14:conditionalFormatting>
        <x14:conditionalFormatting xmlns:xm="http://schemas.microsoft.com/office/excel/2006/main">
          <x14:cfRule type="containsText" priority="52" operator="containsText" id="{31E3C0ED-92AD-488B-BF9C-B5073D764FB6}">
            <xm:f>NOT(ISERROR(SEARCH($M$71,AB54)))</xm:f>
            <xm:f>$M$71</xm:f>
            <x14:dxf>
              <fill>
                <patternFill>
                  <bgColor rgb="FFFFFF00"/>
                </patternFill>
              </fill>
            </x14:dxf>
          </x14:cfRule>
          <x14:cfRule type="containsText" priority="53" operator="containsText" id="{81518F9E-E837-48B2-91DD-9E8CD2EE67AF}">
            <xm:f>NOT(ISERROR(SEARCH($M$70,AB54)))</xm:f>
            <xm:f>$M$70</xm:f>
            <x14:dxf>
              <fill>
                <patternFill>
                  <bgColor rgb="FF92D050"/>
                </patternFill>
              </fill>
            </x14:dxf>
          </x14:cfRule>
          <x14:cfRule type="containsText" priority="50" operator="containsText" id="{6350CBEF-B1A1-44F9-BA44-A3138C0FFA32}">
            <xm:f>NOT(ISERROR(SEARCH($M$73,AB54)))</xm:f>
            <xm:f>$M$73</xm:f>
            <x14:dxf>
              <fill>
                <patternFill>
                  <bgColor rgb="FFFF0000"/>
                </patternFill>
              </fill>
            </x14:dxf>
          </x14:cfRule>
          <x14:cfRule type="containsText" priority="51" operator="containsText" id="{51AFA484-62AE-41C1-B757-B3B1FB275461}">
            <xm:f>NOT(ISERROR(SEARCH($M$72,AB54)))</xm:f>
            <xm:f>$M$72</xm:f>
            <x14:dxf>
              <fill>
                <patternFill>
                  <bgColor rgb="FFFFC000"/>
                </patternFill>
              </fill>
            </x14:dxf>
          </x14:cfRule>
          <xm:sqref>AB54:AB58</xm:sqref>
        </x14:conditionalFormatting>
        <x14:conditionalFormatting xmlns:xm="http://schemas.microsoft.com/office/excel/2006/main">
          <x14:cfRule type="containsText" priority="31" operator="containsText" id="{1BA330CB-CD05-4445-96CE-54846A2F820F}">
            <xm:f>NOT(ISERROR(SEARCH($M$70,AB60)))</xm:f>
            <xm:f>$M$70</xm:f>
            <x14:dxf>
              <fill>
                <patternFill>
                  <bgColor rgb="FF92D050"/>
                </patternFill>
              </fill>
            </x14:dxf>
          </x14:cfRule>
          <x14:cfRule type="containsText" priority="30" operator="containsText" id="{D62C278F-E545-420A-A32C-1C16B0FAAEA6}">
            <xm:f>NOT(ISERROR(SEARCH($M$71,AB60)))</xm:f>
            <xm:f>$M$71</xm:f>
            <x14:dxf>
              <fill>
                <patternFill>
                  <bgColor rgb="FFFFFF00"/>
                </patternFill>
              </fill>
            </x14:dxf>
          </x14:cfRule>
          <x14:cfRule type="containsText" priority="29" operator="containsText" id="{237F5B66-552F-465E-B2FB-25487F35ADD5}">
            <xm:f>NOT(ISERROR(SEARCH($M$72,AB60)))</xm:f>
            <xm:f>$M$72</xm:f>
            <x14:dxf>
              <fill>
                <patternFill>
                  <bgColor rgb="FFFFC000"/>
                </patternFill>
              </fill>
            </x14:dxf>
          </x14:cfRule>
          <x14:cfRule type="containsText" priority="28" operator="containsText" id="{668E8289-B781-4326-B9A8-083A573AEBC2}">
            <xm:f>NOT(ISERROR(SEARCH($M$73,AB60)))</xm:f>
            <xm:f>$M$73</xm:f>
            <x14:dxf>
              <fill>
                <patternFill>
                  <bgColor rgb="FFFF0000"/>
                </patternFill>
              </fill>
            </x14:dxf>
          </x14:cfRule>
          <xm:sqref>AB60:AB64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44730-7B95-44B4-B9E8-1F494C7DE50E}">
  <sheetPr>
    <tabColor rgb="FF0070C0"/>
  </sheetPr>
  <dimension ref="A1:AP59"/>
  <sheetViews>
    <sheetView zoomScaleNormal="100" workbookViewId="0">
      <selection activeCell="J1" sqref="J1"/>
    </sheetView>
  </sheetViews>
  <sheetFormatPr baseColWidth="10" defaultColWidth="11.42578125" defaultRowHeight="16.5" x14ac:dyDescent="0.3"/>
  <cols>
    <col min="1" max="1" width="4" style="371" bestFit="1" customWidth="1"/>
    <col min="2" max="2" width="18.42578125" style="371" customWidth="1"/>
    <col min="3" max="3" width="20.42578125" style="371" customWidth="1"/>
    <col min="4" max="4" width="17.85546875" style="371" customWidth="1"/>
    <col min="5" max="5" width="22.5703125" style="4" customWidth="1"/>
    <col min="6" max="6" width="18.42578125" style="372" customWidth="1"/>
    <col min="7" max="7" width="13.42578125" style="4" customWidth="1"/>
    <col min="8" max="8" width="9" style="4" customWidth="1"/>
    <col min="9" max="9" width="13.42578125" style="4" customWidth="1"/>
    <col min="10" max="10" width="7" style="4" customWidth="1"/>
    <col min="11" max="11" width="14.85546875" style="4" customWidth="1"/>
    <col min="12" max="12" width="7.85546875" style="4" customWidth="1"/>
    <col min="13" max="13" width="45.42578125" style="4" customWidth="1"/>
    <col min="14" max="14" width="7.140625" style="4" bestFit="1" customWidth="1"/>
    <col min="15" max="15" width="7.42578125" style="4" customWidth="1"/>
    <col min="16" max="16" width="6.85546875" style="4" customWidth="1"/>
    <col min="17" max="18" width="5" style="4" customWidth="1"/>
    <col min="19" max="19" width="7.140625" style="4" customWidth="1"/>
    <col min="20" max="20" width="6.5703125" style="4" customWidth="1"/>
    <col min="21" max="21" width="6.42578125" style="4" customWidth="1"/>
    <col min="22" max="22" width="8.85546875" style="4" customWidth="1"/>
    <col min="23" max="23" width="6.42578125" style="4" customWidth="1"/>
    <col min="24" max="24" width="8.85546875" style="4" customWidth="1"/>
    <col min="25" max="25" width="6.85546875" style="4" customWidth="1"/>
    <col min="26" max="26" width="9.5703125" style="4" customWidth="1"/>
    <col min="27" max="27" width="7.42578125" style="4" customWidth="1"/>
    <col min="28" max="28" width="43.85546875" style="4" customWidth="1"/>
    <col min="29" max="29" width="48" style="4" customWidth="1"/>
    <col min="30" max="30" width="18.85546875" style="4" customWidth="1"/>
    <col min="31" max="31" width="19.42578125" style="4" customWidth="1"/>
    <col min="32" max="32" width="18.42578125" style="372" customWidth="1"/>
    <col min="33" max="33" width="18.42578125" style="4" customWidth="1"/>
    <col min="34" max="34" width="21" style="4" customWidth="1"/>
    <col min="35" max="16384" width="11.42578125" style="4"/>
  </cols>
  <sheetData>
    <row r="1" spans="1:42" ht="18" x14ac:dyDescent="0.3">
      <c r="B1" s="486" t="s">
        <v>768</v>
      </c>
    </row>
    <row r="2" spans="1:42" x14ac:dyDescent="0.3">
      <c r="B2" s="485"/>
    </row>
    <row r="3" spans="1:42" x14ac:dyDescent="0.3">
      <c r="B3" s="485"/>
    </row>
    <row r="4" spans="1:42" x14ac:dyDescent="0.3">
      <c r="A4" s="691" t="s">
        <v>331</v>
      </c>
      <c r="B4" s="693"/>
      <c r="C4" s="373" t="s">
        <v>769</v>
      </c>
      <c r="D4" s="374"/>
      <c r="E4" s="374"/>
      <c r="F4" s="375"/>
      <c r="G4" s="375"/>
      <c r="H4" s="375"/>
      <c r="I4" s="375"/>
      <c r="J4" s="375"/>
      <c r="K4" s="375"/>
      <c r="L4" s="376"/>
      <c r="M4" s="127"/>
      <c r="N4" s="127"/>
      <c r="O4" s="127"/>
      <c r="P4" s="127"/>
      <c r="Q4" s="127"/>
      <c r="R4" s="127"/>
      <c r="S4" s="127"/>
      <c r="T4" s="127"/>
      <c r="U4" s="127"/>
      <c r="V4" s="127"/>
      <c r="W4" s="127"/>
      <c r="X4" s="127"/>
      <c r="Y4" s="127"/>
      <c r="Z4" s="127"/>
      <c r="AA4" s="127"/>
      <c r="AB4" s="127"/>
      <c r="AC4" s="127"/>
      <c r="AD4" s="127"/>
      <c r="AE4" s="127"/>
      <c r="AF4" s="368"/>
      <c r="AG4" s="127"/>
      <c r="AH4" s="127"/>
    </row>
    <row r="5" spans="1:42" ht="29.1" customHeight="1" x14ac:dyDescent="0.3">
      <c r="A5" s="691" t="s">
        <v>332</v>
      </c>
      <c r="B5" s="693"/>
      <c r="C5" s="694" t="s">
        <v>770</v>
      </c>
      <c r="D5" s="695"/>
      <c r="E5" s="695"/>
      <c r="F5" s="695"/>
      <c r="G5" s="695"/>
      <c r="H5" s="695"/>
      <c r="I5" s="695"/>
      <c r="J5" s="695"/>
      <c r="K5" s="695"/>
      <c r="L5" s="696"/>
      <c r="M5" s="127"/>
      <c r="N5" s="127"/>
      <c r="O5" s="127"/>
      <c r="P5" s="127"/>
      <c r="Q5" s="127"/>
      <c r="R5" s="127"/>
      <c r="S5" s="127"/>
      <c r="T5" s="127"/>
      <c r="U5" s="127"/>
      <c r="V5" s="127"/>
      <c r="W5" s="127"/>
      <c r="X5" s="127"/>
      <c r="Y5" s="127"/>
      <c r="Z5" s="127"/>
      <c r="AA5" s="127"/>
      <c r="AB5" s="127"/>
      <c r="AC5" s="127"/>
      <c r="AD5" s="127"/>
      <c r="AE5" s="127"/>
      <c r="AF5" s="368"/>
      <c r="AG5" s="127"/>
      <c r="AH5" s="127"/>
    </row>
    <row r="6" spans="1:42" ht="32.25" customHeight="1" x14ac:dyDescent="0.3">
      <c r="A6" s="691" t="s">
        <v>334</v>
      </c>
      <c r="B6" s="693"/>
      <c r="C6" s="694" t="s">
        <v>771</v>
      </c>
      <c r="D6" s="695"/>
      <c r="E6" s="695"/>
      <c r="F6" s="695"/>
      <c r="G6" s="695"/>
      <c r="H6" s="695"/>
      <c r="I6" s="695"/>
      <c r="J6" s="695"/>
      <c r="K6" s="695"/>
      <c r="L6" s="696"/>
      <c r="M6" s="127"/>
      <c r="N6" s="127"/>
      <c r="O6" s="127"/>
      <c r="P6" s="127"/>
      <c r="Q6" s="127"/>
      <c r="R6" s="127"/>
      <c r="S6" s="127"/>
      <c r="T6" s="127"/>
      <c r="U6" s="127"/>
      <c r="V6" s="127"/>
      <c r="W6" s="127"/>
      <c r="X6" s="127"/>
      <c r="Y6" s="127"/>
      <c r="Z6" s="127"/>
      <c r="AA6" s="127"/>
      <c r="AB6" s="127"/>
      <c r="AC6" s="127"/>
      <c r="AD6" s="127"/>
      <c r="AE6" s="127"/>
      <c r="AF6" s="368"/>
      <c r="AG6" s="127"/>
      <c r="AH6" s="127"/>
    </row>
    <row r="7" spans="1:42" ht="16.5" customHeight="1" x14ac:dyDescent="0.3">
      <c r="A7" s="685" t="s">
        <v>341</v>
      </c>
      <c r="B7" s="687" t="s">
        <v>772</v>
      </c>
      <c r="C7" s="683" t="s">
        <v>773</v>
      </c>
      <c r="D7" s="683" t="s">
        <v>366</v>
      </c>
      <c r="E7" s="688" t="s">
        <v>774</v>
      </c>
      <c r="F7" s="689" t="s">
        <v>775</v>
      </c>
      <c r="G7" s="690" t="s">
        <v>348</v>
      </c>
      <c r="H7" s="682" t="s">
        <v>349</v>
      </c>
      <c r="I7" s="680" t="s">
        <v>350</v>
      </c>
      <c r="J7" s="682" t="s">
        <v>349</v>
      </c>
      <c r="K7" s="683" t="s">
        <v>351</v>
      </c>
      <c r="L7" s="670" t="s">
        <v>352</v>
      </c>
      <c r="M7" s="667" t="s">
        <v>776</v>
      </c>
      <c r="N7" s="667" t="s">
        <v>354</v>
      </c>
      <c r="O7" s="667"/>
      <c r="P7" s="672" t="s">
        <v>355</v>
      </c>
      <c r="Q7" s="673"/>
      <c r="R7" s="673"/>
      <c r="S7" s="673"/>
      <c r="T7" s="673"/>
      <c r="U7" s="674"/>
      <c r="V7" s="675" t="s">
        <v>777</v>
      </c>
      <c r="W7" s="738"/>
      <c r="X7" s="675" t="s">
        <v>778</v>
      </c>
      <c r="Y7" s="738"/>
      <c r="Z7" s="679" t="s">
        <v>358</v>
      </c>
      <c r="AA7" s="670" t="s">
        <v>359</v>
      </c>
      <c r="AB7" s="667" t="s">
        <v>779</v>
      </c>
      <c r="AC7" s="667" t="s">
        <v>340</v>
      </c>
      <c r="AD7" s="667" t="s">
        <v>12</v>
      </c>
      <c r="AE7" s="667" t="s">
        <v>360</v>
      </c>
      <c r="AF7" s="667" t="s">
        <v>361</v>
      </c>
      <c r="AG7" s="667" t="s">
        <v>362</v>
      </c>
      <c r="AH7" s="667" t="s">
        <v>363</v>
      </c>
    </row>
    <row r="8" spans="1:42" s="382" customFormat="1" ht="78.75" customHeight="1" x14ac:dyDescent="0.25">
      <c r="A8" s="686"/>
      <c r="B8" s="687"/>
      <c r="C8" s="667"/>
      <c r="D8" s="667"/>
      <c r="E8" s="687"/>
      <c r="F8" s="683"/>
      <c r="G8" s="683"/>
      <c r="H8" s="681"/>
      <c r="I8" s="681"/>
      <c r="J8" s="681"/>
      <c r="K8" s="667"/>
      <c r="L8" s="671"/>
      <c r="M8" s="667"/>
      <c r="N8" s="379" t="s">
        <v>365</v>
      </c>
      <c r="O8" s="379" t="s">
        <v>342</v>
      </c>
      <c r="P8" s="380" t="s">
        <v>366</v>
      </c>
      <c r="Q8" s="380" t="s">
        <v>367</v>
      </c>
      <c r="R8" s="380" t="s">
        <v>368</v>
      </c>
      <c r="S8" s="380" t="s">
        <v>369</v>
      </c>
      <c r="T8" s="380" t="s">
        <v>370</v>
      </c>
      <c r="U8" s="380" t="s">
        <v>371</v>
      </c>
      <c r="V8" s="676"/>
      <c r="W8" s="739"/>
      <c r="X8" s="676"/>
      <c r="Y8" s="739"/>
      <c r="Z8" s="679"/>
      <c r="AA8" s="671"/>
      <c r="AB8" s="667"/>
      <c r="AC8" s="667"/>
      <c r="AD8" s="667"/>
      <c r="AE8" s="667"/>
      <c r="AF8" s="667"/>
      <c r="AG8" s="667"/>
      <c r="AH8" s="667"/>
      <c r="AI8" s="381"/>
      <c r="AJ8" s="381"/>
      <c r="AK8" s="381"/>
      <c r="AL8" s="381"/>
      <c r="AM8" s="381"/>
      <c r="AN8" s="381"/>
      <c r="AO8" s="381"/>
      <c r="AP8" s="381"/>
    </row>
    <row r="9" spans="1:42" s="402" customFormat="1" ht="117.6" customHeight="1" x14ac:dyDescent="0.25">
      <c r="A9" s="647">
        <v>1</v>
      </c>
      <c r="B9" s="653" t="s">
        <v>780</v>
      </c>
      <c r="C9" s="732" t="s">
        <v>781</v>
      </c>
      <c r="D9" s="651" t="s">
        <v>782</v>
      </c>
      <c r="E9" s="651" t="s">
        <v>783</v>
      </c>
      <c r="F9" s="399" t="s">
        <v>784</v>
      </c>
      <c r="G9" s="735" t="s">
        <v>378</v>
      </c>
      <c r="H9" s="637">
        <f t="shared" ref="H9" si="0">IF(G9="MUY BAJA",20%,IF(G9="BAJA",40%,IF(G9="MEDIA",60%,IF(G9="ALTA",80%,IF(G9="MUY ALTA",100%,IF(G9="",""))))))</f>
        <v>0.2</v>
      </c>
      <c r="I9" s="722" t="s">
        <v>409</v>
      </c>
      <c r="J9" s="637">
        <f>IF(I9="LEVE",20%,IF(I9="MENOR",40%,IF(I9="MODERADO",60%,IF(I9="MAYOR",80%,IF(I9="CATASTROFICO",100%,IF(G9="",""))))))</f>
        <v>0.8</v>
      </c>
      <c r="K9" s="723" t="s">
        <v>410</v>
      </c>
      <c r="L9" s="391" t="s">
        <v>785</v>
      </c>
      <c r="M9" s="399" t="s">
        <v>786</v>
      </c>
      <c r="N9" s="399" t="s">
        <v>382</v>
      </c>
      <c r="O9" s="391" t="s">
        <v>382</v>
      </c>
      <c r="P9" s="394" t="s">
        <v>383</v>
      </c>
      <c r="Q9" s="394" t="s">
        <v>664</v>
      </c>
      <c r="R9" s="414">
        <f>[7]ValoraciónControles!F14</f>
        <v>0.5</v>
      </c>
      <c r="S9" s="394" t="s">
        <v>587</v>
      </c>
      <c r="T9" s="394" t="s">
        <v>386</v>
      </c>
      <c r="U9" s="394" t="s">
        <v>387</v>
      </c>
      <c r="V9" s="726" t="s">
        <v>378</v>
      </c>
      <c r="W9" s="388">
        <v>0.1</v>
      </c>
      <c r="X9" s="729" t="s">
        <v>409</v>
      </c>
      <c r="Y9" s="388">
        <f>IF(X9="LEVE",20%,IF(X9="MENOR",40%,IF(X9="MODERADO",60%,IF(X9="MAYOR",80%,IF(X9="CATASTROFICO",100%,IF(X9="",""))))))</f>
        <v>0.8</v>
      </c>
      <c r="Z9" s="710" t="s">
        <v>410</v>
      </c>
      <c r="AA9" s="397" t="s">
        <v>388</v>
      </c>
      <c r="AB9" s="392" t="s">
        <v>787</v>
      </c>
      <c r="AC9" s="392" t="s">
        <v>788</v>
      </c>
      <c r="AD9" s="399" t="s">
        <v>628</v>
      </c>
      <c r="AE9" s="476">
        <v>44774</v>
      </c>
      <c r="AF9" s="477" t="s">
        <v>65</v>
      </c>
      <c r="AG9" s="401"/>
      <c r="AH9" s="391"/>
    </row>
    <row r="10" spans="1:42" ht="114.75" x14ac:dyDescent="0.3">
      <c r="A10" s="713"/>
      <c r="B10" s="661"/>
      <c r="C10" s="733"/>
      <c r="D10" s="714"/>
      <c r="E10" s="714"/>
      <c r="F10" s="651" t="s">
        <v>789</v>
      </c>
      <c r="G10" s="736"/>
      <c r="H10" s="715"/>
      <c r="I10" s="708"/>
      <c r="J10" s="715"/>
      <c r="K10" s="724"/>
      <c r="L10" s="391" t="s">
        <v>790</v>
      </c>
      <c r="M10" s="406" t="s">
        <v>791</v>
      </c>
      <c r="N10" s="391" t="s">
        <v>382</v>
      </c>
      <c r="O10" s="391" t="s">
        <v>382</v>
      </c>
      <c r="P10" s="394" t="s">
        <v>383</v>
      </c>
      <c r="Q10" s="394" t="s">
        <v>384</v>
      </c>
      <c r="R10" s="414">
        <f>[7]ValoraciónControles!F29</f>
        <v>0.4</v>
      </c>
      <c r="S10" s="394" t="s">
        <v>385</v>
      </c>
      <c r="T10" s="394" t="s">
        <v>386</v>
      </c>
      <c r="U10" s="394" t="s">
        <v>412</v>
      </c>
      <c r="V10" s="727"/>
      <c r="W10" s="388">
        <v>0.04</v>
      </c>
      <c r="X10" s="730"/>
      <c r="Y10" s="388">
        <v>0.8</v>
      </c>
      <c r="Z10" s="711"/>
      <c r="AA10" s="397" t="s">
        <v>388</v>
      </c>
      <c r="AB10" s="392" t="s">
        <v>792</v>
      </c>
      <c r="AC10" s="392" t="s">
        <v>793</v>
      </c>
      <c r="AD10" s="399" t="s">
        <v>794</v>
      </c>
      <c r="AE10" s="476">
        <v>44774</v>
      </c>
      <c r="AF10" s="477" t="s">
        <v>65</v>
      </c>
      <c r="AG10" s="391"/>
      <c r="AH10" s="391"/>
    </row>
    <row r="11" spans="1:42" ht="104.45" customHeight="1" x14ac:dyDescent="0.3">
      <c r="A11" s="713"/>
      <c r="B11" s="661"/>
      <c r="C11" s="733"/>
      <c r="D11" s="714"/>
      <c r="E11" s="714"/>
      <c r="F11" s="652"/>
      <c r="G11" s="736"/>
      <c r="H11" s="715"/>
      <c r="I11" s="708"/>
      <c r="J11" s="715"/>
      <c r="K11" s="724"/>
      <c r="L11" s="391" t="s">
        <v>795</v>
      </c>
      <c r="M11" s="406" t="s">
        <v>796</v>
      </c>
      <c r="N11" s="391" t="s">
        <v>382</v>
      </c>
      <c r="O11" s="391" t="s">
        <v>382</v>
      </c>
      <c r="P11" s="394" t="s">
        <v>383</v>
      </c>
      <c r="Q11" s="394" t="s">
        <v>384</v>
      </c>
      <c r="R11" s="414">
        <v>0.4</v>
      </c>
      <c r="S11" s="394" t="s">
        <v>587</v>
      </c>
      <c r="T11" s="394" t="s">
        <v>386</v>
      </c>
      <c r="U11" s="394" t="s">
        <v>797</v>
      </c>
      <c r="V11" s="727"/>
      <c r="W11" s="388">
        <v>1.6E-2</v>
      </c>
      <c r="X11" s="730"/>
      <c r="Y11" s="388">
        <v>0.8</v>
      </c>
      <c r="Z11" s="711"/>
      <c r="AA11" s="397" t="s">
        <v>388</v>
      </c>
      <c r="AB11" s="392" t="s">
        <v>798</v>
      </c>
      <c r="AC11" s="392" t="s">
        <v>799</v>
      </c>
      <c r="AD11" s="399" t="s">
        <v>628</v>
      </c>
      <c r="AE11" s="476">
        <v>44774</v>
      </c>
      <c r="AF11" s="399" t="s">
        <v>800</v>
      </c>
      <c r="AG11" s="391"/>
      <c r="AH11" s="391"/>
    </row>
    <row r="12" spans="1:42" ht="127.5" x14ac:dyDescent="0.3">
      <c r="A12" s="713"/>
      <c r="B12" s="661"/>
      <c r="C12" s="733"/>
      <c r="D12" s="714"/>
      <c r="E12" s="714"/>
      <c r="F12" s="399" t="s">
        <v>801</v>
      </c>
      <c r="G12" s="736"/>
      <c r="H12" s="715"/>
      <c r="I12" s="708"/>
      <c r="J12" s="715"/>
      <c r="K12" s="724"/>
      <c r="L12" s="391" t="s">
        <v>802</v>
      </c>
      <c r="M12" s="406" t="s">
        <v>803</v>
      </c>
      <c r="N12" s="391" t="s">
        <v>382</v>
      </c>
      <c r="O12" s="391" t="s">
        <v>382</v>
      </c>
      <c r="P12" s="394" t="s">
        <v>383</v>
      </c>
      <c r="Q12" s="394" t="s">
        <v>384</v>
      </c>
      <c r="R12" s="414">
        <f>[7]ValoraciónControles!F44</f>
        <v>0.4</v>
      </c>
      <c r="S12" s="394" t="s">
        <v>385</v>
      </c>
      <c r="T12" s="394" t="s">
        <v>386</v>
      </c>
      <c r="U12" s="394" t="s">
        <v>412</v>
      </c>
      <c r="V12" s="727"/>
      <c r="W12" s="369">
        <v>8.0000000000000002E-3</v>
      </c>
      <c r="X12" s="730"/>
      <c r="Y12" s="388">
        <v>0.8</v>
      </c>
      <c r="Z12" s="711"/>
      <c r="AA12" s="397" t="s">
        <v>388</v>
      </c>
      <c r="AB12" s="392" t="s">
        <v>804</v>
      </c>
      <c r="AC12" s="392" t="s">
        <v>805</v>
      </c>
      <c r="AD12" s="399" t="s">
        <v>666</v>
      </c>
      <c r="AE12" s="476">
        <v>44774</v>
      </c>
      <c r="AF12" s="477" t="s">
        <v>800</v>
      </c>
      <c r="AG12" s="391"/>
      <c r="AH12" s="391"/>
    </row>
    <row r="13" spans="1:42" ht="140.25" x14ac:dyDescent="0.3">
      <c r="A13" s="713"/>
      <c r="B13" s="661"/>
      <c r="C13" s="733"/>
      <c r="D13" s="714"/>
      <c r="E13" s="714"/>
      <c r="F13" s="478" t="s">
        <v>806</v>
      </c>
      <c r="G13" s="736"/>
      <c r="H13" s="715"/>
      <c r="I13" s="708"/>
      <c r="J13" s="715"/>
      <c r="K13" s="724"/>
      <c r="L13" s="401" t="s">
        <v>807</v>
      </c>
      <c r="M13" s="421" t="s">
        <v>808</v>
      </c>
      <c r="N13" s="421" t="s">
        <v>382</v>
      </c>
      <c r="O13" s="401" t="s">
        <v>382</v>
      </c>
      <c r="P13" s="394" t="s">
        <v>383</v>
      </c>
      <c r="Q13" s="394" t="s">
        <v>384</v>
      </c>
      <c r="R13" s="414">
        <f>[7]ValoraciónControles!F59</f>
        <v>0.4</v>
      </c>
      <c r="S13" s="394" t="s">
        <v>385</v>
      </c>
      <c r="T13" s="394" t="s">
        <v>386</v>
      </c>
      <c r="U13" s="394" t="s">
        <v>387</v>
      </c>
      <c r="V13" s="727"/>
      <c r="W13" s="388">
        <v>4.0000000000000001E-3</v>
      </c>
      <c r="X13" s="730"/>
      <c r="Y13" s="388">
        <v>0.8</v>
      </c>
      <c r="Z13" s="711"/>
      <c r="AA13" s="397" t="s">
        <v>388</v>
      </c>
      <c r="AB13" s="392" t="s">
        <v>809</v>
      </c>
      <c r="AC13" s="392" t="s">
        <v>810</v>
      </c>
      <c r="AD13" s="399" t="s">
        <v>811</v>
      </c>
      <c r="AE13" s="476">
        <v>44774</v>
      </c>
      <c r="AF13" s="477" t="s">
        <v>800</v>
      </c>
      <c r="AG13" s="401"/>
      <c r="AH13" s="401"/>
    </row>
    <row r="14" spans="1:42" ht="76.5" x14ac:dyDescent="0.3">
      <c r="A14" s="648"/>
      <c r="B14" s="654"/>
      <c r="C14" s="734"/>
      <c r="D14" s="652"/>
      <c r="E14" s="652"/>
      <c r="F14" s="478" t="s">
        <v>812</v>
      </c>
      <c r="G14" s="737"/>
      <c r="H14" s="638"/>
      <c r="I14" s="709"/>
      <c r="J14" s="638"/>
      <c r="K14" s="725"/>
      <c r="L14" s="401" t="s">
        <v>813</v>
      </c>
      <c r="M14" s="421" t="s">
        <v>814</v>
      </c>
      <c r="N14" s="401" t="s">
        <v>382</v>
      </c>
      <c r="O14" s="401" t="s">
        <v>382</v>
      </c>
      <c r="P14" s="394" t="s">
        <v>383</v>
      </c>
      <c r="Q14" s="394" t="s">
        <v>384</v>
      </c>
      <c r="R14" s="370">
        <v>0.4</v>
      </c>
      <c r="S14" s="394" t="s">
        <v>385</v>
      </c>
      <c r="T14" s="394" t="s">
        <v>386</v>
      </c>
      <c r="U14" s="394" t="s">
        <v>387</v>
      </c>
      <c r="V14" s="728"/>
      <c r="W14" s="388">
        <v>0</v>
      </c>
      <c r="X14" s="731"/>
      <c r="Y14" s="388">
        <v>0.8</v>
      </c>
      <c r="Z14" s="712"/>
      <c r="AA14" s="397" t="s">
        <v>388</v>
      </c>
      <c r="AB14" s="392" t="s">
        <v>815</v>
      </c>
      <c r="AC14" s="392" t="s">
        <v>816</v>
      </c>
      <c r="AD14" s="399" t="s">
        <v>650</v>
      </c>
      <c r="AE14" s="476">
        <v>44774</v>
      </c>
      <c r="AF14" s="399" t="s">
        <v>65</v>
      </c>
      <c r="AG14" s="401"/>
      <c r="AH14" s="401"/>
    </row>
    <row r="15" spans="1:42" ht="114.75" x14ac:dyDescent="0.3">
      <c r="A15" s="647">
        <v>2</v>
      </c>
      <c r="B15" s="653" t="s">
        <v>817</v>
      </c>
      <c r="C15" s="653" t="s">
        <v>818</v>
      </c>
      <c r="D15" s="651" t="s">
        <v>782</v>
      </c>
      <c r="E15" s="651" t="s">
        <v>819</v>
      </c>
      <c r="F15" s="478" t="s">
        <v>820</v>
      </c>
      <c r="G15" s="707" t="s">
        <v>397</v>
      </c>
      <c r="H15" s="637">
        <f t="shared" ref="H15" si="1">IF(G15="MUY BAJA",20%,IF(G15="BAJA",40%,IF(G15="MEDIA",60%,IF(G15="ALTA",80%,IF(G15="MUY ALTA",100%,IF(G15="",""))))))</f>
        <v>0.4</v>
      </c>
      <c r="I15" s="718" t="s">
        <v>398</v>
      </c>
      <c r="J15" s="637">
        <f t="shared" ref="J15" si="2">IF(I15="LEVE",20%,IF(I15="MENOR",40%,IF(I15="MODERADO",60%,IF(I15="MAYOR",80%,IF(I15="CATASTROFICO",100%,IF(G15="",""))))))</f>
        <v>0.6</v>
      </c>
      <c r="K15" s="705" t="s">
        <v>398</v>
      </c>
      <c r="L15" s="391" t="s">
        <v>790</v>
      </c>
      <c r="M15" s="406" t="s">
        <v>821</v>
      </c>
      <c r="N15" s="401" t="s">
        <v>382</v>
      </c>
      <c r="O15" s="401" t="s">
        <v>382</v>
      </c>
      <c r="P15" s="394" t="s">
        <v>383</v>
      </c>
      <c r="Q15" s="394" t="s">
        <v>664</v>
      </c>
      <c r="R15" s="426">
        <v>0.5</v>
      </c>
      <c r="S15" s="394" t="s">
        <v>385</v>
      </c>
      <c r="T15" s="394" t="s">
        <v>386</v>
      </c>
      <c r="U15" s="394" t="s">
        <v>387</v>
      </c>
      <c r="V15" s="707" t="s">
        <v>378</v>
      </c>
      <c r="W15" s="433">
        <v>0.2</v>
      </c>
      <c r="X15" s="707" t="s">
        <v>398</v>
      </c>
      <c r="Y15" s="388">
        <f t="shared" ref="Y15" si="3">IF(X15="LEVE",20%,IF(X15="MENOR",40%,IF(X15="MODERADO",60%,IF(X15="MAYOR",80%,IF(X15="CATASTROFICO",100%,IF(X15="",""))))))</f>
        <v>0.6</v>
      </c>
      <c r="Z15" s="710" t="s">
        <v>398</v>
      </c>
      <c r="AA15" s="397" t="s">
        <v>388</v>
      </c>
      <c r="AB15" s="392" t="s">
        <v>792</v>
      </c>
      <c r="AC15" s="392" t="s">
        <v>793</v>
      </c>
      <c r="AD15" s="399" t="s">
        <v>794</v>
      </c>
      <c r="AE15" s="476">
        <v>44774</v>
      </c>
      <c r="AF15" s="399" t="s">
        <v>822</v>
      </c>
      <c r="AG15" s="401"/>
      <c r="AH15" s="401"/>
    </row>
    <row r="16" spans="1:42" ht="140.25" x14ac:dyDescent="0.3">
      <c r="A16" s="713"/>
      <c r="B16" s="661"/>
      <c r="C16" s="661"/>
      <c r="D16" s="714"/>
      <c r="E16" s="714"/>
      <c r="F16" s="399" t="s">
        <v>823</v>
      </c>
      <c r="G16" s="708"/>
      <c r="H16" s="715"/>
      <c r="I16" s="719"/>
      <c r="J16" s="715"/>
      <c r="K16" s="706"/>
      <c r="L16" s="371" t="s">
        <v>824</v>
      </c>
      <c r="M16" s="401" t="s">
        <v>825</v>
      </c>
      <c r="N16" s="401" t="s">
        <v>382</v>
      </c>
      <c r="O16" s="401" t="s">
        <v>382</v>
      </c>
      <c r="P16" s="394" t="s">
        <v>383</v>
      </c>
      <c r="Q16" s="394" t="s">
        <v>384</v>
      </c>
      <c r="R16" s="370">
        <v>0.4</v>
      </c>
      <c r="S16" s="394" t="s">
        <v>587</v>
      </c>
      <c r="T16" s="394" t="s">
        <v>386</v>
      </c>
      <c r="U16" s="394" t="s">
        <v>412</v>
      </c>
      <c r="V16" s="708"/>
      <c r="W16" s="433">
        <v>0.2</v>
      </c>
      <c r="X16" s="708"/>
      <c r="Y16" s="388">
        <v>0.6</v>
      </c>
      <c r="Z16" s="711"/>
      <c r="AA16" s="397" t="s">
        <v>388</v>
      </c>
      <c r="AB16" s="392" t="s">
        <v>826</v>
      </c>
      <c r="AC16" s="392" t="s">
        <v>827</v>
      </c>
      <c r="AD16" s="399" t="s">
        <v>628</v>
      </c>
      <c r="AE16" s="476">
        <v>44774</v>
      </c>
      <c r="AF16" s="399" t="s">
        <v>828</v>
      </c>
      <c r="AG16" s="401"/>
      <c r="AH16" s="401"/>
    </row>
    <row r="17" spans="1:34" ht="48.95" customHeight="1" x14ac:dyDescent="0.3">
      <c r="A17" s="713"/>
      <c r="B17" s="661"/>
      <c r="C17" s="661"/>
      <c r="D17" s="714"/>
      <c r="E17" s="714"/>
      <c r="F17" s="399" t="s">
        <v>829</v>
      </c>
      <c r="G17" s="708"/>
      <c r="H17" s="715"/>
      <c r="I17" s="719"/>
      <c r="J17" s="715"/>
      <c r="K17" s="706"/>
      <c r="L17" s="401" t="s">
        <v>790</v>
      </c>
      <c r="M17" s="401" t="s">
        <v>830</v>
      </c>
      <c r="N17" s="401" t="s">
        <v>382</v>
      </c>
      <c r="O17" s="401" t="s">
        <v>382</v>
      </c>
      <c r="P17" s="394" t="s">
        <v>383</v>
      </c>
      <c r="Q17" s="394" t="s">
        <v>384</v>
      </c>
      <c r="R17" s="426">
        <v>0.4</v>
      </c>
      <c r="S17" s="394" t="s">
        <v>385</v>
      </c>
      <c r="T17" s="394" t="s">
        <v>386</v>
      </c>
      <c r="U17" s="394" t="s">
        <v>412</v>
      </c>
      <c r="V17" s="708"/>
      <c r="W17" s="433">
        <v>0.12</v>
      </c>
      <c r="X17" s="708"/>
      <c r="Y17" s="388">
        <v>0.6</v>
      </c>
      <c r="Z17" s="711"/>
      <c r="AA17" s="397" t="s">
        <v>388</v>
      </c>
      <c r="AB17" s="392" t="s">
        <v>831</v>
      </c>
      <c r="AC17" s="392" t="s">
        <v>832</v>
      </c>
      <c r="AD17" s="399" t="s">
        <v>833</v>
      </c>
      <c r="AE17" s="476">
        <v>44774</v>
      </c>
      <c r="AF17" s="399" t="s">
        <v>834</v>
      </c>
      <c r="AG17" s="401"/>
      <c r="AH17" s="401"/>
    </row>
    <row r="18" spans="1:34" ht="86.25" x14ac:dyDescent="0.3">
      <c r="A18" s="713"/>
      <c r="B18" s="661"/>
      <c r="C18" s="661"/>
      <c r="D18" s="714"/>
      <c r="E18" s="714"/>
      <c r="F18" s="399" t="s">
        <v>835</v>
      </c>
      <c r="G18" s="708"/>
      <c r="H18" s="715"/>
      <c r="I18" s="719"/>
      <c r="J18" s="715"/>
      <c r="K18" s="706"/>
      <c r="L18" s="401" t="s">
        <v>824</v>
      </c>
      <c r="M18" s="401" t="s">
        <v>825</v>
      </c>
      <c r="N18" s="401" t="s">
        <v>382</v>
      </c>
      <c r="O18" s="401" t="s">
        <v>382</v>
      </c>
      <c r="P18" s="394" t="s">
        <v>383</v>
      </c>
      <c r="Q18" s="394" t="s">
        <v>384</v>
      </c>
      <c r="R18" s="426">
        <v>0.4</v>
      </c>
      <c r="S18" s="394" t="s">
        <v>587</v>
      </c>
      <c r="T18" s="394" t="s">
        <v>386</v>
      </c>
      <c r="U18" s="394" t="s">
        <v>412</v>
      </c>
      <c r="V18" s="708"/>
      <c r="W18" s="433">
        <v>7.1999999999999995E-2</v>
      </c>
      <c r="X18" s="708"/>
      <c r="Y18" s="388">
        <v>0.6</v>
      </c>
      <c r="Z18" s="711"/>
      <c r="AA18" s="397" t="s">
        <v>388</v>
      </c>
      <c r="AB18" s="392" t="s">
        <v>836</v>
      </c>
      <c r="AC18" s="392" t="s">
        <v>837</v>
      </c>
      <c r="AD18" s="399" t="s">
        <v>838</v>
      </c>
      <c r="AE18" s="476">
        <v>44774</v>
      </c>
      <c r="AF18" s="399" t="s">
        <v>65</v>
      </c>
      <c r="AG18" s="401"/>
      <c r="AH18" s="401"/>
    </row>
    <row r="19" spans="1:34" ht="51.95" customHeight="1" x14ac:dyDescent="0.3">
      <c r="A19" s="713"/>
      <c r="B19" s="661"/>
      <c r="C19" s="661"/>
      <c r="D19" s="714"/>
      <c r="E19" s="714"/>
      <c r="F19" s="385" t="s">
        <v>839</v>
      </c>
      <c r="G19" s="708"/>
      <c r="H19" s="715"/>
      <c r="I19" s="719"/>
      <c r="J19" s="715"/>
      <c r="K19" s="706"/>
      <c r="L19" s="401" t="s">
        <v>785</v>
      </c>
      <c r="M19" s="479" t="s">
        <v>840</v>
      </c>
      <c r="N19" s="401" t="s">
        <v>382</v>
      </c>
      <c r="O19" s="401" t="s">
        <v>382</v>
      </c>
      <c r="P19" s="394" t="s">
        <v>383</v>
      </c>
      <c r="Q19" s="394" t="s">
        <v>664</v>
      </c>
      <c r="R19" s="426">
        <v>0.5</v>
      </c>
      <c r="S19" s="394" t="s">
        <v>587</v>
      </c>
      <c r="T19" s="394" t="s">
        <v>386</v>
      </c>
      <c r="U19" s="394" t="s">
        <v>412</v>
      </c>
      <c r="V19" s="708"/>
      <c r="W19" s="480">
        <v>7.1639999999999996E-4</v>
      </c>
      <c r="X19" s="708"/>
      <c r="Y19" s="388">
        <v>0.6</v>
      </c>
      <c r="Z19" s="711"/>
      <c r="AA19" s="397" t="s">
        <v>388</v>
      </c>
      <c r="AB19" s="392" t="s">
        <v>841</v>
      </c>
      <c r="AC19" s="392" t="s">
        <v>842</v>
      </c>
      <c r="AD19" s="399" t="s">
        <v>628</v>
      </c>
      <c r="AE19" s="476">
        <v>44774</v>
      </c>
      <c r="AF19" s="399" t="s">
        <v>800</v>
      </c>
      <c r="AG19" s="401"/>
      <c r="AH19" s="401"/>
    </row>
    <row r="20" spans="1:34" ht="86.25" x14ac:dyDescent="0.3">
      <c r="A20" s="713"/>
      <c r="B20" s="661"/>
      <c r="C20" s="661"/>
      <c r="D20" s="714"/>
      <c r="E20" s="714"/>
      <c r="F20" s="651" t="s">
        <v>843</v>
      </c>
      <c r="G20" s="708"/>
      <c r="H20" s="715"/>
      <c r="I20" s="719"/>
      <c r="J20" s="715"/>
      <c r="K20" s="706"/>
      <c r="L20" s="401" t="s">
        <v>844</v>
      </c>
      <c r="M20" s="401" t="s">
        <v>845</v>
      </c>
      <c r="N20" s="401" t="s">
        <v>382</v>
      </c>
      <c r="O20" s="401" t="s">
        <v>382</v>
      </c>
      <c r="P20" s="394" t="s">
        <v>383</v>
      </c>
      <c r="Q20" s="394" t="s">
        <v>664</v>
      </c>
      <c r="R20" s="426">
        <v>0.5</v>
      </c>
      <c r="S20" s="394" t="s">
        <v>587</v>
      </c>
      <c r="T20" s="394" t="s">
        <v>386</v>
      </c>
      <c r="U20" s="394" t="s">
        <v>412</v>
      </c>
      <c r="V20" s="708"/>
      <c r="W20" s="433">
        <v>0</v>
      </c>
      <c r="X20" s="708"/>
      <c r="Y20" s="388">
        <v>0.6</v>
      </c>
      <c r="Z20" s="711"/>
      <c r="AA20" s="397" t="s">
        <v>388</v>
      </c>
      <c r="AB20" s="392" t="s">
        <v>846</v>
      </c>
      <c r="AC20" s="392" t="s">
        <v>847</v>
      </c>
      <c r="AD20" s="399" t="s">
        <v>848</v>
      </c>
      <c r="AE20" s="476">
        <v>44774</v>
      </c>
      <c r="AF20" s="399" t="s">
        <v>65</v>
      </c>
      <c r="AG20" s="401"/>
      <c r="AH20" s="401"/>
    </row>
    <row r="21" spans="1:34" ht="114.75" x14ac:dyDescent="0.3">
      <c r="A21" s="648"/>
      <c r="B21" s="654"/>
      <c r="C21" s="654"/>
      <c r="D21" s="652"/>
      <c r="E21" s="652"/>
      <c r="F21" s="652"/>
      <c r="G21" s="709"/>
      <c r="H21" s="638"/>
      <c r="I21" s="720"/>
      <c r="J21" s="638"/>
      <c r="K21" s="721"/>
      <c r="L21" s="401" t="s">
        <v>813</v>
      </c>
      <c r="M21" s="401" t="s">
        <v>814</v>
      </c>
      <c r="N21" s="401" t="s">
        <v>382</v>
      </c>
      <c r="O21" s="401" t="s">
        <v>382</v>
      </c>
      <c r="P21" s="394" t="s">
        <v>383</v>
      </c>
      <c r="Q21" s="394" t="s">
        <v>384</v>
      </c>
      <c r="R21" s="426">
        <v>0.4</v>
      </c>
      <c r="S21" s="394" t="s">
        <v>587</v>
      </c>
      <c r="T21" s="394" t="s">
        <v>386</v>
      </c>
      <c r="U21" s="394" t="s">
        <v>412</v>
      </c>
      <c r="V21" s="709"/>
      <c r="W21" s="433">
        <v>0</v>
      </c>
      <c r="X21" s="709"/>
      <c r="Y21" s="388">
        <v>0.6</v>
      </c>
      <c r="Z21" s="712"/>
      <c r="AA21" s="397" t="s">
        <v>388</v>
      </c>
      <c r="AB21" s="392" t="s">
        <v>849</v>
      </c>
      <c r="AC21" s="392" t="s">
        <v>850</v>
      </c>
      <c r="AD21" s="399" t="s">
        <v>650</v>
      </c>
      <c r="AE21" s="476">
        <v>44774</v>
      </c>
      <c r="AF21" s="399" t="s">
        <v>65</v>
      </c>
      <c r="AG21" s="401"/>
      <c r="AH21" s="401"/>
    </row>
    <row r="22" spans="1:34" ht="114.75" x14ac:dyDescent="0.3">
      <c r="A22" s="647">
        <v>3</v>
      </c>
      <c r="B22" s="653" t="s">
        <v>817</v>
      </c>
      <c r="C22" s="653" t="s">
        <v>851</v>
      </c>
      <c r="D22" s="651" t="s">
        <v>782</v>
      </c>
      <c r="E22" s="651" t="s">
        <v>852</v>
      </c>
      <c r="F22" s="478" t="s">
        <v>820</v>
      </c>
      <c r="G22" s="707" t="s">
        <v>397</v>
      </c>
      <c r="H22" s="637">
        <f t="shared" ref="H22" si="4">IF(G22="MUY BAJA",20%,IF(G22="BAJA",40%,IF(G22="MEDIA",60%,IF(G22="ALTA",80%,IF(G22="MUY ALTA",100%,IF(G22="",""))))))</f>
        <v>0.4</v>
      </c>
      <c r="I22" s="718" t="s">
        <v>398</v>
      </c>
      <c r="J22" s="637">
        <f t="shared" ref="J22" si="5">IF(I22="LEVE",20%,IF(I22="MENOR",40%,IF(I22="MODERADO",60%,IF(I22="MAYOR",80%,IF(I22="CATASTROFICO",100%,IF(G22="",""))))))</f>
        <v>0.6</v>
      </c>
      <c r="K22" s="705" t="s">
        <v>398</v>
      </c>
      <c r="L22" s="391" t="s">
        <v>790</v>
      </c>
      <c r="M22" s="406" t="s">
        <v>821</v>
      </c>
      <c r="N22" s="401" t="s">
        <v>382</v>
      </c>
      <c r="O22" s="401" t="s">
        <v>382</v>
      </c>
      <c r="P22" s="394" t="s">
        <v>383</v>
      </c>
      <c r="Q22" s="394" t="s">
        <v>664</v>
      </c>
      <c r="R22" s="370">
        <v>0.5</v>
      </c>
      <c r="S22" s="394" t="s">
        <v>587</v>
      </c>
      <c r="T22" s="394" t="s">
        <v>386</v>
      </c>
      <c r="U22" s="394" t="s">
        <v>412</v>
      </c>
      <c r="V22" s="707" t="s">
        <v>378</v>
      </c>
      <c r="W22" s="433">
        <v>0.2</v>
      </c>
      <c r="X22" s="707" t="s">
        <v>398</v>
      </c>
      <c r="Y22" s="388">
        <f t="shared" ref="Y22" si="6">IF(X22="LEVE",20%,IF(X22="MENOR",40%,IF(X22="MODERADO",60%,IF(X22="MAYOR",80%,IF(X22="CATASTROFICO",100%,IF(X22="",""))))))</f>
        <v>0.6</v>
      </c>
      <c r="Z22" s="710" t="s">
        <v>398</v>
      </c>
      <c r="AA22" s="397" t="s">
        <v>388</v>
      </c>
      <c r="AB22" s="392" t="s">
        <v>792</v>
      </c>
      <c r="AC22" s="392" t="s">
        <v>793</v>
      </c>
      <c r="AD22" s="399" t="s">
        <v>794</v>
      </c>
      <c r="AE22" s="476">
        <v>44774</v>
      </c>
      <c r="AF22" s="399" t="s">
        <v>65</v>
      </c>
      <c r="AG22" s="401"/>
      <c r="AH22" s="401"/>
    </row>
    <row r="23" spans="1:34" ht="140.25" x14ac:dyDescent="0.3">
      <c r="A23" s="713"/>
      <c r="B23" s="661"/>
      <c r="C23" s="661"/>
      <c r="D23" s="714"/>
      <c r="E23" s="714"/>
      <c r="F23" s="399" t="s">
        <v>823</v>
      </c>
      <c r="G23" s="708"/>
      <c r="H23" s="715"/>
      <c r="I23" s="719"/>
      <c r="J23" s="715"/>
      <c r="K23" s="706"/>
      <c r="L23" s="371" t="s">
        <v>824</v>
      </c>
      <c r="M23" s="401" t="s">
        <v>825</v>
      </c>
      <c r="N23" s="401" t="s">
        <v>382</v>
      </c>
      <c r="O23" s="401" t="s">
        <v>382</v>
      </c>
      <c r="P23" s="394" t="s">
        <v>383</v>
      </c>
      <c r="Q23" s="394" t="s">
        <v>664</v>
      </c>
      <c r="R23" s="426">
        <v>0.5</v>
      </c>
      <c r="S23" s="394" t="s">
        <v>587</v>
      </c>
      <c r="T23" s="394" t="s">
        <v>386</v>
      </c>
      <c r="U23" s="394" t="s">
        <v>412</v>
      </c>
      <c r="V23" s="708"/>
      <c r="W23" s="433">
        <v>0.2</v>
      </c>
      <c r="X23" s="708"/>
      <c r="Y23" s="388">
        <v>0.6</v>
      </c>
      <c r="Z23" s="711"/>
      <c r="AA23" s="397" t="s">
        <v>388</v>
      </c>
      <c r="AB23" s="392" t="s">
        <v>826</v>
      </c>
      <c r="AC23" s="392" t="s">
        <v>827</v>
      </c>
      <c r="AD23" s="399" t="s">
        <v>628</v>
      </c>
      <c r="AE23" s="476">
        <v>44774</v>
      </c>
      <c r="AF23" s="399" t="s">
        <v>828</v>
      </c>
      <c r="AG23" s="401"/>
      <c r="AH23" s="401"/>
    </row>
    <row r="24" spans="1:34" ht="86.25" x14ac:dyDescent="0.3">
      <c r="A24" s="713"/>
      <c r="B24" s="661"/>
      <c r="C24" s="661"/>
      <c r="D24" s="714"/>
      <c r="E24" s="714"/>
      <c r="F24" s="399" t="s">
        <v>829</v>
      </c>
      <c r="G24" s="708"/>
      <c r="H24" s="715"/>
      <c r="I24" s="719"/>
      <c r="J24" s="715"/>
      <c r="K24" s="706"/>
      <c r="L24" s="401" t="s">
        <v>790</v>
      </c>
      <c r="M24" s="401" t="s">
        <v>830</v>
      </c>
      <c r="N24" s="401" t="s">
        <v>382</v>
      </c>
      <c r="O24" s="401" t="s">
        <v>382</v>
      </c>
      <c r="P24" s="394" t="s">
        <v>383</v>
      </c>
      <c r="Q24" s="394" t="s">
        <v>384</v>
      </c>
      <c r="R24" s="426">
        <v>0.4</v>
      </c>
      <c r="S24" s="394" t="s">
        <v>587</v>
      </c>
      <c r="T24" s="394" t="s">
        <v>386</v>
      </c>
      <c r="U24" s="394" t="s">
        <v>412</v>
      </c>
      <c r="V24" s="708"/>
      <c r="W24" s="433">
        <v>0.12</v>
      </c>
      <c r="X24" s="708"/>
      <c r="Y24" s="388">
        <v>0.6</v>
      </c>
      <c r="Z24" s="711"/>
      <c r="AA24" s="397" t="s">
        <v>388</v>
      </c>
      <c r="AB24" s="392" t="s">
        <v>831</v>
      </c>
      <c r="AC24" s="392" t="s">
        <v>832</v>
      </c>
      <c r="AD24" s="399" t="s">
        <v>833</v>
      </c>
      <c r="AE24" s="476">
        <v>44774</v>
      </c>
      <c r="AF24" s="399" t="s">
        <v>834</v>
      </c>
      <c r="AG24" s="401"/>
      <c r="AH24" s="401"/>
    </row>
    <row r="25" spans="1:34" ht="86.25" x14ac:dyDescent="0.3">
      <c r="A25" s="713"/>
      <c r="B25" s="661"/>
      <c r="C25" s="661"/>
      <c r="D25" s="714"/>
      <c r="E25" s="714"/>
      <c r="F25" s="399" t="s">
        <v>835</v>
      </c>
      <c r="G25" s="708"/>
      <c r="H25" s="715"/>
      <c r="I25" s="719"/>
      <c r="J25" s="715"/>
      <c r="K25" s="706"/>
      <c r="L25" s="401" t="s">
        <v>824</v>
      </c>
      <c r="M25" s="401" t="s">
        <v>825</v>
      </c>
      <c r="N25" s="401" t="s">
        <v>382</v>
      </c>
      <c r="O25" s="401" t="s">
        <v>382</v>
      </c>
      <c r="P25" s="394" t="s">
        <v>383</v>
      </c>
      <c r="Q25" s="394" t="s">
        <v>384</v>
      </c>
      <c r="R25" s="426">
        <v>0.4</v>
      </c>
      <c r="S25" s="394" t="s">
        <v>587</v>
      </c>
      <c r="T25" s="394" t="s">
        <v>386</v>
      </c>
      <c r="U25" s="394" t="s">
        <v>412</v>
      </c>
      <c r="V25" s="708"/>
      <c r="W25" s="481">
        <v>7.1999999999999995E-2</v>
      </c>
      <c r="X25" s="708"/>
      <c r="Y25" s="388">
        <v>0.6</v>
      </c>
      <c r="Z25" s="711"/>
      <c r="AA25" s="397" t="s">
        <v>388</v>
      </c>
      <c r="AB25" s="392" t="s">
        <v>836</v>
      </c>
      <c r="AC25" s="392" t="s">
        <v>837</v>
      </c>
      <c r="AD25" s="399" t="s">
        <v>838</v>
      </c>
      <c r="AE25" s="476">
        <v>44774</v>
      </c>
      <c r="AF25" s="399" t="s">
        <v>65</v>
      </c>
      <c r="AG25" s="401"/>
      <c r="AH25" s="401"/>
    </row>
    <row r="26" spans="1:34" ht="86.25" x14ac:dyDescent="0.3">
      <c r="A26" s="713"/>
      <c r="B26" s="661"/>
      <c r="C26" s="661"/>
      <c r="D26" s="714"/>
      <c r="E26" s="714"/>
      <c r="F26" s="385" t="s">
        <v>839</v>
      </c>
      <c r="G26" s="708"/>
      <c r="H26" s="715"/>
      <c r="I26" s="719"/>
      <c r="J26" s="715"/>
      <c r="K26" s="706"/>
      <c r="L26" s="401" t="s">
        <v>785</v>
      </c>
      <c r="M26" s="479" t="s">
        <v>840</v>
      </c>
      <c r="N26" s="401" t="s">
        <v>382</v>
      </c>
      <c r="O26" s="401" t="s">
        <v>382</v>
      </c>
      <c r="P26" s="394" t="s">
        <v>383</v>
      </c>
      <c r="Q26" s="394" t="s">
        <v>384</v>
      </c>
      <c r="R26" s="426">
        <v>0.4</v>
      </c>
      <c r="S26" s="394" t="s">
        <v>587</v>
      </c>
      <c r="T26" s="394" t="s">
        <v>386</v>
      </c>
      <c r="U26" s="394" t="s">
        <v>412</v>
      </c>
      <c r="V26" s="708"/>
      <c r="W26" s="433">
        <v>7.1710000000000003E-4</v>
      </c>
      <c r="X26" s="708"/>
      <c r="Y26" s="388">
        <v>0.6</v>
      </c>
      <c r="Z26" s="711"/>
      <c r="AA26" s="397" t="s">
        <v>388</v>
      </c>
      <c r="AB26" s="392" t="s">
        <v>841</v>
      </c>
      <c r="AC26" s="392" t="s">
        <v>842</v>
      </c>
      <c r="AD26" s="399" t="s">
        <v>628</v>
      </c>
      <c r="AE26" s="476">
        <v>44774</v>
      </c>
      <c r="AF26" s="399" t="s">
        <v>800</v>
      </c>
      <c r="AG26" s="401"/>
      <c r="AH26" s="401"/>
    </row>
    <row r="27" spans="1:34" ht="86.25" x14ac:dyDescent="0.3">
      <c r="A27" s="713"/>
      <c r="B27" s="661"/>
      <c r="C27" s="661"/>
      <c r="D27" s="714"/>
      <c r="E27" s="714"/>
      <c r="F27" s="651" t="s">
        <v>843</v>
      </c>
      <c r="G27" s="708"/>
      <c r="H27" s="715"/>
      <c r="I27" s="719"/>
      <c r="J27" s="715"/>
      <c r="K27" s="706"/>
      <c r="L27" s="401" t="s">
        <v>853</v>
      </c>
      <c r="M27" s="401" t="s">
        <v>845</v>
      </c>
      <c r="N27" s="401" t="s">
        <v>382</v>
      </c>
      <c r="O27" s="401" t="s">
        <v>382</v>
      </c>
      <c r="P27" s="394" t="s">
        <v>383</v>
      </c>
      <c r="Q27" s="394" t="s">
        <v>664</v>
      </c>
      <c r="R27" s="426">
        <v>0.5</v>
      </c>
      <c r="S27" s="394" t="s">
        <v>587</v>
      </c>
      <c r="T27" s="394" t="s">
        <v>386</v>
      </c>
      <c r="U27" s="394" t="s">
        <v>412</v>
      </c>
      <c r="V27" s="708"/>
      <c r="W27" s="433">
        <v>0</v>
      </c>
      <c r="X27" s="708"/>
      <c r="Y27" s="388">
        <v>0.6</v>
      </c>
      <c r="Z27" s="711"/>
      <c r="AA27" s="397" t="s">
        <v>388</v>
      </c>
      <c r="AB27" s="392" t="s">
        <v>854</v>
      </c>
      <c r="AC27" s="392" t="s">
        <v>847</v>
      </c>
      <c r="AD27" s="399" t="s">
        <v>848</v>
      </c>
      <c r="AE27" s="476">
        <v>44774</v>
      </c>
      <c r="AF27" s="399" t="s">
        <v>65</v>
      </c>
      <c r="AG27" s="401"/>
      <c r="AH27" s="401"/>
    </row>
    <row r="28" spans="1:34" ht="114.75" x14ac:dyDescent="0.3">
      <c r="A28" s="648"/>
      <c r="B28" s="654"/>
      <c r="C28" s="654"/>
      <c r="D28" s="652"/>
      <c r="E28" s="652"/>
      <c r="F28" s="652"/>
      <c r="G28" s="709"/>
      <c r="H28" s="638"/>
      <c r="I28" s="720"/>
      <c r="J28" s="638"/>
      <c r="K28" s="721"/>
      <c r="L28" s="401" t="s">
        <v>855</v>
      </c>
      <c r="M28" s="401" t="s">
        <v>814</v>
      </c>
      <c r="N28" s="401" t="s">
        <v>382</v>
      </c>
      <c r="O28" s="401" t="s">
        <v>382</v>
      </c>
      <c r="P28" s="394" t="s">
        <v>383</v>
      </c>
      <c r="Q28" s="394" t="s">
        <v>384</v>
      </c>
      <c r="R28" s="426">
        <v>0.4</v>
      </c>
      <c r="S28" s="394" t="s">
        <v>587</v>
      </c>
      <c r="T28" s="394" t="s">
        <v>386</v>
      </c>
      <c r="U28" s="394" t="s">
        <v>412</v>
      </c>
      <c r="V28" s="709"/>
      <c r="W28" s="433">
        <v>0</v>
      </c>
      <c r="X28" s="709"/>
      <c r="Y28" s="388">
        <v>0.6</v>
      </c>
      <c r="Z28" s="712"/>
      <c r="AA28" s="397" t="s">
        <v>388</v>
      </c>
      <c r="AB28" s="392" t="s">
        <v>856</v>
      </c>
      <c r="AC28" s="392" t="s">
        <v>850</v>
      </c>
      <c r="AD28" s="399" t="s">
        <v>650</v>
      </c>
      <c r="AE28" s="476">
        <v>44774</v>
      </c>
      <c r="AF28" s="399" t="s">
        <v>65</v>
      </c>
      <c r="AG28" s="401"/>
      <c r="AH28" s="401"/>
    </row>
    <row r="29" spans="1:34" ht="127.5" x14ac:dyDescent="0.3">
      <c r="A29" s="647">
        <v>4</v>
      </c>
      <c r="B29" s="653" t="s">
        <v>817</v>
      </c>
      <c r="C29" s="653" t="s">
        <v>857</v>
      </c>
      <c r="D29" s="651" t="s">
        <v>782</v>
      </c>
      <c r="E29" s="651" t="s">
        <v>858</v>
      </c>
      <c r="F29" s="478" t="s">
        <v>801</v>
      </c>
      <c r="G29" s="707" t="s">
        <v>408</v>
      </c>
      <c r="H29" s="637">
        <f t="shared" ref="H29" si="7">IF(G29="MUY BAJA",20%,IF(G29="BAJA",40%,IF(G29="MEDIA",60%,IF(G29="ALTA",80%,IF(G29="MUY ALTA",100%,IF(G29="",""))))))</f>
        <v>0.6</v>
      </c>
      <c r="I29" s="716" t="s">
        <v>488</v>
      </c>
      <c r="J29" s="637">
        <f t="shared" ref="J29" si="8">IF(I29="LEVE",20%,IF(I29="MENOR",40%,IF(I29="MODERADO",60%,IF(I29="MAYOR",80%,IF(I29="CATASTROFICO",100%,IF(G29="",""))))))</f>
        <v>0.4</v>
      </c>
      <c r="K29" s="705" t="s">
        <v>398</v>
      </c>
      <c r="L29" s="401" t="s">
        <v>802</v>
      </c>
      <c r="M29" s="401" t="s">
        <v>803</v>
      </c>
      <c r="N29" s="401" t="s">
        <v>382</v>
      </c>
      <c r="O29" s="401" t="s">
        <v>382</v>
      </c>
      <c r="P29" s="394" t="s">
        <v>383</v>
      </c>
      <c r="Q29" s="394" t="s">
        <v>664</v>
      </c>
      <c r="R29" s="370">
        <v>0.5</v>
      </c>
      <c r="S29" s="394" t="s">
        <v>587</v>
      </c>
      <c r="T29" s="394" t="s">
        <v>386</v>
      </c>
      <c r="U29" s="394" t="s">
        <v>412</v>
      </c>
      <c r="V29" s="707" t="s">
        <v>397</v>
      </c>
      <c r="W29" s="433">
        <v>0.6</v>
      </c>
      <c r="X29" s="482" t="s">
        <v>488</v>
      </c>
      <c r="Y29" s="388">
        <f t="shared" ref="Y29:Y33" si="9">IF(X29="LEVE",20%,IF(X29="MENOR",40%,IF(X29="MODERADO",60%,IF(X29="MAYOR",80%,IF(X29="CATASTROFICO",100%,IF(X29="",""))))))</f>
        <v>0.4</v>
      </c>
      <c r="Z29" s="710" t="s">
        <v>398</v>
      </c>
      <c r="AA29" s="397" t="s">
        <v>388</v>
      </c>
      <c r="AB29" s="392" t="s">
        <v>859</v>
      </c>
      <c r="AC29" s="392" t="s">
        <v>805</v>
      </c>
      <c r="AD29" s="399" t="s">
        <v>666</v>
      </c>
      <c r="AE29" s="476">
        <v>44774</v>
      </c>
      <c r="AF29" s="477" t="s">
        <v>800</v>
      </c>
      <c r="AG29" s="401"/>
      <c r="AH29" s="401"/>
    </row>
    <row r="30" spans="1:34" ht="102" x14ac:dyDescent="0.3">
      <c r="A30" s="713"/>
      <c r="B30" s="661"/>
      <c r="C30" s="661"/>
      <c r="D30" s="714"/>
      <c r="E30" s="714"/>
      <c r="F30" s="399" t="s">
        <v>860</v>
      </c>
      <c r="G30" s="708"/>
      <c r="H30" s="715"/>
      <c r="I30" s="717"/>
      <c r="J30" s="715"/>
      <c r="K30" s="706"/>
      <c r="L30" s="371" t="s">
        <v>795</v>
      </c>
      <c r="M30" s="401" t="s">
        <v>796</v>
      </c>
      <c r="N30" s="401" t="s">
        <v>382</v>
      </c>
      <c r="O30" s="401" t="s">
        <v>382</v>
      </c>
      <c r="P30" s="394" t="s">
        <v>383</v>
      </c>
      <c r="Q30" s="394" t="s">
        <v>384</v>
      </c>
      <c r="R30" s="370">
        <v>0.4</v>
      </c>
      <c r="S30" s="394" t="s">
        <v>587</v>
      </c>
      <c r="T30" s="394" t="s">
        <v>386</v>
      </c>
      <c r="U30" s="394" t="s">
        <v>412</v>
      </c>
      <c r="V30" s="708"/>
      <c r="W30" s="433">
        <v>0.3</v>
      </c>
      <c r="X30" s="482" t="s">
        <v>488</v>
      </c>
      <c r="Y30" s="388">
        <f t="shared" si="9"/>
        <v>0.4</v>
      </c>
      <c r="Z30" s="711"/>
      <c r="AA30" s="397" t="s">
        <v>388</v>
      </c>
      <c r="AB30" s="392" t="s">
        <v>861</v>
      </c>
      <c r="AC30" s="392" t="s">
        <v>799</v>
      </c>
      <c r="AD30" s="399" t="s">
        <v>628</v>
      </c>
      <c r="AE30" s="476">
        <v>44774</v>
      </c>
      <c r="AF30" s="399" t="s">
        <v>800</v>
      </c>
      <c r="AG30" s="401"/>
      <c r="AH30" s="401"/>
    </row>
    <row r="31" spans="1:34" ht="127.5" x14ac:dyDescent="0.3">
      <c r="A31" s="713"/>
      <c r="B31" s="661"/>
      <c r="C31" s="661"/>
      <c r="D31" s="714"/>
      <c r="E31" s="714"/>
      <c r="F31" s="399" t="s">
        <v>862</v>
      </c>
      <c r="G31" s="708"/>
      <c r="H31" s="715"/>
      <c r="I31" s="717"/>
      <c r="J31" s="715"/>
      <c r="K31" s="706"/>
      <c r="L31" s="401" t="s">
        <v>802</v>
      </c>
      <c r="M31" s="401" t="s">
        <v>803</v>
      </c>
      <c r="N31" s="401" t="s">
        <v>382</v>
      </c>
      <c r="O31" s="401" t="s">
        <v>382</v>
      </c>
      <c r="P31" s="394" t="s">
        <v>383</v>
      </c>
      <c r="Q31" s="394" t="s">
        <v>384</v>
      </c>
      <c r="R31" s="426">
        <v>0.4</v>
      </c>
      <c r="S31" s="394" t="s">
        <v>587</v>
      </c>
      <c r="T31" s="394" t="s">
        <v>386</v>
      </c>
      <c r="U31" s="394" t="s">
        <v>412</v>
      </c>
      <c r="V31" s="708"/>
      <c r="W31" s="433">
        <v>0.18</v>
      </c>
      <c r="X31" s="482" t="s">
        <v>488</v>
      </c>
      <c r="Y31" s="388">
        <f t="shared" si="9"/>
        <v>0.4</v>
      </c>
      <c r="Z31" s="711"/>
      <c r="AA31" s="397" t="s">
        <v>388</v>
      </c>
      <c r="AB31" s="392" t="s">
        <v>859</v>
      </c>
      <c r="AC31" s="392" t="s">
        <v>805</v>
      </c>
      <c r="AD31" s="399" t="s">
        <v>666</v>
      </c>
      <c r="AE31" s="476">
        <v>44774</v>
      </c>
      <c r="AF31" s="477" t="s">
        <v>800</v>
      </c>
      <c r="AG31" s="401"/>
      <c r="AH31" s="401"/>
    </row>
    <row r="32" spans="1:34" ht="102" x14ac:dyDescent="0.3">
      <c r="A32" s="713"/>
      <c r="B32" s="661"/>
      <c r="C32" s="661"/>
      <c r="D32" s="714"/>
      <c r="E32" s="714"/>
      <c r="F32" s="399" t="s">
        <v>863</v>
      </c>
      <c r="G32" s="708"/>
      <c r="H32" s="715"/>
      <c r="I32" s="717"/>
      <c r="J32" s="715"/>
      <c r="K32" s="706"/>
      <c r="L32" s="371" t="s">
        <v>795</v>
      </c>
      <c r="M32" s="401" t="s">
        <v>796</v>
      </c>
      <c r="N32" s="401" t="s">
        <v>382</v>
      </c>
      <c r="O32" s="401" t="s">
        <v>382</v>
      </c>
      <c r="P32" s="394" t="s">
        <v>383</v>
      </c>
      <c r="Q32" s="394" t="s">
        <v>664</v>
      </c>
      <c r="R32" s="426">
        <v>0.5</v>
      </c>
      <c r="S32" s="394" t="s">
        <v>587</v>
      </c>
      <c r="T32" s="394" t="s">
        <v>386</v>
      </c>
      <c r="U32" s="394" t="s">
        <v>412</v>
      </c>
      <c r="V32" s="709"/>
      <c r="W32" s="433">
        <v>0.09</v>
      </c>
      <c r="X32" s="482" t="s">
        <v>488</v>
      </c>
      <c r="Y32" s="388">
        <f t="shared" si="9"/>
        <v>0.4</v>
      </c>
      <c r="Z32" s="712"/>
      <c r="AA32" s="397" t="s">
        <v>388</v>
      </c>
      <c r="AB32" s="392" t="s">
        <v>861</v>
      </c>
      <c r="AC32" s="392" t="s">
        <v>799</v>
      </c>
      <c r="AD32" s="399" t="s">
        <v>628</v>
      </c>
      <c r="AE32" s="476">
        <v>44774</v>
      </c>
      <c r="AF32" s="399" t="s">
        <v>800</v>
      </c>
      <c r="AG32" s="401"/>
      <c r="AH32" s="401"/>
    </row>
    <row r="33" spans="1:34" ht="86.25" x14ac:dyDescent="0.3">
      <c r="A33" s="647">
        <v>5</v>
      </c>
      <c r="B33" s="653" t="s">
        <v>817</v>
      </c>
      <c r="C33" s="653" t="s">
        <v>864</v>
      </c>
      <c r="D33" s="651" t="s">
        <v>782</v>
      </c>
      <c r="E33" s="651" t="s">
        <v>865</v>
      </c>
      <c r="F33" s="478" t="s">
        <v>866</v>
      </c>
      <c r="G33" s="707" t="s">
        <v>408</v>
      </c>
      <c r="H33" s="637">
        <f t="shared" ref="H33" si="10">IF(G33="MUY BAJA",20%,IF(G33="BAJA",40%,IF(G33="MEDIA",60%,IF(G33="ALTA",80%,IF(G33="MUY ALTA",100%,IF(G33="",""))))))</f>
        <v>0.6</v>
      </c>
      <c r="I33" s="716" t="s">
        <v>398</v>
      </c>
      <c r="J33" s="637">
        <f t="shared" ref="J33" si="11">IF(I33="LEVE",20%,IF(I33="MENOR",40%,IF(I33="MODERADO",60%,IF(I33="MAYOR",80%,IF(I33="CATASTROFICO",100%,IF(G33="",""))))))</f>
        <v>0.6</v>
      </c>
      <c r="K33" s="705" t="s">
        <v>398</v>
      </c>
      <c r="L33" s="401" t="s">
        <v>867</v>
      </c>
      <c r="M33" s="401" t="s">
        <v>868</v>
      </c>
      <c r="N33" s="401" t="s">
        <v>382</v>
      </c>
      <c r="O33" s="401" t="s">
        <v>382</v>
      </c>
      <c r="P33" s="394" t="s">
        <v>383</v>
      </c>
      <c r="Q33" s="394" t="s">
        <v>664</v>
      </c>
      <c r="R33" s="370">
        <v>0.5</v>
      </c>
      <c r="S33" s="394" t="s">
        <v>587</v>
      </c>
      <c r="T33" s="394" t="s">
        <v>386</v>
      </c>
      <c r="U33" s="394" t="s">
        <v>412</v>
      </c>
      <c r="V33" s="707" t="s">
        <v>397</v>
      </c>
      <c r="W33" s="433">
        <v>0.6</v>
      </c>
      <c r="X33" s="707" t="s">
        <v>398</v>
      </c>
      <c r="Y33" s="388">
        <f t="shared" si="9"/>
        <v>0.6</v>
      </c>
      <c r="Z33" s="710" t="s">
        <v>398</v>
      </c>
      <c r="AA33" s="397" t="s">
        <v>388</v>
      </c>
      <c r="AB33" s="392" t="s">
        <v>869</v>
      </c>
      <c r="AC33" s="392" t="s">
        <v>870</v>
      </c>
      <c r="AD33" s="399" t="s">
        <v>628</v>
      </c>
      <c r="AE33" s="476">
        <v>44774</v>
      </c>
      <c r="AF33" s="399" t="s">
        <v>800</v>
      </c>
      <c r="AG33" s="401"/>
      <c r="AH33" s="401"/>
    </row>
    <row r="34" spans="1:34" ht="102" x14ac:dyDescent="0.3">
      <c r="A34" s="713"/>
      <c r="B34" s="661"/>
      <c r="C34" s="661"/>
      <c r="D34" s="714"/>
      <c r="E34" s="714"/>
      <c r="F34" s="399" t="s">
        <v>860</v>
      </c>
      <c r="G34" s="708"/>
      <c r="H34" s="715"/>
      <c r="I34" s="717"/>
      <c r="J34" s="715"/>
      <c r="K34" s="706"/>
      <c r="L34" s="371" t="s">
        <v>871</v>
      </c>
      <c r="M34" s="401" t="s">
        <v>872</v>
      </c>
      <c r="N34" s="401" t="s">
        <v>382</v>
      </c>
      <c r="O34" s="401" t="s">
        <v>382</v>
      </c>
      <c r="P34" s="394" t="s">
        <v>383</v>
      </c>
      <c r="Q34" s="394" t="s">
        <v>384</v>
      </c>
      <c r="R34" s="370">
        <v>0.4</v>
      </c>
      <c r="S34" s="394" t="s">
        <v>385</v>
      </c>
      <c r="T34" s="394" t="s">
        <v>386</v>
      </c>
      <c r="U34" s="394" t="s">
        <v>412</v>
      </c>
      <c r="V34" s="708"/>
      <c r="W34" s="433">
        <v>0.3</v>
      </c>
      <c r="X34" s="708"/>
      <c r="Y34" s="388">
        <v>0.6</v>
      </c>
      <c r="Z34" s="711"/>
      <c r="AA34" s="397" t="s">
        <v>388</v>
      </c>
      <c r="AB34" s="392" t="s">
        <v>861</v>
      </c>
      <c r="AC34" s="392" t="s">
        <v>799</v>
      </c>
      <c r="AD34" s="399" t="s">
        <v>628</v>
      </c>
      <c r="AE34" s="476">
        <v>44774</v>
      </c>
      <c r="AF34" s="399" t="s">
        <v>800</v>
      </c>
      <c r="AG34" s="401"/>
      <c r="AH34" s="401"/>
    </row>
    <row r="35" spans="1:34" ht="86.25" x14ac:dyDescent="0.3">
      <c r="A35" s="713"/>
      <c r="B35" s="661"/>
      <c r="C35" s="661"/>
      <c r="D35" s="714"/>
      <c r="E35" s="714"/>
      <c r="F35" s="399" t="s">
        <v>873</v>
      </c>
      <c r="G35" s="708"/>
      <c r="H35" s="715"/>
      <c r="I35" s="717"/>
      <c r="J35" s="715"/>
      <c r="K35" s="706"/>
      <c r="L35" s="401" t="s">
        <v>874</v>
      </c>
      <c r="M35" s="401" t="s">
        <v>875</v>
      </c>
      <c r="N35" s="401" t="s">
        <v>382</v>
      </c>
      <c r="O35" s="401" t="s">
        <v>382</v>
      </c>
      <c r="P35" s="394" t="s">
        <v>383</v>
      </c>
      <c r="Q35" s="394" t="s">
        <v>664</v>
      </c>
      <c r="R35" s="426">
        <v>0.5</v>
      </c>
      <c r="S35" s="394" t="s">
        <v>385</v>
      </c>
      <c r="T35" s="394" t="s">
        <v>386</v>
      </c>
      <c r="U35" s="394" t="s">
        <v>412</v>
      </c>
      <c r="V35" s="708"/>
      <c r="W35" s="433">
        <v>0.15</v>
      </c>
      <c r="X35" s="708"/>
      <c r="Y35" s="388">
        <v>0.6</v>
      </c>
      <c r="Z35" s="711"/>
      <c r="AA35" s="397" t="s">
        <v>388</v>
      </c>
      <c r="AB35" s="392" t="s">
        <v>876</v>
      </c>
      <c r="AC35" s="392" t="s">
        <v>877</v>
      </c>
      <c r="AD35" s="399" t="s">
        <v>878</v>
      </c>
      <c r="AE35" s="476">
        <v>44774</v>
      </c>
      <c r="AF35" s="399"/>
      <c r="AG35" s="401"/>
      <c r="AH35" s="401"/>
    </row>
    <row r="36" spans="1:34" ht="57" customHeight="1" x14ac:dyDescent="0.3">
      <c r="A36" s="713"/>
      <c r="B36" s="661"/>
      <c r="C36" s="661"/>
      <c r="D36" s="714"/>
      <c r="E36" s="714"/>
      <c r="F36" s="399" t="s">
        <v>863</v>
      </c>
      <c r="G36" s="708"/>
      <c r="H36" s="715"/>
      <c r="I36" s="717"/>
      <c r="J36" s="715"/>
      <c r="K36" s="706"/>
      <c r="L36" s="371" t="s">
        <v>879</v>
      </c>
      <c r="M36" s="401" t="s">
        <v>880</v>
      </c>
      <c r="N36" s="401" t="s">
        <v>382</v>
      </c>
      <c r="O36" s="401" t="s">
        <v>382</v>
      </c>
      <c r="P36" s="394" t="s">
        <v>383</v>
      </c>
      <c r="Q36" s="394" t="s">
        <v>664</v>
      </c>
      <c r="R36" s="426">
        <v>0.5</v>
      </c>
      <c r="S36" s="394" t="s">
        <v>587</v>
      </c>
      <c r="T36" s="394" t="s">
        <v>386</v>
      </c>
      <c r="U36" s="394" t="s">
        <v>412</v>
      </c>
      <c r="V36" s="709"/>
      <c r="W36" s="433">
        <v>7.4999999999999997E-2</v>
      </c>
      <c r="X36" s="709"/>
      <c r="Y36" s="388">
        <v>0.6</v>
      </c>
      <c r="Z36" s="712"/>
      <c r="AA36" s="397" t="s">
        <v>388</v>
      </c>
      <c r="AB36" s="392" t="s">
        <v>881</v>
      </c>
      <c r="AC36" s="392" t="s">
        <v>882</v>
      </c>
      <c r="AD36" s="399" t="s">
        <v>628</v>
      </c>
      <c r="AE36" s="476">
        <v>44774</v>
      </c>
      <c r="AF36" s="399" t="s">
        <v>65</v>
      </c>
      <c r="AG36" s="401"/>
      <c r="AH36" s="401"/>
    </row>
    <row r="37" spans="1:34" x14ac:dyDescent="0.3">
      <c r="W37" s="483"/>
    </row>
    <row r="38" spans="1:34" x14ac:dyDescent="0.3">
      <c r="W38" s="483"/>
    </row>
    <row r="39" spans="1:34" x14ac:dyDescent="0.3">
      <c r="W39" s="483"/>
    </row>
    <row r="40" spans="1:34" x14ac:dyDescent="0.3">
      <c r="W40" s="483"/>
    </row>
    <row r="41" spans="1:34" x14ac:dyDescent="0.3">
      <c r="W41" s="483"/>
    </row>
    <row r="42" spans="1:34" x14ac:dyDescent="0.3">
      <c r="W42" s="483"/>
    </row>
    <row r="43" spans="1:34" x14ac:dyDescent="0.3">
      <c r="W43" s="483"/>
    </row>
    <row r="54" spans="7:26" ht="33" x14ac:dyDescent="0.3">
      <c r="G54" s="633" t="s">
        <v>760</v>
      </c>
      <c r="H54" s="633"/>
      <c r="I54" s="634" t="s">
        <v>761</v>
      </c>
      <c r="J54" s="634"/>
      <c r="K54" s="458" t="s">
        <v>883</v>
      </c>
      <c r="M54" s="484" t="s">
        <v>884</v>
      </c>
      <c r="V54" s="127"/>
      <c r="W54" s="483"/>
      <c r="X54" s="482"/>
      <c r="Z54" s="436"/>
    </row>
    <row r="55" spans="7:26" x14ac:dyDescent="0.3">
      <c r="G55" s="460" t="s">
        <v>378</v>
      </c>
      <c r="H55" s="461">
        <v>0.2</v>
      </c>
      <c r="I55" s="462" t="s">
        <v>464</v>
      </c>
      <c r="J55" s="461">
        <v>0.2</v>
      </c>
      <c r="K55" s="463" t="s">
        <v>449</v>
      </c>
      <c r="M55" s="163" t="s">
        <v>388</v>
      </c>
      <c r="W55" s="483"/>
    </row>
    <row r="56" spans="7:26" x14ac:dyDescent="0.3">
      <c r="G56" s="464" t="s">
        <v>397</v>
      </c>
      <c r="H56" s="461">
        <v>0.4</v>
      </c>
      <c r="I56" s="465" t="s">
        <v>488</v>
      </c>
      <c r="J56" s="461">
        <v>0.4</v>
      </c>
      <c r="K56" s="466" t="s">
        <v>398</v>
      </c>
      <c r="M56" s="163" t="s">
        <v>764</v>
      </c>
      <c r="W56" s="483"/>
    </row>
    <row r="57" spans="7:26" x14ac:dyDescent="0.3">
      <c r="G57" s="468" t="s">
        <v>408</v>
      </c>
      <c r="H57" s="461">
        <v>0.6</v>
      </c>
      <c r="I57" s="469" t="s">
        <v>398</v>
      </c>
      <c r="J57" s="461">
        <v>0.6</v>
      </c>
      <c r="K57" s="470" t="s">
        <v>410</v>
      </c>
      <c r="M57" s="163" t="s">
        <v>767</v>
      </c>
      <c r="W57" s="483"/>
    </row>
    <row r="58" spans="7:26" x14ac:dyDescent="0.3">
      <c r="G58" s="471" t="s">
        <v>473</v>
      </c>
      <c r="H58" s="461">
        <v>0.8</v>
      </c>
      <c r="I58" s="472" t="s">
        <v>409</v>
      </c>
      <c r="J58" s="461">
        <v>0.8</v>
      </c>
      <c r="K58" s="473" t="s">
        <v>380</v>
      </c>
      <c r="W58" s="483"/>
    </row>
    <row r="59" spans="7:26" x14ac:dyDescent="0.3">
      <c r="G59" s="474" t="s">
        <v>766</v>
      </c>
      <c r="H59" s="461">
        <v>1</v>
      </c>
      <c r="I59" s="475" t="s">
        <v>379</v>
      </c>
      <c r="J59" s="461">
        <v>1</v>
      </c>
      <c r="K59" s="163"/>
      <c r="W59" s="483"/>
    </row>
  </sheetData>
  <mergeCells count="100">
    <mergeCell ref="A7:A8"/>
    <mergeCell ref="B7:B8"/>
    <mergeCell ref="C7:C8"/>
    <mergeCell ref="D7:D8"/>
    <mergeCell ref="E7:E8"/>
    <mergeCell ref="A4:B4"/>
    <mergeCell ref="A5:B5"/>
    <mergeCell ref="C5:L5"/>
    <mergeCell ref="A6:B6"/>
    <mergeCell ref="C6:L6"/>
    <mergeCell ref="F7:F8"/>
    <mergeCell ref="G7:G8"/>
    <mergeCell ref="H7:H8"/>
    <mergeCell ref="I7:I8"/>
    <mergeCell ref="J7:J8"/>
    <mergeCell ref="G9:G14"/>
    <mergeCell ref="H9:H14"/>
    <mergeCell ref="Z7:Z8"/>
    <mergeCell ref="AA7:AA8"/>
    <mergeCell ref="AB7:AB8"/>
    <mergeCell ref="L7:L8"/>
    <mergeCell ref="M7:M8"/>
    <mergeCell ref="N7:O7"/>
    <mergeCell ref="P7:U7"/>
    <mergeCell ref="V7:W8"/>
    <mergeCell ref="X7:Y8"/>
    <mergeCell ref="K7:K8"/>
    <mergeCell ref="X9:X14"/>
    <mergeCell ref="Z9:Z14"/>
    <mergeCell ref="AF7:AF8"/>
    <mergeCell ref="AG7:AG8"/>
    <mergeCell ref="AH7:AH8"/>
    <mergeCell ref="AC7:AC8"/>
    <mergeCell ref="AD7:AD8"/>
    <mergeCell ref="AE7:AE8"/>
    <mergeCell ref="V15:V21"/>
    <mergeCell ref="F10:F11"/>
    <mergeCell ref="A15:A21"/>
    <mergeCell ref="B15:B21"/>
    <mergeCell ref="C15:C21"/>
    <mergeCell ref="D15:D21"/>
    <mergeCell ref="E15:E21"/>
    <mergeCell ref="I9:I14"/>
    <mergeCell ref="J9:J14"/>
    <mergeCell ref="K9:K14"/>
    <mergeCell ref="V9:V14"/>
    <mergeCell ref="A9:A14"/>
    <mergeCell ref="B9:B14"/>
    <mergeCell ref="C9:C14"/>
    <mergeCell ref="D9:D14"/>
    <mergeCell ref="E9:E14"/>
    <mergeCell ref="Z22:Z28"/>
    <mergeCell ref="X15:X21"/>
    <mergeCell ref="Z15:Z21"/>
    <mergeCell ref="F20:F21"/>
    <mergeCell ref="A22:A28"/>
    <mergeCell ref="B22:B28"/>
    <mergeCell ref="C22:C28"/>
    <mergeCell ref="D22:D28"/>
    <mergeCell ref="E22:E28"/>
    <mergeCell ref="G22:G28"/>
    <mergeCell ref="H22:H28"/>
    <mergeCell ref="G15:G21"/>
    <mergeCell ref="H15:H21"/>
    <mergeCell ref="I15:I21"/>
    <mergeCell ref="J15:J21"/>
    <mergeCell ref="K15:K21"/>
    <mergeCell ref="I22:I28"/>
    <mergeCell ref="J22:J28"/>
    <mergeCell ref="K22:K28"/>
    <mergeCell ref="V22:V28"/>
    <mergeCell ref="X22:X28"/>
    <mergeCell ref="F27:F28"/>
    <mergeCell ref="A29:A32"/>
    <mergeCell ref="B29:B32"/>
    <mergeCell ref="C29:C32"/>
    <mergeCell ref="D29:D32"/>
    <mergeCell ref="E29:E32"/>
    <mergeCell ref="Z29:Z32"/>
    <mergeCell ref="A33:A36"/>
    <mergeCell ref="B33:B36"/>
    <mergeCell ref="C33:C36"/>
    <mergeCell ref="D33:D36"/>
    <mergeCell ref="E33:E36"/>
    <mergeCell ref="G33:G36"/>
    <mergeCell ref="H33:H36"/>
    <mergeCell ref="I33:I36"/>
    <mergeCell ref="J33:J36"/>
    <mergeCell ref="G29:G32"/>
    <mergeCell ref="H29:H32"/>
    <mergeCell ref="I29:I32"/>
    <mergeCell ref="J29:J32"/>
    <mergeCell ref="K29:K32"/>
    <mergeCell ref="V29:V32"/>
    <mergeCell ref="K33:K36"/>
    <mergeCell ref="V33:V36"/>
    <mergeCell ref="X33:X36"/>
    <mergeCell ref="Z33:Z36"/>
    <mergeCell ref="G54:H54"/>
    <mergeCell ref="I54:J54"/>
  </mergeCells>
  <dataValidations count="5">
    <dataValidation type="list" allowBlank="1" showInputMessage="1" showErrorMessage="1" sqref="X54 I15:I36 I9 X9 X15 X22 X29:X33" xr:uid="{D480D2EC-8717-4EA9-8AFE-4A6854884284}">
      <formula1>$I$55:$I$59</formula1>
    </dataValidation>
    <dataValidation type="list" allowBlank="1" showInputMessage="1" showErrorMessage="1" sqref="Z54 K9 Z33 Z22 Z29 Z9 Z15" xr:uid="{5996EA38-000F-4C20-B5FE-F9A0AC9F4B84}">
      <formula1>$K$55:$K$58</formula1>
    </dataValidation>
    <dataValidation type="list" allowBlank="1" showInputMessage="1" showErrorMessage="1" sqref="G9:G15 G29 G22 G33 V9 V15 V22 V29 V33" xr:uid="{31E9A8BD-C96E-48F3-AC7A-B211631890F7}">
      <formula1>$G$55:$G$59</formula1>
    </dataValidation>
    <dataValidation type="list" allowBlank="1" showInputMessage="1" showErrorMessage="1" sqref="AA9:AA36" xr:uid="{9D3387ED-BB78-4CC8-B990-ACA354799603}">
      <formula1>$M$55:$M$57</formula1>
    </dataValidation>
    <dataValidation type="list" allowBlank="1" showInputMessage="1" showErrorMessage="1" sqref="P9:Q36 S9:U36" xr:uid="{6559DFEB-00FB-4161-966A-32DF22EBC6D3}">
      <formula1>#REF!</formula1>
    </dataValidation>
  </dataValidations>
  <pageMargins left="0.70866141732283472" right="0.70866141732283472" top="0.74803149606299213" bottom="0.74803149606299213" header="0.31496062992125984" footer="0.31496062992125984"/>
  <pageSetup paperSize="9" orientation="portrait" r:id="rId1"/>
  <headerFooter>
    <oddFooter xml:space="preserve">&amp;CCarrera 10ª No 15-22 PBX: 60+1 3275252 – Fax: 6013275248 Línea gratuita:018000122020
www.uaeos.gov.co  - atencionalciudadano@uaeos.gov.co
Bogotá D.C, Colombia
</oddFooter>
  </headerFooter>
  <drawing r:id="rId2"/>
  <extLst>
    <ext xmlns:x14="http://schemas.microsoft.com/office/spreadsheetml/2009/9/main" uri="{78C0D931-6437-407d-A8EE-F0AAD7539E65}">
      <x14:conditionalFormattings>
        <x14:conditionalFormatting xmlns:xm="http://schemas.microsoft.com/office/excel/2006/main">
          <x14:cfRule type="containsText" priority="14" operator="containsText" id="{4A2AD63B-3057-4B00-B303-82678F977D6B}">
            <xm:f>NOT(ISERROR(SEARCH($G$59,G9)))</xm:f>
            <xm:f>$G$59</xm:f>
            <x14:dxf>
              <fill>
                <patternFill>
                  <bgColor rgb="FFFF0000"/>
                </patternFill>
              </fill>
            </x14:dxf>
          </x14:cfRule>
          <x14:cfRule type="containsText" priority="15" operator="containsText" id="{7609C36A-A5C7-4193-AC1A-2E9698A75B27}">
            <xm:f>NOT(ISERROR(SEARCH($G$58,G9)))</xm:f>
            <xm:f>$G$58</xm:f>
            <x14:dxf>
              <fill>
                <patternFill>
                  <bgColor rgb="FFFFC000"/>
                </patternFill>
              </fill>
            </x14:dxf>
          </x14:cfRule>
          <x14:cfRule type="containsText" priority="16" operator="containsText" id="{1DA58EFB-6E00-44A1-AC59-DD8E6E38E500}">
            <xm:f>NOT(ISERROR(SEARCH($G$57,G9)))</xm:f>
            <xm:f>$G$57</xm:f>
            <x14:dxf>
              <fill>
                <patternFill>
                  <bgColor rgb="FFFFFF00"/>
                </patternFill>
              </fill>
            </x14:dxf>
          </x14:cfRule>
          <x14:cfRule type="containsText" priority="17" operator="containsText" id="{AEE6FA7F-A1E7-4948-9AB3-DFC8D29BCC8C}">
            <xm:f>NOT(ISERROR(SEARCH($G$56,G9)))</xm:f>
            <xm:f>$G$56</xm:f>
            <x14:dxf>
              <fill>
                <patternFill>
                  <bgColor rgb="FF00B050"/>
                </patternFill>
              </fill>
            </x14:dxf>
          </x14:cfRule>
          <x14:cfRule type="containsText" priority="18" operator="containsText" id="{BF0B70B0-906D-4090-83FE-3FBF653EE56E}">
            <xm:f>NOT(ISERROR(SEARCH($G$55,G9)))</xm:f>
            <xm:f>$G$55</xm:f>
            <x14:dxf>
              <fill>
                <patternFill>
                  <bgColor rgb="FFADDB7B"/>
                </patternFill>
              </fill>
            </x14:dxf>
          </x14:cfRule>
          <xm:sqref>G9 V9 V15 V22 V29 V33</xm:sqref>
        </x14:conditionalFormatting>
        <x14:conditionalFormatting xmlns:xm="http://schemas.microsoft.com/office/excel/2006/main">
          <x14:cfRule type="containsText" priority="19" operator="containsText" id="{1302E835-408E-497D-A35A-B499B72F4457}">
            <xm:f>NOT(ISERROR(SEARCH($G$59,G15)))</xm:f>
            <xm:f>$G$59</xm:f>
            <x14:dxf>
              <fill>
                <patternFill>
                  <bgColor rgb="FFFF0000"/>
                </patternFill>
              </fill>
            </x14:dxf>
          </x14:cfRule>
          <x14:cfRule type="containsText" priority="20" operator="containsText" id="{A4F61A94-1FC2-422A-8251-237169118608}">
            <xm:f>NOT(ISERROR(SEARCH($G$58,G15)))</xm:f>
            <xm:f>$G$58</xm:f>
            <x14:dxf>
              <fill>
                <patternFill>
                  <bgColor rgb="FFFFC000"/>
                </patternFill>
              </fill>
            </x14:dxf>
          </x14:cfRule>
          <x14:cfRule type="containsText" priority="21" operator="containsText" id="{3CE1B931-24E3-442E-9A6A-188A7215DF90}">
            <xm:f>NOT(ISERROR(SEARCH($G$57,G15)))</xm:f>
            <xm:f>$G$57</xm:f>
            <x14:dxf>
              <fill>
                <patternFill>
                  <bgColor rgb="FFFFFF00"/>
                </patternFill>
              </fill>
            </x14:dxf>
          </x14:cfRule>
          <x14:cfRule type="containsText" priority="22" operator="containsText" id="{CE21F792-5770-4B4A-89C3-809932154655}">
            <xm:f>NOT(ISERROR(SEARCH($G$56,G15)))</xm:f>
            <xm:f>$G$56</xm:f>
            <x14:dxf>
              <fill>
                <patternFill>
                  <bgColor rgb="FF00B050"/>
                </patternFill>
              </fill>
            </x14:dxf>
          </x14:cfRule>
          <x14:cfRule type="containsText" priority="23" operator="containsText" id="{CE7BE1B2-C039-43FD-BE45-6B033E916E17}">
            <xm:f>NOT(ISERROR(SEARCH($G$55,G15)))</xm:f>
            <xm:f>$G$55</xm:f>
            <x14:dxf>
              <fill>
                <patternFill>
                  <bgColor rgb="FF92D050"/>
                </patternFill>
              </fill>
            </x14:dxf>
          </x14:cfRule>
          <xm:sqref>G15 G22 G29 G33</xm:sqref>
        </x14:conditionalFormatting>
        <x14:conditionalFormatting xmlns:xm="http://schemas.microsoft.com/office/excel/2006/main">
          <x14:cfRule type="containsText" priority="9" operator="containsText" id="{B6F31EF2-3D2C-468F-9259-71254162FC1D}">
            <xm:f>NOT(ISERROR(SEARCH($I$59,I9)))</xm:f>
            <xm:f>$I$59</xm:f>
            <x14:dxf>
              <fill>
                <patternFill>
                  <bgColor rgb="FFFF0000"/>
                </patternFill>
              </fill>
            </x14:dxf>
          </x14:cfRule>
          <x14:cfRule type="containsText" priority="10" operator="containsText" id="{8E0F1790-840C-4841-ACBF-EECAB1442923}">
            <xm:f>NOT(ISERROR(SEARCH($I$58,I9)))</xm:f>
            <xm:f>$I$58</xm:f>
            <x14:dxf>
              <fill>
                <patternFill>
                  <bgColor rgb="FFFFC000"/>
                </patternFill>
              </fill>
            </x14:dxf>
          </x14:cfRule>
          <x14:cfRule type="containsText" priority="11" operator="containsText" id="{7B4F7411-F650-4B4E-A75E-B36942C0404D}">
            <xm:f>NOT(ISERROR(SEARCH($I$57,I9)))</xm:f>
            <xm:f>$I$57</xm:f>
            <x14:dxf>
              <fill>
                <patternFill>
                  <bgColor rgb="FFFFFF00"/>
                </patternFill>
              </fill>
            </x14:dxf>
          </x14:cfRule>
          <x14:cfRule type="containsText" priority="12" operator="containsText" id="{28ED229B-AC3D-404E-A028-97BE34E274B2}">
            <xm:f>NOT(ISERROR(SEARCH($I$56,I9)))</xm:f>
            <xm:f>$I$56</xm:f>
            <x14:dxf>
              <fill>
                <patternFill>
                  <bgColor rgb="FF00B050"/>
                </patternFill>
              </fill>
            </x14:dxf>
          </x14:cfRule>
          <x14:cfRule type="containsText" priority="13" operator="containsText" id="{8A02FB1F-0489-4810-AE98-6B612CF70001}">
            <xm:f>NOT(ISERROR(SEARCH($I$55,I9)))</xm:f>
            <xm:f>$I$55</xm:f>
            <x14:dxf>
              <fill>
                <patternFill>
                  <bgColor rgb="FF92D050"/>
                </patternFill>
              </fill>
            </x14:dxf>
          </x14:cfRule>
          <xm:sqref>I9</xm:sqref>
        </x14:conditionalFormatting>
        <x14:conditionalFormatting xmlns:xm="http://schemas.microsoft.com/office/excel/2006/main">
          <x14:cfRule type="containsText" priority="5" operator="containsText" id="{88E52350-3988-4484-A1F4-D1C0B456B2EF}">
            <xm:f>NOT(ISERROR(SEARCH($K$58,K9)))</xm:f>
            <xm:f>$K$58</xm:f>
            <x14:dxf>
              <fill>
                <patternFill>
                  <bgColor rgb="FFFF0000"/>
                </patternFill>
              </fill>
            </x14:dxf>
          </x14:cfRule>
          <x14:cfRule type="containsText" priority="6" operator="containsText" id="{4CD5D737-2F39-4CAD-AC76-5893827A657B}">
            <xm:f>NOT(ISERROR(SEARCH($K$57,K9)))</xm:f>
            <xm:f>$K$57</xm:f>
            <x14:dxf>
              <fill>
                <patternFill>
                  <bgColor rgb="FFFFC000"/>
                </patternFill>
              </fill>
            </x14:dxf>
          </x14:cfRule>
          <x14:cfRule type="containsText" priority="7" operator="containsText" id="{54726B9E-1841-4173-A8DD-535370343032}">
            <xm:f>NOT(ISERROR(SEARCH($K$56,K9)))</xm:f>
            <xm:f>$K$56</xm:f>
            <x14:dxf>
              <fill>
                <patternFill>
                  <bgColor rgb="FFFFFF00"/>
                </patternFill>
              </fill>
            </x14:dxf>
          </x14:cfRule>
          <x14:cfRule type="containsText" priority="8" operator="containsText" id="{756724A8-8EDC-4358-9E5A-16A61B5FB143}">
            <xm:f>NOT(ISERROR(SEARCH($K$55,K9)))</xm:f>
            <xm:f>$K$55</xm:f>
            <x14:dxf>
              <fill>
                <patternFill>
                  <bgColor rgb="FF92D050"/>
                </patternFill>
              </fill>
            </x14:dxf>
          </x14:cfRule>
          <xm:sqref>K9 Z9 Z15 Z22 Z29 Z33 Z54</xm:sqref>
        </x14:conditionalFormatting>
        <x14:conditionalFormatting xmlns:xm="http://schemas.microsoft.com/office/excel/2006/main">
          <x14:cfRule type="containsText" priority="1" operator="containsText" id="{8009A111-B83B-4301-A2B6-28F6B1DE6B73}">
            <xm:f>NOT(ISERROR(SEARCH($I$58,I9)))</xm:f>
            <xm:f>$I$58</xm:f>
            <x14:dxf>
              <fill>
                <patternFill>
                  <bgColor rgb="FFFF0000"/>
                </patternFill>
              </fill>
            </x14:dxf>
          </x14:cfRule>
          <x14:cfRule type="containsText" priority="2" operator="containsText" id="{9194245D-99A7-4A25-A838-F811CAF210C1}">
            <xm:f>NOT(ISERROR(SEARCH($I$57,I9)))</xm:f>
            <xm:f>$I$57</xm:f>
            <x14:dxf>
              <fill>
                <patternFill>
                  <bgColor rgb="FFFFC000"/>
                </patternFill>
              </fill>
            </x14:dxf>
          </x14:cfRule>
          <x14:cfRule type="containsText" priority="3" operator="containsText" id="{EAFA1735-D129-414E-910D-9FFB5CC2B2AF}">
            <xm:f>NOT(ISERROR(SEARCH($I$56,I9)))</xm:f>
            <xm:f>$I$56</xm:f>
            <x14:dxf>
              <fill>
                <patternFill>
                  <bgColor rgb="FFFFFF00"/>
                </patternFill>
              </fill>
            </x14:dxf>
          </x14:cfRule>
          <x14:cfRule type="containsText" priority="4" operator="containsText" id="{26F82BE5-8ECB-443A-B4B4-C6B4C7BBD144}">
            <xm:f>NOT(ISERROR(SEARCH($I$55,I9)))</xm:f>
            <xm:f>$I$55</xm:f>
            <x14:dxf>
              <fill>
                <patternFill>
                  <bgColor rgb="FF92D050"/>
                </patternFill>
              </fill>
            </x14:dxf>
          </x14:cfRule>
          <xm:sqref>X9 I15 X15 I22 X22 I29 X29:X33 I33 X54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vt:lpstr>
      <vt:lpstr>MAPA RIESGOS SEGURIDAD</vt:lpstr>
      <vt:lpstr>'MAPA RIESGOS '!Área_de_impresión</vt:lpstr>
      <vt:lpstr>'MAPA RIESGOS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Jorge Chávez</cp:lastModifiedBy>
  <cp:revision/>
  <cp:lastPrinted>2023-08-15T22:12:55Z</cp:lastPrinted>
  <dcterms:created xsi:type="dcterms:W3CDTF">2021-11-10T20:36:13Z</dcterms:created>
  <dcterms:modified xsi:type="dcterms:W3CDTF">2023-12-22T19:04:21Z</dcterms:modified>
  <cp:category/>
  <cp:contentStatus/>
</cp:coreProperties>
</file>