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K-Nelson Piñeros 02-marzo2018\Nelson Piñeros\UAEOS\Informes\Seguimiento a la estratégia del Plan anticorrupción\2018\"/>
    </mc:Choice>
  </mc:AlternateContent>
  <bookViews>
    <workbookView xWindow="0" yWindow="0" windowWidth="28800" windowHeight="13725" tabRatio="766" activeTab="5"/>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SEGUIMIENTO OCI" sheetId="7" r:id="rId6"/>
    <sheet name="TOTAL" sheetId="6" state="hidden" r:id="rId7"/>
  </sheets>
  <externalReferences>
    <externalReference r:id="rId8"/>
    <externalReference r:id="rId9"/>
    <externalReference r:id="rId10"/>
    <externalReference r:id="rId11"/>
  </externalReferences>
  <definedNames>
    <definedName name="_xlnm._FilterDatabase" localSheetId="3" hidden="1">'Atención al ciudadano'!$I$3:$J$29</definedName>
    <definedName name="_xlnm._FilterDatabase" localSheetId="0" hidden="1">'Gestión Riesgo Corrupción '!$R$3:$S$16</definedName>
    <definedName name="_xlnm._FilterDatabase" localSheetId="2" hidden="1">'Rendición de Cuentas'!$R$3:$S$14</definedName>
    <definedName name="_xlnm._FilterDatabase" localSheetId="4" hidden="1">'Transparencia y Acc. Info'!$A$3:$AE$18</definedName>
    <definedName name="A_Obj1" localSheetId="3">OFFSET(#REF!,0,0,COUNTA(#REF!)-1,1)</definedName>
    <definedName name="A_Obj1" localSheetId="2">OFFSET(#REF!,0,0,COUNTA(#REF!)-1,1)</definedName>
    <definedName name="A_Obj1" localSheetId="5">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5">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5">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5">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5">#REF!</definedName>
    <definedName name="Acc_1" localSheetId="4">#REF!</definedName>
    <definedName name="Acc_1">#REF!</definedName>
    <definedName name="Acc_2" localSheetId="3">#REF!</definedName>
    <definedName name="Acc_2" localSheetId="2">#REF!</definedName>
    <definedName name="Acc_2" localSheetId="5">#REF!</definedName>
    <definedName name="Acc_2" localSheetId="4">#REF!</definedName>
    <definedName name="Acc_2">#REF!</definedName>
    <definedName name="Acc_3" localSheetId="3">#REF!</definedName>
    <definedName name="Acc_3" localSheetId="2">#REF!</definedName>
    <definedName name="Acc_3" localSheetId="5">#REF!</definedName>
    <definedName name="Acc_3" localSheetId="4">#REF!</definedName>
    <definedName name="Acc_3">#REF!</definedName>
    <definedName name="Acc_4" localSheetId="3">#REF!</definedName>
    <definedName name="Acc_4" localSheetId="2">#REF!</definedName>
    <definedName name="Acc_4" localSheetId="5">#REF!</definedName>
    <definedName name="Acc_4" localSheetId="4">#REF!</definedName>
    <definedName name="Acc_4">#REF!</definedName>
    <definedName name="Acc_5" localSheetId="3">#REF!</definedName>
    <definedName name="Acc_5" localSheetId="2">#REF!</definedName>
    <definedName name="Acc_5" localSheetId="5">#REF!</definedName>
    <definedName name="Acc_5" localSheetId="4">#REF!</definedName>
    <definedName name="Acc_5">#REF!</definedName>
    <definedName name="Acc_6" localSheetId="3">#REF!</definedName>
    <definedName name="Acc_6" localSheetId="2">#REF!</definedName>
    <definedName name="Acc_6" localSheetId="5">#REF!</definedName>
    <definedName name="Acc_6" localSheetId="4">#REF!</definedName>
    <definedName name="Acc_6">#REF!</definedName>
    <definedName name="Acc_7" localSheetId="3">#REF!</definedName>
    <definedName name="Acc_7" localSheetId="2">#REF!</definedName>
    <definedName name="Acc_7" localSheetId="5">#REF!</definedName>
    <definedName name="Acc_7" localSheetId="4">#REF!</definedName>
    <definedName name="Acc_7">#REF!</definedName>
    <definedName name="Acc_8" localSheetId="3">#REF!</definedName>
    <definedName name="Acc_8" localSheetId="2">#REF!</definedName>
    <definedName name="Acc_8" localSheetId="5">#REF!</definedName>
    <definedName name="Acc_8" localSheetId="4">#REF!</definedName>
    <definedName name="Acc_8">#REF!</definedName>
    <definedName name="Acc_9" localSheetId="3">#REF!</definedName>
    <definedName name="Acc_9" localSheetId="2">#REF!</definedName>
    <definedName name="Acc_9" localSheetId="5">#REF!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5">[3]TABLA!#REF!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5">[3]TABLA!#REF!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5">[3]TABLA!#REF!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5">[3]TABLA!#REF!</definedName>
    <definedName name="Ambiente_y_Desarrollo_Sostenible" localSheetId="4">[2]TABLA!#REF!</definedName>
    <definedName name="Ambiente_y_Desarrollo_Sostenible">[3]TABLA!#REF!</definedName>
    <definedName name="_xlnm.Print_Area" localSheetId="3">'Atención al ciudadano'!$A$1:$V$26</definedName>
    <definedName name="_xlnm.Print_Area" localSheetId="1">'Estrategias de Racionalizacion'!$A$1:$J$33</definedName>
    <definedName name="_xlnm.Print_Area" localSheetId="0">'Gestión Riesgo Corrupción '!$A$1:$H$14</definedName>
    <definedName name="_xlnm.Print_Area" localSheetId="2">'Rendición de Cuentas'!$A$1:$G$13</definedName>
    <definedName name="_xlnm.Print_Area" localSheetId="4">'Transparencia y Acc. Info'!$A$1:$H$17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5">[3]TABLA!#REF!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5">[3]TABLA!#REF!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5">#REF!</definedName>
    <definedName name="Departamentos" localSheetId="4">#REF!</definedName>
    <definedName name="Departamentos">#REF!</definedName>
    <definedName name="Fuentes" localSheetId="3">#REF!</definedName>
    <definedName name="Fuentes" localSheetId="2">#REF!</definedName>
    <definedName name="Fuentes" localSheetId="5">#REF!</definedName>
    <definedName name="Fuentes" localSheetId="4">#REF!</definedName>
    <definedName name="Fuentes">#REF!</definedName>
    <definedName name="Indicadores" localSheetId="3">#REF!</definedName>
    <definedName name="Indicadores" localSheetId="2">#REF!</definedName>
    <definedName name="Indicadores" localSheetId="5">#REF!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5">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D9" i="7" l="1"/>
  <c r="AE14" i="3" l="1"/>
  <c r="AB10" i="1"/>
  <c r="AD15" i="1" l="1"/>
  <c r="AG18" i="5"/>
  <c r="S16" i="4" l="1"/>
  <c r="S17" i="4"/>
  <c r="S21" i="4"/>
  <c r="S23" i="4"/>
  <c r="AB10" i="3" l="1"/>
  <c r="D14" i="7" l="1"/>
  <c r="D11" i="7"/>
  <c r="D10" i="7"/>
  <c r="AF18" i="5" l="1"/>
  <c r="AE18" i="5" l="1"/>
  <c r="C31" i="6" l="1"/>
  <c r="E31" i="6" s="1"/>
  <c r="C28" i="6"/>
  <c r="E28" i="6" s="1"/>
  <c r="W25" i="4"/>
  <c r="W24" i="4"/>
  <c r="W21" i="4"/>
  <c r="W19" i="4"/>
  <c r="W17" i="4"/>
  <c r="W16" i="4"/>
  <c r="W12" i="4"/>
  <c r="W6" i="4"/>
  <c r="AD14" i="3"/>
  <c r="C29" i="6" s="1"/>
  <c r="E29" i="6" s="1"/>
  <c r="AC15" i="1"/>
  <c r="C27" i="6" s="1"/>
  <c r="E27" i="6" s="1"/>
  <c r="K17" i="2"/>
  <c r="W27" i="4" l="1"/>
  <c r="AB13" i="5" l="1"/>
  <c r="AA13" i="5"/>
  <c r="AA7" i="5"/>
  <c r="AB7" i="5"/>
  <c r="AA8" i="5"/>
  <c r="AB8" i="5"/>
  <c r="AA6" i="5"/>
  <c r="AB6" i="5"/>
  <c r="AA5" i="5"/>
  <c r="AB5" i="5"/>
  <c r="AA9" i="5"/>
  <c r="AB9" i="5"/>
  <c r="AA10" i="5"/>
  <c r="AB10" i="5"/>
  <c r="AA11" i="5"/>
  <c r="AB11" i="5"/>
  <c r="AA12" i="5"/>
  <c r="AB12" i="5"/>
  <c r="AA14" i="5"/>
  <c r="AB14" i="5"/>
  <c r="AA15" i="5"/>
  <c r="AB15" i="5"/>
  <c r="AA16" i="5"/>
  <c r="AB16" i="5"/>
  <c r="AA17" i="5"/>
  <c r="AB17" i="5"/>
  <c r="AB4" i="5"/>
  <c r="AA4" i="5"/>
  <c r="R17" i="4"/>
  <c r="R16" i="4"/>
  <c r="R5" i="4"/>
  <c r="Q6" i="4"/>
  <c r="R6" i="4"/>
  <c r="R7" i="4"/>
  <c r="Q8" i="4"/>
  <c r="R8" i="4"/>
  <c r="Q9" i="4"/>
  <c r="R9" i="4"/>
  <c r="Q10" i="4"/>
  <c r="R10" i="4"/>
  <c r="R11" i="4"/>
  <c r="R12" i="4"/>
  <c r="R13" i="4"/>
  <c r="R14" i="4"/>
  <c r="R15" i="4"/>
  <c r="Q18" i="4"/>
  <c r="R18" i="4"/>
  <c r="Q19" i="4"/>
  <c r="R19" i="4"/>
  <c r="Q20" i="4"/>
  <c r="R20" i="4"/>
  <c r="Q21" i="4"/>
  <c r="R21" i="4"/>
  <c r="Q22" i="4"/>
  <c r="R22" i="4"/>
  <c r="Q23" i="4"/>
  <c r="R23" i="4"/>
  <c r="R24" i="4"/>
  <c r="Q25" i="4"/>
  <c r="R25" i="4"/>
  <c r="R26" i="4"/>
  <c r="R4" i="4"/>
  <c r="Q4" i="4"/>
  <c r="Z5" i="3"/>
  <c r="AA5" i="3"/>
  <c r="Z6" i="3"/>
  <c r="AA6" i="3"/>
  <c r="Z7" i="3"/>
  <c r="AA7" i="3"/>
  <c r="AA8" i="3"/>
  <c r="Z9" i="3"/>
  <c r="AA9" i="3"/>
  <c r="Z10" i="3"/>
  <c r="AA10" i="3"/>
  <c r="AA11" i="3"/>
  <c r="AA12" i="3"/>
  <c r="AA13" i="3"/>
  <c r="AA4" i="3"/>
  <c r="AB4" i="3"/>
  <c r="T15" i="2"/>
  <c r="C5" i="6"/>
  <c r="E5" i="6" s="1"/>
  <c r="AA5" i="1"/>
  <c r="AA6" i="1"/>
  <c r="AA7" i="1"/>
  <c r="AA8" i="1"/>
  <c r="AA9" i="1"/>
  <c r="AA10" i="1"/>
  <c r="AA11" i="1"/>
  <c r="AA12" i="1"/>
  <c r="AA13" i="1"/>
  <c r="AA14" i="1"/>
  <c r="AA4" i="1"/>
  <c r="Z5" i="1"/>
  <c r="Z6" i="1"/>
  <c r="Z7" i="1"/>
  <c r="Z8" i="1"/>
  <c r="Z9" i="1"/>
  <c r="Z11" i="1"/>
  <c r="Q18" i="5"/>
  <c r="M17" i="5"/>
  <c r="M16" i="5"/>
  <c r="M15" i="5"/>
  <c r="M14" i="5"/>
  <c r="M13" i="5"/>
  <c r="M12" i="5"/>
  <c r="M9" i="5"/>
  <c r="M8" i="5"/>
  <c r="M7" i="5"/>
  <c r="M6" i="5"/>
  <c r="M5" i="5"/>
  <c r="M4" i="5"/>
  <c r="L13" i="3"/>
  <c r="O13" i="3" s="1"/>
  <c r="P13" i="3" s="1"/>
  <c r="L12" i="3"/>
  <c r="O12" i="3"/>
  <c r="P12" i="3" s="1"/>
  <c r="L11" i="3"/>
  <c r="O11" i="3" s="1"/>
  <c r="P11" i="3" s="1"/>
  <c r="L10" i="3"/>
  <c r="O10" i="3" s="1"/>
  <c r="P10" i="3" s="1"/>
  <c r="L8" i="3"/>
  <c r="O8" i="3" s="1"/>
  <c r="P8" i="3" s="1"/>
  <c r="L7" i="3"/>
  <c r="O7" i="3" s="1"/>
  <c r="P7" i="3" s="1"/>
  <c r="L5" i="3"/>
  <c r="O5" i="3" s="1"/>
  <c r="P5" i="3" s="1"/>
  <c r="L4" i="3"/>
  <c r="O4" i="3" s="1"/>
  <c r="P4" i="3" s="1"/>
  <c r="L14" i="1"/>
  <c r="O14" i="1" s="1"/>
  <c r="P14" i="1" s="1"/>
  <c r="L13" i="1"/>
  <c r="O13" i="1" s="1"/>
  <c r="P13" i="1" s="1"/>
  <c r="L12" i="1"/>
  <c r="O12" i="1" s="1"/>
  <c r="P12" i="1" s="1"/>
  <c r="L11" i="1"/>
  <c r="O11" i="1" s="1"/>
  <c r="P11" i="1" s="1"/>
  <c r="L10" i="1"/>
  <c r="O10" i="1" s="1"/>
  <c r="P10" i="1" s="1"/>
  <c r="L9" i="1"/>
  <c r="O9" i="1" s="1"/>
  <c r="P9" i="1" s="1"/>
  <c r="L8" i="1"/>
  <c r="O8" i="1" s="1"/>
  <c r="P8" i="1" s="1"/>
  <c r="L7" i="1"/>
  <c r="O7" i="1" s="1"/>
  <c r="P7" i="1" s="1"/>
  <c r="L6" i="1"/>
  <c r="O6" i="1" s="1"/>
  <c r="P6" i="1" s="1"/>
  <c r="L5" i="1"/>
  <c r="O5" i="1" s="1"/>
  <c r="P5" i="1" s="1"/>
  <c r="L4" i="1"/>
  <c r="O4" i="1" s="1"/>
  <c r="P4" i="1" s="1"/>
  <c r="AC15" i="5" l="1"/>
  <c r="AB14" i="3"/>
  <c r="C6" i="6" s="1"/>
  <c r="E6" i="6" s="1"/>
  <c r="AB7" i="1"/>
  <c r="AB15" i="1"/>
  <c r="C4" i="6" s="1"/>
  <c r="E4" i="6" s="1"/>
  <c r="P14" i="3"/>
  <c r="AB5" i="1"/>
  <c r="AB8" i="1"/>
  <c r="AB6" i="1"/>
  <c r="AC18" i="5" l="1"/>
  <c r="C8" i="6" s="1"/>
  <c r="E8" i="6" s="1"/>
  <c r="W28" i="4"/>
  <c r="W29" i="4" s="1"/>
  <c r="C30" i="6" s="1"/>
  <c r="E30" i="6" s="1"/>
  <c r="E32" i="6" s="1"/>
  <c r="S27" i="4"/>
  <c r="C7" i="6" s="1"/>
  <c r="E7" i="6" s="1"/>
  <c r="E9" i="6" l="1"/>
</calcChain>
</file>

<file path=xl/comments1.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<sst xmlns="http://schemas.openxmlformats.org/spreadsheetml/2006/main" count="761" uniqueCount="492">
  <si>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</si>
  <si>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</si>
  <si>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</si>
  <si>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</si>
  <si>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</si>
  <si>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</si>
  <si>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</si>
  <si>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</si>
  <si>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</si>
  <si>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</si>
  <si>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</si>
  <si>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</si>
  <si>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</si>
  <si>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</si>
  <si>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</si>
  <si>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</si>
  <si>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</si>
  <si>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</si>
  <si>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</si>
  <si>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</si>
  <si>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</si>
  <si>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</si>
  <si>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</si>
  <si>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</si>
  <si>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</si>
  <si>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</si>
  <si>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</si>
  <si>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</si>
  <si>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</si>
  <si>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</si>
  <si>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</si>
  <si>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</si>
  <si>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</si>
  <si>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</si>
  <si>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</si>
  <si>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</si>
  <si>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</si>
  <si>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</si>
  <si>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</si>
  <si>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</si>
  <si>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</si>
  <si>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</si>
  <si>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</si>
  <si>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</si>
  <si>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</si>
  <si>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</si>
  <si>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</si>
  <si>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</si>
  <si>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</si>
  <si>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</si>
  <si>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</si>
  <si>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</si>
  <si>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</si>
  <si>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</si>
  <si>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</si>
  <si>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</si>
  <si>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</si>
  <si>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</si>
  <si>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</si>
  <si>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</si>
  <si>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</si>
  <si>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</si>
  <si>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</si>
  <si>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</si>
  <si>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</si>
  <si>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</si>
  <si>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</si>
  <si>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</si>
  <si>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</si>
  <si>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</si>
  <si>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</si>
  <si>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</si>
  <si>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</si>
  <si>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</si>
  <si>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</si>
  <si>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</si>
  <si>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</si>
  <si>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</si>
  <si>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</si>
  <si>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</si>
  <si>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</si>
  <si>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</si>
  <si>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</si>
  <si>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</si>
  <si>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</si>
  <si>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</si>
  <si>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</si>
  <si>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</si>
  <si>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</si>
  <si>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</si>
  <si>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</si>
  <si>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</si>
  <si>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</si>
  <si>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</si>
  <si>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</si>
  <si>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</si>
  <si>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</si>
  <si>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</si>
  <si>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</si>
  <si>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</si>
  <si>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</si>
  <si>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</si>
  <si>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</si>
  <si>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</si>
  <si>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</si>
  <si>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</si>
  <si>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</si>
  <si>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</si>
  <si>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</si>
  <si>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</si>
  <si>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</si>
  <si>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</si>
  <si>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</si>
  <si>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</si>
  <si>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</si>
  <si>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</si>
  <si>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</si>
  <si>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</si>
  <si>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</si>
  <si>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</si>
  <si>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</si>
  <si>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</si>
  <si>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</si>
  <si>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</si>
  <si>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</si>
  <si>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</si>
  <si>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</si>
  <si>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</si>
  <si>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</si>
  <si>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</si>
  <si>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</si>
  <si>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</si>
  <si>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</si>
  <si>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</si>
  <si>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</si>
  <si>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</si>
  <si>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</si>
  <si>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</si>
  <si>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</si>
  <si>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</si>
  <si>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</si>
  <si>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</si>
  <si>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</si>
  <si>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</si>
  <si>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</si>
  <si>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</si>
  <si>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</si>
  <si>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</si>
  <si>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</si>
  <si>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</si>
  <si>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</si>
  <si>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</si>
  <si>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</si>
  <si>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</si>
  <si>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</si>
  <si>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</si>
  <si>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</si>
  <si>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</si>
  <si>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31/07/2018
31/01/2019</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</si>
  <si>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</si>
  <si>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</si>
  <si>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</si>
  <si>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</si>
  <si>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</si>
  <si>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Magda Estrada</t>
  </si>
  <si>
    <t>Encuentros con grupos de ciudadanos, para obtener insumos de mejora en el servicio</t>
  </si>
  <si>
    <t>30/06/2018
30/12/2018</t>
  </si>
  <si>
    <t xml:space="preserve">2 encuentros </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</si>
  <si>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</si>
  <si>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</si>
  <si>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</si>
  <si>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</si>
  <si>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</si>
  <si>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</si>
  <si>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</si>
  <si>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</si>
  <si>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</si>
  <si>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</si>
  <si>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</si>
  <si>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</si>
  <si>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</si>
  <si>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</si>
  <si>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</si>
  <si>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</si>
  <si>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12 sesiones grupales </t>
  </si>
  <si>
    <t xml:space="preserve">Promover por medio del código de integridad la orientación al usuario y al ciuddano. </t>
  </si>
  <si>
    <t>3.5</t>
  </si>
  <si>
    <t xml:space="preserve">Grupo de Gestión Humana </t>
  </si>
  <si>
    <t xml:space="preserve">Carmen Julia Lizarazo Mojica </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</si>
  <si>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</si>
  <si>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</si>
  <si>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</si>
  <si>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</si>
  <si>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</si>
  <si>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</si>
  <si>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</si>
  <si>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</si>
  <si>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</si>
  <si>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</si>
  <si>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</si>
  <si>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</si>
  <si>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</si>
  <si>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</si>
  <si>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</si>
  <si>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</si>
  <si>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</si>
  <si>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</si>
  <si>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</si>
  <si>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</si>
  <si>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</si>
  <si>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</si>
  <si>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</si>
  <si>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 xml:space="preserve">80% de participación en las Ferias </t>
  </si>
  <si>
    <t>Participar en la estrategia de Ferias de Servicio al Ciudadanodel Programa Nacional de Servicio al Ciudadano  - PNSC-</t>
  </si>
  <si>
    <t>Dirección de Desarrollo - Grupo de Atención Especial a Poblaciones</t>
  </si>
  <si>
    <t>Gloria Patricia Medina Tarazona</t>
  </si>
  <si>
    <t>Gestionar en coordinación con los responsables de la agenda de población en situación de discapacidad, capacitación para el adecuado manejo software del centro de relevo, y cumplir con la formación</t>
  </si>
  <si>
    <t>Grupo TICs</t>
  </si>
  <si>
    <t>Juan David Díaz</t>
  </si>
  <si>
    <t>Elaborar manual de usuario y capacitacióón, y capacitación en uso de herramienta del centro de relevo</t>
  </si>
  <si>
    <t>Instalar y configurar en la oficina de atención al ciudadano  la herramienta del centro de relevo</t>
  </si>
  <si>
    <t>1. Centro de relevo funcionando</t>
  </si>
  <si>
    <t xml:space="preserve">Implementar la estrategia de centro de relevo </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</si>
  <si>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</si>
  <si>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</si>
  <si>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</si>
  <si>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</si>
  <si>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</si>
  <si>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</si>
  <si>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</si>
  <si>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</si>
  <si>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</si>
  <si>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</si>
  <si>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</si>
  <si>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</si>
  <si>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</si>
  <si>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</si>
  <si>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</si>
  <si>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</si>
  <si>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</si>
  <si>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</si>
  <si>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</si>
  <si>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</si>
  <si>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</si>
  <si>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</si>
  <si>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</si>
  <si>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</si>
  <si>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</si>
  <si>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</si>
  <si>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</si>
  <si>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</si>
  <si>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</si>
  <si>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</si>
  <si>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</si>
  <si>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</si>
  <si>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</si>
  <si>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</si>
  <si>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</si>
  <si>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</si>
  <si>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</si>
  <si>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</si>
  <si>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</si>
  <si>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</si>
  <si>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</si>
  <si>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</si>
  <si>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</si>
  <si>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</si>
  <si>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</si>
  <si>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</si>
  <si>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</si>
  <si>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</si>
  <si>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</si>
  <si>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</si>
  <si>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</si>
  <si>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</si>
  <si>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</si>
  <si>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</si>
  <si>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</si>
  <si>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</si>
  <si>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</si>
  <si>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</si>
  <si>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</si>
  <si>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</si>
  <si>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</si>
  <si>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</si>
  <si>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</si>
  <si>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</si>
  <si>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</si>
  <si>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</si>
  <si>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</si>
  <si>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</si>
  <si>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</si>
  <si>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</si>
  <si>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</si>
  <si>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</si>
  <si>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</si>
  <si>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</si>
  <si>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</si>
  <si>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</si>
  <si>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</si>
  <si>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</si>
  <si>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</si>
  <si>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</si>
  <si>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</si>
  <si>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</si>
  <si>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</si>
  <si>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</si>
  <si>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</si>
  <si>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</si>
  <si>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</si>
  <si>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</si>
  <si>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</si>
  <si>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</si>
  <si>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</si>
  <si>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</si>
  <si>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</si>
  <si>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</si>
  <si>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</si>
  <si>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No llego ninguna observacion al componente de mapa de riesgos de corrupción, sin embaro la entidad  dejo abierto un canal de comunicación para cualquier comentario u observacion que se pueda presentar</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</si>
  <si>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</si>
  <si>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</si>
  <si>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</si>
  <si>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</si>
  <si>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</si>
  <si>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</si>
  <si>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</si>
  <si>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</si>
  <si>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junio de 2018</t>
  </si>
  <si>
    <t>Actividad depende de la realización de la anterior, con fecha de ejecución a octubre de 2018</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</si>
  <si>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</si>
  <si>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</si>
  <si>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</si>
  <si>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</si>
  <si>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</si>
  <si>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</si>
  <si>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</si>
  <si>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</si>
  <si>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</si>
  <si>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</si>
  <si>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</si>
  <si>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</si>
  <si>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</si>
  <si>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</si>
  <si>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</si>
  <si>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</si>
  <si>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</si>
  <si>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</si>
  <si>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</si>
  <si>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</si>
  <si>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</si>
  <si>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</si>
  <si>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</si>
  <si>
    <t>1 Plan de participación diseñado acorde al procedimiento</t>
  </si>
  <si>
    <t xml:space="preserve">Diseñar la estrategia de participación ciudadana que responda al procedimienot de participación </t>
  </si>
  <si>
    <t>Carolina Bonilla 
Magda Estrada</t>
  </si>
  <si>
    <t>DESCRIPCION AVANCE 2DO TRIMESTRE</t>
  </si>
  <si>
    <t xml:space="preserve">30/06/2018
30/09/2018
30/12/2018
</t>
  </si>
  <si>
    <t>En el marco de la auditoría al proceso comunicación y prensa, se adelnato la verificación punto por punto de la ley 1712 de 2014, en la cual se realizaron diversas recomendaciones.  El informe y sus recomendaciones se encuentra publicado en el link: http://www.orgsolidarias.gov.co/planeaci%C3%B3n-y-control/evaluaci%C3%B3n-y-control/informe-de-evaluaci%C3%B3n-y-auditoria/informe-de-evaluaci%C3%B3n-la-gesti%C3%B3n-institucional-por-dependencias</t>
  </si>
  <si>
    <t>En el sigunete link se encuentra publicado el informe sobre el avance de la estrategia de Gobierno Digital: http://www.orgsolidarias.gov.co/sites/default/files/archivos/Informe%20GEL_2018.pdf</t>
  </si>
  <si>
    <t>En el siguiente link, se encuentra publicada la información que cumple con los requerimientos para datos abiertos.
http://www.orgsolidarias.gov.co/tr%C3%A1mites-y-servicios/listado-de-entidades-acreditadas-y-con-aval
https://www.datos.gov.co/browse?q=ENTIDADES%20ACREDITADAS%20&amp;sortBy=relevance</t>
  </si>
  <si>
    <t>Se publica en la pagina web, los inventarios documentales del material suceptible de eliminación de conformidad con lo establecido en el acuerdo 004 de 2013.</t>
  </si>
  <si>
    <t>Son publicadas las actas de eliminación correspondiente al material documental para dar de baja del C.D. de la Entidad.</t>
  </si>
  <si>
    <t>Durante el segundo trimestre del año 2018, se registró la información sobre la contratación pública total en la entidad en el SECOP II</t>
  </si>
  <si>
    <t>Se resalizó la publicación del Inventario de Activos de información en la página web de la entidad.</t>
  </si>
  <si>
    <t>Se adelantaron los estudios técnicos arquitectonicos para la remodelación del cuarto (4) piso de la entidad, incluye: Baños, comedor, zona de maternidad, zona de descanso, archivos y zonas comunes. De igual forma la obra fue adjudicada y se encuentra actualmente en ejecución.</t>
  </si>
  <si>
    <t>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en construcción"</t>
  </si>
  <si>
    <t xml:space="preserve">Se elaboraron dentro de los diez primeros días del mes siguiente al reporte los informes mensuales de atención al ciudadano así:
Mes enero: 94%
Mes febrero: 84%  
Mes marzo: 82%
Mes abril: 92%
Mes mayo: 89%
Mes junio: 92%
Mes julio: en elaboración a fecha de este reporte
En los primeros 15 días del mes de julio se presenta a la ciudadanía en general la consolidación de los informes de enero a junio </t>
  </si>
  <si>
    <t>Se elaboraron dentro de los diez primeros días del mes siguiente al reporte los informes mensuales de atención al ciudadano así:
Mes enero: 1
Mes febrero: 1 
Mes marzo:1
Mes abril: 1
Mes mayo: 1
Mes junio: 1
Mes julio: en elaboración a fecha de este reporte
En los primeros 15 días del mes de julio se presenta a la ciudadanía en general la consolidación de los informes de enero a junio</t>
  </si>
  <si>
    <t>La actualización del Protocolo está articulado a las acciones que se adelantan en la revisón del Proceso de Atención y Participación Ciudadana. En sentido, se ha participado en las reuniones   lideradas por el grupo de Planeación en la implementación de MIPG:  el 18 de abril y 21 de junio. Además, de las reuniones mensuales de grupo en este tema llevadas a cabo (26 de abril, 23 de mayo y 26 de junio)</t>
  </si>
  <si>
    <t>FORMATO DE SEGUIMIENTO AL PLAN ANTICORRUPCIÓN Y DE ATENCIÓN AL CIUDADANO</t>
  </si>
  <si>
    <t>ENTIDAD</t>
  </si>
  <si>
    <t>UNIDAD ADMINISTRATIVA ESPECIAL DE ORGANIZACIONES SOLIDARIAS</t>
  </si>
  <si>
    <t>VIGENCIA</t>
  </si>
  <si>
    <t>FECHA DE PUBLICACIÓN</t>
  </si>
  <si>
    <t>COMPONENTE</t>
  </si>
  <si>
    <t>TODOS LOS COMPONENTES</t>
  </si>
  <si>
    <t>SEGUIMIENTO 1 OCI</t>
  </si>
  <si>
    <t>FECHA DE SEGUIMIENTO</t>
  </si>
  <si>
    <t>ACTIVIDADES PROGRAMADAS</t>
  </si>
  <si>
    <t>ACTIVIDADES CUMPLIDAS</t>
  </si>
  <si>
    <t>% DE AVANCE</t>
  </si>
  <si>
    <t>OBSERVACIONES</t>
  </si>
  <si>
    <t>GESTIÓN DEL RIESGO DE CORRUPCIÓN - MAPA DE RIESGOS CORRUPCIÓN</t>
  </si>
  <si>
    <t>RACIONALIZACIÓN DE TRÁMITES</t>
  </si>
  <si>
    <t>RENDICIÓN DE CUENTAS</t>
  </si>
  <si>
    <t>MECANISMOS PARA MEJORAR LA ATENCIÓN AL CIUDADANO</t>
  </si>
  <si>
    <t>MECANISMOS PARA LA TRANSPARENCIA Y ACCESO A LA INFORMACIÓN</t>
  </si>
  <si>
    <t>INICIATIVAS ADICIONALES</t>
  </si>
  <si>
    <t xml:space="preserve">Se verificó la actualización del mapa de riesgos a los procesos  Gestión Administrativa, Gestión Contractual, Gestión Jurídica, Gestión Documental, Pensamiento y Direccionamiento Estratégico, Programas y Proyectos, Gestión del Mejoramiento, Gestión financiera, Seguimiento y Evaluación </t>
  </si>
  <si>
    <t xml:space="preserve">Se evidenció la publicación de la matriz de riesgos en la pagina web de la unidad en el link http://www.orgsolidarias.gov.co/sites/default/files/archivos/MAPA_RIESGOS_CORRUPCION_2018.pdf. </t>
  </si>
  <si>
    <t>Se evidenció la consolidación y publicación de la matriz de riesgos de corrupción en el link: http://www.orgsolidarias.gov.co/sites/default/files/archivos/MAPA_RIESGOS_CORRUPCION_2018.pdf</t>
  </si>
  <si>
    <t>Actividad programada para el mes de diciembre</t>
  </si>
  <si>
    <t>Actividad programada para el mes de enero de 2019</t>
  </si>
  <si>
    <t>SEGUIMIENTO OCI 
 AVANCE CON CORTE A 31 DE AGOSTO 2018</t>
  </si>
  <si>
    <t>La Política de administración de riesgos se evidenció actualizada, publicada en Isolución al alcance de todos los funcionarios de la Unidad</t>
  </si>
  <si>
    <t>Durante el primer cuatrimestre se realizaron reuniones de actualización de los mapsa de riesgo de los diferentes procesos, las cuales fueron acompañadas de la Coordinación de Planeación y Estadística</t>
  </si>
  <si>
    <t>Se reportó seguimiento al mapa de riesgos de corrupción por parte de los procesos Gestión del Conocimiento, Gestión Humana, Gestión Informatica y Gestión del Control y Evaluación. Por su parte los procesos creación y fortalecimiento, gestión administrativa, gestión documental, gestión contractual, gestión jurídica y gestión financiera no reportaron avance</t>
  </si>
  <si>
    <t>La Oficina de Control Interno en el marco de las auditorías de evaluación independiente realizó seguimiento durante el primer cuatrimestre a los mapas de riesgo de corrupción del proceso Gestión Financiera</t>
  </si>
  <si>
    <t>La Oficina de Control Interno en el marco de las auditorías de evaluación independiente realizó seguimiento durante el primer cuatrimestre a los mapas de riesgo de corrupción de los procesos COMUNICACIÓN Y PRENSA, PENSAMIENTO Y DIRECCIONAMIENTO ESTRATEGICO, GESTIÓN DE PROGRAMAS Y PROYECTOS Y GESTIÓN DEL SEGUIMIENTO Y LA MEDICIÓN.</t>
  </si>
  <si>
    <t xml:space="preserve">Se evidenció la implementación del nuevo Sistema Integrado de Información de Acreditación (SIIA) a través de la página  web de la Unidad. </t>
  </si>
  <si>
    <t>Se evidenció el informe de atención al ciudadano, debidamente publicado en la página web de la Unidad en el link http://www.orgsolidarias.gov.co/sites/default/files/archivos/Informe%20Primer%20Semestre%202018.pdf</t>
  </si>
  <si>
    <t>Identificar (de la matriz del DAFP) las obligaciones que tiene la entidad en materia de implementación de tareas Acuerdo de paz y los actores para el proceso de rendición de cuentas general de la entidad</t>
  </si>
  <si>
    <t xml:space="preserve">Se gestionó la edición de un primer código cívico que incluye lenguaje de señas. </t>
  </si>
  <si>
    <t>Se evidenció la realización de dos foros el primero referente a la rendición de cuenta s de la vigencia 2017 y el segudno sobre Aportes del sector solidario al Plan Nacional de Desarrollo</t>
  </si>
  <si>
    <t>Se evidenió claridad en cuanto a las obligaciones de la Unidad con respecto a la implementación de los acuerdos de Paz</t>
  </si>
  <si>
    <t>Actividad programada para diciembre de 2018</t>
  </si>
  <si>
    <t xml:space="preserve">Se evidenció la entrega del material divulgativo.  </t>
  </si>
  <si>
    <t>Se evidenció implementación de la estratégia de comunicaciones a través de la ejecución del plan de comunicaciones el cual para el mes de agosto presentó un avance del 71%</t>
  </si>
  <si>
    <t>En el siguiente link, se encuentra publicada la información que cumple con los requerimientos para datos abiertos.
https://www.datos.gov.co/Trabajo/Organizaciones-Entidades-Aplicaci-n-SIIA-Acreditad/2tsa-2de2/</t>
  </si>
  <si>
    <t xml:space="preserve">El 28 de septiembre se remitió al Grupo de Planeación a través del aplicativo del sistema de gestión de la calidad la actualización al Manual y protocolo de atención al ciudadano. 
</t>
  </si>
  <si>
    <t xml:space="preserve">Se cuenta con un documento inicial en la elaboración de la estrategia de participación ciudadana en el ciclo de gestión de la entidad. Actualmente, se revisa como procedimiento del proceso de Atención y participación ciudadana. </t>
  </si>
  <si>
    <t>Acorde con el reporte del Grupo de Comunicaciones, se socializó internamente el informe de atención al ciudadano y  de satisfacción a corte del mes de julio. 
Se publicó en la intranet el 18 de julio de 2018. 
http://institucional.orgsolidarias.gov.co/intranet/en/node/977</t>
  </si>
  <si>
    <t>DESCRIPCION  AVANCE 2DO CUATRIMESTRE</t>
  </si>
  <si>
    <t>La Oficina de Control interno realizó auditoria de evluación independiente al proceso de Comunicación y Prensa, en la cual se verifició el cumplimiento de la ley 1712 de 2014 y la resolución 3564 de 2015 de MinTIC. La próxima auditoría al proceso se realizará el la vigencia 2019. 
Se da cumplimiento al 66% de avance en la actividad. Para el ultimo cuatrimestre se raalizara verificación de la publicación de los procesos contractuales en el marco de la auditoría al proceso Gestión Contractual</t>
  </si>
  <si>
    <t>En la auditoría realizad al proceso de gestión contractual se evidenció deficiencias en la publicación de la información contractual el el SECOP. Para la presente vigencia la oficina asesora jurídica tiene comno una de las actividades de su plan de acción la Implementación de la nueva versión del  SECOP II, de lo cual únicaente los convenios de asociación se publicaron en SECOPII</t>
  </si>
  <si>
    <t xml:space="preserve">Se evidenció publicado un informe de política de gobierno digital y seguridad digital a través de la pagina web en el link http://www.orgsolidarias.gov.co/sites/default/files/archivos/Informe%20GEL_2018.pdf </t>
  </si>
  <si>
    <t>Se evidenció la medición de la oportunidad en la respuesta a PQRDS en los informes mensuales de atención al ciudadano
 así:
Mes enero: 9,2 días
Mes febrero: 10,1 días
Mes marzo: 8,7 días
Mes abril: 10,7 días
Mes mayo: 10,6 días
Mes junio:  9,3
Mes julio:  11,8 días
Mes agosto: 12,4 días</t>
  </si>
  <si>
    <t>Se evidenciaron reporte de medición de satisfacción ciudadana correspondiente al primer semestre de 2018 publicado en el link http://www.orgsolidarias.gov.co/tr%C3%A1mites-y-servicios/atenci%C3%B3n/atenci%C3%B3n-al-ciudadano/resultados-de-mediciones-satisfacci%C3%B3n-ciudadana</t>
  </si>
  <si>
    <t>Se evidenció la publicación de 15 transferencias documentales a través del link http://www.orgsolidarias.gov.co/tranferencias-documentales</t>
  </si>
  <si>
    <t>SE evidenció cumplimiento de la publicación de la información documental respecto de lo establecido en la ley 1712 de 2014</t>
  </si>
  <si>
    <t>Se evidención la publicación de un registro de activos de información en el link http://www.orgsolidarias.gov.co/Registro-de-Activos-de-informaci%C3%B3n</t>
  </si>
  <si>
    <t>Se evidenció la publicación de información de espacios físicos a través del link http://www.orgsolidarias.gov.co/node/50</t>
  </si>
  <si>
    <t>Se evidenció que mediante la actividad denominada Actividad soy Yo, realizada el 12 de marzo de 2018 se trabajaron los valores, código de integridad y temas de atención al ciudadano</t>
  </si>
  <si>
    <t>actividad a desarrollar en el mes de noviembre</t>
  </si>
  <si>
    <t>Se evidenció que se han adelantado documentos del nuevo proceso de atención al ciudadano, el cual será presentado por parte de la Coordinación de Planeación en el proximo comité institucional de gestión y desempeño</t>
  </si>
  <si>
    <t>Fecha de ejecución a octubre de 2018</t>
  </si>
  <si>
    <t xml:space="preserve">la actividad fue eliminada del plan anticorrupción </t>
  </si>
  <si>
    <t>DESCRIPCION AVANCE 2do CUATRIMESTRE</t>
  </si>
  <si>
    <t>Se evidenció que se proyectó el manual de usuario. Queda pendiente la oficialización del manual y la capacitación</t>
  </si>
  <si>
    <t>La oficina de atención al ciudadano ha participado en las actividades conovocadas para fortalecer los mecanismos de atención a población en condición de discapacidad; a la fecha se tiene que no se han recibido solicitudes provenientes de este tipo de población</t>
  </si>
  <si>
    <t xml:space="preserve">Se evidenció la realización de la capacitación en protocolos de atención al cudadano  realizada el 10 de julio en el marco del diploimado Formar para Servir.
Adicionalmente se evidenciaron videos y publicaciones en la intranet institucional socializando las directrices de atención al ciudadano para todos los funcionarios </t>
  </si>
  <si>
    <t>Se elaboraron dentro de los diez primeros días del mes siguiente al reporte los informes mensuales de atención al ciudadano. Adicionalmente se evidenció reporte mensual de atenció a PQRDS en el Comité Directivo</t>
  </si>
  <si>
    <t>Se evidenció la publicación de la medición de la satisfacción ciudadana en la página web de la Unidad a través del link http://www.orgsolidarias.gov.co/tr%C3%A1mites-y-servicios/atenci%C3%B3n/atenci%C3%B3n-al-ciudadano/resultados-de-mediciones-satisfacci%C3%B3n-ciudadana correspondiente al primer semestre de 2018</t>
  </si>
  <si>
    <t>El Grupo de Comunicaciones reportó que se socializó externamente el informe de atención al ciudadano y  de satisfacción a corte del mes de julio. 
Se publicó en el siguiente link de la página institucional: 
http://www.orgsolidarias.gov.co/tr%C3%A1mites-y-servicios/atenci%C3%B3n/atenci%C3%B3n-al-ciudadano/resultados-de-mediciones-satisfacci%C3%B3n-ciudadana</t>
  </si>
  <si>
    <t>La jornada de rendición de cuentas se adelantó en cumplimiento de la guia de rendición de cuentas, se ganarntizo la participación de la ciudadanía a través de la publicación del informe en la página web poniendolo en conocimiento para las observaciones de la ciudadanía</t>
  </si>
  <si>
    <t xml:space="preserve">Se evidenció el seguimiento realizado a la participación ciudadana a través del informe de planeación táctica y operativa. Se desarrollaron las siguientes actividades en pro de incentivar la participación ciudadana en las actividades:
- Publicación de informe de paz 
- Foro con el tema de PLANFES
- Foro  Aportes del sector solidario al Plan Nacional de Desarrollo 
- Publicación de los deberes y derechos de los ciudadanos 
- Publicación de la carta de trato digno a la ciudadanía 
</t>
  </si>
  <si>
    <t>Se evidenció la publicación en el portal www.datos.gov.co de las entidades acreditadas a través del link https://www.datos.gov.co/Trabajo/Organizaciones-Entidades-Aplicaci-n-SIIA-Acreditad/2tsa-2de2</t>
  </si>
  <si>
    <t>Se evidenció la asistencia alas feris realizadas en:
- Manaure (56 beneficiarios)
- Necocli (72 beneficiarios)</t>
  </si>
  <si>
    <t>Se evidenció la realización de la capacitación en protocolos de atención al cudadano  realizada el 10 de julio en el marco del diplomado Formar para Servir. Sin embargo a 30 de agosto al no estár listo el software de manejo del centro de relevo no se ha desarrolldo la capacitación</t>
  </si>
  <si>
    <t>Gestionar las peticiones que allegue la comunidad en condición de discapacidad, que pueda ser atendida con el uso de la herramienta de relevo, y reportar</t>
  </si>
  <si>
    <t>La oficina de atención al ciudadano ha participado en las actividades conovocadas para fortalecer los mecanismos de atención a población en condición de discapacidad. Sin embargo a 30 de agosto al no estár listo el software de manejo del centro de relevo no se atendido a la población utilizando el software</t>
  </si>
  <si>
    <t>Se evidenció la realización de las siguientes capacitaciones enfocadas en atención al ciudadano:
-Jornada de inducción a la Gestión Misional (7 feb)
- Comunicación asertva - Lenguaje Claro (15 feb)
- Actividad soy yo (12 mar)
- Atención al ciudadano en sutuación de discapacidad (24 jul)
- Diplomado formar para servir (abr - jul)</t>
  </si>
  <si>
    <t>Se evidenció el informe semestreal correspondiente al periodo comprendido entre el 1 de enero de 2018 al 30 de junio de 2018 en el link http://www.orgsolidarias.gov.co/tr%C3%A1mites-y-servicios/atenci%C3%B3n/atenci%C3%B3n-al-ciudadano/resultados-de-mediciones-satisfacci%C3%B3n-ciudadana</t>
  </si>
  <si>
    <t>Se evidenció informe de de la Audiencia Pública de
Rendición de Cuentas
Unidad Administrativa Especial de
Organizaciones Solidarias
2018 publicado en la página web a través del link http://www.orgsolidarias.gov.co/sites/default/files/archivos/Evaluaci%C3%B3n%20de%20Audiencia%20P%C3%BAblica.pdf</t>
  </si>
  <si>
    <t>Verificar la publicación de la información mínima obligatoria de la Entidad en las secciones de la Web Institucional que determina la Ley 1712 de 2014 y la resolución 3564 de 2015 de MinTIC</t>
  </si>
  <si>
    <t>DESCRIPCION AVANCE 3er CUATRIMESTRE</t>
  </si>
  <si>
    <t>SEGUIMIENTO OCI 
 AVANCE CON CORTE A 31 DE DICIEMBRE 2018</t>
  </si>
  <si>
    <t xml:space="preserve">Se evidencio el  cumplimiento de la actividad con la divulgación y publicación del INFORME DE RENDICIÓN DE CUENTAS CONSTRUCCIÓN DE PAZ, a través de la redes sociales, pagina WEB, revista No 30 de rendición de cuentas y el audiencia pública de rendición de cuentas de la entidad el 02 de agosto de 2018, en el link: https://www.orgsolidarias.gov.co/sites/default/files/archivos/Revista%20Organizaciones%20Solidarias%202018%20edici%C3%B3n%2030.pdf
</t>
  </si>
  <si>
    <t>Se evidencio que en el día 12 de diciembre se llevó a cabo el foro institucional " ¿Qué quiere conocer de la gestión de la Entidad? 2018" en el link: https://docs.google.com/forms/d/1W5HZ8VM9-rLjJGiQ65OMS7I4QvQu77oGBjYypApIiW8/edit</t>
  </si>
  <si>
    <t xml:space="preserve">Se evidencio la implemetacion y divulgaciopn de las siguentes piezas dibulgativas: 
 1. folleto del Plan Nacional de Fomento a la Economía Solidaria y Cooperativa Rural (Planfes).
2. Se continuó actualizando el espacio Sector Solidario y Paz (Planfes) de la página web institucional.
3. Se editó el video Experienica víctimas Cooiyusan y se publicó en las diferentes redes sociales de la Entidad.
4. Campaña en redes sociales de gestión y logros en paz #MasEconomíaSolidaria 
5. Artículos para la página web con cifras de gestión en posconflicto.
6. Se elaboraron piezas gráficas para la cartelera digital de la Entidad con cifras de paz.
</t>
  </si>
  <si>
    <t>Se evidencio que la entrega de material educativo como la Revista edición No 30 sobre rendición de cuentas y folletos institucionales, se hace en las diferentes ferias y eventos de participación de la Entidad, el control de inventario de este material se realiza mediante registro físico y firmas de planillas del profesional encargado.</t>
  </si>
  <si>
    <t xml:space="preserve">Se evidenció publicación de las siguientes experiencias, a través de la página WEB, YouTube, y programa de Televisión. 
- La Cooperativa Multiactiva Empresarial Integral para el Desarrollo de Uribía.
- Cooiyusan, una cooperativa conformada por mujeres, personas en condición de discapacidad, víctimas y adultos mayores, que a través de la economía solidaria transforman y comercializan productos derivados de la yuca. 
- historia de Precooemsol, un grupo de recicladores que transforma el plástico y el cartón en nuevos elementos para cuidar el medio ambiente y las calles de su barrio.
-Experiencia de un grupo de los famosos “coteros”, que hoy descubren los beneficios de la economía solidaria y que deciden echarse al hombro la responsabilidad de sacar adelante su propia empresa y crear la cooperativa Movilizamos. 
- historia de Apodesan en la bahía de Cispatá, en San Antero (Córdoba) donde varias personas vieron en el creciente turismo de esta región una oportunidad para emprender solidariamente.
- Experiencia que transformó la vida de los asociados de Afrucam, un grupo de personas de Campeche (Atlántico), que se asoció para transformar frutas y verduras.
</t>
  </si>
  <si>
    <t xml:space="preserve">Se evidenció el seguimiento realizado a la participación ciudadana a través del informe de participación ciudadana. Con el desarrollo de las siguientes actividades en pro de incentivar la participación ciudadana en las actividades:
1. Foro Aportes del sector solidario al Plan Nacional de Desarrollo 
2. Audiencia publica 
3. Audacia Pública de Rendición de cuentas de la Entidad donde participaron de 254 ciudadanos el día El 02 de agosto.
</t>
  </si>
  <si>
    <t>DESCRIPCION  AVANCE 3ER CUATRIMESTRE</t>
  </si>
  <si>
    <t xml:space="preserve">Se evidencio que la información publicada en el siguiente link, cumple con los requerimientos para datos abiertos.
https://www.datos.gov.co/Trabajo/Organizaciones-Entidades-Aplicaci-n-SIIA-Acreditad/2tsa-2de2/
</t>
  </si>
  <si>
    <t>Se evidenció aprobación y socialización en la intranet del “nuevo proceso misional de servicio al ciudadano” en el link: https://institucional.orgsolidarias.gov.co/intranet/ y aplicativo de ISOLUCION, el cual fue aprobado en comité directivo de fecha 04 de diciembre de 2018.</t>
  </si>
  <si>
    <t>Se evidencio que mediante acta de entrega de fecha 29 de septiembre de 2018 se hizo la entrega e instalación de equipos para la puesta en marcha de la herramienta Centro de Relevo de la unidad.</t>
  </si>
  <si>
    <t>Se evidencio que mediante acta de entrega de fecha 29 de septiembre de 2018 se hizo entrega del manual de usuario y capacitación en uso de herramienta del centro de relevo.</t>
  </si>
  <si>
    <t>Se evidenció que se proyectó el manual de usuario. Queda pendiente la oficialización del manual y la capacitación.</t>
  </si>
  <si>
    <t xml:space="preserve">Sensibilizar a funcionarios en el adecuado manejo (atención y uso) del servicio SIEL del centro de relevo, en desarrollo de la agenda de población en situación de discapacidad. </t>
  </si>
  <si>
    <t>Se evidencia que la oficina de atención al ciudadano cuenta con las herramientas necesarias para atender a la comunidad en condición de discapacidad, sim embargo en el último cuatrimestre no se reportan solicitudes de esta tipo de población.</t>
  </si>
  <si>
    <t>Se evidenció listados de asistencia a las ferias realizadas en: Manaure (con la participación de 56 beneficiarios) y Necocli (con la participación de 72 beneficiarios).</t>
  </si>
  <si>
    <t>Se evidencio en la intranet socialización del manual y protocolo como parte del nuevo proceso de servicio al ciudadano, a través del link: https://institucional.orgsolidarias.gov.co/intranet/en,  y publicado en el aplicativo Isolución en el link: http://isolucion.orgsolidarias.gov.co/IsolucionCalidad/Administracion/frmFrameSet.aspx?Ruta=Li4vRnJhbWVTZXRBcnRpY3Vsby5hc3A/UGFnaW5hPUJhbmNvQ29ub2NpbWllbnRvQ2FsaWRhZC9mL2ZhZTQwN2QzZmI4NzRlOWFiMTMxNjhhNzA1NTJhYjkzL2ZhZTQwN2QzZmI4NzRlOWFiMTMxNjhhNzA1NTJhYjkzLmFzcCZJREFSVElDVUxPPTEwMjk</t>
  </si>
  <si>
    <t>Se evidencio el diseño de la estrategia pedagógica para mostrar a los funcionarios de la unidad las preguntas menos frecuentes de los ciudadanos, la actividad se denominó Preguntas monstruo, se llevó a cabo en la última semana del mes de octubre y primera del mes de noviembre; se entregó un reconocimiento a los participantes en el marco de la jornada de incentivos y estímulos planteada en el marco de la ruta de la felicidad el 14 de diciembre.</t>
  </si>
  <si>
    <t>Se evidencio que en el desarrollo de la jornada de inducción y reinducción el grupo de gestión humana mediante representación teatral, mostro algunos casos con comportamientos en la atención al público, y se reflexionó sobre la importancia de no incurrir en ellas.</t>
  </si>
  <si>
    <t>Se evidenció que el informe consolidado semestral de atención al ciudadano se encuentra publicado en la página de la entidad atraves del link https://www.orgsolidarias.gov.co/sites/default/files/archivos/Informe%20consolidado%202018%20.pdf</t>
  </si>
  <si>
    <t xml:space="preserve">Se evidencio que el día 5 de diciembre se realizó la jornada de encuentro ciudadano a través de dos canales: uno presencial en las instalaciones de la entidad y otro virtual, donde se convocaron a 49 ciudadanos que fueron atendidos durante el año, y 19 manifestaron disposición por participar en el espacio. Ese día asistieron de manera presencial (2)  dos personas y de manera virtual (1)
  </t>
  </si>
  <si>
    <t>El Grupo de Comunicaciones reportó que se socializó externamente el informe de atención al ciudadano y  de satisfacción a corte de 31 de dicembre 
Se publicó en el siguiente link de la página institucional: 
http://www.orgsolidarias.gov.co/tr%C3%A1mites-y-servicios/atenci%C3%B3n/atenci%C3%B3n-al-ciudadano/resultados-de-mediciones-satisfacci%C3%B3n-ciudadana</t>
  </si>
  <si>
    <t>Se evidencia que el funcionario encargado de la oficina de atención al ciudadano realiza el reporte mensual de atención al ciudadano y de satisfacción, el cual es insumo del informe consolidado semestral de atención al ciudadano publicado en la página de la entidad mediante el link: https://www.orgsolidarias.gov.co/sites/default/files/archivos/Informe%20consolidado%202018%20.pdf</t>
  </si>
  <si>
    <t>Se evidenció la publicación de la medición de la satisfacción ciudadana en la página web de la Unidad a través del link: https://www.orgsolidarias.gov.co/sites/default/files/archivos/Informe%20consolidado%202018%20.pdf</t>
  </si>
  <si>
    <t>Se evidencio el cumplimiento de la publicación de 143 contratos de la vigencia 2018 en el aplicativo de SECOP I de igual forma se evidencias la publicación de todos los convenios de asociación del decreto 092 de en el aplicativo de SECOP II  de igual forma se evidencia un cumplimiento parcial de la publicación de la contratación, teniendo en cuenta que la misma debía ser solo por el aplicativo del SECOP II.</t>
  </si>
  <si>
    <t>Se evidenció publicado el informe de reporte de información política de gobierno digital y seguridad digital a través de la página web de la entidad en el link: http://www.orgsolidarias.gov.co/sites/default/files/archivos/Informe%20GEL_2018.pdf y en la página institucional INTRANET  en el link:https://institucional.orgsolidarias.gov.co/intranet/en/tic/Avance-de-la-Estrategia-GEL-2018</t>
  </si>
  <si>
    <t>Se evidenciaron reporte de medición de satisfacción ciudadana correspondiente al segundo semestre y consolidado de 2018 publicado en el link: https://www.orgsolidarias.gov.co/tr%c3%a1mites-y-servicios/atenci%c3%b3n/atenci%c3%b3n-al-ciudadano/resultados-de-mediciones-satisfacci%c3%b3n-ciudadana</t>
  </si>
  <si>
    <t>Se evidenciaron publicacion de reporte de medición de satisfacción ciudadana correspondiente al segundo semestre y consolidado de 2018  en el link: https://www.orgsolidarias.gov.co/tr%c3%a1mites-y-servicios/atenci%c3%b3n/atenci%c3%b3n-al-ciudadano/resultados-de-mediciones-satisfacci%c3%b3n-ciudadana</t>
  </si>
  <si>
    <t xml:space="preserve">Se evidencio que el grupo de comunicaciones y prensa realizo la campaña promoviendo los derechos y deberes, denominada #PorElRespeto la cual se desarrolló durante los dias del 6 al 27 de noviembre de 2018, en las redes sociales de la Entidad (Facebook y Twitter) y en la Intranet.https://institucional.orgsolidarias.gov.co/intranet/en/articles?page=9, con la participacion delos funcionarios de la entidad 
</t>
  </si>
  <si>
    <t>Se evidenció la publicación en la intranet del “nuevo proceso misional de servicio al ciudadano” en el link: https://institucional.orgsolidarias.gov.co/intranet/ y aplicativo de ISOLUCION de fecha 05 de Diciembre de 2018 con el procedimiento de Gestión de Peticiones en el link: http://isolucion.orgsolidarias.gov.co/IsolucionCalidad/Administracion/frmFrameSet.aspx?Ruta=Li4vRnJhbWVTZXRBcnRpY3Vsby5hc3A/UGFnaW5hPUJhbmNvQ29ub2NpbWllbnRvQ2FsaWRhZC9mL2ZhZTQwN2QzZmI4NzRlOWFiMTMxNjhhNzA1NTJhYjkzL2ZhZTQwN2QzZmI4NzRlOWFiMTMxNjhhNzA1NTJhYjkzLmFzcCZJREFSVElDVUxPPTEwMjk=</t>
  </si>
  <si>
    <t>Se evidenciaron reporte de medición de satisfacción ciudadana correspondiente al periodo anual  de 2018 publicado en el link https://www.orgsolidarias.gov.co/sites/default/files/archivos/Informe%20consolidado%202018%20.pdf</t>
  </si>
  <si>
    <t>Se evidencio reporte de medición de satisfacción ciudadana correspondiente al periodo anual de 2018 publicado en el link https://www.orgsolidarias.gov.co/tr%c3%a1mites-y-servicios/atenci%c3%b3n/atenci%c3%b3n-al-ciudadano/resultados-de-mediciones-satisfacci%c3%b3n-ciudadana</t>
  </si>
  <si>
    <t xml:space="preserve">En marco desarrollo de las auditorías  desarroladas en el ultimo cuatrimestre se realizo el correspondiente  seguimiento al mapa de reisgo s del los siguientes procesos  Gestion Humana, Gestion administrativa, Gestion Juridica y Creacion y Fortalecuminiento. </t>
  </si>
  <si>
    <r>
      <t>Se evidenció la implementación del total de las actividades establecidas para desarrollar durante los tercer cuatrimestre de 2018. La actividad sobre la cual no se evidenció implementación al 100% fue la denominada "</t>
    </r>
    <r>
      <rPr>
        <i/>
        <sz val="11"/>
        <color theme="1"/>
        <rFont val="Calibri"/>
        <family val="2"/>
        <scheme val="minor"/>
      </rPr>
      <t>Realizar segundo monitoreo a Mapas de riesgo de corrupción del proceso</t>
    </r>
    <r>
      <rPr>
        <sz val="11"/>
        <color theme="1"/>
        <rFont val="Calibri"/>
        <family val="2"/>
        <scheme val="minor"/>
      </rPr>
      <t xml:space="preserve">" debido a la falta de reporte de seguimiento por parte de algunos de los procesos de la Unidad. Por otra parte dos de las actividades estánprogramadas para el mes de diciembre para el consolidado de la actual vigencia
</t>
    </r>
  </si>
  <si>
    <t>Se evidenció la participación de funcionarios de la Unidad en la capacitación vía facebook (via Streaming) dictada por parte de la Comisión nacional de servicio civil los días 2, 7 y 9 de febrero, sobre la evaluación del desempeño. Se evalúa con el 100% debido a que si bien no todos los evaluadores asistieron a la capacitación virtual del DAFP, la invitación realizada por parte de Gestión Humana si fue dirigida al total de los evaluadores</t>
  </si>
  <si>
    <t>SSe evidenció que la actividad de integrar los valores del código de integridad con los protocolos de atención al ciudadano, se hizo con el desarrollo de las siguientes para el último cuatrimestre de la vigencia 2018, socialización a través de la Intranet, actividad de Amor y Amistad, Halloween y actividad de inducción y reinducción entre otras.</t>
  </si>
  <si>
    <t xml:space="preserve">Se verificaron las actividades establecidas en el plan de atención al ciudadano, de las cuales de evidenció:
- Publicación del nuevo proceso misional atención al ciudadano, el cual fue socializado en la intranet en el link: https://institucional.orgsolidarias.gov.co/intranet/ y aplicativo de ISOLUCION, de fecha 05 de diciembre de 2018.
- Se evidencio capacitación y cumplimiento de entrega e implementación de la herramienta y manual de usuario del Centro de Relevo de la Unidad.
- Se evidencio que en el desarrollo de la jornada de inducción y reinducción el grupo de gestión humana mediante representación teatral, donde mostro algunos casos con comportamientos en la atención al público, y se reflexionó sobre la importancia de no incurrir en ellas. 
- Se evidenció que la actividad de integrar los valores del código de integridad con los protocolos de atención al ciudadano, se hizo con el desarrollo de las siguientes para el último cuatrimestre de la vigencia 2018, socialización a través de la Intranet, actividad de Amor y Amistad, Halloween y actividad de inducción y reinducción entre otras.
-Se evidencio durante los diez primeros días del mes siguiente al reporte del informe mensual de atención al ciudadano. 
- Se evidenció el informe anual consolidado correspondiente al periodo comprendido entre el 1 de 31 de diciembre de 2018 link http://www.orgsolidarias.gov.co/tr%C3%A1mites-y-servicios/atenci%C3%B3n/atenci%C3%B3n-al-ciudadano/resultados-de-mediciones-satisfacci%C3%B3n-ciudadana
-Se evidencio que el día 5 de diciembre se realizó la jornada de encuentro ciudadano a través de dos canales: uno presencial en las instalaciones de la entidad y otro virtual, donde se convocaron a 49 ciudadanos que fueron atendidos durante el año, y 19 manifestaron disposición por participar en el espacio. Ese día asistieron de manera presencial (2) dos personas y de manera virtual (1)
- Se evidenció la publicación de la medición de la satisfacción ciudadana en la página web de la Unidad a través del link: https://www.orgsolidarias.gov.co/sites/default/files/archivos/Informe%20consolidado%202018%20.pdf
</t>
  </si>
  <si>
    <t xml:space="preserve">Se evidenció la medición de la oportunidad en la respuesta a PQRDS en los informes mensuales de atención al ciudadano
 así:
Mes Septiembre: 9,2 días
Mes Octubre: 10,6días
Mes Noviembre: 8,7 días
Mes Diciembre: 14,5 días
</t>
  </si>
  <si>
    <t>Se reportó seguimiento al mapa de riesgos de corrupción por parte de los procesos Gestión del Conocimiento, Gestión Humana, Gestión Informatica y Gestión del Control y Evaluación. Por su parte los procesos creación y fortalecimiento, gestión administrativa, gestión documental, gestión contractual, gestión jurídica y gestión financiera no reportaron avance con corte a 31 de agosto, de conformidad con el reporte realizado por parte de la Coordinación de Planeación e investigación</t>
  </si>
  <si>
    <t>Con base en la informacion reportada al Grupo de Planeacion y Estadistica,  se evidencio reporte de seguimiento al mapa de reisgos de corrupcion por parte de los procesos Gestión del Control y Evaluación y Gestion del Conocimiento. Por lo anterior los procesos de Gestion informatica, procesos creación y fortalecimiento, gestión administrativa, gestión documental, gestión contractual, gestión jurídica y gestión financiera no reportaron avance con corte a 31 de agosto, de conformidad con el reporte realizado por parte de la Coordinación de Planeación e investigación</t>
  </si>
  <si>
    <t>DESCRIPCION AVANCE 3ER CUATRIMESTRE</t>
  </si>
  <si>
    <t>DESCRIPCION AVANCE 2DO CUATRIMESTRE</t>
  </si>
  <si>
    <t>Se evidenció el informe de atención al ciudadano, debidamente publicado en la página web de la Unidad en el link http://www.orgsolidarias.gov.co/sites/default/files/archivos/Informe%20Primer%20Semestre%202018.pdf
"Se evidencio la implementación y divulgación de las siguientes piezas divulgativas: 
 1. folleto del Plan Nacional de Fomento a la Economía Solidaria y Cooperativa Rural (Planfes).
2. Se continuó actualizando el espacio Sector Solidario y Paz (Planfes) de la página web institucional.
3. Se editó el video Experienica víctimas Cooiyusan y se publicó en las diferentes redes sociales de la Entidad.
4. Campaña en redes sociales de gestión y logros en paz #MasEconomíaSolidaria 
5. Artículos para la página web con cifras de gestión en posconflicto.
6. Se elaboraron piezas gráficas para la cartelera digital de la Entidad con cifras de paz."
Se evidenció claridad en cuanto a las obligaciones de la Unidad con respecto a la implementación de los acuerdos de Paz
"Se evidencio la divulgación y publicación del INFORME DE RENDICIÓN DE CUENTAS CONSTRUCCIÓN DE PAZ, a través de la redes sociales, pagina WEB, revista No 30 de rendición de cuentas y el audiencia pública de rendición de cuentas de la entidad el 02 de agosto de 2018, en el link: https://www.orgsolidarias.gov.co/sites/default/files/archivos/Revista%20Organizaciones%20Solidarias%202018%20edici%C3%B3n%2030.pdf"
Se evidencio que en el día 12 de diciembre se llevó a cabo el foro institucional " ¿Qué quiere conocer de la gestión de la Entidad? 2018" en el link: https://docs.google.com/forms/d/1W5HZ8VM9-rLjJGiQ65OMS7I4QvQu77oGBjYypApIiW8/edit
Se evidencio que el grupo de comunicaciones y prensa realizó la campaña promoviendo los derechos y deberes, denominada #PorElRespeto la cual se desarrolló durante los días del 6 al 27 de noviembre de 2018, en las redes sociales de la Entidad (Facebook y Twitter) y en la Intranet.https://institucional.orgsolidarias.gov.co/intranet/en/articles?page=9, con la participación delos funcionarios de la entidad"
La jornada de rendición de cuentas se adelantó en cumplimiento de la guía de rendición de cuentas, se garantizó la participación de la ciudadanía a través de la publicación del informe en la página web poniéndolo en conocimiento para las observaciones de la ciudadanía
Se evidencio que la entrega de material educativo como la Revista edición No 30 sobre rendición de cuentas y folletos institucionales, se hace en las diferentes ferias y eventos de participación de la Entidad, el control de inventario de este material se realiza mediante registro físico y firmas de planillas del profesional encargado.
Se evidenció publicación de experiencias exitosas, a través de la página WEB, YouTube, y programa de Televisión. 
Se evidenció el seguimiento realizado a la participación ciudadana a través del informe de participación ciudadana. Con el desarrollo de las siguientes actividades en pro de incentivar la participación ciudadana en las actividades:
1. Foro Aportes del sector solidario al Plan Nacional de Desarrollo 
2. Audiencia publica 
3. Audacia Pública de Rendición de cuentas de la Entidad donde participaron de 254 ciudadanos el día El 02 de agosto.</t>
  </si>
  <si>
    <t>Se manifestó por parte del coordinador de Gestión tecnologica que el grupo de tecnologias de la informacion desarrolló Capacitación el dia 27 de noviembre de 2018, en manejo de software de herramienta del centro de relevo, a los funcionarios Magda Estrada, Rolfi Serrano y Cindy Espinel, sin embargo, no se evidenciaron registros de la actividad</t>
  </si>
  <si>
    <t>Se verificaron las actividades establecidas en el componente de transparencia y acceso a la información pública, de las cuales se evidenció:
"La Oficina de Control interno realizó auditoria de evaluación independiente al proceso de Comunicación y Prensa, en la cual se verificó el cumplimiento de la ley 1712 de 2014 y la resolución 3564 de 2015 de MinTIC. La próxima auditoría al proceso se realizará en la vigencia 2019. 
Se da cumplimiento al 66% de avance en la actividad. Para el último cuatrimestre se realizará verificación de la publicación de los procesos contractuales en el marco de la auditoría al proceso Gestión Contractual"
Se evidenció la publicación en el portal www.datos.gov.co de las entidades acreditadas a través del link https://www.datos.gov.co/Trabajo/Organizaciones-Entidades-Aplicaci-n-SIIA-Acreditad/2tsa-2de2
Se evidencio el cumplimiento de la publicación de 143 contratos de la vigencia 2018 en el aplicativo de SECOP I de igual forma se evidencias la publicación de todos los convenios de asociación del decreto 092 de en el aplicativo de SECOP II  de igual forma se evidencia un cumplimiento parcial de la publicación de la contratación, teniendo en cuenta que la misma debía ser solo por el aplicativo del SECOP II.
Se evidenció publicado el informe de reporte de información política de gobierno digital y seguridad digital a través de la página web de la entidad en el link: http://www.orgsolidarias.gov.co/sites/default/files/archivos/Informe%20GEL_2018.pdf y en la página institucional INTRANET  en el link:https://institucional.orgsolidarias.gov.co/intranet/en/tic/Avance-de-la-Estrategia-GEL-2018
"Se evidenció la medición de la oportunidad en la respuesta a PQRDS en los informes mensuales de atención al ciudadano
 así:
Mes Septiembre: 9,2 días
Mes Octubre: 10,6días
Mes Noviembre: 8,7 días
Mes Diciembre: 14,5 días"
Se evidenciaron reporte de medición de satisfacción ciudadana correspondiente al segundo semestre y consolidado de 2018 publicado en el link: https://www.orgsolidarias.gov.co/tr%c3%a1mites-y-servicios/atenci%c3%b3n/atenci%c3%b3n-al-ciudadano/resultados-de-mediciones-satisfacci%c3%b3n-ciudadana
Se evidenciaron publicacion de reporte de medición de satisfacción ciudadana correspondiente al segundo semestre y consolidado de 2018  en el link: https://www.orgsolidarias.gov.co/tr%c3%a1mites-y-servicios/atenci%c3%b3n/atenci%c3%b3n-al-ciudadano/resultados-de-mediciones-satisfacci%c3%b3n-ciudadana
Se evidenció la publicación en la intranet del “nuevo proceso misional de servicio al ciudadano” en el link: https://institucional.orgsolidarias.gov.co/intranet/ y aplicativo de ISOLUCION de fecha 05 de Diciembre de 2018 con el procedimiento de Gestión de Peticiones en el link: http://isolucion.orgsolidarias.gov.co/IsolucionCalidad/Administracion/frmFrameSet.aspx?Ruta=Li4vRnJhbWVTZXRBcnRpY3Vsby5hc3A/UGFnaW5hPUJhbmNvQ29ub2NpbWllbnRvQ2FsaWRhZC9mL2ZhZTQwN2QzZmI4NzRlOWFiMTMxNjhhNzA1NTJhYjkzL2ZhZTQwN2QzZmI4NzRlOWFiMTMxNjhhNzA1NTJhYjkzLmFzcCZJREFSVElDVUxPPTEwMjk=
Se evidenció la publicación de 15 transferencias documentales a través del link http://www.orgsolidarias.gov.co/tranferencias-documentales
SE evidenció cumplimiento de la publicación de la información documental respecto de lo establecido en la ley 1712 de 2014
Se evidenció la publicación de un registro de activos de información en el link http://www.orgsolidarias.gov.co/Registro-de-Activos-de-informaci%C3%B3n
Se evidenció la publicación de información de espacios físicos a través del link http://www.orgsolidarias.gov.co/node/50
Se evidenciaron reporte de medición de satisfacción ciudadana correspondiente al periodo anual de 2018 publicado en el link https://www.orgsolidarias.gov.co/sites/default/files/archivos/Informe%20consolidado%202018%20.pdf
Se evidencio reporte de medición de satisfacción ciudadana correspondiente al periodo anual de 2018 publicado en el link https://www.orgsolidarias.gov.co/tr%c3%a1mites-y-servicios/atenci%c3%b3n/atenci%c3%b3n-al-ciudadano/resultados-de-mediciones-satisfacci%c3%b3n-ciudadana</t>
  </si>
  <si>
    <t>La Unidad no definió iniciativas adicionales a las contempladas en los componentes del Plan Anticorupción para la vigencia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</si>
</sst>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color theme="0"/>
      <name val="Calibri"/>
      <family val="2"/>
      <scheme val="minor"/>
    </font>
    <font>
      <i/>
      <sz val="11"/>
      <color theme="0"/>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12" fillId="0" borderId="0"/>
    <xf numFmtId="0" fontId="13" fillId="0" borderId="0"/>
    <xf numFmtId="0" fontId="12" fillId="0" borderId="0"/>
  </cellStyleXfs>
  <cellXfs count="454">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0" fontId="7" fillId="0" borderId="44" xfId="0" applyFont="1" applyFill="1" applyBorder="1" applyAlignment="1">
      <alignment horizontal="center" vertical="center" wrapText="1"/>
    </xf>
    <xf numFmtId="0" fontId="7" fillId="0" borderId="42" xfId="0" applyFont="1" applyFill="1" applyBorder="1" applyAlignment="1">
      <alignment horizontal="justify" vertical="center" wrapText="1"/>
    </xf>
    <xf numFmtId="0" fontId="40" fillId="0" borderId="42" xfId="0" applyFont="1" applyFill="1" applyBorder="1" applyAlignment="1">
      <alignment horizontal="justify" vertical="center" wrapText="1"/>
    </xf>
    <xf numFmtId="14" fontId="7" fillId="0" borderId="42" xfId="0" applyNumberFormat="1"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0"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40" fillId="0" borderId="46" xfId="0" applyFont="1" applyFill="1" applyBorder="1" applyAlignment="1">
      <alignment horizontal="justify" vertical="center" wrapText="1"/>
    </xf>
    <xf numFmtId="14" fontId="40" fillId="0" borderId="46" xfId="0" applyNumberFormat="1"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38" xfId="0" applyFont="1" applyFill="1" applyBorder="1" applyAlignment="1">
      <alignment horizontal="justify" vertical="center" wrapText="1"/>
    </xf>
    <xf numFmtId="0" fontId="40" fillId="0" borderId="38" xfId="0" applyFont="1" applyFill="1" applyBorder="1" applyAlignment="1">
      <alignment horizontal="justify" vertical="center" wrapText="1"/>
    </xf>
    <xf numFmtId="14" fontId="40" fillId="0" borderId="38" xfId="0" applyNumberFormat="1"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14" fontId="40" fillId="0" borderId="63" xfId="0" applyNumberFormat="1"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9" xfId="0" applyFont="1" applyFill="1" applyBorder="1" applyAlignment="1">
      <alignment horizontal="justify" vertical="center" wrapText="1"/>
    </xf>
    <xf numFmtId="0" fontId="40" fillId="0" borderId="18" xfId="0" applyFont="1" applyFill="1" applyBorder="1" applyAlignment="1">
      <alignment horizontal="justify" vertical="center" wrapText="1"/>
    </xf>
    <xf numFmtId="14" fontId="40" fillId="0" borderId="18" xfId="0" applyNumberFormat="1"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3" xfId="0" applyFont="1" applyFill="1" applyBorder="1" applyAlignment="1">
      <alignment horizontal="justify" vertical="center" wrapText="1"/>
    </xf>
    <xf numFmtId="0" fontId="40" fillId="0" borderId="12" xfId="0" applyFont="1" applyFill="1" applyBorder="1" applyAlignment="1">
      <alignment horizontal="justify" vertical="center" wrapText="1"/>
    </xf>
    <xf numFmtId="0" fontId="40" fillId="0" borderId="12" xfId="0" applyFont="1" applyFill="1" applyBorder="1" applyAlignment="1">
      <alignment horizontal="center" vertical="center" wrapText="1"/>
    </xf>
    <xf numFmtId="0" fontId="40" fillId="0" borderId="44" xfId="0" applyFont="1" applyFill="1" applyBorder="1" applyAlignment="1">
      <alignment horizontal="center" vertical="center" wrapText="1"/>
    </xf>
    <xf numFmtId="14" fontId="40" fillId="0" borderId="42" xfId="0" applyNumberFormat="1" applyFont="1" applyFill="1" applyBorder="1" applyAlignment="1">
      <alignment horizontal="center" vertical="center" wrapText="1"/>
    </xf>
    <xf numFmtId="0" fontId="40" fillId="0" borderId="42" xfId="0" applyFont="1" applyFill="1" applyBorder="1" applyAlignment="1">
      <alignment vertical="center" wrapText="1"/>
    </xf>
    <xf numFmtId="0" fontId="2" fillId="0" borderId="42" xfId="0" applyFont="1" applyFill="1" applyBorder="1" applyAlignment="1">
      <alignment horizontal="center" vertical="center" wrapText="1"/>
    </xf>
    <xf numFmtId="0" fontId="40" fillId="0" borderId="70" xfId="0" applyFont="1" applyFill="1" applyBorder="1" applyAlignment="1">
      <alignment vertical="center" wrapText="1"/>
    </xf>
    <xf numFmtId="0" fontId="2" fillId="0" borderId="70" xfId="0" applyFont="1" applyFill="1" applyBorder="1" applyAlignment="1">
      <alignment horizontal="center" vertical="center" wrapText="1"/>
    </xf>
    <xf numFmtId="0" fontId="40" fillId="0" borderId="59" xfId="0" applyFont="1" applyFill="1" applyBorder="1" applyAlignment="1">
      <alignment horizontal="center" vertical="center" wrapText="1"/>
    </xf>
    <xf numFmtId="0" fontId="40" fillId="0" borderId="1" xfId="0" applyFont="1" applyFill="1" applyBorder="1" applyAlignment="1">
      <alignment vertical="center" wrapText="1"/>
    </xf>
    <xf numFmtId="0" fontId="2" fillId="0" borderId="1" xfId="0" applyFont="1" applyFill="1" applyBorder="1" applyAlignment="1">
      <alignment horizontal="center" vertical="center" wrapText="1"/>
    </xf>
    <xf numFmtId="14" fontId="40" fillId="0" borderId="1" xfId="0" applyNumberFormat="1" applyFont="1" applyFill="1" applyBorder="1" applyAlignment="1">
      <alignment horizontal="center" vertical="center" wrapText="1"/>
    </xf>
    <xf numFmtId="14" fontId="7" fillId="0" borderId="72" xfId="0" applyNumberFormat="1" applyFont="1" applyFill="1" applyBorder="1" applyAlignment="1">
      <alignment horizontal="center" vertical="center" wrapText="1"/>
    </xf>
    <xf numFmtId="0" fontId="7" fillId="0" borderId="63" xfId="0" applyFont="1" applyFill="1" applyBorder="1" applyAlignment="1">
      <alignment horizontal="justify" vertical="center" wrapText="1"/>
    </xf>
    <xf numFmtId="0" fontId="2" fillId="0" borderId="63" xfId="0" applyFont="1" applyFill="1" applyBorder="1" applyAlignment="1">
      <alignment horizontal="center" vertical="center" wrapText="1"/>
    </xf>
    <xf numFmtId="0" fontId="40" fillId="0" borderId="19" xfId="0" applyFont="1" applyFill="1" applyBorder="1" applyAlignment="1">
      <alignment horizontal="justify" vertical="center" wrapText="1"/>
    </xf>
    <xf numFmtId="0" fontId="40" fillId="0" borderId="65"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justify" vertical="center" wrapText="1"/>
    </xf>
    <xf numFmtId="0" fontId="40" fillId="0" borderId="76" xfId="0" applyFont="1" applyFill="1" applyBorder="1" applyAlignment="1">
      <alignment horizontal="justify" vertical="center" wrapText="1"/>
    </xf>
    <xf numFmtId="0" fontId="40" fillId="0" borderId="77" xfId="0" applyFont="1" applyFill="1" applyBorder="1" applyAlignment="1">
      <alignment horizontal="center" vertical="center" wrapText="1"/>
    </xf>
    <xf numFmtId="0" fontId="40" fillId="0" borderId="77" xfId="0" applyFont="1" applyFill="1" applyBorder="1" applyAlignment="1">
      <alignment vertical="center" wrapText="1"/>
    </xf>
    <xf numFmtId="0" fontId="2" fillId="0" borderId="77" xfId="0" applyFont="1" applyFill="1" applyBorder="1" applyAlignment="1">
      <alignment horizontal="center" vertical="center" wrapText="1"/>
    </xf>
    <xf numFmtId="0" fontId="40" fillId="0" borderId="74" xfId="0" applyFont="1" applyFill="1" applyBorder="1" applyAlignment="1">
      <alignment horizontal="center" vertical="center" wrapText="1"/>
    </xf>
    <xf numFmtId="0" fontId="40" fillId="0" borderId="75" xfId="0" applyFont="1" applyFill="1" applyBorder="1" applyAlignment="1">
      <alignment horizontal="justify" vertical="center" wrapText="1"/>
    </xf>
    <xf numFmtId="14" fontId="40" fillId="0" borderId="38" xfId="0" applyNumberFormat="1" applyFont="1" applyFill="1" applyBorder="1" applyAlignment="1">
      <alignment horizontal="center" vertical="center"/>
    </xf>
    <xf numFmtId="0" fontId="2" fillId="0" borderId="76" xfId="0" applyFont="1" applyFill="1" applyBorder="1" applyAlignment="1">
      <alignment horizontal="center" vertical="center" wrapText="1"/>
    </xf>
    <xf numFmtId="0" fontId="41" fillId="7" borderId="81" xfId="0" applyFont="1" applyFill="1" applyBorder="1" applyAlignment="1">
      <alignment horizontal="center" vertical="center"/>
    </xf>
    <xf numFmtId="0" fontId="41" fillId="7" borderId="0" xfId="0" applyFont="1" applyFill="1" applyBorder="1" applyAlignment="1">
      <alignment horizontal="center" vertical="center"/>
    </xf>
    <xf numFmtId="0" fontId="41" fillId="7" borderId="72" xfId="0" applyFont="1" applyFill="1" applyBorder="1" applyAlignment="1">
      <alignment horizontal="center" vertical="center"/>
    </xf>
    <xf numFmtId="0" fontId="41" fillId="7" borderId="72" xfId="0" applyFont="1" applyFill="1" applyBorder="1" applyAlignment="1">
      <alignment horizontal="center" vertical="center" wrapText="1"/>
    </xf>
    <xf numFmtId="0" fontId="41" fillId="7" borderId="82" xfId="0" applyFont="1" applyFill="1" applyBorder="1" applyAlignment="1">
      <alignment horizontal="center" vertical="center" wrapText="1"/>
    </xf>
    <xf numFmtId="0" fontId="41" fillId="7" borderId="8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86"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87" xfId="3" applyNumberFormat="1" applyFont="1" applyFill="1" applyBorder="1" applyAlignment="1" applyProtection="1">
      <alignment horizontal="left" vertical="center" wrapText="1"/>
      <protection locked="0"/>
    </xf>
    <xf numFmtId="0" fontId="0" fillId="5" borderId="70" xfId="0" applyFill="1" applyBorder="1"/>
    <xf numFmtId="9" fontId="0" fillId="2" borderId="70" xfId="1" applyFont="1" applyFill="1" applyBorder="1" applyAlignment="1">
      <alignment horizontal="center" vertical="center"/>
    </xf>
    <xf numFmtId="9" fontId="0" fillId="8" borderId="70"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10" fontId="0" fillId="0" borderId="0" xfId="0" applyNumberFormat="1"/>
    <xf numFmtId="9" fontId="2" fillId="0" borderId="1" xfId="0" applyNumberFormat="1" applyFont="1" applyBorder="1"/>
    <xf numFmtId="0" fontId="43" fillId="2" borderId="0" xfId="0" applyFont="1" applyFill="1"/>
    <xf numFmtId="9" fontId="43" fillId="2" borderId="0" xfId="1" applyFont="1" applyFill="1"/>
    <xf numFmtId="0" fontId="44" fillId="2" borderId="0" xfId="0" applyFont="1" applyFill="1"/>
    <xf numFmtId="9" fontId="44" fillId="2" borderId="0" xfId="0" applyNumberFormat="1" applyFont="1" applyFill="1"/>
    <xf numFmtId="9" fontId="44" fillId="2" borderId="0" xfId="1" applyFont="1" applyFill="1"/>
    <xf numFmtId="0" fontId="6" fillId="0" borderId="80" xfId="0" applyFont="1" applyFill="1" applyBorder="1" applyAlignment="1">
      <alignment horizontal="center" vertical="center" wrapText="1"/>
    </xf>
    <xf numFmtId="9" fontId="0" fillId="8" borderId="1" xfId="0" applyNumberFormat="1" applyFill="1" applyBorder="1" applyAlignment="1">
      <alignment horizontal="center" vertical="center"/>
    </xf>
    <xf numFmtId="9" fontId="0" fillId="2" borderId="1" xfId="1" applyNumberFormat="1" applyFont="1" applyFill="1" applyBorder="1" applyAlignment="1">
      <alignment horizontal="center" vertical="center"/>
    </xf>
    <xf numFmtId="9" fontId="0" fillId="2" borderId="1" xfId="0" applyNumberFormat="1" applyFill="1" applyBorder="1" applyAlignment="1">
      <alignment horizontal="center" vertical="center"/>
    </xf>
    <xf numFmtId="9" fontId="0" fillId="9" borderId="20" xfId="1" applyFont="1" applyFill="1" applyBorder="1" applyAlignment="1">
      <alignment horizontal="center" vertical="center"/>
    </xf>
    <xf numFmtId="9" fontId="0" fillId="9" borderId="18" xfId="1" applyFont="1" applyFill="1" applyBorder="1" applyAlignment="1">
      <alignment horizontal="center" vertical="center"/>
    </xf>
    <xf numFmtId="9" fontId="7" fillId="9" borderId="21" xfId="1" applyFont="1" applyFill="1" applyBorder="1" applyAlignment="1">
      <alignment horizontal="justify"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0" fillId="0" borderId="1" xfId="1" applyFont="1" applyFill="1" applyBorder="1" applyAlignment="1">
      <alignment horizontal="center" vertical="center"/>
    </xf>
    <xf numFmtId="0" fontId="7" fillId="0" borderId="1" xfId="0" applyFont="1" applyFill="1" applyBorder="1" applyAlignment="1">
      <alignment horizontal="center" vertical="center" wrapText="1"/>
    </xf>
    <xf numFmtId="9" fontId="0" fillId="0" borderId="20" xfId="1" applyFont="1" applyFill="1" applyBorder="1" applyAlignment="1">
      <alignment horizontal="center" vertical="center"/>
    </xf>
    <xf numFmtId="9" fontId="0" fillId="0" borderId="18" xfId="1" applyFont="1" applyFill="1" applyBorder="1" applyAlignment="1">
      <alignment horizontal="center" vertical="center"/>
    </xf>
    <xf numFmtId="9" fontId="7" fillId="0" borderId="21" xfId="1" applyFont="1" applyFill="1" applyBorder="1" applyAlignment="1">
      <alignment horizontal="justify" vertical="center" wrapText="1"/>
    </xf>
    <xf numFmtId="0" fontId="0" fillId="0" borderId="1" xfId="0" applyFill="1" applyBorder="1" applyAlignment="1">
      <alignment horizontal="center" vertical="center"/>
    </xf>
    <xf numFmtId="9" fontId="0" fillId="0" borderId="1" xfId="1"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9" borderId="1" xfId="1" applyFont="1" applyFill="1" applyBorder="1" applyAlignment="1">
      <alignment horizontal="center" vertical="center"/>
    </xf>
    <xf numFmtId="0" fontId="0" fillId="9" borderId="1" xfId="0" applyFill="1" applyBorder="1" applyAlignment="1">
      <alignment horizontal="center" vertical="center"/>
    </xf>
    <xf numFmtId="0" fontId="0" fillId="2" borderId="30" xfId="0" applyFill="1" applyBorder="1"/>
    <xf numFmtId="0" fontId="0" fillId="2" borderId="0" xfId="0" applyFill="1" applyBorder="1"/>
    <xf numFmtId="0" fontId="0" fillId="2" borderId="7" xfId="0" applyFill="1" applyBorder="1" applyAlignment="1">
      <alignment horizontal="justify"/>
    </xf>
    <xf numFmtId="15" fontId="0" fillId="2" borderId="0" xfId="0" applyNumberFormat="1" applyFill="1" applyBorder="1"/>
    <xf numFmtId="0" fontId="0" fillId="2" borderId="50" xfId="0" applyFill="1" applyBorder="1"/>
    <xf numFmtId="15" fontId="0" fillId="2" borderId="51" xfId="0" applyNumberFormat="1" applyFill="1" applyBorder="1"/>
    <xf numFmtId="0" fontId="0" fillId="2" borderId="51" xfId="0" applyFill="1" applyBorder="1"/>
    <xf numFmtId="0" fontId="0" fillId="2" borderId="52" xfId="0" applyFill="1" applyBorder="1" applyAlignment="1">
      <alignment horizontal="justify"/>
    </xf>
    <xf numFmtId="0" fontId="2" fillId="0" borderId="46" xfId="0" applyFont="1" applyBorder="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0" borderId="1" xfId="0" applyBorder="1" applyAlignment="1">
      <alignment horizontal="justify" vertical="center" wrapText="1"/>
    </xf>
    <xf numFmtId="0" fontId="0" fillId="0" borderId="0" xfId="0" applyAlignment="1">
      <alignment horizontal="center" vertical="center"/>
    </xf>
    <xf numFmtId="0" fontId="0" fillId="0" borderId="0" xfId="0" applyAlignment="1">
      <alignment horizontal="justify"/>
    </xf>
    <xf numFmtId="0" fontId="11" fillId="2" borderId="12" xfId="0" applyFont="1" applyFill="1" applyBorder="1" applyAlignment="1">
      <alignment horizontal="justify" vertical="center" wrapText="1"/>
    </xf>
    <xf numFmtId="0" fontId="43" fillId="2" borderId="0" xfId="0" applyFont="1" applyFill="1" applyAlignment="1">
      <alignment wrapText="1"/>
    </xf>
    <xf numFmtId="9" fontId="43" fillId="2" borderId="0" xfId="0" applyNumberFormat="1" applyFont="1" applyFill="1" applyAlignment="1">
      <alignment wrapText="1"/>
    </xf>
    <xf numFmtId="9" fontId="0" fillId="2" borderId="1" xfId="1" applyFont="1" applyFill="1" applyBorder="1" applyAlignment="1">
      <alignment horizontal="center" vertical="center" wrapText="1"/>
    </xf>
    <xf numFmtId="9" fontId="0" fillId="2" borderId="1" xfId="1" applyFont="1" applyFill="1" applyBorder="1" applyAlignment="1">
      <alignment horizontal="left" vertical="center" wrapText="1"/>
    </xf>
    <xf numFmtId="0" fontId="0" fillId="5" borderId="1" xfId="0" applyFill="1" applyBorder="1" applyAlignment="1">
      <alignment horizontal="center" vertical="center" wrapText="1"/>
    </xf>
    <xf numFmtId="0" fontId="40" fillId="0" borderId="70"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0" fillId="0" borderId="79" xfId="0" applyFont="1" applyFill="1" applyBorder="1" applyAlignment="1">
      <alignment horizontal="center" vertical="center" wrapText="1"/>
    </xf>
    <xf numFmtId="0" fontId="40" fillId="0" borderId="76"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0" fillId="0" borderId="42"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center" vertical="center"/>
    </xf>
    <xf numFmtId="0" fontId="39" fillId="2" borderId="0" xfId="0" applyFont="1" applyFill="1" applyAlignment="1">
      <alignment horizontal="center" vertical="center"/>
    </xf>
    <xf numFmtId="0" fontId="36" fillId="2" borderId="0" xfId="0" applyFont="1" applyFill="1" applyAlignment="1">
      <alignment horizontal="center" vertical="center"/>
    </xf>
    <xf numFmtId="0" fontId="0" fillId="5" borderId="1" xfId="0" applyFill="1" applyBorder="1" applyAlignment="1">
      <alignment vertical="center" wrapText="1"/>
    </xf>
    <xf numFmtId="9" fontId="45" fillId="2" borderId="1" xfId="1" applyFont="1" applyFill="1" applyBorder="1" applyAlignment="1">
      <alignment horizontal="justify" vertical="center" wrapText="1"/>
    </xf>
    <xf numFmtId="0" fontId="5" fillId="2" borderId="1" xfId="0" applyFont="1" applyFill="1" applyBorder="1" applyAlignment="1">
      <alignment horizontal="justify" vertical="center" wrapText="1"/>
    </xf>
    <xf numFmtId="9" fontId="0" fillId="0" borderId="1" xfId="1" applyFont="1" applyFill="1" applyBorder="1" applyAlignment="1">
      <alignment horizontal="justify" vertical="center" wrapText="1"/>
    </xf>
    <xf numFmtId="9" fontId="0" fillId="2" borderId="70" xfId="1" applyFont="1" applyFill="1" applyBorder="1" applyAlignment="1">
      <alignment horizontal="center" vertical="center" wrapText="1"/>
    </xf>
    <xf numFmtId="9" fontId="0" fillId="2" borderId="46" xfId="1" applyFont="1" applyFill="1" applyBorder="1" applyAlignment="1">
      <alignment horizontal="center" vertical="center" wrapText="1"/>
    </xf>
    <xf numFmtId="0" fontId="0" fillId="5" borderId="1" xfId="0" applyFill="1" applyBorder="1" applyAlignment="1">
      <alignment horizontal="center" vertical="center" wrapText="1"/>
    </xf>
    <xf numFmtId="9" fontId="0" fillId="10" borderId="1" xfId="1" applyFont="1" applyFill="1" applyBorder="1" applyAlignment="1">
      <alignment horizontal="center" vertical="center"/>
    </xf>
    <xf numFmtId="9" fontId="0" fillId="2" borderId="31" xfId="1" applyFont="1" applyFill="1" applyBorder="1" applyAlignment="1">
      <alignment horizontal="center" vertical="center" wrapText="1"/>
    </xf>
    <xf numFmtId="0" fontId="0" fillId="0" borderId="88" xfId="0" applyBorder="1" applyAlignment="1">
      <alignment vertical="center" wrapText="1"/>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xf>
    <xf numFmtId="0" fontId="0" fillId="5" borderId="70" xfId="0" applyFill="1" applyBorder="1" applyAlignment="1">
      <alignment horizontal="center" vertical="center"/>
    </xf>
    <xf numFmtId="0" fontId="0" fillId="5" borderId="46" xfId="0" applyFill="1" applyBorder="1" applyAlignment="1">
      <alignment horizontal="center" vertical="center"/>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0" fillId="5" borderId="31" xfId="0" applyFill="1" applyBorder="1" applyAlignment="1">
      <alignment horizontal="center"/>
    </xf>
    <xf numFmtId="0" fontId="0" fillId="5" borderId="33" xfId="0" applyFill="1" applyBorder="1" applyAlignment="1">
      <alignment horizontal="center"/>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0" fillId="5" borderId="70" xfId="0" applyFill="1" applyBorder="1" applyAlignment="1">
      <alignment horizontal="center"/>
    </xf>
    <xf numFmtId="0" fontId="0" fillId="5" borderId="9" xfId="0" applyFill="1" applyBorder="1" applyAlignment="1">
      <alignment horizontal="center"/>
    </xf>
    <xf numFmtId="0" fontId="0" fillId="5" borderId="70" xfId="0" applyFill="1" applyBorder="1" applyAlignment="1">
      <alignment horizontal="center" wrapText="1"/>
    </xf>
    <xf numFmtId="0" fontId="0" fillId="5" borderId="9" xfId="0" applyFill="1" applyBorder="1" applyAlignment="1">
      <alignment horizontal="center" wrapText="1"/>
    </xf>
    <xf numFmtId="0" fontId="20" fillId="6" borderId="40" xfId="3" applyFont="1" applyFill="1" applyBorder="1" applyAlignment="1" applyProtection="1">
      <alignment horizontal="center" vertical="center" wrapText="1"/>
    </xf>
    <xf numFmtId="0" fontId="30" fillId="0" borderId="0" xfId="3" applyFont="1" applyAlignment="1" applyProtection="1">
      <alignment horizontal="left" wrapText="1"/>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9" fontId="0" fillId="2" borderId="70" xfId="1" applyFont="1" applyFill="1" applyBorder="1" applyAlignment="1">
      <alignment horizontal="center" vertical="center" wrapText="1"/>
    </xf>
    <xf numFmtId="9" fontId="0" fillId="2" borderId="46" xfId="1" applyFont="1" applyFill="1" applyBorder="1" applyAlignment="1">
      <alignment horizontal="center" vertical="center" wrapText="1"/>
    </xf>
    <xf numFmtId="0" fontId="40" fillId="0" borderId="70"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3" fillId="0" borderId="0" xfId="0" applyFont="1" applyAlignment="1">
      <alignment horizont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6" fillId="0" borderId="7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0" fillId="0" borderId="18" xfId="0" applyFont="1" applyFill="1" applyBorder="1" applyAlignment="1">
      <alignment horizontal="justify" vertical="center" wrapText="1"/>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0" fontId="40" fillId="0" borderId="19"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42" xfId="0" applyFont="1" applyFill="1" applyBorder="1" applyAlignment="1">
      <alignment horizontal="justify" vertical="center" wrapText="1"/>
    </xf>
    <xf numFmtId="0" fontId="6" fillId="0" borderId="37"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40" fillId="0" borderId="1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0" fontId="6" fillId="0" borderId="7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38"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3" fillId="0" borderId="0"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7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2" borderId="30"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0" fontId="0" fillId="5" borderId="32" xfId="0" applyFill="1" applyBorder="1" applyAlignment="1">
      <alignment horizontal="center"/>
    </xf>
  </cellXfs>
  <cellStyles count="5">
    <cellStyle name="Normal" xfId="0" builtinId="0"/>
    <cellStyle name="Normal 2" xfId="2"/>
    <cellStyle name="Normal 3" xfId="3"/>
    <cellStyle name="Normal 3 2" xfId="4"/>
    <cellStyle name="Porcentaje" xfId="1" builtinId="5"/>
  </cellStyles>
  <dxfs count="61">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TOTAL!$B$4:$B$8</c:f>
            </c:multiLvlStrRef>
          </c:cat>
          <c:val>
            <c:numRef>
              <c:f>TOTAL!$C$4:$C$8</c:f>
            </c:numRef>
          </c:val>
        </c:ser>
        <c:dLbls>
          <c:showLegendKey val="0"/>
          <c:showVal val="1"/>
          <c:showCatName val="0"/>
          <c:showSerName val="0"/>
          <c:showPercent val="0"/>
          <c:showBubbleSize val="0"/>
        </c:dLbls>
        <c:gapWidth val="75"/>
        <c:axId val="188348384"/>
        <c:axId val="188346032"/>
      </c:barChart>
      <c:catAx>
        <c:axId val="188348384"/>
        <c:scaling>
          <c:orientation val="minMax"/>
        </c:scaling>
        <c:delete val="0"/>
        <c:axPos val="b"/>
        <c:numFmt formatCode="General" sourceLinked="0"/>
        <c:majorTickMark val="none"/>
        <c:minorTickMark val="none"/>
        <c:tickLblPos val="nextTo"/>
        <c:crossAx val="188346032"/>
        <c:crosses val="autoZero"/>
        <c:auto val="1"/>
        <c:lblAlgn val="ctr"/>
        <c:lblOffset val="100"/>
        <c:noMultiLvlLbl val="0"/>
      </c:catAx>
      <c:valAx>
        <c:axId val="188346032"/>
        <c:scaling>
          <c:orientation val="minMax"/>
        </c:scaling>
        <c:delete val="0"/>
        <c:axPos val="l"/>
        <c:numFmt formatCode="0%" sourceLinked="1"/>
        <c:majorTickMark val="none"/>
        <c:minorTickMark val="none"/>
        <c:tickLblPos val="nextTo"/>
        <c:crossAx val="1883483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c:v>
                </c:pt>
                <c:pt idx="1">
                  <c:v>0.25</c:v>
                </c:pt>
                <c:pt idx="2">
                  <c:v>0</c:v>
                </c:pt>
                <c:pt idx="3">
                  <c:v>0.46989583333333329</c:v>
                </c:pt>
                <c:pt idx="4">
                  <c:v>0.125</c:v>
                </c:pt>
              </c:numCache>
            </c:numRef>
          </c:val>
        </c:ser>
        <c:dLbls>
          <c:dLblPos val="outEnd"/>
          <c:showLegendKey val="0"/>
          <c:showVal val="1"/>
          <c:showCatName val="0"/>
          <c:showSerName val="0"/>
          <c:showPercent val="0"/>
          <c:showBubbleSize val="0"/>
        </c:dLbls>
        <c:gapWidth val="164"/>
        <c:overlap val="-22"/>
        <c:axId val="188346424"/>
        <c:axId val="188347992"/>
      </c:barChart>
      <c:catAx>
        <c:axId val="1883464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347992"/>
        <c:crosses val="autoZero"/>
        <c:auto val="1"/>
        <c:lblAlgn val="ctr"/>
        <c:lblOffset val="100"/>
        <c:noMultiLvlLbl val="0"/>
      </c:catAx>
      <c:valAx>
        <c:axId val="18834799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346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542925</xdr:colOff>
      <xdr:row>1</xdr:row>
      <xdr:rowOff>147637</xdr:rowOff>
    </xdr:from>
    <xdr:to>
      <xdr:col>11</xdr:col>
      <xdr:colOff>542925</xdr:colOff>
      <xdr:row>16</xdr:row>
      <xdr:rowOff>33337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695325</xdr:colOff>
      <xdr:row>19</xdr:row>
      <xdr:rowOff>176212</xdr:rowOff>
    </xdr:from>
    <xdr:to>
      <xdr:col>12</xdr:col>
      <xdr:colOff>676275</xdr:colOff>
      <xdr:row>34</xdr:row>
      <xdr:rowOff>61912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6"/>
  <sheetViews>
    <sheetView zoomScale="85" zoomScaleNormal="85" zoomScaleSheetLayoutView="100" workbookViewId="0">
      <selection activeCell="AC1" sqref="AC1:AC1048576"/>
    </sheetView>
  </sheetViews>
  <sheetFormatPr baseColWidth="10" defaultRowHeight="15" x14ac:dyDescent="0.25"/>
  <cols>
    <col min="1" max="1" width="24.7109375" style="39"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9" width="0" style="1" hidden="1" customWidth="1"/>
    <col min="20" max="25" width="11.42578125" style="1" hidden="1" customWidth="1"/>
    <col min="26" max="27" width="11.42578125" style="1"/>
    <col min="28" max="28" width="13.28515625" style="1" customWidth="1"/>
    <col min="29" max="29" width="39" style="260" hidden="1" customWidth="1"/>
    <col min="30" max="30" width="39" style="260" customWidth="1"/>
    <col min="31" max="16384" width="11.42578125" style="1"/>
  </cols>
  <sheetData>
    <row r="1" spans="1:30" ht="19.5" customHeight="1" x14ac:dyDescent="0.25">
      <c r="A1" s="337" t="s">
        <v>0</v>
      </c>
      <c r="B1" s="337"/>
      <c r="C1" s="337"/>
      <c r="D1" s="337"/>
      <c r="E1" s="337"/>
      <c r="F1" s="337"/>
      <c r="G1" s="337"/>
      <c r="H1" s="337"/>
      <c r="I1" s="337"/>
      <c r="J1" s="337"/>
      <c r="K1" s="337"/>
      <c r="L1" s="337"/>
      <c r="M1" s="337"/>
      <c r="N1" s="337"/>
      <c r="O1" s="337"/>
      <c r="P1" s="337"/>
      <c r="Q1" s="337"/>
    </row>
    <row r="2" spans="1:30" ht="15.75" x14ac:dyDescent="0.25">
      <c r="A2" s="338" t="s">
        <v>1</v>
      </c>
      <c r="B2" s="339"/>
      <c r="C2" s="339"/>
      <c r="D2" s="339"/>
      <c r="E2" s="339"/>
      <c r="F2" s="339"/>
      <c r="G2" s="339"/>
      <c r="H2" s="340" t="s">
        <v>2</v>
      </c>
      <c r="I2" s="340"/>
      <c r="J2" s="340"/>
      <c r="K2" s="340"/>
      <c r="L2" s="340"/>
      <c r="M2" s="340"/>
      <c r="N2" s="340"/>
      <c r="O2" s="340"/>
      <c r="P2" s="340"/>
      <c r="Q2" s="341"/>
      <c r="R2" s="350" t="s">
        <v>296</v>
      </c>
      <c r="S2" s="351"/>
      <c r="T2" s="350" t="s">
        <v>297</v>
      </c>
      <c r="U2" s="351"/>
      <c r="V2" s="350" t="s">
        <v>298</v>
      </c>
      <c r="W2" s="351"/>
      <c r="X2" s="350" t="s">
        <v>299</v>
      </c>
      <c r="Y2" s="351"/>
      <c r="Z2" s="346" t="s">
        <v>302</v>
      </c>
      <c r="AA2" s="346" t="s">
        <v>14</v>
      </c>
      <c r="AB2" s="335" t="s">
        <v>303</v>
      </c>
      <c r="AC2" s="335" t="s">
        <v>393</v>
      </c>
      <c r="AD2" s="335" t="s">
        <v>446</v>
      </c>
    </row>
    <row r="3" spans="1:30" ht="30.75" thickBot="1" x14ac:dyDescent="0.3">
      <c r="A3" s="2" t="s">
        <v>3</v>
      </c>
      <c r="B3" s="342" t="s">
        <v>4</v>
      </c>
      <c r="C3" s="343"/>
      <c r="D3" s="3" t="s">
        <v>5</v>
      </c>
      <c r="E3" s="4" t="s">
        <v>6</v>
      </c>
      <c r="F3" s="5" t="s">
        <v>7</v>
      </c>
      <c r="G3" s="6" t="s">
        <v>8</v>
      </c>
      <c r="H3" s="7" t="s">
        <v>9</v>
      </c>
      <c r="I3" s="8" t="s">
        <v>10</v>
      </c>
      <c r="J3" s="9" t="s">
        <v>11</v>
      </c>
      <c r="K3" s="10" t="s">
        <v>12</v>
      </c>
      <c r="L3" s="9" t="s">
        <v>13</v>
      </c>
      <c r="M3" s="10" t="s">
        <v>14</v>
      </c>
      <c r="N3" s="10" t="s">
        <v>15</v>
      </c>
      <c r="O3" s="10" t="s">
        <v>16</v>
      </c>
      <c r="P3" s="10" t="s">
        <v>17</v>
      </c>
      <c r="Q3" s="10" t="s">
        <v>18</v>
      </c>
      <c r="R3" s="236" t="s">
        <v>300</v>
      </c>
      <c r="S3" s="236" t="s">
        <v>301</v>
      </c>
      <c r="T3" s="236" t="s">
        <v>300</v>
      </c>
      <c r="U3" s="236" t="s">
        <v>301</v>
      </c>
      <c r="V3" s="236" t="s">
        <v>300</v>
      </c>
      <c r="W3" s="236" t="s">
        <v>301</v>
      </c>
      <c r="X3" s="236" t="s">
        <v>300</v>
      </c>
      <c r="Y3" s="236" t="s">
        <v>301</v>
      </c>
      <c r="Z3" s="347"/>
      <c r="AA3" s="347"/>
      <c r="AB3" s="336"/>
      <c r="AC3" s="336"/>
      <c r="AD3" s="336"/>
    </row>
    <row r="4" spans="1:30" ht="60"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230"/>
      <c r="R4" s="233"/>
      <c r="S4" s="234">
        <v>0</v>
      </c>
      <c r="T4" s="233">
        <v>0</v>
      </c>
      <c r="U4" s="234">
        <v>1</v>
      </c>
      <c r="V4" s="233"/>
      <c r="W4" s="234">
        <v>0</v>
      </c>
      <c r="X4" s="233"/>
      <c r="Y4" s="234">
        <v>0</v>
      </c>
      <c r="Z4" s="233">
        <v>1</v>
      </c>
      <c r="AA4" s="233">
        <f t="shared" ref="AA4:AA14" si="0">S4+U4+W4+Y4</f>
        <v>1</v>
      </c>
      <c r="AB4" s="235">
        <v>1</v>
      </c>
      <c r="AC4" s="251" t="s">
        <v>394</v>
      </c>
      <c r="AD4" s="304" t="s">
        <v>394</v>
      </c>
    </row>
    <row r="5" spans="1:30" ht="170.25" customHeight="1" x14ac:dyDescent="0.25">
      <c r="A5" s="344" t="s">
        <v>25</v>
      </c>
      <c r="B5" s="21" t="s">
        <v>26</v>
      </c>
      <c r="C5" s="22" t="s">
        <v>27</v>
      </c>
      <c r="D5" s="22" t="s">
        <v>28</v>
      </c>
      <c r="E5" s="13" t="s">
        <v>29</v>
      </c>
      <c r="F5" s="23" t="s">
        <v>30</v>
      </c>
      <c r="G5" s="16">
        <v>43174</v>
      </c>
      <c r="H5" s="24"/>
      <c r="I5" s="25"/>
      <c r="J5" s="25"/>
      <c r="K5" s="25"/>
      <c r="L5" s="26">
        <f t="shared" ref="L5:L14" si="1">SUM(H5:K5)</f>
        <v>0</v>
      </c>
      <c r="M5" s="27">
        <v>1</v>
      </c>
      <c r="N5" s="26">
        <v>8.3299999999999999E-2</v>
      </c>
      <c r="O5" s="26">
        <f t="shared" ref="O5:O14" si="2">L5/M5</f>
        <v>0</v>
      </c>
      <c r="P5" s="26">
        <f t="shared" ref="P5:P13" si="3">O5*N5</f>
        <v>0</v>
      </c>
      <c r="Q5" s="231"/>
      <c r="R5" s="233">
        <v>1</v>
      </c>
      <c r="S5" s="234">
        <v>1</v>
      </c>
      <c r="T5" s="233"/>
      <c r="U5" s="234">
        <v>0</v>
      </c>
      <c r="V5" s="233"/>
      <c r="W5" s="234">
        <v>0</v>
      </c>
      <c r="X5" s="233"/>
      <c r="Y5" s="234">
        <v>0</v>
      </c>
      <c r="Z5" s="233">
        <f t="shared" ref="Z5:Z11" si="4">R5+T5+V5+X5</f>
        <v>1</v>
      </c>
      <c r="AA5" s="233">
        <f t="shared" si="0"/>
        <v>1</v>
      </c>
      <c r="AB5" s="235">
        <f t="shared" ref="AB5:AB8" si="5">Z5/AA5</f>
        <v>1</v>
      </c>
      <c r="AC5" s="301" t="s">
        <v>388</v>
      </c>
      <c r="AD5" s="301" t="s">
        <v>388</v>
      </c>
    </row>
    <row r="6" spans="1:30" ht="90" x14ac:dyDescent="0.25">
      <c r="A6" s="345"/>
      <c r="B6" s="21" t="s">
        <v>31</v>
      </c>
      <c r="C6" s="22" t="s">
        <v>32</v>
      </c>
      <c r="D6" s="22" t="s">
        <v>33</v>
      </c>
      <c r="E6" s="13" t="s">
        <v>29</v>
      </c>
      <c r="F6" s="28" t="s">
        <v>34</v>
      </c>
      <c r="G6" s="16">
        <v>43179</v>
      </c>
      <c r="H6" s="24"/>
      <c r="I6" s="25"/>
      <c r="J6" s="25"/>
      <c r="K6" s="25"/>
      <c r="L6" s="26">
        <f t="shared" si="1"/>
        <v>0</v>
      </c>
      <c r="M6" s="27">
        <v>1</v>
      </c>
      <c r="N6" s="26">
        <v>8.3299999999999999E-2</v>
      </c>
      <c r="O6" s="26">
        <f t="shared" si="2"/>
        <v>0</v>
      </c>
      <c r="P6" s="26">
        <f t="shared" si="3"/>
        <v>0</v>
      </c>
      <c r="Q6" s="231"/>
      <c r="R6" s="233">
        <v>1</v>
      </c>
      <c r="S6" s="234">
        <v>1</v>
      </c>
      <c r="T6" s="233"/>
      <c r="U6" s="234">
        <v>0</v>
      </c>
      <c r="V6" s="233"/>
      <c r="W6" s="234">
        <v>0</v>
      </c>
      <c r="X6" s="233"/>
      <c r="Y6" s="234">
        <v>0</v>
      </c>
      <c r="Z6" s="233">
        <f t="shared" si="4"/>
        <v>1</v>
      </c>
      <c r="AA6" s="233">
        <f t="shared" si="0"/>
        <v>1</v>
      </c>
      <c r="AB6" s="235">
        <f t="shared" si="5"/>
        <v>1</v>
      </c>
      <c r="AC6" s="301" t="s">
        <v>389</v>
      </c>
      <c r="AD6" s="301" t="s">
        <v>389</v>
      </c>
    </row>
    <row r="7" spans="1:30" ht="90" x14ac:dyDescent="0.25">
      <c r="A7" s="344" t="s">
        <v>35</v>
      </c>
      <c r="B7" s="21" t="s">
        <v>36</v>
      </c>
      <c r="C7" s="22" t="s">
        <v>37</v>
      </c>
      <c r="D7" s="22" t="s">
        <v>38</v>
      </c>
      <c r="E7" s="13" t="s">
        <v>29</v>
      </c>
      <c r="F7" s="28" t="s">
        <v>34</v>
      </c>
      <c r="G7" s="16">
        <v>43174</v>
      </c>
      <c r="H7" s="24"/>
      <c r="I7" s="25"/>
      <c r="J7" s="25"/>
      <c r="K7" s="25"/>
      <c r="L7" s="26">
        <f t="shared" si="1"/>
        <v>0</v>
      </c>
      <c r="M7" s="27">
        <v>1</v>
      </c>
      <c r="N7" s="26">
        <v>8.3299999999999999E-2</v>
      </c>
      <c r="O7" s="26">
        <f t="shared" si="2"/>
        <v>0</v>
      </c>
      <c r="P7" s="26">
        <f t="shared" si="3"/>
        <v>0</v>
      </c>
      <c r="Q7" s="231"/>
      <c r="R7" s="233">
        <v>1</v>
      </c>
      <c r="S7" s="234">
        <v>1</v>
      </c>
      <c r="T7" s="233"/>
      <c r="U7" s="234">
        <v>0</v>
      </c>
      <c r="V7" s="233"/>
      <c r="W7" s="234">
        <v>0</v>
      </c>
      <c r="X7" s="233"/>
      <c r="Y7" s="234">
        <v>0</v>
      </c>
      <c r="Z7" s="233">
        <f t="shared" si="4"/>
        <v>1</v>
      </c>
      <c r="AA7" s="233">
        <f t="shared" si="0"/>
        <v>1</v>
      </c>
      <c r="AB7" s="235">
        <f t="shared" si="5"/>
        <v>1</v>
      </c>
      <c r="AC7" s="13" t="s">
        <v>318</v>
      </c>
      <c r="AD7" s="13" t="s">
        <v>318</v>
      </c>
    </row>
    <row r="8" spans="1:30" ht="90" x14ac:dyDescent="0.25">
      <c r="A8" s="345"/>
      <c r="B8" s="21" t="s">
        <v>39</v>
      </c>
      <c r="C8" s="22" t="s">
        <v>40</v>
      </c>
      <c r="D8" s="22" t="s">
        <v>41</v>
      </c>
      <c r="E8" s="13" t="s">
        <v>29</v>
      </c>
      <c r="F8" s="28" t="s">
        <v>34</v>
      </c>
      <c r="G8" s="16">
        <v>43189</v>
      </c>
      <c r="H8" s="24"/>
      <c r="I8" s="25"/>
      <c r="J8" s="25"/>
      <c r="K8" s="25"/>
      <c r="L8" s="26">
        <f t="shared" si="1"/>
        <v>0</v>
      </c>
      <c r="M8" s="27">
        <v>1</v>
      </c>
      <c r="N8" s="26">
        <v>8.3299999999999999E-2</v>
      </c>
      <c r="O8" s="26">
        <f t="shared" si="2"/>
        <v>0</v>
      </c>
      <c r="P8" s="26">
        <f t="shared" si="3"/>
        <v>0</v>
      </c>
      <c r="Q8" s="231"/>
      <c r="R8" s="233">
        <v>1</v>
      </c>
      <c r="S8" s="234">
        <v>1</v>
      </c>
      <c r="T8" s="233"/>
      <c r="U8" s="234">
        <v>0</v>
      </c>
      <c r="V8" s="233"/>
      <c r="W8" s="234">
        <v>0</v>
      </c>
      <c r="X8" s="233"/>
      <c r="Y8" s="234">
        <v>0</v>
      </c>
      <c r="Z8" s="233">
        <f t="shared" si="4"/>
        <v>1</v>
      </c>
      <c r="AA8" s="233">
        <f t="shared" si="0"/>
        <v>1</v>
      </c>
      <c r="AB8" s="235">
        <f t="shared" si="5"/>
        <v>1</v>
      </c>
      <c r="AC8" s="301" t="s">
        <v>390</v>
      </c>
      <c r="AD8" s="301" t="s">
        <v>390</v>
      </c>
    </row>
    <row r="9" spans="1:30" ht="105" x14ac:dyDescent="0.25">
      <c r="A9" s="344" t="s">
        <v>42</v>
      </c>
      <c r="B9" s="21" t="s">
        <v>43</v>
      </c>
      <c r="C9" s="22" t="s">
        <v>44</v>
      </c>
      <c r="D9" s="22" t="s">
        <v>45</v>
      </c>
      <c r="E9" s="22" t="s">
        <v>46</v>
      </c>
      <c r="F9" s="29" t="s">
        <v>47</v>
      </c>
      <c r="G9" s="30">
        <v>43220</v>
      </c>
      <c r="H9" s="24"/>
      <c r="I9" s="25"/>
      <c r="J9" s="25"/>
      <c r="K9" s="25"/>
      <c r="L9" s="26">
        <f t="shared" si="1"/>
        <v>0</v>
      </c>
      <c r="M9" s="27">
        <v>1</v>
      </c>
      <c r="N9" s="26">
        <v>8.3299999999999999E-2</v>
      </c>
      <c r="O9" s="26">
        <f t="shared" si="2"/>
        <v>0</v>
      </c>
      <c r="P9" s="26">
        <f t="shared" si="3"/>
        <v>0</v>
      </c>
      <c r="Q9" s="231"/>
      <c r="R9" s="233"/>
      <c r="S9" s="234">
        <v>0</v>
      </c>
      <c r="T9" s="233"/>
      <c r="U9" s="234">
        <v>1</v>
      </c>
      <c r="V9" s="233"/>
      <c r="W9" s="234">
        <v>0</v>
      </c>
      <c r="X9" s="233"/>
      <c r="Y9" s="234">
        <v>0</v>
      </c>
      <c r="Z9" s="233">
        <f t="shared" si="4"/>
        <v>0</v>
      </c>
      <c r="AA9" s="233">
        <f t="shared" si="0"/>
        <v>1</v>
      </c>
      <c r="AB9" s="235">
        <v>1</v>
      </c>
      <c r="AC9" s="251" t="s">
        <v>395</v>
      </c>
      <c r="AD9" s="304" t="s">
        <v>395</v>
      </c>
    </row>
    <row r="10" spans="1:30" ht="195" x14ac:dyDescent="0.25">
      <c r="A10" s="345"/>
      <c r="B10" s="21" t="s">
        <v>48</v>
      </c>
      <c r="C10" s="22" t="s">
        <v>49</v>
      </c>
      <c r="D10" s="22" t="s">
        <v>45</v>
      </c>
      <c r="E10" s="22" t="s">
        <v>46</v>
      </c>
      <c r="F10" s="29" t="s">
        <v>47</v>
      </c>
      <c r="G10" s="30">
        <v>43343</v>
      </c>
      <c r="H10" s="24"/>
      <c r="I10" s="25"/>
      <c r="J10" s="25"/>
      <c r="K10" s="25"/>
      <c r="L10" s="26">
        <f t="shared" si="1"/>
        <v>0</v>
      </c>
      <c r="M10" s="27">
        <v>1</v>
      </c>
      <c r="N10" s="26">
        <v>8.3299999999999999E-2</v>
      </c>
      <c r="O10" s="26">
        <f t="shared" si="2"/>
        <v>0</v>
      </c>
      <c r="P10" s="26">
        <f t="shared" si="3"/>
        <v>0</v>
      </c>
      <c r="Q10" s="231"/>
      <c r="R10" s="233"/>
      <c r="S10" s="234">
        <v>0</v>
      </c>
      <c r="T10" s="233"/>
      <c r="U10" s="234">
        <v>0</v>
      </c>
      <c r="V10" s="233"/>
      <c r="W10" s="234">
        <v>1</v>
      </c>
      <c r="X10" s="233"/>
      <c r="Y10" s="234">
        <v>0</v>
      </c>
      <c r="Z10" s="233">
        <v>0.4</v>
      </c>
      <c r="AA10" s="233">
        <f t="shared" si="0"/>
        <v>1</v>
      </c>
      <c r="AB10" s="235">
        <f t="shared" ref="AB10" si="6">Z10/AA10</f>
        <v>0.4</v>
      </c>
      <c r="AC10" s="301" t="s">
        <v>396</v>
      </c>
      <c r="AD10" s="301" t="s">
        <v>484</v>
      </c>
    </row>
    <row r="11" spans="1:30" ht="225" x14ac:dyDescent="0.25">
      <c r="A11" s="345"/>
      <c r="B11" s="21" t="s">
        <v>50</v>
      </c>
      <c r="C11" s="22" t="s">
        <v>51</v>
      </c>
      <c r="D11" s="22" t="s">
        <v>45</v>
      </c>
      <c r="E11" s="22" t="s">
        <v>46</v>
      </c>
      <c r="F11" s="29" t="s">
        <v>47</v>
      </c>
      <c r="G11" s="30">
        <v>43465</v>
      </c>
      <c r="H11" s="24"/>
      <c r="I11" s="25"/>
      <c r="J11" s="25"/>
      <c r="K11" s="25"/>
      <c r="L11" s="26">
        <f t="shared" si="1"/>
        <v>0</v>
      </c>
      <c r="M11" s="27">
        <v>1</v>
      </c>
      <c r="N11" s="26">
        <v>8.3299999999999999E-2</v>
      </c>
      <c r="O11" s="26">
        <f t="shared" si="2"/>
        <v>0</v>
      </c>
      <c r="P11" s="26">
        <f t="shared" si="3"/>
        <v>0</v>
      </c>
      <c r="Q11" s="231"/>
      <c r="R11" s="233"/>
      <c r="S11" s="234">
        <v>0</v>
      </c>
      <c r="T11" s="233"/>
      <c r="U11" s="234">
        <v>0</v>
      </c>
      <c r="V11" s="233"/>
      <c r="W11" s="234">
        <v>0</v>
      </c>
      <c r="X11" s="233"/>
      <c r="Y11" s="234">
        <v>1</v>
      </c>
      <c r="Z11" s="233">
        <f t="shared" si="4"/>
        <v>0</v>
      </c>
      <c r="AA11" s="233">
        <f t="shared" si="0"/>
        <v>1</v>
      </c>
      <c r="AB11" s="235">
        <v>0.2</v>
      </c>
      <c r="AC11" s="301" t="s">
        <v>391</v>
      </c>
      <c r="AD11" s="301" t="s">
        <v>485</v>
      </c>
    </row>
    <row r="12" spans="1:30" ht="90.75" thickBot="1" x14ac:dyDescent="0.3">
      <c r="A12" s="344" t="s">
        <v>52</v>
      </c>
      <c r="B12" s="21" t="s">
        <v>53</v>
      </c>
      <c r="C12" s="22" t="s">
        <v>54</v>
      </c>
      <c r="D12" s="22" t="s">
        <v>55</v>
      </c>
      <c r="E12" s="31" t="s">
        <v>56</v>
      </c>
      <c r="F12" s="29" t="s">
        <v>57</v>
      </c>
      <c r="G12" s="30">
        <v>43236</v>
      </c>
      <c r="H12" s="24"/>
      <c r="I12" s="25"/>
      <c r="J12" s="25"/>
      <c r="K12" s="25"/>
      <c r="L12" s="26">
        <f t="shared" si="1"/>
        <v>0</v>
      </c>
      <c r="M12" s="27">
        <v>1</v>
      </c>
      <c r="N12" s="26">
        <v>8.3299999999999999E-2</v>
      </c>
      <c r="O12" s="26">
        <f t="shared" si="2"/>
        <v>0</v>
      </c>
      <c r="P12" s="26">
        <f t="shared" si="3"/>
        <v>0</v>
      </c>
      <c r="Q12" s="231"/>
      <c r="R12" s="233"/>
      <c r="S12" s="234">
        <v>0</v>
      </c>
      <c r="T12" s="233"/>
      <c r="U12" s="234">
        <v>1</v>
      </c>
      <c r="V12" s="233"/>
      <c r="W12" s="234">
        <v>0</v>
      </c>
      <c r="X12" s="233"/>
      <c r="Y12" s="234">
        <v>0</v>
      </c>
      <c r="Z12" s="233">
        <v>1</v>
      </c>
      <c r="AA12" s="233">
        <f t="shared" si="0"/>
        <v>1</v>
      </c>
      <c r="AB12" s="235">
        <v>1</v>
      </c>
      <c r="AC12" s="251" t="s">
        <v>397</v>
      </c>
      <c r="AD12" s="304" t="s">
        <v>397</v>
      </c>
    </row>
    <row r="13" spans="1:30" ht="116.25" customHeight="1" x14ac:dyDescent="0.25">
      <c r="A13" s="348"/>
      <c r="B13" s="21" t="s">
        <v>58</v>
      </c>
      <c r="C13" s="22" t="s">
        <v>59</v>
      </c>
      <c r="D13" s="22" t="s">
        <v>55</v>
      </c>
      <c r="E13" s="22" t="s">
        <v>56</v>
      </c>
      <c r="F13" s="29" t="s">
        <v>57</v>
      </c>
      <c r="G13" s="30">
        <v>43357</v>
      </c>
      <c r="H13" s="24"/>
      <c r="I13" s="25"/>
      <c r="J13" s="25"/>
      <c r="K13" s="25"/>
      <c r="L13" s="26">
        <f t="shared" si="1"/>
        <v>0</v>
      </c>
      <c r="M13" s="27">
        <v>1</v>
      </c>
      <c r="N13" s="26">
        <v>8.3299999999999999E-2</v>
      </c>
      <c r="O13" s="26">
        <f t="shared" si="2"/>
        <v>0</v>
      </c>
      <c r="P13" s="26">
        <f t="shared" si="3"/>
        <v>0</v>
      </c>
      <c r="Q13" s="231"/>
      <c r="R13" s="233"/>
      <c r="S13" s="234">
        <v>0</v>
      </c>
      <c r="T13" s="233"/>
      <c r="U13" s="234">
        <v>0</v>
      </c>
      <c r="V13" s="233"/>
      <c r="W13" s="234">
        <v>1</v>
      </c>
      <c r="X13" s="233"/>
      <c r="Y13" s="234">
        <v>0</v>
      </c>
      <c r="Z13" s="233">
        <v>1</v>
      </c>
      <c r="AA13" s="233">
        <f t="shared" si="0"/>
        <v>1</v>
      </c>
      <c r="AB13" s="235">
        <v>1</v>
      </c>
      <c r="AC13" s="251" t="s">
        <v>398</v>
      </c>
      <c r="AD13" s="304" t="s">
        <v>398</v>
      </c>
    </row>
    <row r="14" spans="1:30" ht="87.75" customHeight="1" thickBot="1" x14ac:dyDescent="0.3">
      <c r="A14" s="349"/>
      <c r="B14" s="32" t="s">
        <v>60</v>
      </c>
      <c r="C14" s="31" t="s">
        <v>61</v>
      </c>
      <c r="D14" s="31" t="s">
        <v>55</v>
      </c>
      <c r="E14" s="22" t="s">
        <v>56</v>
      </c>
      <c r="F14" s="33" t="s">
        <v>57</v>
      </c>
      <c r="G14" s="34">
        <v>43481</v>
      </c>
      <c r="H14" s="35"/>
      <c r="I14" s="36"/>
      <c r="J14" s="36"/>
      <c r="K14" s="36"/>
      <c r="L14" s="37">
        <f t="shared" si="1"/>
        <v>0</v>
      </c>
      <c r="M14" s="38">
        <v>1</v>
      </c>
      <c r="N14" s="37">
        <v>8.3299999999999999E-2</v>
      </c>
      <c r="O14" s="37">
        <f t="shared" si="2"/>
        <v>0</v>
      </c>
      <c r="P14" s="37">
        <f>O14*N14</f>
        <v>0</v>
      </c>
      <c r="Q14" s="232"/>
      <c r="R14" s="233"/>
      <c r="S14" s="234">
        <v>0</v>
      </c>
      <c r="T14" s="233"/>
      <c r="U14" s="234">
        <v>0</v>
      </c>
      <c r="V14" s="233"/>
      <c r="W14" s="234">
        <v>0</v>
      </c>
      <c r="X14" s="233"/>
      <c r="Y14" s="234">
        <v>1</v>
      </c>
      <c r="Z14" s="233">
        <v>0</v>
      </c>
      <c r="AA14" s="233">
        <f t="shared" si="0"/>
        <v>1</v>
      </c>
      <c r="AB14" s="235">
        <v>1</v>
      </c>
      <c r="AC14" s="301" t="s">
        <v>392</v>
      </c>
      <c r="AD14" s="301" t="s">
        <v>478</v>
      </c>
    </row>
    <row r="15" spans="1:30" x14ac:dyDescent="0.25">
      <c r="AB15" s="248">
        <f>AVERAGE(AB4:AB14)</f>
        <v>0.87272727272727291</v>
      </c>
      <c r="AC15" s="261" t="e">
        <f>AVERAGE(AC5:AC8)*0.25</f>
        <v>#DIV/0!</v>
      </c>
      <c r="AD15" s="261" t="e">
        <f>AVERAGE(AD5:AD8)*0.25</f>
        <v>#DIV/0!</v>
      </c>
    </row>
    <row r="16" spans="1:30" x14ac:dyDescent="0.25">
      <c r="R16" s="256"/>
    </row>
  </sheetData>
  <autoFilter ref="R3:S16"/>
  <mergeCells count="17">
    <mergeCell ref="A5:A6"/>
    <mergeCell ref="Z2:Z3"/>
    <mergeCell ref="AC2:AC3"/>
    <mergeCell ref="A9:A11"/>
    <mergeCell ref="A12:A14"/>
    <mergeCell ref="A7:A8"/>
    <mergeCell ref="AA2:AA3"/>
    <mergeCell ref="AB2:AB3"/>
    <mergeCell ref="R2:S2"/>
    <mergeCell ref="T2:U2"/>
    <mergeCell ref="V2:W2"/>
    <mergeCell ref="X2:Y2"/>
    <mergeCell ref="AD2:AD3"/>
    <mergeCell ref="A1:Q1"/>
    <mergeCell ref="A2:G2"/>
    <mergeCell ref="H2:Q2"/>
    <mergeCell ref="B3:C3"/>
  </mergeCells>
  <conditionalFormatting sqref="AB4:AB9 AB11:AB14">
    <cfRule type="cellIs" dxfId="58" priority="10" operator="equal">
      <formula>1</formula>
    </cfRule>
  </conditionalFormatting>
  <conditionalFormatting sqref="AC4">
    <cfRule type="cellIs" dxfId="57" priority="9" operator="equal">
      <formula>1</formula>
    </cfRule>
  </conditionalFormatting>
  <conditionalFormatting sqref="AC12:AC13">
    <cfRule type="cellIs" dxfId="56" priority="8" operator="equal">
      <formula>1</formula>
    </cfRule>
  </conditionalFormatting>
  <conditionalFormatting sqref="AC9">
    <cfRule type="cellIs" dxfId="55" priority="7" operator="equal">
      <formula>1</formula>
    </cfRule>
  </conditionalFormatting>
  <conditionalFormatting sqref="AD4">
    <cfRule type="cellIs" dxfId="54" priority="6" operator="equal">
      <formula>1</formula>
    </cfRule>
  </conditionalFormatting>
  <conditionalFormatting sqref="AD12:AD13">
    <cfRule type="cellIs" dxfId="53" priority="5" operator="equal">
      <formula>1</formula>
    </cfRule>
  </conditionalFormatting>
  <conditionalFormatting sqref="AD9">
    <cfRule type="cellIs" dxfId="52" priority="4" operator="equal">
      <formula>1</formula>
    </cfRule>
  </conditionalFormatting>
  <conditionalFormatting sqref="AB10">
    <cfRule type="cellIs" dxfId="51" priority="2" operator="equal">
      <formula>1</formula>
    </cfRule>
  </conditionalFormatting>
  <conditionalFormatting sqref="AB4:AB14">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K243"/>
  <sheetViews>
    <sheetView showGridLines="0" topLeftCell="G1" zoomScale="77" zoomScaleNormal="77" zoomScaleSheetLayoutView="80" workbookViewId="0">
      <selection activeCell="W1" sqref="W1:W1048576"/>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10" width="13" style="105" customWidth="1"/>
    <col min="11" max="18" width="13" style="105" hidden="1" customWidth="1"/>
    <col min="19" max="21" width="13" style="105" customWidth="1"/>
    <col min="22" max="22" width="52" style="105" customWidth="1"/>
    <col min="23" max="23" width="65.140625" style="43" hidden="1" customWidth="1"/>
    <col min="24" max="24" width="65.140625" style="43" customWidth="1"/>
    <col min="25" max="37" width="0" style="43" hidden="1" customWidth="1"/>
    <col min="38" max="16384" width="11.42578125" style="43" hidden="1"/>
  </cols>
  <sheetData>
    <row r="1" spans="1:24" ht="6.75" customHeight="1" x14ac:dyDescent="0.2">
      <c r="A1" s="40"/>
      <c r="B1" s="41"/>
      <c r="C1" s="41"/>
      <c r="D1" s="41"/>
      <c r="E1" s="41"/>
      <c r="F1" s="41"/>
      <c r="G1" s="41"/>
      <c r="H1" s="41"/>
      <c r="I1" s="41"/>
      <c r="J1" s="42"/>
      <c r="K1" s="49"/>
      <c r="L1" s="49"/>
      <c r="M1" s="49"/>
      <c r="N1" s="49"/>
      <c r="O1" s="49"/>
      <c r="P1" s="49"/>
      <c r="Q1" s="49"/>
      <c r="R1" s="49"/>
      <c r="S1" s="49"/>
      <c r="T1" s="49"/>
      <c r="U1" s="49"/>
      <c r="V1" s="49"/>
    </row>
    <row r="2" spans="1:24" ht="18.75" customHeight="1" x14ac:dyDescent="0.2">
      <c r="A2" s="379" t="s">
        <v>62</v>
      </c>
      <c r="B2" s="380"/>
      <c r="C2" s="380"/>
      <c r="D2" s="380"/>
      <c r="E2" s="380"/>
      <c r="F2" s="380"/>
      <c r="G2" s="380"/>
      <c r="H2" s="380"/>
      <c r="I2" s="380"/>
      <c r="J2" s="381"/>
      <c r="K2" s="45"/>
      <c r="L2" s="45"/>
      <c r="M2" s="45"/>
      <c r="N2" s="45"/>
      <c r="O2" s="45"/>
      <c r="P2" s="45"/>
      <c r="Q2" s="45"/>
      <c r="R2" s="45"/>
      <c r="S2" s="45"/>
      <c r="T2" s="45"/>
      <c r="U2" s="45"/>
      <c r="V2" s="145"/>
    </row>
    <row r="3" spans="1:24" ht="18.75" customHeight="1" x14ac:dyDescent="0.2">
      <c r="A3" s="44"/>
      <c r="B3" s="45"/>
      <c r="C3" s="45"/>
      <c r="D3" s="45"/>
      <c r="E3" s="45"/>
      <c r="F3" s="45"/>
      <c r="G3" s="45"/>
      <c r="H3" s="45"/>
      <c r="I3" s="45"/>
      <c r="J3" s="46"/>
      <c r="K3" s="45"/>
      <c r="L3" s="45"/>
      <c r="M3" s="45"/>
      <c r="N3" s="45"/>
      <c r="O3" s="45"/>
      <c r="P3" s="45"/>
      <c r="Q3" s="45"/>
      <c r="R3" s="45"/>
      <c r="S3" s="45"/>
      <c r="T3" s="45"/>
      <c r="U3" s="45"/>
      <c r="V3" s="145"/>
    </row>
    <row r="4" spans="1:24" ht="29.25" customHeight="1" x14ac:dyDescent="0.2">
      <c r="A4" s="47"/>
      <c r="B4" s="48" t="s">
        <v>63</v>
      </c>
      <c r="C4" s="382" t="s">
        <v>64</v>
      </c>
      <c r="D4" s="383"/>
      <c r="E4" s="384"/>
      <c r="F4" s="48"/>
      <c r="G4" s="45"/>
      <c r="H4" s="49"/>
      <c r="I4" s="49"/>
      <c r="J4" s="46"/>
      <c r="K4" s="45"/>
      <c r="L4" s="45"/>
      <c r="M4" s="45"/>
      <c r="N4" s="45"/>
      <c r="O4" s="45"/>
      <c r="P4" s="45"/>
      <c r="Q4" s="45"/>
      <c r="R4" s="45"/>
      <c r="S4" s="45"/>
      <c r="T4" s="45"/>
      <c r="U4" s="45"/>
      <c r="V4" s="145"/>
    </row>
    <row r="5" spans="1:24" ht="7.5" customHeight="1" x14ac:dyDescent="0.2">
      <c r="A5" s="50"/>
      <c r="B5" s="51"/>
      <c r="C5" s="51"/>
      <c r="D5" s="51"/>
      <c r="E5" s="51"/>
      <c r="F5" s="51"/>
      <c r="G5" s="51"/>
      <c r="H5" s="51"/>
      <c r="I5" s="51"/>
      <c r="J5" s="52"/>
      <c r="K5" s="51"/>
      <c r="L5" s="51"/>
      <c r="M5" s="51"/>
      <c r="N5" s="51"/>
      <c r="O5" s="51"/>
      <c r="P5" s="51"/>
      <c r="Q5" s="51"/>
      <c r="R5" s="51"/>
      <c r="S5" s="51"/>
      <c r="T5" s="51"/>
      <c r="U5" s="51"/>
      <c r="V5" s="51"/>
    </row>
    <row r="6" spans="1:24" ht="18" customHeight="1" x14ac:dyDescent="0.2">
      <c r="A6" s="47"/>
      <c r="B6" s="53" t="s">
        <v>65</v>
      </c>
      <c r="C6" s="385" t="s">
        <v>66</v>
      </c>
      <c r="D6" s="386"/>
      <c r="E6" s="387"/>
      <c r="F6" s="49"/>
      <c r="G6" s="54" t="s">
        <v>67</v>
      </c>
      <c r="H6" s="55" t="s">
        <v>68</v>
      </c>
      <c r="I6" s="49"/>
      <c r="J6" s="56"/>
      <c r="K6" s="49"/>
      <c r="L6" s="49"/>
      <c r="M6" s="49"/>
      <c r="N6" s="49"/>
      <c r="O6" s="49"/>
      <c r="P6" s="49"/>
      <c r="Q6" s="49"/>
      <c r="R6" s="49"/>
      <c r="S6" s="49"/>
      <c r="T6" s="49"/>
      <c r="U6" s="49"/>
      <c r="V6" s="49"/>
    </row>
    <row r="7" spans="1:24" ht="7.5" customHeight="1" x14ac:dyDescent="0.2">
      <c r="A7" s="57"/>
      <c r="B7" s="58"/>
      <c r="C7" s="58"/>
      <c r="D7" s="58"/>
      <c r="E7" s="58"/>
      <c r="F7" s="59"/>
      <c r="G7" s="59"/>
      <c r="H7" s="59"/>
      <c r="I7" s="60"/>
      <c r="J7" s="61"/>
      <c r="K7" s="237"/>
      <c r="L7" s="237"/>
      <c r="M7" s="237"/>
      <c r="N7" s="237"/>
      <c r="O7" s="237"/>
      <c r="P7" s="237"/>
      <c r="Q7" s="237"/>
      <c r="R7" s="237"/>
      <c r="S7" s="237"/>
      <c r="T7" s="237"/>
      <c r="U7" s="237"/>
      <c r="V7" s="237"/>
    </row>
    <row r="8" spans="1:24" ht="18" customHeight="1" x14ac:dyDescent="0.2">
      <c r="A8" s="47"/>
      <c r="B8" s="53" t="s">
        <v>69</v>
      </c>
      <c r="C8" s="385" t="s">
        <v>70</v>
      </c>
      <c r="D8" s="386"/>
      <c r="E8" s="387"/>
      <c r="F8" s="62"/>
      <c r="G8" s="54" t="s">
        <v>71</v>
      </c>
      <c r="H8" s="55">
        <v>2018</v>
      </c>
      <c r="I8" s="63"/>
      <c r="J8" s="56"/>
      <c r="K8" s="49"/>
      <c r="L8" s="49"/>
      <c r="M8" s="49"/>
      <c r="N8" s="49"/>
      <c r="O8" s="49"/>
      <c r="P8" s="49"/>
      <c r="Q8" s="49"/>
      <c r="R8" s="49"/>
      <c r="S8" s="49"/>
      <c r="T8" s="49"/>
      <c r="U8" s="49"/>
      <c r="V8" s="49"/>
    </row>
    <row r="9" spans="1:24" ht="7.5" customHeight="1" x14ac:dyDescent="0.2">
      <c r="A9" s="64"/>
      <c r="B9" s="65"/>
      <c r="C9" s="65"/>
      <c r="D9" s="65"/>
      <c r="E9" s="65"/>
      <c r="F9" s="62"/>
      <c r="G9" s="49"/>
      <c r="H9" s="54"/>
      <c r="I9" s="63"/>
      <c r="J9" s="56"/>
      <c r="K9" s="49"/>
      <c r="L9" s="49"/>
      <c r="M9" s="49"/>
      <c r="N9" s="49"/>
      <c r="O9" s="49"/>
      <c r="P9" s="49"/>
      <c r="Q9" s="49"/>
      <c r="R9" s="49"/>
      <c r="S9" s="49"/>
      <c r="T9" s="49"/>
      <c r="U9" s="49"/>
      <c r="V9" s="49"/>
    </row>
    <row r="10" spans="1:24" ht="18" customHeight="1" x14ac:dyDescent="0.2">
      <c r="A10" s="47"/>
      <c r="B10" s="66" t="s">
        <v>72</v>
      </c>
      <c r="C10" s="388" t="s">
        <v>73</v>
      </c>
      <c r="D10" s="389"/>
      <c r="E10" s="390"/>
      <c r="F10" s="62"/>
      <c r="G10" s="67"/>
      <c r="H10" s="54"/>
      <c r="I10" s="63"/>
      <c r="J10" s="56"/>
      <c r="K10" s="49"/>
      <c r="L10" s="49"/>
      <c r="M10" s="49"/>
      <c r="N10" s="49"/>
      <c r="O10" s="49"/>
      <c r="P10" s="49"/>
      <c r="Q10" s="49"/>
      <c r="R10" s="49"/>
      <c r="S10" s="49"/>
      <c r="T10" s="49"/>
      <c r="U10" s="49"/>
      <c r="V10" s="49"/>
    </row>
    <row r="11" spans="1:24"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row>
    <row r="12" spans="1:24" ht="18" customHeight="1" thickBot="1" x14ac:dyDescent="0.25">
      <c r="A12" s="369" t="s">
        <v>74</v>
      </c>
      <c r="B12" s="370"/>
      <c r="C12" s="370"/>
      <c r="D12" s="370"/>
      <c r="E12" s="370"/>
      <c r="F12" s="370"/>
      <c r="G12" s="370"/>
      <c r="H12" s="370"/>
      <c r="I12" s="370"/>
      <c r="J12" s="371"/>
      <c r="K12" s="238"/>
      <c r="L12" s="238"/>
      <c r="M12" s="238"/>
      <c r="N12" s="238"/>
      <c r="O12" s="238"/>
      <c r="P12" s="238"/>
      <c r="Q12" s="238"/>
      <c r="R12" s="238"/>
      <c r="S12" s="238"/>
      <c r="T12" s="238"/>
      <c r="U12" s="238"/>
      <c r="V12" s="238"/>
      <c r="W12" s="238"/>
      <c r="X12" s="238"/>
    </row>
    <row r="13" spans="1:24" ht="18" customHeight="1" x14ac:dyDescent="0.25">
      <c r="A13" s="391" t="s">
        <v>75</v>
      </c>
      <c r="B13" s="361" t="s">
        <v>76</v>
      </c>
      <c r="C13" s="359" t="s">
        <v>77</v>
      </c>
      <c r="D13" s="359" t="s">
        <v>78</v>
      </c>
      <c r="E13" s="359" t="s">
        <v>79</v>
      </c>
      <c r="F13" s="361" t="s">
        <v>80</v>
      </c>
      <c r="G13" s="359" t="s">
        <v>81</v>
      </c>
      <c r="H13" s="361" t="s">
        <v>82</v>
      </c>
      <c r="I13" s="361" t="s">
        <v>83</v>
      </c>
      <c r="J13" s="367"/>
      <c r="K13" s="350" t="s">
        <v>296</v>
      </c>
      <c r="L13" s="351"/>
      <c r="M13" s="350" t="s">
        <v>297</v>
      </c>
      <c r="N13" s="351"/>
      <c r="O13" s="350" t="s">
        <v>298</v>
      </c>
      <c r="P13" s="351"/>
      <c r="Q13" s="350" t="s">
        <v>299</v>
      </c>
      <c r="R13" s="351"/>
      <c r="S13" s="363" t="s">
        <v>302</v>
      </c>
      <c r="T13" s="363" t="s">
        <v>14</v>
      </c>
      <c r="U13" s="365" t="s">
        <v>303</v>
      </c>
      <c r="V13" s="335" t="s">
        <v>314</v>
      </c>
      <c r="W13" s="335" t="s">
        <v>487</v>
      </c>
      <c r="X13" s="335" t="s">
        <v>486</v>
      </c>
    </row>
    <row r="14" spans="1:24" ht="48.75" customHeight="1" thickBot="1" x14ac:dyDescent="0.3">
      <c r="A14" s="392"/>
      <c r="B14" s="362"/>
      <c r="C14" s="360"/>
      <c r="D14" s="360"/>
      <c r="E14" s="360"/>
      <c r="F14" s="362"/>
      <c r="G14" s="360"/>
      <c r="H14" s="362"/>
      <c r="I14" s="72" t="s">
        <v>84</v>
      </c>
      <c r="J14" s="73" t="s">
        <v>85</v>
      </c>
      <c r="K14" s="243" t="s">
        <v>300</v>
      </c>
      <c r="L14" s="243" t="s">
        <v>301</v>
      </c>
      <c r="M14" s="243" t="s">
        <v>300</v>
      </c>
      <c r="N14" s="243" t="s">
        <v>301</v>
      </c>
      <c r="O14" s="243" t="s">
        <v>300</v>
      </c>
      <c r="P14" s="243" t="s">
        <v>301</v>
      </c>
      <c r="Q14" s="243" t="s">
        <v>300</v>
      </c>
      <c r="R14" s="243" t="s">
        <v>301</v>
      </c>
      <c r="S14" s="364"/>
      <c r="T14" s="364"/>
      <c r="U14" s="366"/>
      <c r="V14" s="336"/>
      <c r="W14" s="336"/>
      <c r="X14" s="336"/>
    </row>
    <row r="15" spans="1:24" ht="333" customHeight="1" thickBot="1" x14ac:dyDescent="0.25">
      <c r="A15" s="74">
        <v>1</v>
      </c>
      <c r="B15" s="75" t="s">
        <v>86</v>
      </c>
      <c r="C15" s="76" t="s">
        <v>87</v>
      </c>
      <c r="D15" s="76" t="s">
        <v>88</v>
      </c>
      <c r="E15" s="77" t="s">
        <v>89</v>
      </c>
      <c r="F15" s="76" t="s">
        <v>90</v>
      </c>
      <c r="G15" s="77" t="s">
        <v>91</v>
      </c>
      <c r="H15" s="76" t="s">
        <v>92</v>
      </c>
      <c r="I15" s="78">
        <v>43160</v>
      </c>
      <c r="J15" s="242">
        <v>43435</v>
      </c>
      <c r="K15" s="244">
        <v>0.25</v>
      </c>
      <c r="L15" s="245">
        <v>0.25</v>
      </c>
      <c r="M15" s="244"/>
      <c r="N15" s="245">
        <v>0.25</v>
      </c>
      <c r="O15" s="244"/>
      <c r="P15" s="245">
        <v>0.25</v>
      </c>
      <c r="Q15" s="244"/>
      <c r="R15" s="245">
        <v>0.25</v>
      </c>
      <c r="S15" s="244">
        <v>1</v>
      </c>
      <c r="T15" s="244">
        <f t="shared" ref="T15" si="0">L15+N15+P15+R15</f>
        <v>1</v>
      </c>
      <c r="U15" s="235">
        <v>1</v>
      </c>
      <c r="V15" s="252" t="s">
        <v>322</v>
      </c>
      <c r="W15" s="305" t="s">
        <v>399</v>
      </c>
      <c r="X15" s="305" t="s">
        <v>399</v>
      </c>
    </row>
    <row r="16" spans="1:24" ht="18" customHeight="1" thickBot="1" x14ac:dyDescent="0.25">
      <c r="A16" s="369" t="s">
        <v>93</v>
      </c>
      <c r="B16" s="370"/>
      <c r="C16" s="370"/>
      <c r="D16" s="370"/>
      <c r="E16" s="370"/>
      <c r="F16" s="370"/>
      <c r="G16" s="370"/>
      <c r="H16" s="370"/>
      <c r="I16" s="370"/>
      <c r="J16" s="371"/>
      <c r="K16" s="238"/>
      <c r="L16" s="238"/>
      <c r="M16" s="238"/>
      <c r="N16" s="238"/>
      <c r="O16" s="238"/>
      <c r="P16" s="238"/>
      <c r="Q16" s="238"/>
      <c r="R16" s="238"/>
      <c r="S16" s="238"/>
      <c r="T16" s="238"/>
      <c r="U16" s="238"/>
      <c r="V16" s="238"/>
      <c r="W16" s="238"/>
      <c r="X16" s="238"/>
    </row>
    <row r="17" spans="1:22" ht="36" customHeight="1" x14ac:dyDescent="0.2">
      <c r="A17" s="79">
        <v>1</v>
      </c>
      <c r="B17" s="80" t="s">
        <v>94</v>
      </c>
      <c r="C17" s="81"/>
      <c r="D17" s="81"/>
      <c r="E17" s="80" t="s">
        <v>94</v>
      </c>
      <c r="F17" s="80" t="s">
        <v>94</v>
      </c>
      <c r="G17" s="80" t="s">
        <v>94</v>
      </c>
      <c r="H17" s="80" t="s">
        <v>94</v>
      </c>
      <c r="I17" s="80" t="s">
        <v>94</v>
      </c>
      <c r="J17" s="82" t="s">
        <v>94</v>
      </c>
      <c r="K17" s="257">
        <f>K15</f>
        <v>0.25</v>
      </c>
      <c r="L17" s="239"/>
      <c r="M17" s="239"/>
      <c r="N17" s="239"/>
      <c r="O17" s="239"/>
      <c r="P17" s="239"/>
      <c r="Q17" s="239"/>
      <c r="R17" s="239"/>
      <c r="S17" s="239"/>
      <c r="T17" s="239"/>
      <c r="U17" s="239"/>
      <c r="V17" s="239"/>
    </row>
    <row r="18" spans="1:22"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row>
    <row r="19" spans="1:22" ht="34.5" customHeight="1" x14ac:dyDescent="0.2">
      <c r="A19" s="50"/>
      <c r="B19" s="87" t="s">
        <v>95</v>
      </c>
      <c r="C19" s="372" t="s">
        <v>96</v>
      </c>
      <c r="D19" s="373"/>
      <c r="E19" s="374"/>
      <c r="F19" s="88"/>
      <c r="G19" s="355" t="s">
        <v>97</v>
      </c>
      <c r="H19" s="356"/>
      <c r="I19" s="375" t="s">
        <v>98</v>
      </c>
      <c r="J19" s="376"/>
      <c r="K19" s="240"/>
      <c r="L19" s="240"/>
      <c r="M19" s="240"/>
      <c r="N19" s="240"/>
      <c r="O19" s="240"/>
      <c r="P19" s="240"/>
      <c r="Q19" s="240"/>
      <c r="R19" s="240"/>
      <c r="S19" s="240"/>
      <c r="T19" s="240"/>
      <c r="U19" s="240"/>
      <c r="V19" s="240"/>
    </row>
    <row r="20" spans="1:22" ht="3" customHeight="1" x14ac:dyDescent="0.2">
      <c r="A20" s="50"/>
      <c r="B20" s="89"/>
      <c r="C20" s="89"/>
      <c r="D20" s="89"/>
      <c r="E20" s="89"/>
      <c r="F20" s="90"/>
      <c r="G20" s="90"/>
      <c r="H20" s="90"/>
      <c r="I20" s="91"/>
      <c r="J20" s="92"/>
      <c r="K20" s="91"/>
      <c r="L20" s="91"/>
      <c r="M20" s="91"/>
      <c r="N20" s="91"/>
      <c r="O20" s="91"/>
      <c r="P20" s="91"/>
      <c r="Q20" s="91"/>
      <c r="R20" s="91"/>
      <c r="S20" s="91"/>
      <c r="T20" s="91"/>
      <c r="U20" s="91"/>
      <c r="V20" s="91"/>
    </row>
    <row r="21" spans="1:22" ht="40.5" customHeight="1" x14ac:dyDescent="0.2">
      <c r="A21" s="93"/>
      <c r="B21" s="87" t="s">
        <v>99</v>
      </c>
      <c r="C21" s="352" t="s">
        <v>100</v>
      </c>
      <c r="D21" s="353"/>
      <c r="E21" s="354"/>
      <c r="F21" s="88"/>
      <c r="G21" s="355" t="s">
        <v>101</v>
      </c>
      <c r="H21" s="356"/>
      <c r="I21" s="357"/>
      <c r="J21" s="358"/>
      <c r="K21" s="241"/>
      <c r="L21" s="241"/>
      <c r="M21" s="241"/>
      <c r="N21" s="241"/>
      <c r="O21" s="241"/>
      <c r="P21" s="241"/>
      <c r="Q21" s="241"/>
      <c r="R21" s="241"/>
      <c r="S21" s="241"/>
      <c r="T21" s="241"/>
      <c r="U21" s="241"/>
      <c r="V21" s="241"/>
    </row>
    <row r="22" spans="1:22"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row>
    <row r="23" spans="1:22" ht="14.25" x14ac:dyDescent="0.2">
      <c r="A23" s="377"/>
      <c r="B23" s="378"/>
      <c r="C23" s="99"/>
      <c r="D23" s="99"/>
      <c r="E23" s="99"/>
      <c r="F23" s="100"/>
      <c r="G23" s="101"/>
      <c r="H23" s="100"/>
      <c r="I23" s="102"/>
      <c r="J23" s="103"/>
      <c r="K23" s="102"/>
      <c r="L23" s="102"/>
      <c r="M23" s="102"/>
      <c r="N23" s="102"/>
      <c r="O23" s="102"/>
      <c r="P23" s="102"/>
      <c r="Q23" s="102"/>
      <c r="R23" s="102"/>
      <c r="S23" s="102"/>
      <c r="T23" s="102"/>
      <c r="U23" s="102"/>
      <c r="V23" s="102"/>
    </row>
    <row r="24" spans="1:22" ht="4.5" customHeight="1" x14ac:dyDescent="0.2">
      <c r="A24" s="47"/>
      <c r="B24" s="49"/>
      <c r="C24" s="49"/>
      <c r="D24" s="49"/>
      <c r="E24" s="49"/>
      <c r="F24" s="49"/>
      <c r="G24" s="49"/>
      <c r="H24" s="49"/>
      <c r="I24" s="49"/>
      <c r="J24" s="56"/>
      <c r="K24" s="49"/>
      <c r="L24" s="49"/>
      <c r="M24" s="49"/>
      <c r="N24" s="49"/>
      <c r="O24" s="49"/>
      <c r="P24" s="49"/>
      <c r="Q24" s="49"/>
      <c r="R24" s="49"/>
      <c r="S24" s="49"/>
      <c r="T24" s="49"/>
      <c r="U24" s="49"/>
      <c r="V24" s="49"/>
    </row>
    <row r="25" spans="1:22" ht="14.25" customHeight="1" x14ac:dyDescent="0.25">
      <c r="A25" s="47"/>
      <c r="B25" s="104"/>
      <c r="E25" s="104"/>
      <c r="F25" s="49"/>
      <c r="G25" s="49"/>
      <c r="H25" s="49"/>
      <c r="I25" s="49"/>
      <c r="J25" s="56"/>
      <c r="K25" s="49"/>
      <c r="L25" s="49"/>
      <c r="M25" s="49"/>
      <c r="N25" s="49"/>
      <c r="O25" s="49"/>
      <c r="P25" s="49"/>
      <c r="Q25" s="49"/>
      <c r="R25" s="49"/>
      <c r="S25" s="49"/>
      <c r="T25" s="49"/>
      <c r="U25" s="49"/>
      <c r="V25" s="49"/>
    </row>
    <row r="26" spans="1:22"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row>
    <row r="27" spans="1:22"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row>
    <row r="28" spans="1:22" s="111" customFormat="1" ht="14.25" customHeight="1" x14ac:dyDescent="0.2">
      <c r="A28" s="106"/>
      <c r="B28" s="368" t="s">
        <v>105</v>
      </c>
      <c r="C28" s="368"/>
      <c r="D28" s="108"/>
      <c r="E28" s="112" t="s">
        <v>106</v>
      </c>
      <c r="F28" s="108"/>
      <c r="G28" s="112" t="s">
        <v>107</v>
      </c>
      <c r="H28" s="109"/>
      <c r="I28" s="109"/>
      <c r="J28" s="110"/>
      <c r="K28" s="109"/>
      <c r="L28" s="109"/>
      <c r="M28" s="109"/>
      <c r="N28" s="109"/>
      <c r="O28" s="109"/>
      <c r="P28" s="109"/>
      <c r="Q28" s="109"/>
      <c r="R28" s="109"/>
      <c r="S28" s="109"/>
      <c r="T28" s="109"/>
      <c r="U28" s="109"/>
      <c r="V28" s="109"/>
    </row>
    <row r="29" spans="1:22"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row>
    <row r="30" spans="1:22"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row>
    <row r="31" spans="1:22"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row>
    <row r="32" spans="1:22" x14ac:dyDescent="0.2">
      <c r="A32" s="47"/>
      <c r="B32" s="49"/>
      <c r="C32" s="49"/>
      <c r="D32" s="49"/>
      <c r="E32" s="49"/>
      <c r="F32" s="49"/>
      <c r="G32" s="49"/>
      <c r="H32" s="49"/>
      <c r="I32" s="49"/>
      <c r="J32" s="56"/>
      <c r="K32" s="49"/>
      <c r="L32" s="49"/>
      <c r="M32" s="49"/>
      <c r="N32" s="49"/>
      <c r="O32" s="49"/>
      <c r="P32" s="49"/>
      <c r="Q32" s="49"/>
      <c r="R32" s="49"/>
      <c r="S32" s="49"/>
      <c r="T32" s="49"/>
      <c r="U32" s="49"/>
      <c r="V32" s="49"/>
    </row>
    <row r="33" spans="1:22" ht="13.5" thickBot="1" x14ac:dyDescent="0.25">
      <c r="A33" s="114"/>
      <c r="B33" s="97"/>
      <c r="C33" s="97"/>
      <c r="D33" s="97"/>
      <c r="E33" s="97"/>
      <c r="F33" s="97"/>
      <c r="G33" s="97"/>
      <c r="H33" s="97"/>
      <c r="I33" s="97"/>
      <c r="J33" s="98"/>
      <c r="K33" s="49"/>
      <c r="L33" s="49"/>
      <c r="M33" s="49"/>
      <c r="N33" s="49"/>
      <c r="O33" s="49"/>
      <c r="P33" s="49"/>
      <c r="Q33" s="49"/>
      <c r="R33" s="49"/>
      <c r="S33" s="49"/>
      <c r="T33" s="49"/>
      <c r="U33" s="49"/>
      <c r="V33" s="49"/>
    </row>
    <row r="34" spans="1:22" x14ac:dyDescent="0.2"/>
    <row r="35" spans="1:22" ht="18" x14ac:dyDescent="0.25">
      <c r="B35" s="115"/>
    </row>
    <row r="36" spans="1:22" ht="18" x14ac:dyDescent="0.25">
      <c r="B36" s="115"/>
      <c r="F36" s="115"/>
    </row>
    <row r="37" spans="1:22" ht="18" x14ac:dyDescent="0.25">
      <c r="F37" s="104"/>
    </row>
    <row r="38" spans="1:22" ht="18" x14ac:dyDescent="0.25">
      <c r="F38" s="115"/>
    </row>
    <row r="39" spans="1:22" x14ac:dyDescent="0.2">
      <c r="F39" s="116"/>
    </row>
    <row r="40" spans="1:22" x14ac:dyDescent="0.2"/>
    <row r="41" spans="1:22" x14ac:dyDescent="0.2"/>
    <row r="42" spans="1:22" ht="18" x14ac:dyDescent="0.25">
      <c r="E42" s="115"/>
      <c r="F42" s="115"/>
    </row>
    <row r="43" spans="1:22" x14ac:dyDescent="0.2">
      <c r="E43" s="116"/>
      <c r="F43" s="116"/>
    </row>
    <row r="44" spans="1:22" x14ac:dyDescent="0.2"/>
    <row r="45" spans="1:22" x14ac:dyDescent="0.2"/>
    <row r="46" spans="1:22" x14ac:dyDescent="0.2"/>
    <row r="47" spans="1:22" x14ac:dyDescent="0.2"/>
    <row r="48" spans="1:2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4">
    <mergeCell ref="S13:S14"/>
    <mergeCell ref="A12:J12"/>
    <mergeCell ref="A2:J2"/>
    <mergeCell ref="C4:E4"/>
    <mergeCell ref="C6:E6"/>
    <mergeCell ref="C8:E8"/>
    <mergeCell ref="C10:E10"/>
    <mergeCell ref="A13:A14"/>
    <mergeCell ref="B13:B14"/>
    <mergeCell ref="C13:C14"/>
    <mergeCell ref="D13:D14"/>
    <mergeCell ref="Q13:R13"/>
    <mergeCell ref="B28:C28"/>
    <mergeCell ref="A16:J16"/>
    <mergeCell ref="C19:E19"/>
    <mergeCell ref="G19:H19"/>
    <mergeCell ref="I19:J19"/>
    <mergeCell ref="A23:B23"/>
    <mergeCell ref="W13:W14"/>
    <mergeCell ref="X13:X14"/>
    <mergeCell ref="V13:V14"/>
    <mergeCell ref="C21:E21"/>
    <mergeCell ref="G21:H21"/>
    <mergeCell ref="I21:J21"/>
    <mergeCell ref="E13:E14"/>
    <mergeCell ref="F13:F14"/>
    <mergeCell ref="T13:T14"/>
    <mergeCell ref="U13:U14"/>
    <mergeCell ref="G13:G14"/>
    <mergeCell ref="H13:H14"/>
    <mergeCell ref="I13:J13"/>
    <mergeCell ref="K13:L13"/>
    <mergeCell ref="M13:N13"/>
    <mergeCell ref="O13:P13"/>
  </mergeCells>
  <conditionalFormatting sqref="U15">
    <cfRule type="cellIs" dxfId="12" priority="4" operator="equal">
      <formula>1</formula>
    </cfRule>
    <cfRule type="colorScale" priority="1">
      <colorScale>
        <cfvo type="min"/>
        <cfvo type="percentile" val="50"/>
        <cfvo type="max"/>
        <color rgb="FFF8696B"/>
        <color rgb="FFFFEB84"/>
        <color rgb="FF63BE7B"/>
      </colorScale>
    </cfRule>
  </conditionalFormatting>
  <conditionalFormatting sqref="V15 X15">
    <cfRule type="cellIs" dxfId="17" priority="3" operator="equal">
      <formula>1</formula>
    </cfRule>
  </conditionalFormatting>
  <conditionalFormatting sqref="W15">
    <cfRule type="cellIs" dxfId="16" priority="2"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V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45"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5"/>
  <sheetViews>
    <sheetView topLeftCell="B1" zoomScale="85" zoomScaleNormal="85" zoomScaleSheetLayoutView="80" workbookViewId="0">
      <selection activeCell="AD1" sqref="AD1:AD1048576"/>
    </sheetView>
  </sheetViews>
  <sheetFormatPr baseColWidth="10" defaultRowHeight="15" x14ac:dyDescent="0.25"/>
  <cols>
    <col min="1" max="1" width="26.7109375" style="1" customWidth="1"/>
    <col min="2" max="2" width="11.7109375" style="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19" width="0" style="1" hidden="1" customWidth="1"/>
    <col min="20" max="25" width="11.42578125" style="1" hidden="1" customWidth="1"/>
    <col min="26" max="27" width="11.42578125" style="1"/>
    <col min="28" max="28" width="12.42578125" style="1" customWidth="1"/>
    <col min="29" max="29" width="45.85546875" style="1" hidden="1" customWidth="1"/>
    <col min="30" max="30" width="51.85546875" style="302" hidden="1" customWidth="1"/>
    <col min="31" max="31" width="51.85546875" style="302" customWidth="1"/>
    <col min="32" max="16384" width="11.42578125" style="1"/>
  </cols>
  <sheetData>
    <row r="1" spans="1:31" ht="19.5" customHeight="1" thickBot="1" x14ac:dyDescent="0.3">
      <c r="A1" s="393" t="s">
        <v>108</v>
      </c>
      <c r="B1" s="393"/>
      <c r="C1" s="393"/>
      <c r="D1" s="393"/>
      <c r="E1" s="393"/>
      <c r="F1" s="393"/>
      <c r="G1" s="393"/>
      <c r="H1" s="393"/>
      <c r="I1" s="393"/>
      <c r="J1" s="393"/>
      <c r="K1" s="393"/>
      <c r="L1" s="393"/>
      <c r="M1" s="393"/>
      <c r="N1" s="393"/>
      <c r="O1" s="393"/>
      <c r="P1" s="393"/>
      <c r="Q1" s="393"/>
    </row>
    <row r="2" spans="1:31" ht="16.5" customHeight="1" thickBot="1" x14ac:dyDescent="0.3">
      <c r="A2" s="338" t="s">
        <v>109</v>
      </c>
      <c r="B2" s="338"/>
      <c r="C2" s="338"/>
      <c r="D2" s="338"/>
      <c r="E2" s="338"/>
      <c r="F2" s="338"/>
      <c r="G2" s="338"/>
      <c r="H2" s="394" t="s">
        <v>2</v>
      </c>
      <c r="I2" s="394"/>
      <c r="J2" s="394"/>
      <c r="K2" s="394"/>
      <c r="L2" s="394"/>
      <c r="M2" s="394"/>
      <c r="N2" s="394"/>
      <c r="O2" s="394"/>
      <c r="P2" s="394"/>
      <c r="Q2" s="395"/>
      <c r="R2" s="350" t="s">
        <v>296</v>
      </c>
      <c r="S2" s="351"/>
      <c r="T2" s="350" t="s">
        <v>297</v>
      </c>
      <c r="U2" s="351"/>
      <c r="V2" s="350" t="s">
        <v>298</v>
      </c>
      <c r="W2" s="351"/>
      <c r="X2" s="350" t="s">
        <v>299</v>
      </c>
      <c r="Y2" s="351"/>
      <c r="Z2" s="346" t="s">
        <v>302</v>
      </c>
      <c r="AA2" s="346" t="s">
        <v>14</v>
      </c>
      <c r="AB2" s="335" t="s">
        <v>303</v>
      </c>
      <c r="AC2" s="335" t="s">
        <v>315</v>
      </c>
      <c r="AD2" s="335" t="s">
        <v>487</v>
      </c>
      <c r="AE2" s="335" t="s">
        <v>486</v>
      </c>
    </row>
    <row r="3" spans="1:31" ht="35.25" customHeight="1" thickBot="1" x14ac:dyDescent="0.3">
      <c r="A3" s="117" t="s">
        <v>110</v>
      </c>
      <c r="B3" s="396" t="s">
        <v>111</v>
      </c>
      <c r="C3" s="396"/>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236" t="s">
        <v>300</v>
      </c>
      <c r="S3" s="236" t="s">
        <v>301</v>
      </c>
      <c r="T3" s="236" t="s">
        <v>300</v>
      </c>
      <c r="U3" s="236" t="s">
        <v>301</v>
      </c>
      <c r="V3" s="236" t="s">
        <v>300</v>
      </c>
      <c r="W3" s="236" t="s">
        <v>301</v>
      </c>
      <c r="X3" s="236" t="s">
        <v>300</v>
      </c>
      <c r="Y3" s="236" t="s">
        <v>301</v>
      </c>
      <c r="Z3" s="347"/>
      <c r="AA3" s="347"/>
      <c r="AB3" s="336"/>
      <c r="AC3" s="336"/>
      <c r="AD3" s="336"/>
      <c r="AE3" s="336"/>
    </row>
    <row r="4" spans="1:31" ht="135.75" customHeight="1" x14ac:dyDescent="0.25">
      <c r="A4" s="397" t="s">
        <v>114</v>
      </c>
      <c r="B4" s="124" t="s">
        <v>20</v>
      </c>
      <c r="C4" s="327" t="s">
        <v>115</v>
      </c>
      <c r="D4" s="125" t="s">
        <v>116</v>
      </c>
      <c r="E4" s="125" t="s">
        <v>117</v>
      </c>
      <c r="F4" s="126" t="s">
        <v>118</v>
      </c>
      <c r="G4" s="127">
        <v>43296</v>
      </c>
      <c r="H4" s="128"/>
      <c r="I4" s="129"/>
      <c r="J4" s="129"/>
      <c r="K4" s="129"/>
      <c r="L4" s="130">
        <f>SUM(H4:K4)</f>
        <v>0</v>
      </c>
      <c r="M4" s="130">
        <v>1</v>
      </c>
      <c r="N4" s="130">
        <v>0.1111</v>
      </c>
      <c r="O4" s="130">
        <f>L4/M4</f>
        <v>0</v>
      </c>
      <c r="P4" s="130">
        <f>N4*O4</f>
        <v>0</v>
      </c>
      <c r="Q4" s="131"/>
      <c r="R4" s="233"/>
      <c r="S4" s="234">
        <v>0</v>
      </c>
      <c r="T4" s="233"/>
      <c r="U4" s="234">
        <v>0</v>
      </c>
      <c r="V4" s="233"/>
      <c r="W4" s="234">
        <v>1</v>
      </c>
      <c r="X4" s="233"/>
      <c r="Y4" s="234">
        <v>0</v>
      </c>
      <c r="Z4" s="233">
        <v>1</v>
      </c>
      <c r="AA4" s="233">
        <f>S4+U4+W4+Y4</f>
        <v>1</v>
      </c>
      <c r="AB4" s="235">
        <f>Z4/AA4</f>
        <v>1</v>
      </c>
      <c r="AC4" s="235"/>
      <c r="AD4" s="304" t="s">
        <v>400</v>
      </c>
      <c r="AE4" s="304" t="s">
        <v>400</v>
      </c>
    </row>
    <row r="5" spans="1:31" ht="240" x14ac:dyDescent="0.25">
      <c r="A5" s="397"/>
      <c r="B5" s="124" t="s">
        <v>119</v>
      </c>
      <c r="C5" s="327" t="s">
        <v>120</v>
      </c>
      <c r="D5" s="125" t="s">
        <v>121</v>
      </c>
      <c r="E5" s="125" t="s">
        <v>122</v>
      </c>
      <c r="F5" s="126" t="s">
        <v>123</v>
      </c>
      <c r="G5" s="127" t="s">
        <v>124</v>
      </c>
      <c r="H5" s="132"/>
      <c r="I5" s="133"/>
      <c r="J5" s="133"/>
      <c r="K5" s="133"/>
      <c r="L5" s="134">
        <f t="shared" ref="L5:L13" si="0">SUM(H5:K5)</f>
        <v>0</v>
      </c>
      <c r="M5" s="134">
        <v>1</v>
      </c>
      <c r="N5" s="134">
        <v>0.1111</v>
      </c>
      <c r="O5" s="134">
        <f t="shared" ref="O5:O13" si="1">L5/M5</f>
        <v>0</v>
      </c>
      <c r="P5" s="134">
        <f t="shared" ref="P5:P13" si="2">N5*O5</f>
        <v>0</v>
      </c>
      <c r="Q5" s="135"/>
      <c r="R5" s="235">
        <v>0.25</v>
      </c>
      <c r="S5" s="246">
        <v>0.25</v>
      </c>
      <c r="T5" s="235"/>
      <c r="U5" s="246">
        <v>0.25</v>
      </c>
      <c r="V5" s="235"/>
      <c r="W5" s="246">
        <v>0.25</v>
      </c>
      <c r="X5" s="235"/>
      <c r="Y5" s="246">
        <v>0.25</v>
      </c>
      <c r="Z5" s="235">
        <f t="shared" ref="Z5:Z10" si="3">R5+T5+V5+X5</f>
        <v>0.25</v>
      </c>
      <c r="AA5" s="235">
        <f t="shared" ref="AA5:AA13" si="4">S5+U5+W5+Y5</f>
        <v>1</v>
      </c>
      <c r="AB5" s="332">
        <v>1</v>
      </c>
      <c r="AC5" s="251" t="s">
        <v>319</v>
      </c>
      <c r="AD5" s="304" t="s">
        <v>407</v>
      </c>
      <c r="AE5" s="304" t="s">
        <v>449</v>
      </c>
    </row>
    <row r="6" spans="1:31" ht="70.5" customHeight="1" x14ac:dyDescent="0.25">
      <c r="A6" s="397"/>
      <c r="B6" s="124" t="s">
        <v>125</v>
      </c>
      <c r="C6" s="327" t="s">
        <v>401</v>
      </c>
      <c r="D6" s="125" t="s">
        <v>126</v>
      </c>
      <c r="E6" s="125" t="s">
        <v>127</v>
      </c>
      <c r="F6" s="126" t="s">
        <v>128</v>
      </c>
      <c r="G6" s="127">
        <v>43311</v>
      </c>
      <c r="H6" s="132"/>
      <c r="I6" s="133"/>
      <c r="J6" s="133"/>
      <c r="K6" s="133"/>
      <c r="L6" s="134"/>
      <c r="M6" s="134"/>
      <c r="N6" s="134"/>
      <c r="O6" s="134"/>
      <c r="P6" s="134"/>
      <c r="Q6" s="135"/>
      <c r="R6" s="233"/>
      <c r="S6" s="234">
        <v>0</v>
      </c>
      <c r="T6" s="233"/>
      <c r="U6" s="234">
        <v>0</v>
      </c>
      <c r="V6" s="233"/>
      <c r="W6" s="234">
        <v>1</v>
      </c>
      <c r="X6" s="233"/>
      <c r="Y6" s="234">
        <v>0</v>
      </c>
      <c r="Z6" s="233">
        <f t="shared" si="3"/>
        <v>0</v>
      </c>
      <c r="AA6" s="233">
        <f t="shared" si="4"/>
        <v>1</v>
      </c>
      <c r="AB6" s="235">
        <v>1</v>
      </c>
      <c r="AC6" s="251"/>
      <c r="AD6" s="304" t="s">
        <v>404</v>
      </c>
      <c r="AE6" s="304" t="s">
        <v>404</v>
      </c>
    </row>
    <row r="7" spans="1:31" ht="190.5" customHeight="1" x14ac:dyDescent="0.25">
      <c r="A7" s="397"/>
      <c r="B7" s="124" t="s">
        <v>129</v>
      </c>
      <c r="C7" s="327" t="s">
        <v>130</v>
      </c>
      <c r="D7" s="125" t="s">
        <v>131</v>
      </c>
      <c r="E7" s="125" t="s">
        <v>122</v>
      </c>
      <c r="F7" s="126" t="s">
        <v>123</v>
      </c>
      <c r="G7" s="127" t="s">
        <v>124</v>
      </c>
      <c r="H7" s="132"/>
      <c r="I7" s="133"/>
      <c r="J7" s="133"/>
      <c r="K7" s="133"/>
      <c r="L7" s="134">
        <f t="shared" si="0"/>
        <v>0</v>
      </c>
      <c r="M7" s="134">
        <v>1</v>
      </c>
      <c r="N7" s="134">
        <v>0.1111</v>
      </c>
      <c r="O7" s="134">
        <f t="shared" si="1"/>
        <v>0</v>
      </c>
      <c r="P7" s="134">
        <f t="shared" si="2"/>
        <v>0</v>
      </c>
      <c r="Q7" s="135"/>
      <c r="R7" s="233">
        <v>1</v>
      </c>
      <c r="S7" s="234">
        <v>1</v>
      </c>
      <c r="T7" s="233"/>
      <c r="U7" s="234">
        <v>0</v>
      </c>
      <c r="V7" s="233"/>
      <c r="W7" s="234">
        <v>0</v>
      </c>
      <c r="X7" s="233"/>
      <c r="Y7" s="234">
        <v>1</v>
      </c>
      <c r="Z7" s="233">
        <f t="shared" si="3"/>
        <v>1</v>
      </c>
      <c r="AA7" s="233">
        <f t="shared" si="4"/>
        <v>2</v>
      </c>
      <c r="AB7" s="235">
        <v>1</v>
      </c>
      <c r="AC7" s="251" t="s">
        <v>320</v>
      </c>
      <c r="AD7" s="304" t="s">
        <v>402</v>
      </c>
      <c r="AE7" s="304" t="s">
        <v>447</v>
      </c>
    </row>
    <row r="8" spans="1:31" ht="75" x14ac:dyDescent="0.25">
      <c r="A8" s="397" t="s">
        <v>132</v>
      </c>
      <c r="B8" s="124" t="s">
        <v>26</v>
      </c>
      <c r="C8" s="327" t="s">
        <v>133</v>
      </c>
      <c r="D8" s="125" t="s">
        <v>134</v>
      </c>
      <c r="E8" s="125" t="s">
        <v>122</v>
      </c>
      <c r="F8" s="126" t="s">
        <v>123</v>
      </c>
      <c r="G8" s="127" t="s">
        <v>124</v>
      </c>
      <c r="H8" s="136"/>
      <c r="I8" s="133"/>
      <c r="J8" s="133"/>
      <c r="K8" s="137"/>
      <c r="L8" s="134">
        <f t="shared" si="0"/>
        <v>0</v>
      </c>
      <c r="M8" s="134">
        <v>1</v>
      </c>
      <c r="N8" s="134">
        <v>0.1111</v>
      </c>
      <c r="O8" s="134">
        <f t="shared" si="1"/>
        <v>0</v>
      </c>
      <c r="P8" s="134">
        <f t="shared" si="2"/>
        <v>0</v>
      </c>
      <c r="Q8" s="135"/>
      <c r="R8" s="233">
        <v>1</v>
      </c>
      <c r="S8" s="234">
        <v>1</v>
      </c>
      <c r="T8" s="233"/>
      <c r="U8" s="234">
        <v>1</v>
      </c>
      <c r="V8" s="233"/>
      <c r="W8" s="234">
        <v>1</v>
      </c>
      <c r="X8" s="233"/>
      <c r="Y8" s="234"/>
      <c r="Z8" s="233">
        <v>2</v>
      </c>
      <c r="AA8" s="233">
        <f t="shared" si="4"/>
        <v>3</v>
      </c>
      <c r="AB8" s="235">
        <v>1</v>
      </c>
      <c r="AC8" s="251" t="s">
        <v>321</v>
      </c>
      <c r="AD8" s="304" t="s">
        <v>403</v>
      </c>
      <c r="AE8" s="304" t="s">
        <v>448</v>
      </c>
    </row>
    <row r="9" spans="1:31" ht="173.25" customHeight="1" x14ac:dyDescent="0.25">
      <c r="A9" s="397"/>
      <c r="B9" s="124" t="s">
        <v>31</v>
      </c>
      <c r="C9" s="327" t="s">
        <v>135</v>
      </c>
      <c r="D9" s="125" t="s">
        <v>136</v>
      </c>
      <c r="E9" s="125" t="s">
        <v>137</v>
      </c>
      <c r="F9" s="126" t="s">
        <v>138</v>
      </c>
      <c r="G9" s="127" t="s">
        <v>139</v>
      </c>
      <c r="H9" s="136"/>
      <c r="I9" s="133"/>
      <c r="J9" s="133"/>
      <c r="K9" s="137"/>
      <c r="L9" s="134"/>
      <c r="M9" s="134"/>
      <c r="N9" s="134"/>
      <c r="O9" s="134"/>
      <c r="P9" s="134"/>
      <c r="Q9" s="135"/>
      <c r="R9" s="233"/>
      <c r="S9" s="234">
        <v>0</v>
      </c>
      <c r="T9" s="233"/>
      <c r="U9" s="234">
        <v>0</v>
      </c>
      <c r="V9" s="233"/>
      <c r="W9" s="234">
        <v>0</v>
      </c>
      <c r="X9" s="233"/>
      <c r="Y9" s="234">
        <v>1</v>
      </c>
      <c r="Z9" s="233">
        <f t="shared" si="3"/>
        <v>0</v>
      </c>
      <c r="AA9" s="233">
        <f t="shared" si="4"/>
        <v>1</v>
      </c>
      <c r="AB9" s="235">
        <v>1</v>
      </c>
      <c r="AC9" s="251"/>
      <c r="AD9" s="304" t="s">
        <v>405</v>
      </c>
      <c r="AE9" s="304" t="s">
        <v>474</v>
      </c>
    </row>
    <row r="10" spans="1:31" ht="115.5" customHeight="1" thickBot="1" x14ac:dyDescent="0.3">
      <c r="A10" s="397"/>
      <c r="B10" s="124" t="s">
        <v>140</v>
      </c>
      <c r="C10" s="327" t="s">
        <v>141</v>
      </c>
      <c r="D10" s="125" t="s">
        <v>142</v>
      </c>
      <c r="E10" s="125" t="s">
        <v>127</v>
      </c>
      <c r="F10" s="126" t="s">
        <v>128</v>
      </c>
      <c r="G10" s="127">
        <v>43189</v>
      </c>
      <c r="H10" s="136"/>
      <c r="I10" s="133"/>
      <c r="J10" s="133"/>
      <c r="K10" s="133"/>
      <c r="L10" s="134">
        <f t="shared" si="0"/>
        <v>0</v>
      </c>
      <c r="M10" s="134">
        <v>1</v>
      </c>
      <c r="N10" s="134">
        <v>0.1111</v>
      </c>
      <c r="O10" s="134">
        <f t="shared" si="1"/>
        <v>0</v>
      </c>
      <c r="P10" s="134">
        <f t="shared" si="2"/>
        <v>0</v>
      </c>
      <c r="Q10" s="135"/>
      <c r="R10" s="233">
        <v>1</v>
      </c>
      <c r="S10" s="234">
        <v>1</v>
      </c>
      <c r="T10" s="233"/>
      <c r="U10" s="234">
        <v>0</v>
      </c>
      <c r="V10" s="233"/>
      <c r="W10" s="234">
        <v>0</v>
      </c>
      <c r="X10" s="233"/>
      <c r="Y10" s="234">
        <v>0</v>
      </c>
      <c r="Z10" s="233">
        <f t="shared" si="3"/>
        <v>1</v>
      </c>
      <c r="AA10" s="233">
        <f t="shared" si="4"/>
        <v>1</v>
      </c>
      <c r="AB10" s="235">
        <f t="shared" ref="AB10" si="5">Z10/AA10</f>
        <v>1</v>
      </c>
      <c r="AC10" s="251" t="s">
        <v>317</v>
      </c>
      <c r="AD10" s="304" t="s">
        <v>434</v>
      </c>
      <c r="AE10" s="329" t="s">
        <v>434</v>
      </c>
    </row>
    <row r="11" spans="1:31" ht="172.5" customHeight="1" thickBot="1" x14ac:dyDescent="0.3">
      <c r="A11" s="397" t="s">
        <v>143</v>
      </c>
      <c r="B11" s="124" t="s">
        <v>36</v>
      </c>
      <c r="C11" s="327" t="s">
        <v>144</v>
      </c>
      <c r="D11" s="125" t="s">
        <v>145</v>
      </c>
      <c r="E11" s="125" t="s">
        <v>122</v>
      </c>
      <c r="F11" s="126" t="s">
        <v>146</v>
      </c>
      <c r="G11" s="127" t="s">
        <v>147</v>
      </c>
      <c r="H11" s="136"/>
      <c r="I11" s="133"/>
      <c r="J11" s="133"/>
      <c r="K11" s="133"/>
      <c r="L11" s="134">
        <f t="shared" si="0"/>
        <v>0</v>
      </c>
      <c r="M11" s="134">
        <v>1</v>
      </c>
      <c r="N11" s="134">
        <v>0.1111</v>
      </c>
      <c r="O11" s="134">
        <f t="shared" si="1"/>
        <v>0</v>
      </c>
      <c r="P11" s="134">
        <f t="shared" si="2"/>
        <v>0</v>
      </c>
      <c r="Q11" s="135"/>
      <c r="R11" s="233"/>
      <c r="S11" s="234">
        <v>0</v>
      </c>
      <c r="T11" s="233"/>
      <c r="U11" s="234">
        <v>0</v>
      </c>
      <c r="V11" s="233"/>
      <c r="W11" s="234">
        <v>1</v>
      </c>
      <c r="X11" s="233"/>
      <c r="Y11" s="234">
        <v>1</v>
      </c>
      <c r="Z11" s="233">
        <v>1</v>
      </c>
      <c r="AA11" s="233">
        <f t="shared" si="4"/>
        <v>2</v>
      </c>
      <c r="AB11" s="235">
        <v>1</v>
      </c>
      <c r="AC11" s="235"/>
      <c r="AD11" s="333" t="s">
        <v>406</v>
      </c>
      <c r="AE11" s="334" t="s">
        <v>450</v>
      </c>
    </row>
    <row r="12" spans="1:31" ht="405" x14ac:dyDescent="0.25">
      <c r="A12" s="340"/>
      <c r="B12" s="124" t="s">
        <v>39</v>
      </c>
      <c r="C12" s="327" t="s">
        <v>148</v>
      </c>
      <c r="D12" s="125" t="s">
        <v>149</v>
      </c>
      <c r="E12" s="125" t="s">
        <v>122</v>
      </c>
      <c r="F12" s="126" t="s">
        <v>146</v>
      </c>
      <c r="G12" s="125" t="s">
        <v>147</v>
      </c>
      <c r="H12" s="136"/>
      <c r="I12" s="133"/>
      <c r="J12" s="133"/>
      <c r="K12" s="133"/>
      <c r="L12" s="134">
        <f t="shared" si="0"/>
        <v>0</v>
      </c>
      <c r="M12" s="134">
        <v>1</v>
      </c>
      <c r="N12" s="134">
        <v>0.1111</v>
      </c>
      <c r="O12" s="134">
        <f t="shared" si="1"/>
        <v>0</v>
      </c>
      <c r="P12" s="134">
        <f t="shared" si="2"/>
        <v>0</v>
      </c>
      <c r="Q12" s="135"/>
      <c r="R12" s="233"/>
      <c r="S12" s="234">
        <v>0</v>
      </c>
      <c r="T12" s="233"/>
      <c r="U12" s="234">
        <v>0</v>
      </c>
      <c r="V12" s="233"/>
      <c r="W12" s="234">
        <v>1</v>
      </c>
      <c r="X12" s="233"/>
      <c r="Y12" s="234">
        <v>1</v>
      </c>
      <c r="Z12" s="233">
        <v>1</v>
      </c>
      <c r="AA12" s="233">
        <f t="shared" si="4"/>
        <v>2</v>
      </c>
      <c r="AB12" s="235">
        <v>1</v>
      </c>
      <c r="AC12" s="235"/>
      <c r="AD12" s="304" t="s">
        <v>443</v>
      </c>
      <c r="AE12" s="330" t="s">
        <v>451</v>
      </c>
    </row>
    <row r="13" spans="1:31" ht="233.25" customHeight="1" thickBot="1" x14ac:dyDescent="0.3">
      <c r="A13" s="138" t="s">
        <v>150</v>
      </c>
      <c r="B13" s="124" t="s">
        <v>43</v>
      </c>
      <c r="C13" s="327" t="s">
        <v>151</v>
      </c>
      <c r="D13" s="125" t="s">
        <v>152</v>
      </c>
      <c r="E13" s="125" t="s">
        <v>153</v>
      </c>
      <c r="F13" s="126" t="s">
        <v>154</v>
      </c>
      <c r="G13" s="125" t="s">
        <v>155</v>
      </c>
      <c r="H13" s="139"/>
      <c r="I13" s="140"/>
      <c r="J13" s="140"/>
      <c r="K13" s="140"/>
      <c r="L13" s="141">
        <f t="shared" si="0"/>
        <v>0</v>
      </c>
      <c r="M13" s="141">
        <v>1</v>
      </c>
      <c r="N13" s="141">
        <v>0.1111</v>
      </c>
      <c r="O13" s="141">
        <f t="shared" si="1"/>
        <v>0</v>
      </c>
      <c r="P13" s="141">
        <f t="shared" si="2"/>
        <v>0</v>
      </c>
      <c r="Q13" s="142"/>
      <c r="R13" s="233"/>
      <c r="S13" s="234">
        <v>0</v>
      </c>
      <c r="T13" s="233"/>
      <c r="U13" s="234">
        <v>0</v>
      </c>
      <c r="V13" s="233"/>
      <c r="W13" s="234">
        <v>1</v>
      </c>
      <c r="X13" s="233"/>
      <c r="Y13" s="234">
        <v>1</v>
      </c>
      <c r="Z13" s="233">
        <v>1</v>
      </c>
      <c r="AA13" s="233">
        <f t="shared" si="4"/>
        <v>2</v>
      </c>
      <c r="AB13" s="235">
        <v>1</v>
      </c>
      <c r="AC13" s="235"/>
      <c r="AD13" s="280" t="s">
        <v>435</v>
      </c>
      <c r="AE13" s="280" t="s">
        <v>452</v>
      </c>
    </row>
    <row r="14" spans="1:31" ht="15.75" customHeight="1" x14ac:dyDescent="0.25">
      <c r="P14" s="143">
        <f>SUM(P4:P13)</f>
        <v>0</v>
      </c>
      <c r="AB14" s="248">
        <f>AVERAGE(AB4:AB13)</f>
        <v>1</v>
      </c>
      <c r="AC14" s="248"/>
      <c r="AD14" s="303" t="e">
        <f>AVERAGE(AD5:AD10)*0.25</f>
        <v>#DIV/0!</v>
      </c>
      <c r="AE14" s="303" t="e">
        <f>AVERAGE(AE5:AE10)*0.25</f>
        <v>#DIV/0!</v>
      </c>
    </row>
    <row r="15" spans="1:31" x14ac:dyDescent="0.25">
      <c r="A15" s="144"/>
    </row>
  </sheetData>
  <autoFilter ref="R3:S14"/>
  <mergeCells count="17">
    <mergeCell ref="Z2:Z3"/>
    <mergeCell ref="AE2:AE3"/>
    <mergeCell ref="AD2:AD3"/>
    <mergeCell ref="AC2:AC3"/>
    <mergeCell ref="A11:A12"/>
    <mergeCell ref="A8:A10"/>
    <mergeCell ref="AA2:AA3"/>
    <mergeCell ref="AB2:AB3"/>
    <mergeCell ref="R2:S2"/>
    <mergeCell ref="T2:U2"/>
    <mergeCell ref="V2:W2"/>
    <mergeCell ref="X2:Y2"/>
    <mergeCell ref="A1:Q1"/>
    <mergeCell ref="A2:G2"/>
    <mergeCell ref="H2:Q2"/>
    <mergeCell ref="B3:C3"/>
    <mergeCell ref="A4:A7"/>
  </mergeCells>
  <conditionalFormatting sqref="L4:L13">
    <cfRule type="iconSet" priority="10">
      <iconSet iconSet="3Symbols">
        <cfvo type="percent" val="0"/>
        <cfvo type="percent" val="75"/>
        <cfvo type="percent" val="91"/>
      </iconSet>
    </cfRule>
    <cfRule type="dataBar" priority="11">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6:AC13 AB4:AD5">
    <cfRule type="cellIs" dxfId="11" priority="9" operator="equal">
      <formula>1</formula>
    </cfRule>
  </conditionalFormatting>
  <conditionalFormatting sqref="AD6:AD12">
    <cfRule type="cellIs" dxfId="10" priority="8" operator="equal">
      <formula>1</formula>
    </cfRule>
  </conditionalFormatting>
  <conditionalFormatting sqref="AD13">
    <cfRule type="cellIs" dxfId="9" priority="7" operator="equal">
      <formula>1</formula>
    </cfRule>
  </conditionalFormatting>
  <conditionalFormatting sqref="AE4:AE5">
    <cfRule type="cellIs" dxfId="8" priority="6" operator="equal">
      <formula>1</formula>
    </cfRule>
  </conditionalFormatting>
  <conditionalFormatting sqref="AE6:AE10 AE12">
    <cfRule type="cellIs" dxfId="7" priority="3" operator="equal">
      <formula>1</formula>
    </cfRule>
  </conditionalFormatting>
  <conditionalFormatting sqref="AE13">
    <cfRule type="cellIs" dxfId="6" priority="2" operator="equal">
      <formula>1</formula>
    </cfRule>
  </conditionalFormatting>
  <conditionalFormatting sqref="AB4:AB13">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0.55118110236220474" bottom="0.35433070866141736" header="0.31496062992125984" footer="0.31496062992125984"/>
  <pageSetup scale="68" orientation="landscape" r:id="rId1"/>
  <headerFooter>
    <oddFooter>Página &amp;P</oddFooter>
  </headerFooter>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W43"/>
  <sheetViews>
    <sheetView view="pageBreakPreview" topLeftCell="G1" zoomScale="110" zoomScaleNormal="80" zoomScaleSheetLayoutView="110" workbookViewId="0">
      <selection activeCell="U1" sqref="U1:U1048576"/>
    </sheetView>
  </sheetViews>
  <sheetFormatPr baseColWidth="10" defaultRowHeight="15" x14ac:dyDescent="0.25"/>
  <cols>
    <col min="1" max="1" width="22" style="149" customWidth="1"/>
    <col min="2" max="2" width="4.42578125" style="146" bestFit="1" customWidth="1"/>
    <col min="3" max="3" width="30.42578125" style="146" customWidth="1"/>
    <col min="4" max="4" width="26.5703125" style="146" customWidth="1"/>
    <col min="5" max="5" width="14.85546875" style="146" customWidth="1"/>
    <col min="6" max="6" width="35.85546875" style="321" customWidth="1"/>
    <col min="7" max="7" width="20.42578125" style="148" customWidth="1"/>
    <col min="8" max="8" width="41" style="147" customWidth="1"/>
    <col min="9" max="16" width="11.42578125" style="146" hidden="1" customWidth="1"/>
    <col min="17" max="18" width="11.42578125" style="146" customWidth="1"/>
    <col min="19" max="19" width="17.140625" style="146" customWidth="1"/>
    <col min="20" max="20" width="54.5703125" style="146" hidden="1" customWidth="1"/>
    <col min="21" max="21" width="49.42578125" style="146" hidden="1" customWidth="1"/>
    <col min="22" max="22" width="49.42578125" style="146" customWidth="1"/>
    <col min="23" max="23" width="11.42578125" style="262" customWidth="1"/>
    <col min="24" max="16384" width="11.42578125" style="146"/>
  </cols>
  <sheetData>
    <row r="1" spans="1:23" ht="19.5" thickBot="1" x14ac:dyDescent="0.35">
      <c r="A1" s="402" t="s">
        <v>237</v>
      </c>
      <c r="B1" s="402"/>
      <c r="C1" s="402"/>
      <c r="D1" s="402"/>
      <c r="E1" s="402"/>
      <c r="F1" s="402"/>
      <c r="G1" s="402"/>
      <c r="H1" s="402"/>
    </row>
    <row r="2" spans="1:23" ht="16.5" customHeight="1" thickBot="1" x14ac:dyDescent="0.3">
      <c r="A2" s="403" t="s">
        <v>236</v>
      </c>
      <c r="B2" s="404"/>
      <c r="C2" s="404"/>
      <c r="D2" s="404"/>
      <c r="E2" s="404"/>
      <c r="F2" s="404"/>
      <c r="G2" s="404"/>
      <c r="H2" s="405"/>
      <c r="I2" s="350" t="s">
        <v>296</v>
      </c>
      <c r="J2" s="351"/>
      <c r="K2" s="350" t="s">
        <v>297</v>
      </c>
      <c r="L2" s="351"/>
      <c r="M2" s="350" t="s">
        <v>298</v>
      </c>
      <c r="N2" s="351"/>
      <c r="O2" s="350" t="s">
        <v>299</v>
      </c>
      <c r="P2" s="351"/>
      <c r="Q2" s="346" t="s">
        <v>302</v>
      </c>
      <c r="R2" s="346" t="s">
        <v>14</v>
      </c>
      <c r="S2" s="335" t="s">
        <v>303</v>
      </c>
      <c r="T2" s="325" t="s">
        <v>316</v>
      </c>
    </row>
    <row r="3" spans="1:23" ht="34.5" customHeight="1" thickBot="1" x14ac:dyDescent="0.3">
      <c r="A3" s="212" t="s">
        <v>3</v>
      </c>
      <c r="B3" s="411" t="s">
        <v>235</v>
      </c>
      <c r="C3" s="412"/>
      <c r="D3" s="211" t="s">
        <v>5</v>
      </c>
      <c r="E3" s="210" t="s">
        <v>8</v>
      </c>
      <c r="F3" s="209" t="s">
        <v>111</v>
      </c>
      <c r="G3" s="208" t="s">
        <v>234</v>
      </c>
      <c r="H3" s="207" t="s">
        <v>7</v>
      </c>
      <c r="I3" s="236" t="s">
        <v>300</v>
      </c>
      <c r="J3" s="236" t="s">
        <v>301</v>
      </c>
      <c r="K3" s="236" t="s">
        <v>300</v>
      </c>
      <c r="L3" s="236" t="s">
        <v>301</v>
      </c>
      <c r="M3" s="236" t="s">
        <v>300</v>
      </c>
      <c r="N3" s="236" t="s">
        <v>301</v>
      </c>
      <c r="O3" s="236" t="s">
        <v>300</v>
      </c>
      <c r="P3" s="236" t="s">
        <v>301</v>
      </c>
      <c r="Q3" s="347"/>
      <c r="R3" s="347"/>
      <c r="S3" s="336"/>
      <c r="T3" s="325"/>
      <c r="U3" s="331" t="s">
        <v>412</v>
      </c>
      <c r="V3" s="306" t="s">
        <v>453</v>
      </c>
    </row>
    <row r="4" spans="1:23" ht="205.5" customHeight="1" thickBot="1" x14ac:dyDescent="0.3">
      <c r="A4" s="265" t="s">
        <v>233</v>
      </c>
      <c r="B4" s="206" t="s">
        <v>20</v>
      </c>
      <c r="C4" s="199" t="s">
        <v>232</v>
      </c>
      <c r="D4" s="204" t="s">
        <v>231</v>
      </c>
      <c r="E4" s="205">
        <v>43342</v>
      </c>
      <c r="F4" s="313" t="s">
        <v>230</v>
      </c>
      <c r="G4" s="204" t="s">
        <v>229</v>
      </c>
      <c r="H4" s="203" t="s">
        <v>228</v>
      </c>
      <c r="I4" s="235">
        <v>0.2</v>
      </c>
      <c r="J4" s="234">
        <v>0</v>
      </c>
      <c r="K4" s="268"/>
      <c r="L4" s="234">
        <v>0</v>
      </c>
      <c r="M4" s="233"/>
      <c r="N4" s="234">
        <v>1</v>
      </c>
      <c r="O4" s="233"/>
      <c r="P4" s="234">
        <v>0</v>
      </c>
      <c r="Q4" s="233">
        <f>I4+K4+M4+O4</f>
        <v>0.2</v>
      </c>
      <c r="R4" s="233">
        <f>J4+L4+N4+P4</f>
        <v>1</v>
      </c>
      <c r="S4" s="235">
        <v>1</v>
      </c>
      <c r="T4" s="253" t="s">
        <v>323</v>
      </c>
      <c r="U4" s="253" t="s">
        <v>424</v>
      </c>
      <c r="V4" s="253" t="s">
        <v>455</v>
      </c>
    </row>
    <row r="5" spans="1:23" ht="109.5" customHeight="1" x14ac:dyDescent="0.25">
      <c r="A5" s="406" t="s">
        <v>227</v>
      </c>
      <c r="B5" s="202" t="s">
        <v>26</v>
      </c>
      <c r="C5" s="201" t="s">
        <v>226</v>
      </c>
      <c r="D5" s="199" t="s">
        <v>225</v>
      </c>
      <c r="E5" s="200" t="s">
        <v>224</v>
      </c>
      <c r="F5" s="314" t="s">
        <v>223</v>
      </c>
      <c r="G5" s="198" t="s">
        <v>164</v>
      </c>
      <c r="H5" s="197" t="s">
        <v>118</v>
      </c>
      <c r="I5" s="233">
        <v>1</v>
      </c>
      <c r="J5" s="234">
        <v>0</v>
      </c>
      <c r="K5" s="233"/>
      <c r="L5" s="234">
        <v>1</v>
      </c>
      <c r="M5" s="233"/>
      <c r="N5" s="234">
        <v>1</v>
      </c>
      <c r="O5" s="233"/>
      <c r="P5" s="234">
        <v>2</v>
      </c>
      <c r="Q5" s="233">
        <v>2</v>
      </c>
      <c r="R5" s="233">
        <f t="shared" ref="R5:R26" si="0">J5+L5+N5+P5</f>
        <v>4</v>
      </c>
      <c r="S5" s="235">
        <v>1</v>
      </c>
      <c r="T5" s="253" t="s">
        <v>324</v>
      </c>
      <c r="U5" s="253" t="s">
        <v>408</v>
      </c>
      <c r="V5" s="253" t="s">
        <v>454</v>
      </c>
    </row>
    <row r="6" spans="1:23" ht="225.75" customHeight="1" x14ac:dyDescent="0.25">
      <c r="A6" s="407"/>
      <c r="B6" s="409" t="s">
        <v>31</v>
      </c>
      <c r="C6" s="410" t="s">
        <v>222</v>
      </c>
      <c r="D6" s="413" t="s">
        <v>221</v>
      </c>
      <c r="E6" s="191">
        <v>43190</v>
      </c>
      <c r="F6" s="315" t="s">
        <v>220</v>
      </c>
      <c r="G6" s="195" t="s">
        <v>218</v>
      </c>
      <c r="H6" s="196" t="s">
        <v>217</v>
      </c>
      <c r="I6" s="233">
        <v>0.25</v>
      </c>
      <c r="J6" s="234">
        <v>1</v>
      </c>
      <c r="K6" s="233"/>
      <c r="L6" s="234">
        <v>0</v>
      </c>
      <c r="M6" s="233"/>
      <c r="N6" s="234">
        <v>0</v>
      </c>
      <c r="O6" s="233"/>
      <c r="P6" s="234">
        <v>0</v>
      </c>
      <c r="Q6" s="233">
        <f t="shared" ref="Q6:Q25" si="1">I6+K6+M6+O6</f>
        <v>0.25</v>
      </c>
      <c r="R6" s="233">
        <f t="shared" si="0"/>
        <v>1</v>
      </c>
      <c r="S6" s="235">
        <v>1</v>
      </c>
      <c r="T6" s="253" t="s">
        <v>325</v>
      </c>
      <c r="U6" s="253" t="s">
        <v>325</v>
      </c>
      <c r="V6" s="253" t="s">
        <v>456</v>
      </c>
      <c r="W6" s="146">
        <f>I6/J6</f>
        <v>0.25</v>
      </c>
    </row>
    <row r="7" spans="1:23" ht="150" customHeight="1" x14ac:dyDescent="0.25">
      <c r="A7" s="407"/>
      <c r="B7" s="409"/>
      <c r="C7" s="410"/>
      <c r="D7" s="413"/>
      <c r="E7" s="191">
        <v>43343</v>
      </c>
      <c r="F7" s="316" t="s">
        <v>219</v>
      </c>
      <c r="G7" s="195" t="s">
        <v>218</v>
      </c>
      <c r="H7" s="196" t="s">
        <v>217</v>
      </c>
      <c r="I7" s="233">
        <v>0</v>
      </c>
      <c r="J7" s="234">
        <v>0</v>
      </c>
      <c r="K7" s="233"/>
      <c r="L7" s="234">
        <v>0</v>
      </c>
      <c r="M7" s="233"/>
      <c r="N7" s="234">
        <v>1</v>
      </c>
      <c r="O7" s="233"/>
      <c r="P7" s="234">
        <v>0</v>
      </c>
      <c r="Q7" s="233">
        <v>0.3</v>
      </c>
      <c r="R7" s="233">
        <f t="shared" si="0"/>
        <v>1</v>
      </c>
      <c r="S7" s="235">
        <v>1</v>
      </c>
      <c r="T7" s="253" t="s">
        <v>326</v>
      </c>
      <c r="U7" s="253" t="s">
        <v>428</v>
      </c>
      <c r="V7" s="253" t="s">
        <v>458</v>
      </c>
      <c r="W7" s="146"/>
    </row>
    <row r="8" spans="1:23" ht="111" customHeight="1" x14ac:dyDescent="0.25">
      <c r="A8" s="407"/>
      <c r="B8" s="409"/>
      <c r="C8" s="410"/>
      <c r="D8" s="413"/>
      <c r="E8" s="191">
        <v>43281</v>
      </c>
      <c r="F8" s="316" t="s">
        <v>216</v>
      </c>
      <c r="G8" s="195" t="s">
        <v>164</v>
      </c>
      <c r="H8" s="174" t="s">
        <v>118</v>
      </c>
      <c r="I8" s="233">
        <v>0</v>
      </c>
      <c r="J8" s="234">
        <v>0</v>
      </c>
      <c r="K8" s="233"/>
      <c r="L8" s="234">
        <v>1</v>
      </c>
      <c r="M8" s="233"/>
      <c r="N8" s="234">
        <v>0</v>
      </c>
      <c r="O8" s="233"/>
      <c r="P8" s="234">
        <v>0</v>
      </c>
      <c r="Q8" s="233">
        <f t="shared" si="1"/>
        <v>0</v>
      </c>
      <c r="R8" s="233">
        <f t="shared" si="0"/>
        <v>1</v>
      </c>
      <c r="S8" s="235">
        <v>1</v>
      </c>
      <c r="T8" s="253" t="s">
        <v>327</v>
      </c>
      <c r="U8" s="253" t="s">
        <v>438</v>
      </c>
      <c r="V8" s="253" t="s">
        <v>457</v>
      </c>
      <c r="W8" s="146"/>
    </row>
    <row r="9" spans="1:23" ht="111.75" customHeight="1" x14ac:dyDescent="0.25">
      <c r="A9" s="407"/>
      <c r="B9" s="409"/>
      <c r="C9" s="410"/>
      <c r="D9" s="413"/>
      <c r="E9" s="191">
        <v>43449</v>
      </c>
      <c r="F9" s="316" t="s">
        <v>459</v>
      </c>
      <c r="G9" s="195" t="s">
        <v>215</v>
      </c>
      <c r="H9" s="196" t="s">
        <v>214</v>
      </c>
      <c r="I9" s="233">
        <v>0</v>
      </c>
      <c r="J9" s="234">
        <v>0</v>
      </c>
      <c r="K9" s="233"/>
      <c r="L9" s="234">
        <v>0</v>
      </c>
      <c r="M9" s="233"/>
      <c r="N9" s="234">
        <v>0</v>
      </c>
      <c r="O9" s="233"/>
      <c r="P9" s="234">
        <v>1</v>
      </c>
      <c r="Q9" s="233">
        <f t="shared" si="1"/>
        <v>0</v>
      </c>
      <c r="R9" s="233">
        <f t="shared" si="0"/>
        <v>1</v>
      </c>
      <c r="S9" s="235">
        <v>0.6</v>
      </c>
      <c r="T9" s="253" t="s">
        <v>328</v>
      </c>
      <c r="U9" s="253" t="s">
        <v>425</v>
      </c>
      <c r="V9" s="253" t="s">
        <v>489</v>
      </c>
      <c r="W9" s="146"/>
    </row>
    <row r="10" spans="1:23" ht="150.75" customHeight="1" x14ac:dyDescent="0.25">
      <c r="A10" s="407"/>
      <c r="B10" s="409"/>
      <c r="C10" s="410"/>
      <c r="D10" s="413"/>
      <c r="E10" s="191">
        <v>43434</v>
      </c>
      <c r="F10" s="316" t="s">
        <v>439</v>
      </c>
      <c r="G10" s="195" t="s">
        <v>160</v>
      </c>
      <c r="H10" s="174" t="s">
        <v>118</v>
      </c>
      <c r="I10" s="233">
        <v>0.25</v>
      </c>
      <c r="J10" s="234">
        <v>0</v>
      </c>
      <c r="K10" s="233"/>
      <c r="L10" s="234">
        <v>0</v>
      </c>
      <c r="M10" s="233"/>
      <c r="N10" s="234">
        <v>0</v>
      </c>
      <c r="O10" s="233"/>
      <c r="P10" s="234">
        <v>1</v>
      </c>
      <c r="Q10" s="233">
        <f t="shared" si="1"/>
        <v>0.25</v>
      </c>
      <c r="R10" s="233">
        <f t="shared" si="0"/>
        <v>1</v>
      </c>
      <c r="S10" s="235">
        <v>1</v>
      </c>
      <c r="T10" s="253" t="s">
        <v>429</v>
      </c>
      <c r="U10" s="253" t="s">
        <v>440</v>
      </c>
      <c r="V10" s="253" t="s">
        <v>460</v>
      </c>
    </row>
    <row r="11" spans="1:23" ht="76.5" customHeight="1" thickBot="1" x14ac:dyDescent="0.3">
      <c r="A11" s="408"/>
      <c r="B11" s="194" t="s">
        <v>140</v>
      </c>
      <c r="C11" s="193" t="s">
        <v>213</v>
      </c>
      <c r="D11" s="193" t="s">
        <v>212</v>
      </c>
      <c r="E11" s="192" t="s">
        <v>211</v>
      </c>
      <c r="F11" s="317" t="s">
        <v>210</v>
      </c>
      <c r="G11" s="171" t="s">
        <v>209</v>
      </c>
      <c r="H11" s="170" t="s">
        <v>208</v>
      </c>
      <c r="I11" s="235">
        <v>0.2</v>
      </c>
      <c r="J11" s="246">
        <v>0</v>
      </c>
      <c r="K11" s="235"/>
      <c r="L11" s="246">
        <v>0</v>
      </c>
      <c r="M11" s="235"/>
      <c r="N11" s="246">
        <v>0</v>
      </c>
      <c r="O11" s="235"/>
      <c r="P11" s="246">
        <v>0.8</v>
      </c>
      <c r="Q11" s="235">
        <v>0.4</v>
      </c>
      <c r="R11" s="235">
        <f t="shared" si="0"/>
        <v>0.8</v>
      </c>
      <c r="S11" s="235">
        <v>1</v>
      </c>
      <c r="T11" s="254" t="s">
        <v>329</v>
      </c>
      <c r="U11" s="328" t="s">
        <v>437</v>
      </c>
      <c r="V11" s="328" t="s">
        <v>461</v>
      </c>
    </row>
    <row r="12" spans="1:23" ht="180" customHeight="1" x14ac:dyDescent="0.25">
      <c r="A12" s="433" t="s">
        <v>207</v>
      </c>
      <c r="B12" s="424" t="s">
        <v>36</v>
      </c>
      <c r="C12" s="438" t="s">
        <v>206</v>
      </c>
      <c r="D12" s="436" t="s">
        <v>205</v>
      </c>
      <c r="E12" s="169" t="s">
        <v>304</v>
      </c>
      <c r="F12" s="311" t="s">
        <v>204</v>
      </c>
      <c r="G12" s="168" t="s">
        <v>164</v>
      </c>
      <c r="H12" s="166" t="s">
        <v>118</v>
      </c>
      <c r="I12" s="235">
        <v>0.25</v>
      </c>
      <c r="J12" s="246">
        <v>0.25</v>
      </c>
      <c r="K12" s="235"/>
      <c r="L12" s="246">
        <v>0.25</v>
      </c>
      <c r="M12" s="235"/>
      <c r="N12" s="246">
        <v>0.25</v>
      </c>
      <c r="O12" s="235"/>
      <c r="P12" s="246">
        <v>0.25</v>
      </c>
      <c r="Q12" s="233">
        <v>0.75</v>
      </c>
      <c r="R12" s="235">
        <f t="shared" si="0"/>
        <v>1</v>
      </c>
      <c r="S12" s="235">
        <v>1</v>
      </c>
      <c r="T12" s="253" t="s">
        <v>330</v>
      </c>
      <c r="U12" s="398" t="s">
        <v>430</v>
      </c>
      <c r="V12" s="398" t="s">
        <v>462</v>
      </c>
      <c r="W12" s="146">
        <f>I12/J12</f>
        <v>1</v>
      </c>
    </row>
    <row r="13" spans="1:23" ht="100.5" customHeight="1" x14ac:dyDescent="0.25">
      <c r="A13" s="434"/>
      <c r="B13" s="426"/>
      <c r="C13" s="439"/>
      <c r="D13" s="437"/>
      <c r="E13" s="191" t="s">
        <v>203</v>
      </c>
      <c r="F13" s="312" t="s">
        <v>202</v>
      </c>
      <c r="G13" s="162" t="s">
        <v>164</v>
      </c>
      <c r="H13" s="160" t="s">
        <v>118</v>
      </c>
      <c r="I13" s="235">
        <v>0.25</v>
      </c>
      <c r="J13" s="246">
        <v>0</v>
      </c>
      <c r="K13" s="235"/>
      <c r="L13" s="246">
        <v>0.5</v>
      </c>
      <c r="M13" s="235"/>
      <c r="N13" s="246">
        <v>0.5</v>
      </c>
      <c r="O13" s="235"/>
      <c r="P13" s="246">
        <v>0</v>
      </c>
      <c r="Q13" s="233">
        <v>0.75</v>
      </c>
      <c r="R13" s="235">
        <f t="shared" si="0"/>
        <v>1</v>
      </c>
      <c r="S13" s="235">
        <v>1</v>
      </c>
      <c r="T13" s="253" t="s">
        <v>331</v>
      </c>
      <c r="U13" s="399"/>
      <c r="V13" s="399"/>
    </row>
    <row r="14" spans="1:23" ht="54" customHeight="1" x14ac:dyDescent="0.25">
      <c r="A14" s="434"/>
      <c r="B14" s="426"/>
      <c r="C14" s="439"/>
      <c r="D14" s="437"/>
      <c r="E14" s="191" t="s">
        <v>201</v>
      </c>
      <c r="F14" s="312" t="s">
        <v>200</v>
      </c>
      <c r="G14" s="162" t="s">
        <v>164</v>
      </c>
      <c r="H14" s="160" t="s">
        <v>118</v>
      </c>
      <c r="I14" s="235">
        <v>0.1</v>
      </c>
      <c r="J14" s="246">
        <v>0</v>
      </c>
      <c r="K14" s="235"/>
      <c r="L14" s="246">
        <v>0</v>
      </c>
      <c r="M14" s="235"/>
      <c r="N14" s="246">
        <v>0</v>
      </c>
      <c r="O14" s="235"/>
      <c r="P14" s="246">
        <v>1</v>
      </c>
      <c r="Q14" s="233">
        <v>0</v>
      </c>
      <c r="R14" s="235">
        <f t="shared" si="0"/>
        <v>1</v>
      </c>
      <c r="S14" s="235">
        <v>1</v>
      </c>
      <c r="T14" s="253" t="s">
        <v>332</v>
      </c>
      <c r="U14" s="253" t="s">
        <v>423</v>
      </c>
      <c r="V14" s="253" t="s">
        <v>463</v>
      </c>
    </row>
    <row r="15" spans="1:23" ht="130.5" customHeight="1" x14ac:dyDescent="0.25">
      <c r="A15" s="434"/>
      <c r="B15" s="190" t="s">
        <v>39</v>
      </c>
      <c r="C15" s="161" t="s">
        <v>199</v>
      </c>
      <c r="D15" s="437"/>
      <c r="E15" s="163">
        <v>43464</v>
      </c>
      <c r="F15" s="312" t="s">
        <v>198</v>
      </c>
      <c r="G15" s="161" t="s">
        <v>197</v>
      </c>
      <c r="H15" s="160" t="s">
        <v>187</v>
      </c>
      <c r="I15" s="235">
        <v>0.25</v>
      </c>
      <c r="J15" s="246">
        <v>0</v>
      </c>
      <c r="K15" s="235"/>
      <c r="L15" s="246">
        <v>0</v>
      </c>
      <c r="M15" s="235"/>
      <c r="N15" s="246">
        <v>0</v>
      </c>
      <c r="O15" s="235"/>
      <c r="P15" s="246">
        <v>1</v>
      </c>
      <c r="Q15" s="235">
        <v>0.75</v>
      </c>
      <c r="R15" s="235">
        <f t="shared" si="0"/>
        <v>1</v>
      </c>
      <c r="S15" s="235">
        <v>1</v>
      </c>
      <c r="T15" s="253" t="s">
        <v>333</v>
      </c>
      <c r="U15" s="253" t="s">
        <v>441</v>
      </c>
      <c r="V15" s="253" t="s">
        <v>464</v>
      </c>
    </row>
    <row r="16" spans="1:23" ht="135" x14ac:dyDescent="0.25">
      <c r="A16" s="434"/>
      <c r="B16" s="190" t="s">
        <v>196</v>
      </c>
      <c r="C16" s="189" t="s">
        <v>195</v>
      </c>
      <c r="D16" s="400" t="s">
        <v>194</v>
      </c>
      <c r="E16" s="400" t="s">
        <v>193</v>
      </c>
      <c r="F16" s="310" t="s">
        <v>192</v>
      </c>
      <c r="G16" s="162" t="s">
        <v>188</v>
      </c>
      <c r="H16" s="188" t="s">
        <v>187</v>
      </c>
      <c r="I16" s="235">
        <v>0.25</v>
      </c>
      <c r="J16" s="246">
        <v>0.25</v>
      </c>
      <c r="K16" s="235"/>
      <c r="L16" s="246">
        <v>0.25</v>
      </c>
      <c r="M16" s="235"/>
      <c r="N16" s="246">
        <v>0.25</v>
      </c>
      <c r="O16" s="235"/>
      <c r="P16" s="246">
        <v>0.25</v>
      </c>
      <c r="Q16" s="268">
        <v>1</v>
      </c>
      <c r="R16" s="235">
        <f t="shared" ref="R16:R17" si="2">J16+L16+N16+P16</f>
        <v>1</v>
      </c>
      <c r="S16" s="235">
        <f t="shared" ref="S16:S23" si="3">Q16/R16</f>
        <v>1</v>
      </c>
      <c r="T16" s="253" t="s">
        <v>334</v>
      </c>
      <c r="U16" s="398" t="s">
        <v>480</v>
      </c>
      <c r="V16" s="398" t="s">
        <v>480</v>
      </c>
      <c r="W16" s="146">
        <f t="shared" ref="W16:W17" si="4">I16/J16</f>
        <v>1</v>
      </c>
    </row>
    <row r="17" spans="1:23" ht="132" customHeight="1" x14ac:dyDescent="0.25">
      <c r="A17" s="434"/>
      <c r="B17" s="187" t="s">
        <v>191</v>
      </c>
      <c r="C17" s="186" t="s">
        <v>190</v>
      </c>
      <c r="D17" s="401"/>
      <c r="E17" s="401"/>
      <c r="F17" s="307" t="s">
        <v>189</v>
      </c>
      <c r="G17" s="162" t="s">
        <v>188</v>
      </c>
      <c r="H17" s="188" t="s">
        <v>187</v>
      </c>
      <c r="I17" s="235">
        <v>0.25</v>
      </c>
      <c r="J17" s="246">
        <v>0.25</v>
      </c>
      <c r="K17" s="235"/>
      <c r="L17" s="246">
        <v>0.25</v>
      </c>
      <c r="M17" s="235"/>
      <c r="N17" s="246">
        <v>0.25</v>
      </c>
      <c r="O17" s="235"/>
      <c r="P17" s="246">
        <v>0.25</v>
      </c>
      <c r="Q17" s="268">
        <v>1</v>
      </c>
      <c r="R17" s="235">
        <f t="shared" si="2"/>
        <v>1</v>
      </c>
      <c r="S17" s="235">
        <f t="shared" si="3"/>
        <v>1</v>
      </c>
      <c r="T17" s="253" t="s">
        <v>335</v>
      </c>
      <c r="U17" s="399"/>
      <c r="V17" s="399"/>
      <c r="W17" s="146">
        <f t="shared" si="4"/>
        <v>1</v>
      </c>
    </row>
    <row r="18" spans="1:23" ht="165" customHeight="1" thickBot="1" x14ac:dyDescent="0.3">
      <c r="A18" s="435"/>
      <c r="B18" s="185" t="s">
        <v>186</v>
      </c>
      <c r="C18" s="184" t="s">
        <v>185</v>
      </c>
      <c r="D18" s="158" t="s">
        <v>184</v>
      </c>
      <c r="E18" s="183">
        <v>43434</v>
      </c>
      <c r="F18" s="318" t="s">
        <v>183</v>
      </c>
      <c r="G18" s="158" t="s">
        <v>182</v>
      </c>
      <c r="H18" s="182" t="s">
        <v>181</v>
      </c>
      <c r="I18" s="267">
        <v>0.25</v>
      </c>
      <c r="J18" s="266">
        <v>0.25</v>
      </c>
      <c r="K18" s="233"/>
      <c r="L18" s="266">
        <v>0.25</v>
      </c>
      <c r="M18" s="233"/>
      <c r="N18" s="266">
        <v>0.25</v>
      </c>
      <c r="O18" s="233"/>
      <c r="P18" s="266">
        <v>0.25</v>
      </c>
      <c r="Q18" s="233">
        <f t="shared" si="1"/>
        <v>0.25</v>
      </c>
      <c r="R18" s="233">
        <f t="shared" si="0"/>
        <v>1</v>
      </c>
      <c r="S18" s="235">
        <v>1</v>
      </c>
      <c r="T18" s="253" t="s">
        <v>343</v>
      </c>
      <c r="U18" s="304" t="s">
        <v>422</v>
      </c>
      <c r="V18" s="304" t="s">
        <v>481</v>
      </c>
    </row>
    <row r="19" spans="1:23" ht="123" customHeight="1" x14ac:dyDescent="0.25">
      <c r="A19" s="428" t="s">
        <v>180</v>
      </c>
      <c r="B19" s="429" t="s">
        <v>43</v>
      </c>
      <c r="C19" s="431" t="s">
        <v>179</v>
      </c>
      <c r="D19" s="180" t="s">
        <v>178</v>
      </c>
      <c r="E19" s="181" t="s">
        <v>162</v>
      </c>
      <c r="F19" s="181" t="s">
        <v>177</v>
      </c>
      <c r="G19" s="179" t="s">
        <v>176</v>
      </c>
      <c r="H19" s="178" t="s">
        <v>118</v>
      </c>
      <c r="I19" s="233">
        <v>3</v>
      </c>
      <c r="J19" s="234">
        <v>3</v>
      </c>
      <c r="K19" s="233"/>
      <c r="L19" s="234">
        <v>3</v>
      </c>
      <c r="M19" s="233"/>
      <c r="N19" s="234">
        <v>3</v>
      </c>
      <c r="O19" s="233"/>
      <c r="P19" s="234">
        <v>2</v>
      </c>
      <c r="Q19" s="233">
        <f t="shared" si="1"/>
        <v>3</v>
      </c>
      <c r="R19" s="233">
        <f t="shared" si="0"/>
        <v>11</v>
      </c>
      <c r="S19" s="235">
        <v>1</v>
      </c>
      <c r="T19" s="253" t="s">
        <v>336</v>
      </c>
      <c r="U19" s="253" t="s">
        <v>431</v>
      </c>
      <c r="V19" s="253" t="s">
        <v>431</v>
      </c>
      <c r="W19" s="146">
        <f>I19/J19</f>
        <v>1</v>
      </c>
    </row>
    <row r="20" spans="1:23" ht="106.5" customHeight="1" x14ac:dyDescent="0.25">
      <c r="A20" s="407"/>
      <c r="B20" s="409"/>
      <c r="C20" s="410"/>
      <c r="D20" s="176" t="s">
        <v>175</v>
      </c>
      <c r="E20" s="177">
        <v>43296</v>
      </c>
      <c r="F20" s="319" t="s">
        <v>174</v>
      </c>
      <c r="G20" s="175" t="s">
        <v>171</v>
      </c>
      <c r="H20" s="174" t="s">
        <v>170</v>
      </c>
      <c r="I20" s="233">
        <v>0</v>
      </c>
      <c r="J20" s="234">
        <v>0</v>
      </c>
      <c r="K20" s="233"/>
      <c r="L20" s="234">
        <v>1</v>
      </c>
      <c r="M20" s="233"/>
      <c r="N20" s="234">
        <v>0</v>
      </c>
      <c r="O20" s="233"/>
      <c r="P20" s="234">
        <v>1</v>
      </c>
      <c r="Q20" s="233">
        <f t="shared" si="1"/>
        <v>0</v>
      </c>
      <c r="R20" s="233">
        <f t="shared" si="0"/>
        <v>2</v>
      </c>
      <c r="S20" s="235">
        <v>1</v>
      </c>
      <c r="T20" s="253" t="s">
        <v>337</v>
      </c>
      <c r="U20" s="253" t="s">
        <v>442</v>
      </c>
      <c r="V20" s="253" t="s">
        <v>465</v>
      </c>
      <c r="W20" s="146"/>
    </row>
    <row r="21" spans="1:23" ht="106.5" customHeight="1" thickBot="1" x14ac:dyDescent="0.3">
      <c r="A21" s="408"/>
      <c r="B21" s="430"/>
      <c r="C21" s="432"/>
      <c r="D21" s="172" t="s">
        <v>173</v>
      </c>
      <c r="E21" s="173">
        <v>43131</v>
      </c>
      <c r="F21" s="320" t="s">
        <v>172</v>
      </c>
      <c r="G21" s="171" t="s">
        <v>171</v>
      </c>
      <c r="H21" s="170" t="s">
        <v>170</v>
      </c>
      <c r="I21" s="233">
        <v>1</v>
      </c>
      <c r="J21" s="234">
        <v>1</v>
      </c>
      <c r="K21" s="233"/>
      <c r="L21" s="234">
        <v>0</v>
      </c>
      <c r="M21" s="233"/>
      <c r="N21" s="234">
        <v>0</v>
      </c>
      <c r="O21" s="233"/>
      <c r="P21" s="234">
        <v>0</v>
      </c>
      <c r="Q21" s="233">
        <f t="shared" si="1"/>
        <v>1</v>
      </c>
      <c r="R21" s="233">
        <f t="shared" si="0"/>
        <v>1</v>
      </c>
      <c r="S21" s="235">
        <f t="shared" si="3"/>
        <v>1</v>
      </c>
      <c r="T21" s="253" t="s">
        <v>338</v>
      </c>
      <c r="U21" s="253" t="s">
        <v>338</v>
      </c>
      <c r="V21" s="253" t="s">
        <v>338</v>
      </c>
      <c r="W21" s="146">
        <f>I21/J21</f>
        <v>1</v>
      </c>
    </row>
    <row r="22" spans="1:23" ht="121.5" customHeight="1" x14ac:dyDescent="0.25">
      <c r="A22" s="416" t="s">
        <v>169</v>
      </c>
      <c r="B22" s="424" t="s">
        <v>53</v>
      </c>
      <c r="C22" s="420" t="s">
        <v>168</v>
      </c>
      <c r="D22" s="168" t="s">
        <v>167</v>
      </c>
      <c r="E22" s="169" t="s">
        <v>166</v>
      </c>
      <c r="F22" s="309" t="s">
        <v>165</v>
      </c>
      <c r="G22" s="167" t="s">
        <v>164</v>
      </c>
      <c r="H22" s="166" t="s">
        <v>118</v>
      </c>
      <c r="I22" s="233">
        <v>0</v>
      </c>
      <c r="J22" s="234">
        <v>0</v>
      </c>
      <c r="K22" s="233"/>
      <c r="L22" s="234">
        <v>1</v>
      </c>
      <c r="M22" s="233"/>
      <c r="N22" s="234">
        <v>0</v>
      </c>
      <c r="O22" s="233"/>
      <c r="P22" s="234">
        <v>1</v>
      </c>
      <c r="Q22" s="233">
        <f t="shared" si="1"/>
        <v>0</v>
      </c>
      <c r="R22" s="233">
        <f t="shared" si="0"/>
        <v>2</v>
      </c>
      <c r="S22" s="235">
        <v>1</v>
      </c>
      <c r="T22" s="253" t="s">
        <v>339</v>
      </c>
      <c r="U22" s="253" t="s">
        <v>410</v>
      </c>
      <c r="V22" s="253" t="s">
        <v>466</v>
      </c>
      <c r="W22" s="146"/>
    </row>
    <row r="23" spans="1:23" ht="60" hidden="1" x14ac:dyDescent="0.25">
      <c r="A23" s="417"/>
      <c r="B23" s="425"/>
      <c r="C23" s="421"/>
      <c r="D23" s="164" t="s">
        <v>352</v>
      </c>
      <c r="E23" s="165">
        <v>43403</v>
      </c>
      <c r="F23" s="308" t="s">
        <v>353</v>
      </c>
      <c r="G23" s="164" t="s">
        <v>354</v>
      </c>
      <c r="H23" s="160" t="s">
        <v>118</v>
      </c>
      <c r="I23" s="233">
        <v>0</v>
      </c>
      <c r="J23" s="234">
        <v>0</v>
      </c>
      <c r="K23" s="233"/>
      <c r="L23" s="234">
        <v>0</v>
      </c>
      <c r="M23" s="233"/>
      <c r="N23" s="234">
        <v>0</v>
      </c>
      <c r="O23" s="233"/>
      <c r="P23" s="234">
        <v>1</v>
      </c>
      <c r="Q23" s="233">
        <f t="shared" si="1"/>
        <v>0</v>
      </c>
      <c r="R23" s="233">
        <f t="shared" si="0"/>
        <v>1</v>
      </c>
      <c r="S23" s="235">
        <f t="shared" si="3"/>
        <v>0</v>
      </c>
      <c r="T23" s="253" t="s">
        <v>340</v>
      </c>
      <c r="U23" s="253" t="s">
        <v>426</v>
      </c>
      <c r="V23" s="253" t="s">
        <v>426</v>
      </c>
      <c r="W23" s="146"/>
    </row>
    <row r="24" spans="1:23" ht="120" x14ac:dyDescent="0.25">
      <c r="A24" s="418"/>
      <c r="B24" s="426"/>
      <c r="C24" s="422"/>
      <c r="D24" s="414" t="s">
        <v>163</v>
      </c>
      <c r="E24" s="163" t="s">
        <v>162</v>
      </c>
      <c r="F24" s="312" t="s">
        <v>161</v>
      </c>
      <c r="G24" s="161" t="s">
        <v>160</v>
      </c>
      <c r="H24" s="160" t="s">
        <v>118</v>
      </c>
      <c r="I24" s="233">
        <v>3</v>
      </c>
      <c r="J24" s="234">
        <v>3</v>
      </c>
      <c r="K24" s="233"/>
      <c r="L24" s="234">
        <v>3</v>
      </c>
      <c r="M24" s="233"/>
      <c r="N24" s="234">
        <v>3</v>
      </c>
      <c r="O24" s="233"/>
      <c r="P24" s="234">
        <v>2</v>
      </c>
      <c r="Q24" s="233">
        <v>7</v>
      </c>
      <c r="R24" s="233">
        <f t="shared" si="0"/>
        <v>11</v>
      </c>
      <c r="S24" s="235">
        <v>1</v>
      </c>
      <c r="T24" s="253" t="s">
        <v>336</v>
      </c>
      <c r="U24" s="253" t="s">
        <v>411</v>
      </c>
      <c r="V24" s="253" t="s">
        <v>468</v>
      </c>
      <c r="W24" s="146">
        <f t="shared" ref="W24:W25" si="5">I24/J24</f>
        <v>1</v>
      </c>
    </row>
    <row r="25" spans="1:23" ht="135" x14ac:dyDescent="0.25">
      <c r="A25" s="418"/>
      <c r="B25" s="426"/>
      <c r="C25" s="422"/>
      <c r="D25" s="414"/>
      <c r="E25" s="163" t="s">
        <v>158</v>
      </c>
      <c r="F25" s="310" t="s">
        <v>159</v>
      </c>
      <c r="G25" s="161" t="s">
        <v>156</v>
      </c>
      <c r="H25" s="160" t="s">
        <v>123</v>
      </c>
      <c r="I25" s="233">
        <v>1</v>
      </c>
      <c r="J25" s="234">
        <v>1</v>
      </c>
      <c r="K25" s="233"/>
      <c r="L25" s="234">
        <v>0</v>
      </c>
      <c r="M25" s="233"/>
      <c r="N25" s="234">
        <v>1</v>
      </c>
      <c r="O25" s="233"/>
      <c r="P25" s="234">
        <v>0</v>
      </c>
      <c r="Q25" s="233">
        <f t="shared" si="1"/>
        <v>1</v>
      </c>
      <c r="R25" s="233">
        <f t="shared" si="0"/>
        <v>2</v>
      </c>
      <c r="S25" s="235">
        <v>1</v>
      </c>
      <c r="T25" s="253" t="s">
        <v>341</v>
      </c>
      <c r="U25" s="326" t="s">
        <v>433</v>
      </c>
      <c r="V25" s="326" t="s">
        <v>467</v>
      </c>
      <c r="W25" s="146">
        <f t="shared" si="5"/>
        <v>1</v>
      </c>
    </row>
    <row r="26" spans="1:23" ht="122.25" customHeight="1" thickBot="1" x14ac:dyDescent="0.3">
      <c r="A26" s="419"/>
      <c r="B26" s="427"/>
      <c r="C26" s="423"/>
      <c r="D26" s="415"/>
      <c r="E26" s="159" t="s">
        <v>158</v>
      </c>
      <c r="F26" s="318" t="s">
        <v>157</v>
      </c>
      <c r="G26" s="157" t="s">
        <v>156</v>
      </c>
      <c r="H26" s="156" t="s">
        <v>123</v>
      </c>
      <c r="I26" s="233">
        <v>0</v>
      </c>
      <c r="J26" s="234">
        <v>0</v>
      </c>
      <c r="K26" s="233"/>
      <c r="L26" s="234">
        <v>0</v>
      </c>
      <c r="M26" s="233"/>
      <c r="N26" s="234">
        <v>1</v>
      </c>
      <c r="O26" s="233"/>
      <c r="P26" s="234">
        <v>0</v>
      </c>
      <c r="Q26" s="233">
        <v>0.5</v>
      </c>
      <c r="R26" s="233">
        <f t="shared" si="0"/>
        <v>1</v>
      </c>
      <c r="S26" s="235">
        <v>1</v>
      </c>
      <c r="T26" s="253" t="s">
        <v>342</v>
      </c>
      <c r="U26" s="253" t="s">
        <v>432</v>
      </c>
      <c r="V26" s="253" t="s">
        <v>469</v>
      </c>
      <c r="W26" s="146"/>
    </row>
    <row r="27" spans="1:23" x14ac:dyDescent="0.25">
      <c r="S27" s="249">
        <f>AVERAGE(S4:S26)</f>
        <v>0.93913043478260871</v>
      </c>
      <c r="T27" s="249"/>
      <c r="U27" s="249"/>
      <c r="V27" s="249"/>
      <c r="W27" s="262">
        <f>AVERAGE(W5:W25)*0.25</f>
        <v>0.2265625</v>
      </c>
    </row>
    <row r="28" spans="1:23" x14ac:dyDescent="0.25">
      <c r="W28" s="263">
        <f>AVERAGE(S4:S18)*0.25</f>
        <v>0.24333333333333332</v>
      </c>
    </row>
    <row r="29" spans="1:23" x14ac:dyDescent="0.25">
      <c r="W29" s="264">
        <f>SUBTOTAL(9,W27:W28)</f>
        <v>0.46989583333333329</v>
      </c>
    </row>
    <row r="31" spans="1:23" ht="18.75" x14ac:dyDescent="0.3">
      <c r="C31" s="153"/>
      <c r="D31" s="151"/>
      <c r="E31" s="151"/>
      <c r="F31" s="322"/>
      <c r="G31" s="155"/>
    </row>
    <row r="32" spans="1:23" ht="18.75" x14ac:dyDescent="0.3">
      <c r="C32" s="152"/>
      <c r="D32" s="151"/>
      <c r="E32" s="151"/>
      <c r="F32" s="323"/>
      <c r="G32" s="154"/>
    </row>
    <row r="33" spans="3:7" ht="18.75" x14ac:dyDescent="0.3">
      <c r="C33" s="152"/>
      <c r="D33" s="151"/>
      <c r="E33" s="151"/>
      <c r="F33" s="323"/>
      <c r="G33" s="154"/>
    </row>
    <row r="34" spans="3:7" ht="18.75" x14ac:dyDescent="0.3">
      <c r="C34" s="152"/>
      <c r="D34" s="151"/>
      <c r="E34" s="151"/>
      <c r="F34" s="323"/>
      <c r="G34" s="154"/>
    </row>
    <row r="35" spans="3:7" ht="18.75" x14ac:dyDescent="0.3">
      <c r="C35" s="152"/>
      <c r="D35" s="151"/>
      <c r="E35" s="151"/>
      <c r="F35" s="323"/>
      <c r="G35" s="154"/>
    </row>
    <row r="36" spans="3:7" ht="18.75" x14ac:dyDescent="0.3">
      <c r="C36" s="153"/>
      <c r="D36" s="151"/>
      <c r="E36" s="151"/>
      <c r="F36" s="324"/>
      <c r="G36" s="150"/>
    </row>
    <row r="37" spans="3:7" ht="18.75" x14ac:dyDescent="0.3">
      <c r="C37" s="153"/>
      <c r="D37" s="151"/>
      <c r="E37" s="151"/>
      <c r="F37" s="324"/>
      <c r="G37" s="150"/>
    </row>
    <row r="38" spans="3:7" ht="18.75" x14ac:dyDescent="0.3">
      <c r="C38" s="152"/>
      <c r="D38" s="151"/>
      <c r="E38" s="151"/>
      <c r="F38" s="324"/>
      <c r="G38" s="150"/>
    </row>
    <row r="39" spans="3:7" ht="18.75" x14ac:dyDescent="0.3">
      <c r="C39" s="152"/>
      <c r="D39" s="151"/>
      <c r="E39" s="151"/>
      <c r="F39" s="324"/>
      <c r="G39" s="150"/>
    </row>
    <row r="40" spans="3:7" ht="18.75" x14ac:dyDescent="0.3">
      <c r="C40" s="152"/>
      <c r="D40" s="151"/>
      <c r="E40" s="151"/>
      <c r="F40" s="324"/>
      <c r="G40" s="150"/>
    </row>
    <row r="41" spans="3:7" ht="18.75" x14ac:dyDescent="0.3">
      <c r="C41" s="152"/>
      <c r="D41" s="151"/>
      <c r="E41" s="151"/>
      <c r="F41" s="324"/>
      <c r="G41" s="150"/>
    </row>
    <row r="42" spans="3:7" ht="18.75" x14ac:dyDescent="0.3">
      <c r="C42" s="152"/>
      <c r="D42" s="151"/>
      <c r="E42" s="151"/>
      <c r="F42" s="324"/>
      <c r="G42" s="150"/>
    </row>
    <row r="43" spans="3:7" ht="18.75" x14ac:dyDescent="0.3">
      <c r="C43" s="152"/>
      <c r="D43" s="151"/>
      <c r="E43" s="151"/>
      <c r="F43" s="324"/>
      <c r="G43" s="150"/>
    </row>
  </sheetData>
  <autoFilter ref="I3:J29"/>
  <mergeCells count="31">
    <mergeCell ref="V12:V13"/>
    <mergeCell ref="M2:N2"/>
    <mergeCell ref="O2:P2"/>
    <mergeCell ref="D24:D26"/>
    <mergeCell ref="A22:A26"/>
    <mergeCell ref="C22:C26"/>
    <mergeCell ref="B22:B26"/>
    <mergeCell ref="A19:A21"/>
    <mergeCell ref="B19:B21"/>
    <mergeCell ref="C19:C21"/>
    <mergeCell ref="V16:V17"/>
    <mergeCell ref="E16:E17"/>
    <mergeCell ref="A12:A18"/>
    <mergeCell ref="B12:B14"/>
    <mergeCell ref="D12:D15"/>
    <mergeCell ref="C12:C14"/>
    <mergeCell ref="A1:H1"/>
    <mergeCell ref="A2:H2"/>
    <mergeCell ref="A5:A11"/>
    <mergeCell ref="B6:B10"/>
    <mergeCell ref="C6:C10"/>
    <mergeCell ref="B3:C3"/>
    <mergeCell ref="D6:D10"/>
    <mergeCell ref="U12:U13"/>
    <mergeCell ref="U16:U17"/>
    <mergeCell ref="D16:D17"/>
    <mergeCell ref="I2:J2"/>
    <mergeCell ref="K2:L2"/>
    <mergeCell ref="Q2:Q3"/>
    <mergeCell ref="R2:R3"/>
    <mergeCell ref="S2:S3"/>
  </mergeCells>
  <conditionalFormatting sqref="T4:T10 T12:T26 V6 V9:V10 V19 V21 S4:S26 V26">
    <cfRule type="cellIs" dxfId="25" priority="6" operator="equal">
      <formula>1</formula>
    </cfRule>
  </conditionalFormatting>
  <conditionalFormatting sqref="V4:V5 V18 V7:V8 V11:V12 V14:V16 V20 V22:V25">
    <cfRule type="cellIs" dxfId="24" priority="4" operator="equal">
      <formula>1</formula>
    </cfRule>
  </conditionalFormatting>
  <conditionalFormatting sqref="U6 U9:U10 U19 U21 U26">
    <cfRule type="cellIs" dxfId="23" priority="3" operator="equal">
      <formula>1</formula>
    </cfRule>
  </conditionalFormatting>
  <conditionalFormatting sqref="U4:U5 U18 U7:U8 U11:U12 U14:U16 U20 U22:U25">
    <cfRule type="cellIs" dxfId="22" priority="2" operator="equal">
      <formula>1</formula>
    </cfRule>
  </conditionalFormatting>
  <conditionalFormatting sqref="S4:S26">
    <cfRule type="colorScale" priority="1">
      <colorScale>
        <cfvo type="min"/>
        <cfvo type="percentile" val="50"/>
        <cfvo type="max"/>
        <color rgb="FFF8696B"/>
        <color rgb="FFFFEB84"/>
        <color rgb="FF63BE7B"/>
      </colorScale>
    </cfRule>
  </conditionalFormatting>
  <printOptions horizontalCentered="1"/>
  <pageMargins left="0.23622047244094491" right="0.23622047244094491" top="0.74803149606299213" bottom="0.74803149606299213" header="0.31496062992125984" footer="0.31496062992125984"/>
  <pageSetup paperSize="256" scale="35" fitToHeight="2" orientation="portrait" r:id="rId1"/>
  <headerFooter>
    <oddFooter>&amp;RComponente 4: Atención al Ciudadano 
Plan Anticorrupción y de Atención la Ciudadano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G18"/>
  <sheetViews>
    <sheetView topLeftCell="D1" zoomScaleNormal="100" zoomScaleSheetLayoutView="80" workbookViewId="0">
      <selection activeCell="AI4" sqref="AI4"/>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0" width="0" style="1" hidden="1" customWidth="1"/>
    <col min="21" max="26" width="11.42578125" style="1" hidden="1" customWidth="1"/>
    <col min="27" max="28" width="11.42578125" style="1"/>
    <col min="29" max="29" width="14.85546875" style="1" customWidth="1"/>
    <col min="30" max="30" width="36.5703125" style="1" hidden="1" customWidth="1"/>
    <col min="31" max="32" width="49.28515625" style="1" hidden="1" customWidth="1"/>
    <col min="33" max="33" width="49.28515625" style="1" customWidth="1"/>
    <col min="34" max="16384" width="11.42578125" style="1"/>
  </cols>
  <sheetData>
    <row r="1" spans="1:33" ht="19.5" thickBot="1" x14ac:dyDescent="0.3">
      <c r="A1" s="441" t="s">
        <v>237</v>
      </c>
      <c r="B1" s="441"/>
      <c r="C1" s="441"/>
      <c r="D1" s="441"/>
      <c r="E1" s="441"/>
      <c r="F1" s="441"/>
      <c r="G1" s="441"/>
      <c r="H1" s="441"/>
    </row>
    <row r="2" spans="1:33" ht="16.5" thickBot="1" x14ac:dyDescent="0.3">
      <c r="A2" s="338" t="s">
        <v>238</v>
      </c>
      <c r="B2" s="339"/>
      <c r="C2" s="339"/>
      <c r="D2" s="339"/>
      <c r="E2" s="339"/>
      <c r="F2" s="339"/>
      <c r="G2" s="339"/>
      <c r="H2" s="339"/>
      <c r="I2" s="442" t="s">
        <v>2</v>
      </c>
      <c r="J2" s="442"/>
      <c r="K2" s="442"/>
      <c r="L2" s="442"/>
      <c r="M2" s="442"/>
      <c r="N2" s="442"/>
      <c r="O2" s="442"/>
      <c r="P2" s="442"/>
      <c r="Q2" s="442"/>
      <c r="R2" s="443"/>
      <c r="S2" s="350" t="s">
        <v>296</v>
      </c>
      <c r="T2" s="351"/>
      <c r="U2" s="350" t="s">
        <v>297</v>
      </c>
      <c r="V2" s="351"/>
      <c r="W2" s="350" t="s">
        <v>298</v>
      </c>
      <c r="X2" s="351"/>
      <c r="Y2" s="350" t="s">
        <v>299</v>
      </c>
      <c r="Z2" s="351"/>
      <c r="AA2" s="346" t="s">
        <v>302</v>
      </c>
      <c r="AB2" s="346" t="s">
        <v>14</v>
      </c>
      <c r="AC2" s="335" t="s">
        <v>303</v>
      </c>
      <c r="AD2" s="440" t="s">
        <v>315</v>
      </c>
      <c r="AE2" s="440" t="s">
        <v>355</v>
      </c>
      <c r="AF2" s="440" t="s">
        <v>427</v>
      </c>
      <c r="AG2" s="440" t="s">
        <v>445</v>
      </c>
    </row>
    <row r="3" spans="1:33" ht="30.75" thickBot="1" x14ac:dyDescent="0.3">
      <c r="A3" s="213" t="s">
        <v>3</v>
      </c>
      <c r="B3" s="444" t="s">
        <v>4</v>
      </c>
      <c r="C3" s="444"/>
      <c r="D3" s="214" t="s">
        <v>5</v>
      </c>
      <c r="E3" s="214" t="s">
        <v>239</v>
      </c>
      <c r="F3" s="214" t="s">
        <v>6</v>
      </c>
      <c r="G3" s="213" t="s">
        <v>7</v>
      </c>
      <c r="H3" s="214" t="s">
        <v>8</v>
      </c>
      <c r="I3" s="215" t="s">
        <v>9</v>
      </c>
      <c r="J3" s="121" t="s">
        <v>10</v>
      </c>
      <c r="K3" s="121" t="s">
        <v>11</v>
      </c>
      <c r="L3" s="122" t="s">
        <v>12</v>
      </c>
      <c r="M3" s="121" t="s">
        <v>13</v>
      </c>
      <c r="N3" s="122" t="s">
        <v>14</v>
      </c>
      <c r="O3" s="122" t="s">
        <v>240</v>
      </c>
      <c r="P3" s="122" t="s">
        <v>16</v>
      </c>
      <c r="Q3" s="122" t="s">
        <v>17</v>
      </c>
      <c r="R3" s="123" t="s">
        <v>18</v>
      </c>
      <c r="S3" s="236" t="s">
        <v>300</v>
      </c>
      <c r="T3" s="236" t="s">
        <v>301</v>
      </c>
      <c r="U3" s="236" t="s">
        <v>300</v>
      </c>
      <c r="V3" s="236" t="s">
        <v>301</v>
      </c>
      <c r="W3" s="236" t="s">
        <v>300</v>
      </c>
      <c r="X3" s="236" t="s">
        <v>301</v>
      </c>
      <c r="Y3" s="236" t="s">
        <v>300</v>
      </c>
      <c r="Z3" s="236" t="s">
        <v>301</v>
      </c>
      <c r="AA3" s="347"/>
      <c r="AB3" s="347"/>
      <c r="AC3" s="336"/>
      <c r="AD3" s="440"/>
      <c r="AE3" s="440"/>
      <c r="AF3" s="440"/>
      <c r="AG3" s="440"/>
    </row>
    <row r="4" spans="1:33" ht="205.5" customHeight="1" x14ac:dyDescent="0.25">
      <c r="A4" s="397" t="s">
        <v>241</v>
      </c>
      <c r="B4" s="216" t="s">
        <v>20</v>
      </c>
      <c r="C4" s="217" t="s">
        <v>444</v>
      </c>
      <c r="D4" s="218">
        <v>1</v>
      </c>
      <c r="E4" s="217" t="s">
        <v>242</v>
      </c>
      <c r="F4" s="219" t="s">
        <v>56</v>
      </c>
      <c r="G4" s="219" t="s">
        <v>243</v>
      </c>
      <c r="H4" s="163" t="s">
        <v>244</v>
      </c>
      <c r="I4" s="220"/>
      <c r="J4" s="221"/>
      <c r="K4" s="221"/>
      <c r="L4" s="221"/>
      <c r="M4" s="221">
        <f>SUM(I4:L4)</f>
        <v>0</v>
      </c>
      <c r="N4" s="221"/>
      <c r="O4" s="221"/>
      <c r="P4" s="221"/>
      <c r="Q4" s="221"/>
      <c r="R4" s="222"/>
      <c r="S4" s="235">
        <v>0</v>
      </c>
      <c r="T4" s="246">
        <v>0</v>
      </c>
      <c r="U4" s="235">
        <v>0.33</v>
      </c>
      <c r="V4" s="246">
        <v>0.33329999999999999</v>
      </c>
      <c r="W4" s="274">
        <v>0.33</v>
      </c>
      <c r="X4" s="246">
        <v>0.33329999999999999</v>
      </c>
      <c r="Y4" s="274"/>
      <c r="Z4" s="246">
        <v>0.33339999999999997</v>
      </c>
      <c r="AA4" s="235">
        <f t="shared" ref="AA4:AB8" si="0">S4+U4+W4+Y4</f>
        <v>0.66</v>
      </c>
      <c r="AB4" s="235">
        <f t="shared" si="0"/>
        <v>1</v>
      </c>
      <c r="AC4" s="235">
        <v>1</v>
      </c>
      <c r="AD4" s="252" t="s">
        <v>344</v>
      </c>
      <c r="AE4" s="252" t="s">
        <v>357</v>
      </c>
      <c r="AF4" s="252" t="s">
        <v>413</v>
      </c>
      <c r="AG4" s="305" t="s">
        <v>413</v>
      </c>
    </row>
    <row r="5" spans="1:33" ht="160.5" customHeight="1" x14ac:dyDescent="0.25">
      <c r="A5" s="340"/>
      <c r="B5" s="216" t="s">
        <v>119</v>
      </c>
      <c r="C5" s="217" t="s">
        <v>245</v>
      </c>
      <c r="D5" s="218">
        <v>1</v>
      </c>
      <c r="E5" s="217" t="s">
        <v>246</v>
      </c>
      <c r="F5" s="219" t="s">
        <v>247</v>
      </c>
      <c r="G5" s="217" t="s">
        <v>248</v>
      </c>
      <c r="H5" s="163" t="s">
        <v>244</v>
      </c>
      <c r="I5" s="223"/>
      <c r="J5" s="224"/>
      <c r="K5" s="224"/>
      <c r="L5" s="224"/>
      <c r="M5" s="224">
        <f>SUM(I5:L5)</f>
        <v>0</v>
      </c>
      <c r="N5" s="224"/>
      <c r="O5" s="224"/>
      <c r="P5" s="224"/>
      <c r="Q5" s="224"/>
      <c r="R5" s="225"/>
      <c r="S5" s="235">
        <v>0</v>
      </c>
      <c r="T5" s="246">
        <v>0</v>
      </c>
      <c r="U5" s="235">
        <v>0.33</v>
      </c>
      <c r="V5" s="246">
        <v>0.33329999999999999</v>
      </c>
      <c r="W5" s="283"/>
      <c r="X5" s="246">
        <v>0.33329999999999999</v>
      </c>
      <c r="Y5" s="235"/>
      <c r="Z5" s="246">
        <v>0.33339999999999997</v>
      </c>
      <c r="AA5" s="235">
        <f t="shared" si="0"/>
        <v>0.33</v>
      </c>
      <c r="AB5" s="235">
        <f t="shared" si="0"/>
        <v>1</v>
      </c>
      <c r="AC5" s="235">
        <v>1</v>
      </c>
      <c r="AD5" s="252" t="s">
        <v>344</v>
      </c>
      <c r="AE5" s="252" t="s">
        <v>359</v>
      </c>
      <c r="AF5" s="305" t="s">
        <v>436</v>
      </c>
      <c r="AG5" s="305" t="s">
        <v>436</v>
      </c>
    </row>
    <row r="6" spans="1:33" ht="120" x14ac:dyDescent="0.25">
      <c r="A6" s="340"/>
      <c r="B6" s="216" t="s">
        <v>125</v>
      </c>
      <c r="C6" s="217" t="s">
        <v>249</v>
      </c>
      <c r="D6" s="218">
        <v>1</v>
      </c>
      <c r="E6" s="217" t="s">
        <v>250</v>
      </c>
      <c r="F6" s="219" t="s">
        <v>251</v>
      </c>
      <c r="G6" s="217" t="s">
        <v>252</v>
      </c>
      <c r="H6" s="163" t="s">
        <v>244</v>
      </c>
      <c r="I6" s="223"/>
      <c r="J6" s="224"/>
      <c r="K6" s="224"/>
      <c r="L6" s="224"/>
      <c r="M6" s="224">
        <f t="shared" ref="M6:M16" si="1">SUM(I6:L6)</f>
        <v>0</v>
      </c>
      <c r="N6" s="224"/>
      <c r="O6" s="224"/>
      <c r="P6" s="224"/>
      <c r="Q6" s="224"/>
      <c r="R6" s="225"/>
      <c r="S6" s="235">
        <v>0</v>
      </c>
      <c r="T6" s="246">
        <v>0</v>
      </c>
      <c r="U6" s="235">
        <v>0.33</v>
      </c>
      <c r="V6" s="246">
        <v>0.33329999999999999</v>
      </c>
      <c r="W6" s="283"/>
      <c r="X6" s="246">
        <v>0.33329999999999999</v>
      </c>
      <c r="Y6" s="235"/>
      <c r="Z6" s="246">
        <v>0.33339999999999997</v>
      </c>
      <c r="AA6" s="235">
        <f t="shared" si="0"/>
        <v>0.33</v>
      </c>
      <c r="AB6" s="235">
        <f t="shared" si="0"/>
        <v>1</v>
      </c>
      <c r="AC6" s="235">
        <v>0.6</v>
      </c>
      <c r="AD6" s="252" t="s">
        <v>344</v>
      </c>
      <c r="AE6" s="252" t="s">
        <v>362</v>
      </c>
      <c r="AF6" s="305" t="s">
        <v>414</v>
      </c>
      <c r="AG6" s="305" t="s">
        <v>470</v>
      </c>
    </row>
    <row r="7" spans="1:33" ht="100.5" customHeight="1" x14ac:dyDescent="0.25">
      <c r="A7" s="340"/>
      <c r="B7" s="216" t="s">
        <v>129</v>
      </c>
      <c r="C7" s="217" t="s">
        <v>253</v>
      </c>
      <c r="D7" s="219" t="s">
        <v>254</v>
      </c>
      <c r="E7" s="217" t="s">
        <v>255</v>
      </c>
      <c r="F7" s="219" t="s">
        <v>247</v>
      </c>
      <c r="G7" s="217" t="s">
        <v>248</v>
      </c>
      <c r="H7" s="163" t="s">
        <v>244</v>
      </c>
      <c r="I7" s="223"/>
      <c r="J7" s="224"/>
      <c r="K7" s="224"/>
      <c r="L7" s="224"/>
      <c r="M7" s="224">
        <f t="shared" si="1"/>
        <v>0</v>
      </c>
      <c r="N7" s="224"/>
      <c r="O7" s="224"/>
      <c r="P7" s="224"/>
      <c r="Q7" s="224"/>
      <c r="R7" s="225"/>
      <c r="S7" s="235">
        <v>0</v>
      </c>
      <c r="T7" s="246">
        <v>0</v>
      </c>
      <c r="U7" s="235">
        <v>0.33</v>
      </c>
      <c r="V7" s="246">
        <v>0.33329999999999999</v>
      </c>
      <c r="W7" s="283"/>
      <c r="X7" s="246">
        <v>0.33329999999999999</v>
      </c>
      <c r="Y7" s="235"/>
      <c r="Z7" s="246">
        <v>0.33339999999999997</v>
      </c>
      <c r="AA7" s="235">
        <f t="shared" si="0"/>
        <v>0.33</v>
      </c>
      <c r="AB7" s="235">
        <f t="shared" si="0"/>
        <v>1</v>
      </c>
      <c r="AC7" s="235">
        <v>1</v>
      </c>
      <c r="AD7" s="252" t="s">
        <v>345</v>
      </c>
      <c r="AE7" s="252" t="s">
        <v>358</v>
      </c>
      <c r="AF7" s="305" t="s">
        <v>415</v>
      </c>
      <c r="AG7" s="305" t="s">
        <v>471</v>
      </c>
    </row>
    <row r="8" spans="1:33" ht="249.75" customHeight="1" x14ac:dyDescent="0.25">
      <c r="A8" s="445" t="s">
        <v>256</v>
      </c>
      <c r="B8" s="273" t="s">
        <v>26</v>
      </c>
      <c r="C8" s="217" t="s">
        <v>257</v>
      </c>
      <c r="D8" s="272" t="s">
        <v>258</v>
      </c>
      <c r="E8" s="217" t="s">
        <v>259</v>
      </c>
      <c r="F8" s="272" t="s">
        <v>160</v>
      </c>
      <c r="G8" s="217" t="s">
        <v>260</v>
      </c>
      <c r="H8" s="272" t="s">
        <v>244</v>
      </c>
      <c r="I8" s="269"/>
      <c r="J8" s="270"/>
      <c r="K8" s="270"/>
      <c r="L8" s="270"/>
      <c r="M8" s="270">
        <f t="shared" si="1"/>
        <v>0</v>
      </c>
      <c r="N8" s="270"/>
      <c r="O8" s="270"/>
      <c r="P8" s="270"/>
      <c r="Q8" s="270"/>
      <c r="R8" s="271"/>
      <c r="S8" s="274">
        <v>0</v>
      </c>
      <c r="T8" s="246">
        <v>0</v>
      </c>
      <c r="U8" s="274">
        <v>0.33</v>
      </c>
      <c r="V8" s="246">
        <v>0.33329999999999999</v>
      </c>
      <c r="W8" s="283"/>
      <c r="X8" s="246">
        <v>0.33329999999999999</v>
      </c>
      <c r="Y8" s="274"/>
      <c r="Z8" s="246">
        <v>0.33339999999999997</v>
      </c>
      <c r="AA8" s="274">
        <f t="shared" si="0"/>
        <v>0.33</v>
      </c>
      <c r="AB8" s="274">
        <f t="shared" si="0"/>
        <v>1</v>
      </c>
      <c r="AC8" s="274">
        <v>1</v>
      </c>
      <c r="AD8" s="252" t="s">
        <v>344</v>
      </c>
      <c r="AE8" s="252" t="s">
        <v>365</v>
      </c>
      <c r="AF8" s="305" t="s">
        <v>416</v>
      </c>
      <c r="AG8" s="305" t="s">
        <v>483</v>
      </c>
    </row>
    <row r="9" spans="1:33" ht="195" x14ac:dyDescent="0.25">
      <c r="A9" s="446"/>
      <c r="B9" s="216" t="s">
        <v>31</v>
      </c>
      <c r="C9" s="217" t="s">
        <v>261</v>
      </c>
      <c r="D9" s="219" t="s">
        <v>262</v>
      </c>
      <c r="E9" s="217" t="s">
        <v>263</v>
      </c>
      <c r="F9" s="219" t="s">
        <v>160</v>
      </c>
      <c r="G9" s="217" t="s">
        <v>260</v>
      </c>
      <c r="H9" s="219" t="s">
        <v>264</v>
      </c>
      <c r="I9" s="223"/>
      <c r="J9" s="224"/>
      <c r="K9" s="224"/>
      <c r="L9" s="224"/>
      <c r="M9" s="224">
        <f t="shared" si="1"/>
        <v>0</v>
      </c>
      <c r="N9" s="224"/>
      <c r="O9" s="224"/>
      <c r="P9" s="224"/>
      <c r="Q9" s="224"/>
      <c r="R9" s="225"/>
      <c r="S9" s="233">
        <v>0</v>
      </c>
      <c r="T9" s="234">
        <v>0</v>
      </c>
      <c r="U9" s="233">
        <v>0.6</v>
      </c>
      <c r="V9" s="234">
        <v>0</v>
      </c>
      <c r="W9" s="284"/>
      <c r="X9" s="234">
        <v>1</v>
      </c>
      <c r="Y9" s="233"/>
      <c r="Z9" s="234">
        <v>1</v>
      </c>
      <c r="AA9" s="233">
        <f t="shared" ref="AA9:AA17" si="2">S9+U9+W9+Y9</f>
        <v>0.6</v>
      </c>
      <c r="AB9" s="233">
        <f t="shared" ref="AB9:AB17" si="3">T9+V9+X9+Z9</f>
        <v>2</v>
      </c>
      <c r="AC9" s="235">
        <v>1</v>
      </c>
      <c r="AD9" s="252" t="s">
        <v>346</v>
      </c>
      <c r="AE9" s="252" t="s">
        <v>366</v>
      </c>
      <c r="AF9" s="305" t="s">
        <v>417</v>
      </c>
      <c r="AG9" s="305" t="s">
        <v>472</v>
      </c>
    </row>
    <row r="10" spans="1:33" ht="105" x14ac:dyDescent="0.25">
      <c r="A10" s="446"/>
      <c r="B10" s="216" t="s">
        <v>140</v>
      </c>
      <c r="C10" s="217" t="s">
        <v>265</v>
      </c>
      <c r="D10" s="219" t="s">
        <v>262</v>
      </c>
      <c r="E10" s="217" t="s">
        <v>266</v>
      </c>
      <c r="F10" s="219" t="s">
        <v>267</v>
      </c>
      <c r="G10" s="217" t="s">
        <v>123</v>
      </c>
      <c r="H10" s="219" t="s">
        <v>264</v>
      </c>
      <c r="I10" s="223"/>
      <c r="J10" s="224"/>
      <c r="K10" s="224"/>
      <c r="L10" s="224"/>
      <c r="M10" s="224"/>
      <c r="N10" s="224"/>
      <c r="O10" s="224"/>
      <c r="P10" s="224"/>
      <c r="Q10" s="224"/>
      <c r="R10" s="225"/>
      <c r="S10" s="233">
        <v>0</v>
      </c>
      <c r="T10" s="234">
        <v>0</v>
      </c>
      <c r="U10" s="233">
        <v>0</v>
      </c>
      <c r="V10" s="234">
        <v>0</v>
      </c>
      <c r="W10" s="284"/>
      <c r="X10" s="234">
        <v>1</v>
      </c>
      <c r="Y10" s="233"/>
      <c r="Z10" s="234">
        <v>1</v>
      </c>
      <c r="AA10" s="233">
        <f t="shared" si="2"/>
        <v>0</v>
      </c>
      <c r="AB10" s="233">
        <f t="shared" si="3"/>
        <v>2</v>
      </c>
      <c r="AC10" s="235">
        <v>1</v>
      </c>
      <c r="AD10" s="252" t="s">
        <v>347</v>
      </c>
      <c r="AE10" s="252"/>
      <c r="AF10" s="305" t="s">
        <v>417</v>
      </c>
      <c r="AG10" s="305" t="s">
        <v>473</v>
      </c>
    </row>
    <row r="11" spans="1:33" ht="195" x14ac:dyDescent="0.25">
      <c r="A11" s="446"/>
      <c r="B11" s="216" t="s">
        <v>268</v>
      </c>
      <c r="C11" s="217" t="s">
        <v>269</v>
      </c>
      <c r="D11" s="219" t="s">
        <v>270</v>
      </c>
      <c r="E11" s="217" t="s">
        <v>271</v>
      </c>
      <c r="F11" s="219" t="s">
        <v>272</v>
      </c>
      <c r="G11" s="217" t="s">
        <v>260</v>
      </c>
      <c r="H11" s="163">
        <v>43373</v>
      </c>
      <c r="I11" s="223"/>
      <c r="J11" s="224"/>
      <c r="K11" s="224"/>
      <c r="L11" s="224"/>
      <c r="M11" s="224"/>
      <c r="N11" s="224"/>
      <c r="O11" s="224"/>
      <c r="P11" s="224"/>
      <c r="Q11" s="224"/>
      <c r="R11" s="225"/>
      <c r="S11" s="233">
        <v>0</v>
      </c>
      <c r="T11" s="234">
        <v>0</v>
      </c>
      <c r="U11" s="233">
        <v>0.2</v>
      </c>
      <c r="V11" s="234">
        <v>0</v>
      </c>
      <c r="W11" s="284"/>
      <c r="X11" s="234">
        <v>1</v>
      </c>
      <c r="Y11" s="233"/>
      <c r="Z11" s="234">
        <v>0</v>
      </c>
      <c r="AA11" s="233">
        <f t="shared" si="2"/>
        <v>0.2</v>
      </c>
      <c r="AB11" s="233">
        <f t="shared" si="3"/>
        <v>1</v>
      </c>
      <c r="AC11" s="235">
        <v>1</v>
      </c>
      <c r="AD11" s="252" t="s">
        <v>348</v>
      </c>
      <c r="AE11" s="252" t="s">
        <v>368</v>
      </c>
      <c r="AF11" s="305" t="s">
        <v>409</v>
      </c>
      <c r="AG11" s="305" t="s">
        <v>475</v>
      </c>
    </row>
    <row r="12" spans="1:33" ht="113.25" customHeight="1" x14ac:dyDescent="0.25">
      <c r="A12" s="397" t="s">
        <v>273</v>
      </c>
      <c r="B12" s="216" t="s">
        <v>36</v>
      </c>
      <c r="C12" s="217" t="s">
        <v>274</v>
      </c>
      <c r="D12" s="219" t="s">
        <v>275</v>
      </c>
      <c r="E12" s="217" t="s">
        <v>276</v>
      </c>
      <c r="F12" s="219" t="s">
        <v>277</v>
      </c>
      <c r="G12" s="217" t="s">
        <v>278</v>
      </c>
      <c r="H12" s="219" t="s">
        <v>356</v>
      </c>
      <c r="I12" s="223"/>
      <c r="J12" s="224"/>
      <c r="K12" s="224"/>
      <c r="L12" s="224"/>
      <c r="M12" s="224">
        <f t="shared" si="1"/>
        <v>0</v>
      </c>
      <c r="N12" s="224"/>
      <c r="O12" s="224"/>
      <c r="P12" s="224"/>
      <c r="Q12" s="224"/>
      <c r="R12" s="225"/>
      <c r="S12" s="233">
        <v>0</v>
      </c>
      <c r="T12" s="234">
        <v>0</v>
      </c>
      <c r="U12" s="233">
        <v>4</v>
      </c>
      <c r="V12" s="234">
        <v>4</v>
      </c>
      <c r="W12" s="284"/>
      <c r="X12" s="234">
        <v>3</v>
      </c>
      <c r="Y12" s="233"/>
      <c r="Z12" s="234">
        <v>6</v>
      </c>
      <c r="AA12" s="233">
        <f t="shared" si="2"/>
        <v>4</v>
      </c>
      <c r="AB12" s="233">
        <f t="shared" si="3"/>
        <v>13</v>
      </c>
      <c r="AC12" s="235">
        <v>1</v>
      </c>
      <c r="AD12" s="252" t="s">
        <v>351</v>
      </c>
      <c r="AE12" s="252" t="s">
        <v>360</v>
      </c>
      <c r="AF12" s="305" t="s">
        <v>418</v>
      </c>
      <c r="AG12" s="305" t="s">
        <v>418</v>
      </c>
    </row>
    <row r="13" spans="1:33" ht="60" x14ac:dyDescent="0.25">
      <c r="A13" s="397"/>
      <c r="B13" s="216" t="s">
        <v>39</v>
      </c>
      <c r="C13" s="217" t="s">
        <v>279</v>
      </c>
      <c r="D13" s="218">
        <v>1</v>
      </c>
      <c r="E13" s="217" t="s">
        <v>280</v>
      </c>
      <c r="F13" s="219" t="s">
        <v>277</v>
      </c>
      <c r="G13" s="217" t="s">
        <v>278</v>
      </c>
      <c r="H13" s="226" t="s">
        <v>281</v>
      </c>
      <c r="I13" s="223"/>
      <c r="J13" s="224"/>
      <c r="K13" s="224"/>
      <c r="L13" s="224"/>
      <c r="M13" s="224">
        <f t="shared" si="1"/>
        <v>0</v>
      </c>
      <c r="N13" s="224"/>
      <c r="O13" s="224"/>
      <c r="P13" s="224"/>
      <c r="Q13" s="224"/>
      <c r="R13" s="225"/>
      <c r="S13" s="235">
        <v>0.25</v>
      </c>
      <c r="T13" s="246">
        <v>0.25</v>
      </c>
      <c r="U13" s="235">
        <v>0.25</v>
      </c>
      <c r="V13" s="246">
        <v>0.25</v>
      </c>
      <c r="W13" s="283"/>
      <c r="X13" s="246">
        <v>0.25</v>
      </c>
      <c r="Y13" s="235"/>
      <c r="Z13" s="246">
        <v>0.25</v>
      </c>
      <c r="AA13" s="235">
        <f>S13+U13+W13+Y13</f>
        <v>0.5</v>
      </c>
      <c r="AB13" s="235">
        <f>T13+V13+X13+Z13</f>
        <v>1</v>
      </c>
      <c r="AC13" s="235">
        <v>1</v>
      </c>
      <c r="AD13" s="252" t="s">
        <v>349</v>
      </c>
      <c r="AE13" s="252" t="s">
        <v>361</v>
      </c>
      <c r="AF13" s="305" t="s">
        <v>419</v>
      </c>
      <c r="AG13" s="305" t="s">
        <v>419</v>
      </c>
    </row>
    <row r="14" spans="1:33" ht="60" x14ac:dyDescent="0.25">
      <c r="A14" s="397"/>
      <c r="B14" s="273" t="s">
        <v>196</v>
      </c>
      <c r="C14" s="217" t="s">
        <v>282</v>
      </c>
      <c r="D14" s="275" t="s">
        <v>254</v>
      </c>
      <c r="E14" s="217" t="s">
        <v>283</v>
      </c>
      <c r="F14" s="275" t="s">
        <v>247</v>
      </c>
      <c r="G14" s="217" t="s">
        <v>248</v>
      </c>
      <c r="H14" s="226" t="s">
        <v>244</v>
      </c>
      <c r="I14" s="276"/>
      <c r="J14" s="277"/>
      <c r="K14" s="277"/>
      <c r="L14" s="277"/>
      <c r="M14" s="277">
        <f t="shared" si="1"/>
        <v>0</v>
      </c>
      <c r="N14" s="277"/>
      <c r="O14" s="277"/>
      <c r="P14" s="277"/>
      <c r="Q14" s="277"/>
      <c r="R14" s="278"/>
      <c r="S14" s="279">
        <v>0</v>
      </c>
      <c r="T14" s="234">
        <v>0</v>
      </c>
      <c r="U14" s="279">
        <v>1</v>
      </c>
      <c r="V14" s="234">
        <v>1</v>
      </c>
      <c r="W14" s="284"/>
      <c r="X14" s="234">
        <v>1</v>
      </c>
      <c r="Y14" s="279"/>
      <c r="Z14" s="234">
        <v>1</v>
      </c>
      <c r="AA14" s="279">
        <f t="shared" si="2"/>
        <v>1</v>
      </c>
      <c r="AB14" s="279">
        <f t="shared" si="3"/>
        <v>3</v>
      </c>
      <c r="AC14" s="274">
        <v>1</v>
      </c>
      <c r="AD14" s="280" t="s">
        <v>344</v>
      </c>
      <c r="AE14" s="280" t="s">
        <v>363</v>
      </c>
      <c r="AF14" s="305" t="s">
        <v>420</v>
      </c>
      <c r="AG14" s="305" t="s">
        <v>420</v>
      </c>
    </row>
    <row r="15" spans="1:33" ht="150" customHeight="1" x14ac:dyDescent="0.25">
      <c r="A15" s="138" t="s">
        <v>284</v>
      </c>
      <c r="B15" s="273" t="s">
        <v>43</v>
      </c>
      <c r="C15" s="281" t="s">
        <v>285</v>
      </c>
      <c r="D15" s="282" t="s">
        <v>286</v>
      </c>
      <c r="E15" s="281" t="s">
        <v>287</v>
      </c>
      <c r="F15" s="275" t="s">
        <v>277</v>
      </c>
      <c r="G15" s="217" t="s">
        <v>278</v>
      </c>
      <c r="H15" s="163">
        <v>43281</v>
      </c>
      <c r="I15" s="276"/>
      <c r="J15" s="277"/>
      <c r="K15" s="277"/>
      <c r="L15" s="277"/>
      <c r="M15" s="277">
        <f t="shared" si="1"/>
        <v>0</v>
      </c>
      <c r="N15" s="277"/>
      <c r="O15" s="277"/>
      <c r="P15" s="277"/>
      <c r="Q15" s="277"/>
      <c r="R15" s="278"/>
      <c r="S15" s="279">
        <v>0</v>
      </c>
      <c r="T15" s="234">
        <v>0</v>
      </c>
      <c r="U15" s="279">
        <v>1</v>
      </c>
      <c r="V15" s="234">
        <v>1</v>
      </c>
      <c r="W15" s="279"/>
      <c r="X15" s="234">
        <v>0</v>
      </c>
      <c r="Y15" s="279"/>
      <c r="Z15" s="234">
        <v>0</v>
      </c>
      <c r="AA15" s="279">
        <f t="shared" si="2"/>
        <v>1</v>
      </c>
      <c r="AB15" s="279">
        <f t="shared" si="3"/>
        <v>1</v>
      </c>
      <c r="AC15" s="274">
        <f t="shared" ref="AC15" si="4">AA15/AB15</f>
        <v>1</v>
      </c>
      <c r="AD15" s="280" t="s">
        <v>350</v>
      </c>
      <c r="AE15" s="280" t="s">
        <v>364</v>
      </c>
      <c r="AF15" s="305" t="s">
        <v>421</v>
      </c>
      <c r="AG15" s="305" t="s">
        <v>421</v>
      </c>
    </row>
    <row r="16" spans="1:33" ht="195" x14ac:dyDescent="0.25">
      <c r="A16" s="397" t="s">
        <v>288</v>
      </c>
      <c r="B16" s="216" t="s">
        <v>53</v>
      </c>
      <c r="C16" s="217" t="s">
        <v>289</v>
      </c>
      <c r="D16" s="219" t="s">
        <v>290</v>
      </c>
      <c r="E16" s="217" t="s">
        <v>291</v>
      </c>
      <c r="F16" s="219" t="s">
        <v>160</v>
      </c>
      <c r="G16" s="217" t="s">
        <v>260</v>
      </c>
      <c r="H16" s="226" t="s">
        <v>292</v>
      </c>
      <c r="I16" s="223"/>
      <c r="J16" s="224"/>
      <c r="K16" s="224"/>
      <c r="L16" s="224"/>
      <c r="M16" s="224">
        <f t="shared" si="1"/>
        <v>0</v>
      </c>
      <c r="N16" s="224"/>
      <c r="O16" s="224"/>
      <c r="P16" s="224"/>
      <c r="Q16" s="224"/>
      <c r="R16" s="225"/>
      <c r="S16" s="233">
        <v>0</v>
      </c>
      <c r="T16" s="234">
        <v>0</v>
      </c>
      <c r="U16" s="233">
        <v>0.6</v>
      </c>
      <c r="V16" s="234">
        <v>0</v>
      </c>
      <c r="W16" s="284"/>
      <c r="X16" s="234">
        <v>1</v>
      </c>
      <c r="Y16" s="233"/>
      <c r="Z16" s="234">
        <v>1</v>
      </c>
      <c r="AA16" s="233">
        <f t="shared" si="2"/>
        <v>0.6</v>
      </c>
      <c r="AB16" s="233">
        <f t="shared" si="3"/>
        <v>2</v>
      </c>
      <c r="AC16" s="235">
        <v>1</v>
      </c>
      <c r="AD16" s="252" t="s">
        <v>346</v>
      </c>
      <c r="AE16" s="252" t="s">
        <v>367</v>
      </c>
      <c r="AF16" s="305" t="s">
        <v>417</v>
      </c>
      <c r="AG16" s="305" t="s">
        <v>476</v>
      </c>
    </row>
    <row r="17" spans="1:33" ht="263.25" customHeight="1" thickBot="1" x14ac:dyDescent="0.3">
      <c r="A17" s="397"/>
      <c r="B17" s="216" t="s">
        <v>58</v>
      </c>
      <c r="C17" s="217" t="s">
        <v>293</v>
      </c>
      <c r="D17" s="219" t="s">
        <v>294</v>
      </c>
      <c r="E17" s="217" t="s">
        <v>295</v>
      </c>
      <c r="F17" s="219" t="s">
        <v>267</v>
      </c>
      <c r="G17" s="217" t="s">
        <v>123</v>
      </c>
      <c r="H17" s="163" t="s">
        <v>264</v>
      </c>
      <c r="I17" s="227"/>
      <c r="J17" s="228"/>
      <c r="K17" s="228"/>
      <c r="L17" s="228"/>
      <c r="M17" s="228">
        <f>SUM(I17:L17)</f>
        <v>0</v>
      </c>
      <c r="N17" s="228"/>
      <c r="O17" s="228"/>
      <c r="P17" s="228"/>
      <c r="Q17" s="228"/>
      <c r="R17" s="229"/>
      <c r="S17" s="233">
        <v>0</v>
      </c>
      <c r="T17" s="234">
        <v>0</v>
      </c>
      <c r="U17" s="233">
        <v>0</v>
      </c>
      <c r="V17" s="234">
        <v>0</v>
      </c>
      <c r="W17" s="284"/>
      <c r="X17" s="234">
        <v>1</v>
      </c>
      <c r="Y17" s="233"/>
      <c r="Z17" s="234">
        <v>1</v>
      </c>
      <c r="AA17" s="233">
        <f t="shared" si="2"/>
        <v>0</v>
      </c>
      <c r="AB17" s="233">
        <f t="shared" si="3"/>
        <v>2</v>
      </c>
      <c r="AC17" s="235">
        <v>1</v>
      </c>
      <c r="AD17" s="252" t="s">
        <v>347</v>
      </c>
      <c r="AE17" s="252"/>
      <c r="AF17" s="305" t="s">
        <v>417</v>
      </c>
      <c r="AG17" s="305" t="s">
        <v>477</v>
      </c>
    </row>
    <row r="18" spans="1:33" x14ac:dyDescent="0.25">
      <c r="Q18" s="143">
        <f>SUM(Q4:Q17)</f>
        <v>0</v>
      </c>
      <c r="AC18" s="248">
        <f>AVERAGE(AC4:AC17)</f>
        <v>0.97142857142857142</v>
      </c>
      <c r="AD18" s="248"/>
      <c r="AE18" s="261">
        <f>50%*0.25</f>
        <v>0.125</v>
      </c>
      <c r="AF18" s="261">
        <f>50%*0.25</f>
        <v>0.125</v>
      </c>
      <c r="AG18" s="261">
        <f>50%*0.25</f>
        <v>0.125</v>
      </c>
    </row>
  </sheetData>
  <autoFilter ref="A3:AE18">
    <filterColumn colId="1" showButton="0"/>
  </autoFilter>
  <mergeCells count="19">
    <mergeCell ref="A12:A14"/>
    <mergeCell ref="AD2:AD3"/>
    <mergeCell ref="A16:A17"/>
    <mergeCell ref="S2:T2"/>
    <mergeCell ref="U2:V2"/>
    <mergeCell ref="W2:X2"/>
    <mergeCell ref="Y2:Z2"/>
    <mergeCell ref="A8:A11"/>
    <mergeCell ref="A4:A7"/>
    <mergeCell ref="AG2:AG3"/>
    <mergeCell ref="AF2:AF3"/>
    <mergeCell ref="AE2:AE3"/>
    <mergeCell ref="A1:H1"/>
    <mergeCell ref="A2:H2"/>
    <mergeCell ref="I2:R2"/>
    <mergeCell ref="B3:C3"/>
    <mergeCell ref="AA2:AA3"/>
    <mergeCell ref="AB2:AB3"/>
    <mergeCell ref="AC2:AC3"/>
  </mergeCells>
  <conditionalFormatting sqref="M4:M17">
    <cfRule type="iconSet" priority="10">
      <iconSet iconSet="3Symbols">
        <cfvo type="percent" val="0"/>
        <cfvo type="percent" val="75"/>
        <cfvo type="percent" val="91"/>
      </iconSet>
    </cfRule>
    <cfRule type="dataBar" priority="11">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26" priority="9" operator="equal">
      <formula>1</formula>
    </cfRule>
    <cfRule type="colorScale" priority="1">
      <colorScale>
        <cfvo type="min"/>
        <cfvo type="percentile" val="50"/>
        <cfvo type="max"/>
        <color rgb="FFF8696B"/>
        <color rgb="FFFFEB84"/>
        <color rgb="FF63BE7B"/>
      </colorScale>
    </cfRule>
  </conditionalFormatting>
  <conditionalFormatting sqref="AD4:AE17">
    <cfRule type="cellIs" dxfId="41" priority="8" operator="equal">
      <formula>1</formula>
    </cfRule>
  </conditionalFormatting>
  <conditionalFormatting sqref="AF4">
    <cfRule type="cellIs" dxfId="40" priority="7" operator="equal">
      <formula>1</formula>
    </cfRule>
  </conditionalFormatting>
  <conditionalFormatting sqref="AF5:AF7 AF9:AF17">
    <cfRule type="cellIs" dxfId="39" priority="6" operator="equal">
      <formula>1</formula>
    </cfRule>
  </conditionalFormatting>
  <conditionalFormatting sqref="AG4">
    <cfRule type="cellIs" dxfId="38" priority="5" operator="equal">
      <formula>1</formula>
    </cfRule>
  </conditionalFormatting>
  <conditionalFormatting sqref="AG5:AG14 AG16:AG17">
    <cfRule type="cellIs" dxfId="37" priority="4" operator="equal">
      <formula>1</formula>
    </cfRule>
  </conditionalFormatting>
  <conditionalFormatting sqref="AF8">
    <cfRule type="cellIs" dxfId="36" priority="3" operator="equal">
      <formula>1</formula>
    </cfRule>
  </conditionalFormatting>
  <conditionalFormatting sqref="AG15">
    <cfRule type="cellIs" dxfId="35" priority="2" operator="equal">
      <formula>1</formula>
    </cfRule>
  </conditionalFormatting>
  <printOptions horizontalCentered="1"/>
  <pageMargins left="0.23622047244094491" right="0.23622047244094491" top="0.74803149606299213" bottom="0.74803149606299213" header="0.31496062992125984" footer="0.31496062992125984"/>
  <pageSetup scale="50"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view="pageBreakPreview" zoomScale="130" zoomScaleNormal="100" zoomScaleSheetLayoutView="130" workbookViewId="0">
      <selection activeCell="C9" sqref="B9:C9"/>
    </sheetView>
  </sheetViews>
  <sheetFormatPr baseColWidth="10" defaultRowHeight="15" x14ac:dyDescent="0.25"/>
  <cols>
    <col min="1" max="1" width="27.5703125" customWidth="1"/>
    <col min="2" max="2" width="16.7109375" customWidth="1"/>
    <col min="3" max="3" width="15.140625" customWidth="1"/>
    <col min="5" max="5" width="126.140625" style="300" customWidth="1"/>
  </cols>
  <sheetData>
    <row r="1" spans="1:5" ht="30" customHeight="1" x14ac:dyDescent="0.25">
      <c r="A1" s="447" t="s">
        <v>369</v>
      </c>
      <c r="B1" s="448"/>
      <c r="C1" s="448"/>
      <c r="D1" s="448"/>
      <c r="E1" s="449"/>
    </row>
    <row r="2" spans="1:5" x14ac:dyDescent="0.25">
      <c r="A2" s="285" t="s">
        <v>370</v>
      </c>
      <c r="B2" s="286" t="s">
        <v>371</v>
      </c>
      <c r="C2" s="286"/>
      <c r="D2" s="286"/>
      <c r="E2" s="287"/>
    </row>
    <row r="3" spans="1:5" x14ac:dyDescent="0.25">
      <c r="A3" s="285" t="s">
        <v>372</v>
      </c>
      <c r="B3" s="286">
        <v>2018</v>
      </c>
      <c r="C3" s="286"/>
      <c r="D3" s="286"/>
      <c r="E3" s="287"/>
    </row>
    <row r="4" spans="1:5" x14ac:dyDescent="0.25">
      <c r="A4" s="285" t="s">
        <v>373</v>
      </c>
      <c r="B4" s="288">
        <v>43482</v>
      </c>
      <c r="C4" s="286"/>
      <c r="D4" s="286"/>
      <c r="E4" s="287"/>
    </row>
    <row r="5" spans="1:5" x14ac:dyDescent="0.25">
      <c r="A5" s="285" t="s">
        <v>374</v>
      </c>
      <c r="B5" s="286" t="s">
        <v>375</v>
      </c>
      <c r="C5" s="286"/>
      <c r="D5" s="286"/>
      <c r="E5" s="287"/>
    </row>
    <row r="6" spans="1:5" x14ac:dyDescent="0.25">
      <c r="A6" s="450" t="s">
        <v>376</v>
      </c>
      <c r="B6" s="451"/>
      <c r="C6" s="451"/>
      <c r="D6" s="451"/>
      <c r="E6" s="452"/>
    </row>
    <row r="7" spans="1:5" ht="15.75" thickBot="1" x14ac:dyDescent="0.3">
      <c r="A7" s="289" t="s">
        <v>377</v>
      </c>
      <c r="B7" s="290">
        <v>43342</v>
      </c>
      <c r="C7" s="290">
        <v>43465</v>
      </c>
      <c r="D7" s="291"/>
      <c r="E7" s="292"/>
    </row>
    <row r="8" spans="1:5" s="294" customFormat="1" ht="30" x14ac:dyDescent="0.25">
      <c r="A8" s="293" t="s">
        <v>374</v>
      </c>
      <c r="B8" s="293" t="s">
        <v>378</v>
      </c>
      <c r="C8" s="293" t="s">
        <v>379</v>
      </c>
      <c r="D8" s="293" t="s">
        <v>380</v>
      </c>
      <c r="E8" s="293" t="s">
        <v>381</v>
      </c>
    </row>
    <row r="9" spans="1:5" s="299" customFormat="1" ht="110.25" customHeight="1" x14ac:dyDescent="0.25">
      <c r="A9" s="295" t="s">
        <v>382</v>
      </c>
      <c r="B9" s="296">
        <v>11</v>
      </c>
      <c r="C9" s="296">
        <v>9</v>
      </c>
      <c r="D9" s="297">
        <f>'Gestión Riesgo Corrupción '!AB15</f>
        <v>0.87272727272727291</v>
      </c>
      <c r="E9" s="298" t="s">
        <v>479</v>
      </c>
    </row>
    <row r="10" spans="1:5" s="299" customFormat="1" ht="75.75" customHeight="1" x14ac:dyDescent="0.25">
      <c r="A10" s="295" t="s">
        <v>383</v>
      </c>
      <c r="B10" s="296">
        <v>1</v>
      </c>
      <c r="C10" s="296">
        <v>1</v>
      </c>
      <c r="D10" s="297">
        <f t="shared" ref="D10:D14" si="0">C10/B10</f>
        <v>1</v>
      </c>
      <c r="E10" s="298" t="s">
        <v>399</v>
      </c>
    </row>
    <row r="11" spans="1:5" s="299" customFormat="1" ht="393.75" customHeight="1" x14ac:dyDescent="0.25">
      <c r="A11" s="295" t="s">
        <v>384</v>
      </c>
      <c r="B11" s="296">
        <v>10</v>
      </c>
      <c r="C11" s="296">
        <v>10</v>
      </c>
      <c r="D11" s="297">
        <f t="shared" si="0"/>
        <v>1</v>
      </c>
      <c r="E11" s="298" t="s">
        <v>488</v>
      </c>
    </row>
    <row r="12" spans="1:5" s="299" customFormat="1" ht="293.25" customHeight="1" x14ac:dyDescent="0.25">
      <c r="A12" s="295" t="s">
        <v>385</v>
      </c>
      <c r="B12" s="296">
        <v>23</v>
      </c>
      <c r="C12" s="296">
        <v>23</v>
      </c>
      <c r="D12" s="297">
        <v>0.94</v>
      </c>
      <c r="E12" s="298" t="s">
        <v>482</v>
      </c>
    </row>
    <row r="13" spans="1:5" s="299" customFormat="1" ht="409.5" x14ac:dyDescent="0.25">
      <c r="A13" s="295" t="s">
        <v>386</v>
      </c>
      <c r="B13" s="296">
        <v>12</v>
      </c>
      <c r="C13" s="296">
        <v>11</v>
      </c>
      <c r="D13" s="297">
        <v>0.97</v>
      </c>
      <c r="E13" s="298" t="s">
        <v>490</v>
      </c>
    </row>
    <row r="14" spans="1:5" s="299" customFormat="1" ht="47.25" customHeight="1" x14ac:dyDescent="0.25">
      <c r="A14" s="295" t="s">
        <v>387</v>
      </c>
      <c r="B14" s="296">
        <v>0</v>
      </c>
      <c r="C14" s="296">
        <v>0</v>
      </c>
      <c r="D14" s="297" t="e">
        <f t="shared" si="0"/>
        <v>#DIV/0!</v>
      </c>
      <c r="E14" s="298" t="s">
        <v>491</v>
      </c>
    </row>
  </sheetData>
  <mergeCells count="2">
    <mergeCell ref="A1:E1"/>
    <mergeCell ref="A6:E6"/>
  </mergeCells>
  <pageMargins left="0.7" right="0.7" top="0.75" bottom="0.75" header="0.3" footer="0.3"/>
  <pageSetup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showGridLines="0" topLeftCell="B18" workbookViewId="0">
      <selection activeCell="D46" sqref="D46"/>
    </sheetView>
  </sheetViews>
  <sheetFormatPr baseColWidth="10" defaultRowHeight="15" x14ac:dyDescent="0.25"/>
  <cols>
    <col min="2" max="2" width="31.140625" customWidth="1"/>
    <col min="3" max="3" width="21.7109375" customWidth="1"/>
    <col min="4" max="4" width="15.42578125" customWidth="1"/>
    <col min="5" max="5" width="15" customWidth="1"/>
  </cols>
  <sheetData>
    <row r="1" spans="2:5" hidden="1" x14ac:dyDescent="0.25"/>
    <row r="2" spans="2:5" hidden="1" x14ac:dyDescent="0.25"/>
    <row r="3" spans="2:5" hidden="1" x14ac:dyDescent="0.25">
      <c r="B3" s="236" t="s">
        <v>305</v>
      </c>
      <c r="C3" s="236" t="s">
        <v>306</v>
      </c>
      <c r="D3" s="236" t="s">
        <v>307</v>
      </c>
      <c r="E3" s="236" t="s">
        <v>308</v>
      </c>
    </row>
    <row r="4" spans="2:5" hidden="1" x14ac:dyDescent="0.25">
      <c r="B4" s="247" t="s">
        <v>309</v>
      </c>
      <c r="C4" s="250">
        <f>'Gestión Riesgo Corrupción '!AB15</f>
        <v>0.87272727272727291</v>
      </c>
      <c r="D4" s="250">
        <v>0.2</v>
      </c>
      <c r="E4" s="255">
        <f>C4*D4</f>
        <v>0.17454545454545459</v>
      </c>
    </row>
    <row r="5" spans="2:5" hidden="1" x14ac:dyDescent="0.25">
      <c r="B5" s="247" t="s">
        <v>310</v>
      </c>
      <c r="C5" s="250">
        <f>'Estrategias de Racionalizacion'!U15</f>
        <v>1</v>
      </c>
      <c r="D5" s="250">
        <v>0.2</v>
      </c>
      <c r="E5" s="255">
        <f t="shared" ref="E5:E7" si="0">C5*D5</f>
        <v>0.2</v>
      </c>
    </row>
    <row r="6" spans="2:5" hidden="1" x14ac:dyDescent="0.25">
      <c r="B6" s="247" t="s">
        <v>311</v>
      </c>
      <c r="C6" s="250">
        <f>'Rendición de Cuentas'!AB14</f>
        <v>1</v>
      </c>
      <c r="D6" s="250">
        <v>0.2</v>
      </c>
      <c r="E6" s="255">
        <f t="shared" si="0"/>
        <v>0.2</v>
      </c>
    </row>
    <row r="7" spans="2:5" hidden="1" x14ac:dyDescent="0.25">
      <c r="B7" s="247" t="s">
        <v>312</v>
      </c>
      <c r="C7" s="250">
        <f>'Atención al ciudadano'!S27</f>
        <v>0.93913043478260871</v>
      </c>
      <c r="D7" s="250">
        <v>0.2</v>
      </c>
      <c r="E7" s="255">
        <f t="shared" si="0"/>
        <v>0.18782608695652175</v>
      </c>
    </row>
    <row r="8" spans="2:5" hidden="1" x14ac:dyDescent="0.25">
      <c r="B8" s="247" t="s">
        <v>313</v>
      </c>
      <c r="C8" s="250">
        <f>'Transparencia y Acc. Info'!AC18</f>
        <v>0.97142857142857142</v>
      </c>
      <c r="D8" s="250">
        <v>0.2</v>
      </c>
      <c r="E8" s="255">
        <f>C8*D8</f>
        <v>0.19428571428571428</v>
      </c>
    </row>
    <row r="9" spans="2:5" hidden="1" x14ac:dyDescent="0.25">
      <c r="B9" s="350" t="s">
        <v>302</v>
      </c>
      <c r="C9" s="453"/>
      <c r="D9" s="351"/>
      <c r="E9" s="250">
        <f>SUM(E4:E8)</f>
        <v>0.95665725578769079</v>
      </c>
    </row>
    <row r="10" spans="2:5" hidden="1" x14ac:dyDescent="0.25"/>
    <row r="11" spans="2:5" hidden="1" x14ac:dyDescent="0.25"/>
    <row r="12" spans="2:5" hidden="1" x14ac:dyDescent="0.25"/>
    <row r="13" spans="2:5" hidden="1" x14ac:dyDescent="0.25"/>
    <row r="14" spans="2:5" hidden="1" x14ac:dyDescent="0.25"/>
    <row r="15" spans="2:5" hidden="1" x14ac:dyDescent="0.25"/>
    <row r="16" spans="2:5" hidden="1" x14ac:dyDescent="0.25"/>
    <row r="17" spans="2:6" hidden="1" x14ac:dyDescent="0.25"/>
    <row r="26" spans="2:6" x14ac:dyDescent="0.25">
      <c r="B26" s="236" t="s">
        <v>305</v>
      </c>
      <c r="C26" s="236" t="s">
        <v>306</v>
      </c>
      <c r="D26" s="236" t="s">
        <v>307</v>
      </c>
      <c r="E26" s="236" t="s">
        <v>308</v>
      </c>
    </row>
    <row r="27" spans="2:6" x14ac:dyDescent="0.25">
      <c r="B27" s="247" t="s">
        <v>309</v>
      </c>
      <c r="C27" s="250" t="e">
        <f>'Gestión Riesgo Corrupción '!AC15</f>
        <v>#DIV/0!</v>
      </c>
      <c r="D27" s="250">
        <v>0.2</v>
      </c>
      <c r="E27" s="255" t="e">
        <f>C27*D27</f>
        <v>#DIV/0!</v>
      </c>
      <c r="F27" s="258"/>
    </row>
    <row r="28" spans="2:6" x14ac:dyDescent="0.25">
      <c r="B28" s="247" t="s">
        <v>310</v>
      </c>
      <c r="C28" s="250">
        <f>'Estrategias de Racionalizacion'!K17</f>
        <v>0.25</v>
      </c>
      <c r="D28" s="250">
        <v>0.2</v>
      </c>
      <c r="E28" s="255">
        <f t="shared" ref="E28:E30" si="1">C28*D28</f>
        <v>0.05</v>
      </c>
      <c r="F28" s="258"/>
    </row>
    <row r="29" spans="2:6" x14ac:dyDescent="0.25">
      <c r="B29" s="247" t="s">
        <v>311</v>
      </c>
      <c r="C29" s="250" t="e">
        <f>'Rendición de Cuentas'!AD14</f>
        <v>#DIV/0!</v>
      </c>
      <c r="D29" s="250">
        <v>0.2</v>
      </c>
      <c r="E29" s="255" t="e">
        <f t="shared" si="1"/>
        <v>#DIV/0!</v>
      </c>
      <c r="F29" s="258"/>
    </row>
    <row r="30" spans="2:6" x14ac:dyDescent="0.25">
      <c r="B30" s="247" t="s">
        <v>312</v>
      </c>
      <c r="C30" s="250">
        <f>'Atención al ciudadano'!W29</f>
        <v>0.46989583333333329</v>
      </c>
      <c r="D30" s="250">
        <v>0.2</v>
      </c>
      <c r="E30" s="255">
        <f t="shared" si="1"/>
        <v>9.3979166666666669E-2</v>
      </c>
      <c r="F30" s="258"/>
    </row>
    <row r="31" spans="2:6" x14ac:dyDescent="0.25">
      <c r="B31" s="247" t="s">
        <v>313</v>
      </c>
      <c r="C31" s="250">
        <f>'Transparencia y Acc. Info'!AE18</f>
        <v>0.125</v>
      </c>
      <c r="D31" s="250">
        <v>0.2</v>
      </c>
      <c r="E31" s="255">
        <f>C31*D31</f>
        <v>2.5000000000000001E-2</v>
      </c>
      <c r="F31" s="258"/>
    </row>
    <row r="32" spans="2:6" x14ac:dyDescent="0.25">
      <c r="B32" s="350" t="s">
        <v>302</v>
      </c>
      <c r="C32" s="453"/>
      <c r="D32" s="351"/>
      <c r="E32" s="259" t="e">
        <f>SUM(E27:E31)</f>
        <v>#DIV/0!</v>
      </c>
      <c r="F32" s="258"/>
    </row>
  </sheetData>
  <mergeCells count="2">
    <mergeCell ref="B9:D9"/>
    <mergeCell ref="B32:D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Gestión Riesgo Corrupción </vt:lpstr>
      <vt:lpstr>Estrategias de Racionalizacion</vt:lpstr>
      <vt:lpstr>Rendición de Cuentas</vt:lpstr>
      <vt:lpstr>Atención al ciudadano</vt:lpstr>
      <vt:lpstr>Transparencia y Acc. Info</vt:lpstr>
      <vt:lpstr>SEGUIMIENTO OCI</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Nelson Piñeros</cp:lastModifiedBy>
  <cp:lastPrinted>2018-12-07T15:23:50Z</cp:lastPrinted>
  <dcterms:created xsi:type="dcterms:W3CDTF">2018-03-16T20:24:07Z</dcterms:created>
  <dcterms:modified xsi:type="dcterms:W3CDTF">2019-01-22T16:44:30Z</dcterms:modified>
</cp:coreProperties>
</file>