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rolinaB\Documents\"/>
    </mc:Choice>
  </mc:AlternateContent>
  <xr:revisionPtr revIDLastSave="0" documentId="8_{C89D0E6D-2E25-4A05-9E77-8191C076D284}" xr6:coauthVersionLast="47" xr6:coauthVersionMax="47" xr10:uidLastSave="{00000000-0000-0000-0000-000000000000}"/>
  <bookViews>
    <workbookView xWindow="-108" yWindow="-108" windowWidth="23256" windowHeight="12456" xr2:uid="{C1CFEEAF-E7C9-4AD8-90DD-E42173ECBF81}"/>
  </bookViews>
  <sheets>
    <sheet name="Plan Estrátegico Sectorial " sheetId="1" r:id="rId1"/>
    <sheet name="Plan Estrátegico Institucional" sheetId="2" r:id="rId2"/>
    <sheet name="Tabla" sheetId="3" r:id="rId3"/>
  </sheets>
  <externalReferences>
    <externalReference r:id="rId4"/>
    <externalReference r:id="rId5"/>
    <externalReference r:id="rId6"/>
  </externalReferences>
  <definedNames>
    <definedName name="_xlnm._FilterDatabase" localSheetId="0" hidden="1">'Plan Estrátegico Sectorial '!$A$4:$AC$20</definedName>
    <definedName name="ActualBeyond" localSheetId="1">'Plan Estrátegico Institucional'!PeriodInActual*(#REF!&gt;0)</definedName>
    <definedName name="ActualBeyond">PeriodInActual*(#REF!&gt;0)</definedName>
    <definedName name="_xlnm.Print_Area" localSheetId="1">'Plan Estrátegico Institucional'!$A$1:$N$32</definedName>
    <definedName name="Colombia" localSheetId="1">#REF!</definedName>
    <definedName name="Colombia">#REF!</definedName>
    <definedName name="Gtics" localSheetId="1">#REF!=MEDIAN(#REF!,#REF!,#REF!+#REF!-1)</definedName>
    <definedName name="Gtics">#REF!=MEDIAN(#REF!,#REF!,#REF!+#REF!-1)</definedName>
    <definedName name="Ordenamiento" localSheetId="1">#REF!</definedName>
    <definedName name="Ordenamiento">#REF!</definedName>
    <definedName name="Pai" localSheetId="1">#REF!</definedName>
    <definedName name="Pai">#REF!</definedName>
    <definedName name="Paises" localSheetId="1">#REF!</definedName>
    <definedName name="Paises">#REF!</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eru" localSheetId="1">#REF!</definedName>
    <definedName name="Peru">#REF!</definedName>
    <definedName name="Plan" localSheetId="1">'Plan Estrátegico Institucional'!PeriodInPlan*(#REF!&gt;0)</definedName>
    <definedName name="Plan">PeriodInPlan*(#REF!&gt;0)</definedName>
    <definedName name="PorcentajeCompletado" localSheetId="1">'Plan Estrátegico Institucional'!PercentCompleteBeyond*'Plan Estrátegico Institucional'!PeriodInPlan</definedName>
    <definedName name="PorcentajeCompletado">PercentCompleteBeyond*PeriodInPlan</definedName>
    <definedName name="Real" localSheetId="1">('Plan Estrátegico Institucional'!PeriodInActual*(#REF!&gt;0))*'Plan Estrátegico Institucional'!PeriodInPlan</definedName>
    <definedName name="Real">(PeriodInActual*(#REF!&gt;0))*PeriodInPlan</definedName>
    <definedName name="TitleRegion..BO60" localSheetId="1">#REF!</definedName>
    <definedName name="TitleRegion..BO60">#REF!</definedName>
    <definedName name="Trans" localSheetId="1">#REF!</definedName>
    <definedName name="Trans">#REF!</definedName>
    <definedName name="Transformaciones">'[1]Estructura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P31" i="2"/>
  <c r="AO31" i="2"/>
  <c r="T31" i="2"/>
  <c r="AB31" i="2" s="1"/>
  <c r="AQ30" i="2"/>
  <c r="AP30" i="2"/>
  <c r="AO30" i="2"/>
  <c r="AB30" i="2"/>
  <c r="T30" i="2"/>
  <c r="AP29" i="2"/>
  <c r="AO29" i="2"/>
  <c r="AQ29" i="2" s="1"/>
  <c r="AB29" i="2"/>
  <c r="AP28" i="2"/>
  <c r="AO28" i="2"/>
  <c r="AQ28" i="2" s="1"/>
  <c r="AB28" i="2"/>
  <c r="AP27" i="2"/>
  <c r="AK27" i="2"/>
  <c r="AO27" i="2" s="1"/>
  <c r="AQ27" i="2" s="1"/>
  <c r="AB27" i="2"/>
  <c r="N27" i="2"/>
  <c r="AP26" i="2"/>
  <c r="AK26" i="2"/>
  <c r="AO26" i="2" s="1"/>
  <c r="AQ26" i="2" s="1"/>
  <c r="X26" i="2"/>
  <c r="AB26" i="2" s="1"/>
  <c r="O26" i="2"/>
  <c r="AP25" i="2"/>
  <c r="AO25" i="2"/>
  <c r="AQ25" i="2" s="1"/>
  <c r="AB25" i="2"/>
  <c r="AP24" i="2"/>
  <c r="AO24" i="2"/>
  <c r="AB24" i="2"/>
  <c r="AP23" i="2"/>
  <c r="AO23" i="2"/>
  <c r="AQ23" i="2" s="1"/>
  <c r="AB23" i="2"/>
  <c r="AP22" i="2"/>
  <c r="AO22" i="2"/>
  <c r="AQ22" i="2" s="1"/>
  <c r="AB22" i="2"/>
  <c r="AP21" i="2"/>
  <c r="AO21" i="2"/>
  <c r="AB21" i="2"/>
  <c r="AP20" i="2"/>
  <c r="AO20" i="2"/>
  <c r="AQ20" i="2" s="1"/>
  <c r="AB20" i="2"/>
  <c r="AA20" i="2"/>
  <c r="AP19" i="2"/>
  <c r="AO19" i="2"/>
  <c r="AQ19" i="2" s="1"/>
  <c r="AB19" i="2"/>
  <c r="N19" i="2"/>
  <c r="AP18" i="2"/>
  <c r="AO18" i="2"/>
  <c r="AQ18" i="2" s="1"/>
  <c r="AB18" i="2"/>
  <c r="AP17" i="2"/>
  <c r="AO17" i="2"/>
  <c r="AQ17" i="2" s="1"/>
  <c r="AB17" i="2"/>
  <c r="AP16" i="2"/>
  <c r="AO16" i="2"/>
  <c r="AQ16" i="2" s="1"/>
  <c r="AB16" i="2"/>
  <c r="N16" i="2"/>
  <c r="AP15" i="2"/>
  <c r="AQ15" i="2" s="1"/>
  <c r="AO15" i="2"/>
  <c r="AE15" i="2"/>
  <c r="AB15" i="2"/>
  <c r="AQ14" i="2"/>
  <c r="AP14" i="2"/>
  <c r="AO14" i="2"/>
  <c r="AE14" i="2"/>
  <c r="AB14" i="2"/>
  <c r="AP13" i="2"/>
  <c r="AO13" i="2"/>
  <c r="AQ13" i="2" s="1"/>
  <c r="AE13" i="2"/>
  <c r="AB13" i="2"/>
  <c r="N13" i="2"/>
  <c r="AP12" i="2"/>
  <c r="AQ12" i="2" s="1"/>
  <c r="AO12" i="2"/>
  <c r="AE12" i="2"/>
  <c r="AB12" i="2"/>
  <c r="N12" i="2"/>
  <c r="AP11" i="2"/>
  <c r="AO11" i="2"/>
  <c r="AQ11" i="2" s="1"/>
  <c r="AB11" i="2"/>
  <c r="AP10" i="2"/>
  <c r="AO10" i="2"/>
  <c r="AQ10" i="2" s="1"/>
  <c r="AE10" i="2"/>
  <c r="AB10" i="2"/>
  <c r="N10" i="2"/>
  <c r="AP9" i="2"/>
  <c r="AQ9" i="2" s="1"/>
  <c r="AO9" i="2"/>
  <c r="AB9" i="2"/>
  <c r="N9" i="2"/>
  <c r="AQ8" i="2"/>
  <c r="AP8" i="2"/>
  <c r="AO8" i="2"/>
  <c r="AB8" i="2"/>
  <c r="N8" i="2"/>
  <c r="AP7" i="2"/>
  <c r="AO7" i="2"/>
  <c r="AQ7" i="2" s="1"/>
  <c r="AB7" i="2"/>
  <c r="AP6" i="2"/>
  <c r="AO6" i="2"/>
  <c r="AQ6" i="2" s="1"/>
  <c r="C4" i="3" s="1"/>
  <c r="C10" i="3" s="1"/>
  <c r="AB6" i="2"/>
  <c r="Z6" i="2"/>
  <c r="N6" i="2"/>
  <c r="P20" i="1" l="1"/>
  <c r="P19" i="1"/>
  <c r="P18" i="1"/>
  <c r="P16" i="1"/>
  <c r="P15" i="1"/>
  <c r="P14" i="1"/>
  <c r="P13" i="1"/>
  <c r="P12" i="1"/>
  <c r="P11" i="1"/>
  <c r="P9" i="1"/>
  <c r="P8" i="1"/>
  <c r="P7" i="1"/>
  <c r="P6" i="1"/>
  <c r="O20" i="1"/>
  <c r="O19" i="1"/>
  <c r="O18" i="1"/>
  <c r="O16" i="1"/>
  <c r="O15" i="1"/>
  <c r="O14" i="1"/>
  <c r="O13" i="1"/>
  <c r="O12" i="1"/>
  <c r="O11" i="1"/>
  <c r="O10" i="1"/>
  <c r="O9" i="1"/>
  <c r="O8" i="1"/>
  <c r="O7" i="1"/>
  <c r="O6" i="1"/>
  <c r="J10" i="1"/>
  <c r="P10" i="1" s="1"/>
</calcChain>
</file>

<file path=xl/sharedStrings.xml><?xml version="1.0" encoding="utf-8"?>
<sst xmlns="http://schemas.openxmlformats.org/spreadsheetml/2006/main" count="666" uniqueCount="381">
  <si>
    <t>AVANCE SEGUNDO TRIMESTRE</t>
  </si>
  <si>
    <t>OBJETIVOS ESTRATEGICOS</t>
  </si>
  <si>
    <t>INICIATIVAS ESTRATEGICAS</t>
  </si>
  <si>
    <t>INDICADORES</t>
  </si>
  <si>
    <t>TIPO DE INDICADOR</t>
  </si>
  <si>
    <t>Frecuencia  Medición</t>
  </si>
  <si>
    <t>AVANCE PRIMER TRIMESTRE</t>
  </si>
  <si>
    <t>AVANCE SEGUNDO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</si>
  <si>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</si>
  <si>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</si>
  <si>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</si>
  <si>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</si>
  <si>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</si>
  <si>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</si>
  <si>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</si>
  <si>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</si>
  <si>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Semaforo</t>
  </si>
  <si>
    <t>Número de organizaciones solidarias conformadas por población víctima, vinculadas a procesos de fomento, durante la vigencia.</t>
  </si>
  <si>
    <t xml:space="preserve">Producto </t>
  </si>
  <si>
    <t xml:space="preserve">Semestral </t>
  </si>
  <si>
    <t>Creación de empleo</t>
  </si>
  <si>
    <t>Reparación efectiva e integral a las víctimas</t>
  </si>
  <si>
    <t>Unidad Administrativa Especial de Organizaciones Solidarias</t>
  </si>
  <si>
    <t>Direccion de Desarrollo de las Organizaciones Solidarias</t>
  </si>
  <si>
    <t>Organizaciones solidarias fortalecidas en capacidades productivas y administrativas en municipios PDET</t>
  </si>
  <si>
    <t>Paz Total e Integral</t>
  </si>
  <si>
    <t>Territorios asociativos solidarios fomentados</t>
  </si>
  <si>
    <t>Segundo nivel</t>
  </si>
  <si>
    <t>Seguridad Humana y Justicia Social</t>
  </si>
  <si>
    <t>Municipios con estrategia de promoción de procesos organizativos a través de la asociatividad solidaria implementada en municipios PDET</t>
  </si>
  <si>
    <t>Organizaciones solidarias fortalecidas en capacidades productivas y administrativas</t>
  </si>
  <si>
    <t>Municipios con estrategia de promoción de procesos organizativos a través de la asociatividad solidaria implementada</t>
  </si>
  <si>
    <t>Porcentaje de organizaciones solidarias de mujeres creadas apoyadas y financiadas</t>
  </si>
  <si>
    <t>Porcentaje de organizaciones solidarias de mujeres fortalecidas en capacidades productivas y administrativas</t>
  </si>
  <si>
    <t>Organizaciones solidarias creadas, apoyadas, y financiadas en municipios PDET</t>
  </si>
  <si>
    <t>Porcentaje de organizaciones solidarias de mujeres creadas, apoyadas, financiadas o fortalecidas que provean información y logística, administren los centros de acopio y promocionen los productos del campo</t>
  </si>
  <si>
    <t>Organizaciones solidarias fomentadas</t>
  </si>
  <si>
    <t>Producto</t>
  </si>
  <si>
    <t>Semestral</t>
  </si>
  <si>
    <t>Organizaciones solidarias creadas, apoyadas, y financiadas</t>
  </si>
  <si>
    <t>4. Mejorar la gestión institucional del sector trabajo, con una eficiente gestión orientada a resultados</t>
  </si>
  <si>
    <t>4.1 Evaluar de manera independiente la gestión estratégica e institucional, en aras de establecer el cumplimiento de las metas de gobierno y de gestión</t>
  </si>
  <si>
    <t>Indice de desempeño institucional Solidarias</t>
  </si>
  <si>
    <t>Gestión</t>
  </si>
  <si>
    <t>Anual</t>
  </si>
  <si>
    <t>Pacto por una gestión pública efectiva</t>
  </si>
  <si>
    <t xml:space="preserve">Direccion de Investigacion y Planeacion </t>
  </si>
  <si>
    <t>META 2024</t>
  </si>
  <si>
    <t>Seguimiento compromisos Unidad Soldiaria en el Plan  Estrategico Sectorial  2024</t>
  </si>
  <si>
    <t>EJECUTADO</t>
  </si>
  <si>
    <t>ESPERADO</t>
  </si>
  <si>
    <t>AVANCE TERCER TRIMESTRE</t>
  </si>
  <si>
    <t>AVANCE CUARTO TRIMESTRE</t>
  </si>
  <si>
    <t>AVANCE TERCER  TRIMESTRE</t>
  </si>
  <si>
    <t>AVANCE CUARTO  TRIMESTRE</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</si>
  <si>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</si>
  <si>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</si>
  <si>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La Unidad Solidaria recibió el requerimiento de DAFP para diligenciar FURAG, el plazo para el reporte se estableció para la primer semana del mes de mayo de 2024; una vez diligenciado se obtendrá la calificación y de ser necesario se establecerá el plan de mejora. La medición de este indicador se reporta en el tercer o cuarto trimestre de la vigencia (según sea remitida la calificación FURAG)</t>
  </si>
  <si>
    <t>SEGUIMIENTO PLAN ESTRATÉGICO SECTORIAL - ACTIVIDADES UNIDAD ADMINISTRATIVA ESPECIAL DE ORGANIZACIONES SOLIDARIAS - 2024</t>
  </si>
  <si>
    <t>Avance Ejecutado
Total Año</t>
  </si>
  <si>
    <t>Avance Esperado
Total Año</t>
  </si>
  <si>
    <t>Porcentaje de organizaciones solidarias creadas, apoyadas, financiadas o fortalecidas que provean información y logística, administren los centros de acopio y promocionen los productos del campo en municipios PDET</t>
  </si>
  <si>
    <t>laura.restrepo@unidadsolidaria.gov.co</t>
  </si>
  <si>
    <t>Laura Gineth Restrepo Hernández</t>
  </si>
  <si>
    <t>Marisol Viveros</t>
  </si>
  <si>
    <t>marisol.viveros@unidadsolidaria.gov.co</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</si>
  <si>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30 organizaciones fortalecidas en municipios PDET.
2. Convenio interadministrativo No. 02 de 2024 celebrado entre la Unidad Solidaria y la Universidad Tecnológica del Chocó - que tendrá desarrollo en el departamento de Chocó. Para el caso de este convenio los estudios previos contemplan la atención de al menos 13 organizaciones fortalecidas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</si>
  <si>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y su subicación,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</si>
  <si>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83 organizaciones fomentadas.
2. Convenio interadministrativo No. 02 de 2024 celebrado entre la Unidad Solidaria y la 
Universidad Tecnológica del Chocó - que tendrá desarrollo en el departamento de Chocó. Para el caso de este convenio los estudios previos contemplan la atención de mínimo 35 organizaciones fomentadas.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</si>
  <si>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 organizaciones creadas.
2. Convenio interadministrativo No. 02 de 2024 celebrado entre la Unidad Solidaria y la 
Universidad Tecnológica del Chocó - que tendrá desarrollo en el departamento de Chocó. Para el caso de este convenio los estudios previos contemplan la atención de mínimo 3 organizaciones creadas.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</si>
  <si>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118 organizaciones, de las cuales al menos 36 deben ser organizaciones de mujeres, lo que corresponde al 30% de organizaciones de mujeres fortalecidas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</si>
  <si>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 organizaciones creadas, de las cuales al menos 6 deben ser organizaciones de mujeres, lo que corresponde al 54% de organizaciones de mujeres creadas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</si>
  <si>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</si>
  <si>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La Unidad Solidaria diligenció el FURAG, dentro de la periodicidad establecida por el DAFP. Una vez se obtenga la calificación y de ser necesario se establecerá el plan de mejora. La medición de este indicador se reporta en el tercer o cuarto trimestre de la vigencia (según sea remitida la calificación FURAG).</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</si>
  <si>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8 organizaciones de victimas.
2. Convenio interadministrativo No. 02 de 2024 celebrado entre la Unidad Solidaria y la 
Universidad Tecnológica del Chocó - que tendrá desarrollo en el departamento de Chocó. Para el caso de este convenio los estudios previos contemplan la atención de al menos  2 organizaciones de victimas.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</si>
  <si>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4 organizaciones creadas en municipios PDET. 
2. Convenio interadministrativo No. 02 de 2024 celebrado entre la Unidad Solidaria y la 
Universidad Tecnológica del Chocó - que tendrá desarrollo en el departamento de Chocó. Para el caso de este convenio los estudios previos contemplan la atención de mínimo 1 creadas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</si>
  <si>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8 municipios  4 de Arauca 4 del Guaviare.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</si>
  <si>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En el primer trimestre de la vigencia, se continuó el trabajo en 3 territorios asociativos solidarios priorizados y que se trabajaron en la vigencia anterior; estos territorios son: 1- Buenaventura (Valle del Cauca), 2- Tumaco (Nariño), 3-Quibdó (Chocó) 
1. Circuito asociativo y solidario de Buenaventura: en el mes de marzo se iniciaron actividades para la planeación de las acciones a realizar durante el 2024, se espera trabajo con actores del territorio (gremio de cargueros portuarios, organizaciones de platoneras, comunidad de la plaza de mercado) y se realizó articulación institucional con Innpulsa, Artesanías de Colombia y Colpensiones.
2. Circuito asociativo solidario de pesca, producción, artesanías, turismo y economia popular de Tumaco (Nariño): en el trimestre se retomaron los diagnósticos realizados en la vigencia anterior, se identificaron en asamblea 44 organizaciones de base comunitaria incluidas las juntas de acción comunal. 
3.  Circuito asociativo solidario Quibdó: durante el mes de marzo se dio continuidad a la formalización de la cooperativa de la plaza de mercado de Quibdó-Chocó </t>
  </si>
  <si>
    <t>A corte del mes de junio, se continuó el trabajo en los 3 territorios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y adicionalmente se avanzó en dos territorios asociativos solidarios: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</si>
  <si>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AG16 del PMI; que a su vez responde a este indicador de Plan Estratégico Sectorial.
</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</si>
  <si>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A88P del PMI que asu vez responde a este indicador del Plan Estartégico Sectorial</t>
  </si>
  <si>
    <t xml:space="preserve">
Para la presente vigencia, y a corte del tercer trimestre la Unidad Solidaria no puede reportar avances para el indicador, dado que éste se relaciona con  indicador  AG16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</si>
  <si>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 xml:space="preserve">
Para la presente vigencia, y a corte del tercer trimestre la Unidad Solidaria no puede reportar avances para el indicador, dado que éste se relaciona con  indicador  A88P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</si>
  <si>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Acorde a los resultados publicados  por el DAFP, disponibles en en https://www1.funcionpublica.gov.co/web/mipg/resultados-medicion;  la entidad obtuvo un IDI de 94, la anterior valoración se mostraba 92,3. Con lo anterior se logró cumplir la meta establecida para la vigencia.</t>
  </si>
  <si>
    <t>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2. Convenio interadministrativo 02 de 2024 - suscrito con la UTCH, que tendrá desarrollo en el territorio de Chocó. 
3. Convenio interadministrativo 03 de 2024 - suscrito con la UDEA, que tendrá desarrollo en los territorios de Antioquia, Caldas, Risaralda y Quindío.
4. Convenio interadministrativo 04 de 2024 - suscrito con la UTOL, que tendrá desarrollo en los territorios de Nariño, Cauca y Valle del Cauca. 
5. Convenio de asociación 01 de 2024 - suscrito con ASOCOOPH, que tendrá desarrollo en los territorios de Huila, Tolima, Caquetá y Putumayo.
6. Convenio de asociación 02 de 2024 - suscrito con la UCC, que tendrá desarrollo en los territorios de Atlántico, Bolívar, Córdoba, Sucre, Cesar, Magdalena, Archipiélago de San Andrés, Guajira, Santander y Norte de Santander. 
Para este corte no es posible informar el número de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</si>
  <si>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 xml:space="preserve">Porcentaje de organizaciones solidarias creadas, apoyadas, financiadas o fortalecidas que provean información y logística, administren los centros de acopio y promocionen los productos del campo </t>
  </si>
  <si>
    <t xml:space="preserve">
Para la presente vigencia, y a corte del tercer trimestre la Unidad Solidaria no puede reportar avances para el indicador, dado que éste se relaciona con  indicador  A88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</si>
  <si>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de PMI AG16; que a su vez responde a este indicador de Plan Estratégico Sectorial.
 </t>
  </si>
  <si>
    <t>El cumplimiento de este indicador está supeditado a las solicitudes que realicen la ADR y/o la ART, al corte del trimestre no se ha recibido solicitud para trabajar con organizaciones referidas por estas entidades; situación que puede variar en los meses siguientes.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</si>
  <si>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2 organizaciones de victimas.
2. Convenio interadministrativo 02 de 2024 - suscrito con la UTCH, que tendrá desarrollo en el territorio de Chocó. Para el caso de este convenio se espera poder trabajar con al menos 5 organizaciones de victimas.
3.  Convenio interadministrativo 03 de 2024 - suscrito con la Universidad de Antioquia, que tendrá desarrollo en los territorios de Antioquia, Caldas, Quindío y Risaralda.  Para el caso de este convenio se espera poder trabajar con al menos 9 organizaciones de victimas
4.  Convenio interadministrativo 04 de 2024 - suscrito con la universidad del Tolima, que tendrá desarrollo en los territorios de Valle de Cauca, Cauca, Nariño, Buenaventura, Tumaco y Guapi, Para el caso de este convenio se espera poder trabajar con al menos 20 organizaciones de victimas
5.  Convenio de asociación 001 de 2024 - suscrito con la Universidad del Cooperativa de Colombia, que tendrá desarrollo en los territorios de Atlántico, Bolívar, Sucre, Córdoba, San Andrés, Magdalena, Cesar, Santander y Norte de Santander   Para el caso de este convenio se espera poder trabajar con al menos 39 organizaciones de víctimas.
6.  Convenio de asociación 002 de 2024 - suscrito con LA ASOCIACIÓN DE COOPERATIVAS Y EMPRESAS SOLIDARIAS DEL HUILA, que tendrá desarrollo en los territorios de Huila. Tolima, Caquetá y Putumayo   Para el caso de este convenio se espera poder trabajar con al menos 25 organizaciones de victimas
</t>
  </si>
  <si>
    <t xml:space="preserve">
A cierre del tercer trimestre del año, la Unidad Solidaria continuó el trabajo con los 5 territorios asociativos solidarios:
1. Territorio Asociativo Solidario - Circuito asociativo solidario de Buenaventura: se avanzó con la coordinación juvenil distrital ly se participó en  evento sobre economias populares para promover la participacion de las organizaciones del territorio en la COP 16. También se continuo con el proceso de creacion de la Cooperativa Multiactiva Unidos por el Pacifico (75 organizaiones inicialmente) 
2. Territorio Asociativo Solidario - Circuito asociativo solidario de pesca, producción, artesanías, turismo y economia popular de Tumaco (Nariño): Se encuentra en la identificacion de organizaciones para la implementacion de la agenda de asociatividad solidaria para la paz.
3.  Territorio Asociativo Solidario - Circuito asociativo solidario Quibdó:  Se apertuó el Diplomado en Asociatividad Solidaria para La Paz, donde participaron representantes de las cooperativas de Bojayá y de vendedores de la Plaza de mercado de Quibdó; se realizó la Primera Feria de Economía Popular y Campesina. 
4. Territorio Asociativo Solidario - Circuito asociativo y solidario para transformación del cacao de Arauca: Se socializó con actores del territorio el convenio suscrito por la Unidad Solidaria y la UNAD y se avanza en la identificacion de organizaciones para la planeacion de actividades y la implementacion de la feria y rueda de negocios en Arauca. 
5.  Territorio Asociativo Solidario - Circuito asociativo y solidario del Norte del Valle -- Se sigue el proceso de acompañamiento y se realiza la mesa interinstitucional programando el plan de trabajo  para la ejecucion y fortalecimiento del mismo.
</t>
  </si>
  <si>
    <t xml:space="preserve">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30 organizaciones fortalecidas 
2. Convenio interadministrativo 02 de 2024 - suscrito con la UTCH, que tendrá desarrollo en el territorio de Chocó. Para el caso de este convenio se espera poder trabajar con al menos 13 organizaciones fortalecidas
3. Convenio interadministrativo 03 de 2024 - suscrito con la UDEA, que tendrá desarrollo en los territorios de Antioquia, Caldas, Risaralda y Quindio. Para el caso de este convenio se espera poder trabajar con al menos 42 organizaciones fortalecidas
4. Convenio interadministrativo 04 de 2024 - suscrito con la UTOL, que tendrá desarrollo en los territorios de Nariño, Cauca y Valle del Cauca. Para el caso de este convenio se espera poder trabajar con al menos 68 organizaciones fortalecidas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120 organizaciones fortalecidas 
6. Convenio de asociación 02 de 2024 - suscrito con ASOCOOPH, que tendrá desarrollo en los territorios de Huila, Tolima, Caquetá y Putumayo. Para el caso de este convenio se espera poder trabajar con al menos 55 organizaciones fortalecidas </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</si>
  <si>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83 organizaciones fomentadas 
2. Convenio interadministrativo 02 de 2024 - suscrito con la UTCH, que tendrá desarrollo en el territorio de Chocó. Para el caso de este convenio se espera poder trabajar con al menos 35 organizaciones fomentadas
3. Convenio interadministrativo 03 de 2024 - suscrito con la UDEA, que tendrá desarrollo en los territorios de Antioquia, Caldas, Risaralda y Quindio. Para el caso de este convenio se espera poder trabajar con al menos 114 organizaciones fomentadas 
4. Convenio interadministrativo 04 de 2024 - suscrito con la UTOL, que tendrá desarrollo en los territorios de Nariño, Cauca y Valle del Cauca. Para el caso de este convenio se espera poder trabajar con al menos 183 organizaciones fomentadas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331 organizaciones fomentadas 
6. Convenio de asociación 02 de 2024 - suscrito con ASOCOOPH, que tendrá desarrollo en los territorios de Huila, Tolima, Caquetá y Putumayo. Para el caso de este convenio se espera poder trabajar con al menos 150 organizaciones fomentadas </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</si>
  <si>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8 organizaciones creadas 
2. Convenio interadministrativo 02 de 2024 - suscrito con la UTCH, que tendrá desarrollo en el territorio de Chocó. Para el caso de este convenio se espera poder trabajar con al menos 3 organizaciones creadas
3. Convenio interadministrativo 03 de 2024 - suscrito con la UDEA, que tendrá desarrollo en los territorios de Antioquia, Caldas, Risaralda y Quindio. Para el caso de este convenio se espera poder trabajar con al menos 11 organizaciones creadas 
4. Convenio interadministrativo 04 de 2024 - suscrito con la UTOL, que tendrá desarrollo en los territorios de Nariño, Cauca y Valle del Cauca. Para el caso de este convenio se espera poder trabajar con al menos 18 organizaciones creadas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26 organizaciones creadas
6. Convenio de asociación 02 de 2024 - suscrito con ASOCOOPH, que tendrá desarrollo en los territorios de Huila, Tolima, Caquetá y Putumayo. Para el caso de este convenio se espera poder trabajar con al menos 12 organizaciones creadas 
</t>
  </si>
  <si>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 organizaciones fortalecidas en municipios PDET.
2. Convenio interadministrativo 02 de 2024 - suscrito con la UTCH, que tendrá desarrollo en el territorio de Chocó. Para el caso de este convenio se espera poder trabajar con al menos 4 organizaciones fortalecidas en municipios PDET.
3.  Convenio interadministrativo 03 de 2024 - suscrito con la universidad de Antioquia, que tendrá desarrollo en los territorios de Antioquia, Caldas, Quindío y Risaralda.  Para el caso de este convenio se espera poder trabajar con al menos 12 organizaciones fortalecidas en municipios PDET
4.  Convenio interadministrativo 04 de 2024 - suscrito con la universidad del Tolima, que tendrá desarrollo en los territorios de Valle de Cauca, Cauca, Nariño, Buenaventura, Tumaco y Guapi, Para el caso de este convenio se espera poder trabajar con</t>
    </r>
    <r>
      <rPr>
        <sz val="12"/>
        <rFont val="Arial Narrow"/>
        <family val="2"/>
      </rPr>
      <t xml:space="preserve"> al menos 20 organizaciones fortalecidas en municipios PDET</t>
    </r>
    <r>
      <rPr>
        <sz val="12"/>
        <color theme="1"/>
        <rFont val="Arial Narrow"/>
        <family val="2"/>
      </rPr>
      <t xml:space="preserve">
5.  Convenio de asociación 001 de 2024 - suscrito con la universidad del Cooperativa de Colombia, que tendrá desarrollo en los territorios de Atlántico, Bolívar, Sucre, Córdoba, San Andrés, Magdalena, Cesar, Santander y Norte de Santander   Para el caso de este convenio se espera poder trabajar con al menos 36 organizaciones fortalecidas en municipios PDET.
6.  Convenio de asociación 002 de 2024 - suscrito con LA ASOCIACIÓN DE COOPERATIVAS Y EMPRESAS SOLIDARIAS DEL HUILA, que tendrá desarrollo en los territorios de Huila. Tolima, Caquetá y Putumayo   Para el caso de este convenio se espera poder trabajar con al menos 17 organizaciones fortalecidas en municipios PDET
</t>
    </r>
  </si>
  <si>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t>
    </r>
    <r>
      <rPr>
        <sz val="12"/>
        <color rgb="FFFF0000"/>
        <rFont val="Arial Narrow"/>
        <family val="2"/>
      </rPr>
      <t xml:space="preserve"> </t>
    </r>
    <r>
      <rPr>
        <sz val="12"/>
        <color theme="1"/>
        <rFont val="Arial Narrow"/>
        <family val="2"/>
      </rPr>
      <t xml:space="preserve">organizaciones de mujeres creadas
2. Convenio interadministrativo 02 de 2024 - suscrito con la UTCH, que tendrá desarrollo en el territorio de Chocó. Para el caso de este convenio se espera poder trabajar con al menos 2 organizaciones de mujeres creadas
3. Convenio interadministrativo 03 de 2024 - suscrito con la UDEA, que tendrá desarrollo en los territorios de Antioquia, Caldas, Risaralda y Quindio. Para el caso de este convenio se espera poder trabajar con al menos 4 organizaciones de mujeres creadas
4. Convenio interadministrativo 04 de 2024 - suscrito con la UTOL, que tendrá desarrollo en los territorios de Nariño, Cauca y Valle del Cauca. Para el caso de este convenio se espera poder trabajar con al menos 7 organizaciones de mujeres creadas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13 organizaciones de mujeres creadas
6. Convenio de asociación 02 de 2024 - suscrito con ASOCOOPH, que tendrá desarrollo en los territorios de Huila, Tolima, Caquetá y Putumayo. Para el caso de este convenio se espera poder trabajar con al menos 6 organizaciones de mujeres creadas
</t>
    </r>
  </si>
  <si>
    <r>
      <rPr>
        <sz val="12"/>
        <color rgb="FF0070C0"/>
        <rFont val="Arial Narrow"/>
        <family val="2"/>
      </rPr>
      <t xml:space="preserve">
</t>
    </r>
    <r>
      <rPr>
        <sz val="12"/>
        <color theme="1"/>
        <rFont val="Arial Narrow"/>
        <family val="2"/>
      </rPr>
      <t xml:space="preserve">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 de organizaciones solidarias de mujeres fortalecidas 
2. Convenio interadministrativo 02 de 2024 - suscrito con la UTCH, que tendrá desarrollo en el territorio de Chocó. Para el caso de este convenio se espera poder trabajar con al menos 4 de organizaciones solidarias de mujeres fortalecidas
3. Convenio interadministrativo 03 de 2024 - suscrito con la UDEA, que tendrá desarrollo en los territorios de Antioquia, Caldas, Risaralda y Quindio. Para el caso de este convenio se espera poder trabajar con al menos 12 de organizaciones solidarias de mujeres fortalecidas
4. Convenio interadministrativo 04 de 2024 - suscrito con la UTOL, que tendrá desarrollo en los territorios de Nariño, Cauca y Valle del Cauca. Para el caso de este convenio se espera poder trabajar con al menos 20  de organizaciones solidarias de mujeres fortalecidas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36 de organizaciones solidarias de mujeres fortalecidas
6. Convenio de asociación 02 de 2024 - suscrito con ASOCOOPH, que tendrá desarrollo en los territorios de Huila, Tolima, Caquetá y Putumayo. Para el caso de este convenio se espera poder trabajar con al menos 17 de organizaciones solidarias de mujeres fortalecidas </t>
    </r>
  </si>
  <si>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4</t>
    </r>
    <r>
      <rPr>
        <sz val="12"/>
        <color rgb="FFFF0000"/>
        <rFont val="Arial Narrow"/>
        <family val="2"/>
      </rPr>
      <t xml:space="preserve"> </t>
    </r>
    <r>
      <rPr>
        <sz val="12"/>
        <color theme="1"/>
        <rFont val="Arial Narrow"/>
        <family val="2"/>
      </rPr>
      <t xml:space="preserve">organizaciones creadas en municipios PDET 
2. Convenio interadministrativo 02 de 2024 - suscrito con la UTCH, que tendrá desarrollo en el territorio de Chocó. Para el caso de este convenio se espera poder trabajar con al menos 1 organización creada en municipios PDET
3. Convenio interadministrativo 03 de 2024 - suscrito con la UDEA, que tendrá desarrollo en los territorios de Antioquia, Caldas, Risaralda y Quindio. Para el caso de este convenio se espera poder trabajar con al menos 4 organizaciones creadas en municipios PDET
4. Convenio interadministrativo 04 de 2024 - suscrito con la UTOL, que tendrá desarrollo en los territorios de Nariño, Cauca y Valle del Cauca. Para el caso de este convenio se espera poder trabajar con al menos 7 organizaciones creadas en municipios PDET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13 organizaciones creadas en municipios PDET 
6. Convenio de asociación 02de 2024 - suscrito con ASOCOOPH, que tendrá desarrollo en los territorios de Huila, Tolima, Caquetá y Putumayo. Para el caso de este convenio se espera poder trabajar con al menos 6 organizaciones creadas en municipios PDET 
</t>
    </r>
  </si>
  <si>
    <r>
      <t xml:space="preserve">Plan Estratégico Institucional  2023-2026
</t>
    </r>
    <r>
      <rPr>
        <b/>
        <sz val="14"/>
        <rFont val="Arial Narrow"/>
        <family val="2"/>
      </rPr>
      <t>Con la Economía Solidaria, Popular,  Comunitaria el cambio es desde los territorios</t>
    </r>
  </si>
  <si>
    <t>VERSIÓN 13</t>
  </si>
  <si>
    <t>CÓDIGO-FO-PDE-01</t>
  </si>
  <si>
    <t>FECHA EDICIÓN 09/07/2024</t>
  </si>
  <si>
    <t>1 trimestre  2023</t>
  </si>
  <si>
    <t>2do trimestre 2023</t>
  </si>
  <si>
    <t>3er trimestre 2023</t>
  </si>
  <si>
    <t>4to trimestre 2023</t>
  </si>
  <si>
    <t>Acumulado
2023</t>
  </si>
  <si>
    <t>Avance cualitativo 1er trimestre 2023</t>
  </si>
  <si>
    <t>Avance cualitativo 2do trimestre 2023</t>
  </si>
  <si>
    <t>Avance cualitativo 3er trimestre 2023</t>
  </si>
  <si>
    <t>Avance cualitativo 4er trimestre 2023</t>
  </si>
  <si>
    <t>1 trimestre  2024</t>
  </si>
  <si>
    <t>2do trimestre 2024</t>
  </si>
  <si>
    <t>3er trimestre 2024</t>
  </si>
  <si>
    <t>4to trimestre 2024</t>
  </si>
  <si>
    <t>Acumulado
2024</t>
  </si>
  <si>
    <t>Esperado al corte</t>
  </si>
  <si>
    <t>Cumplimiento del corte</t>
  </si>
  <si>
    <t>Semáforo</t>
  </si>
  <si>
    <t>Avance cualitativo 1er trimestre 2024</t>
  </si>
  <si>
    <t>Avance cualitativo 2do trimestre 2024</t>
  </si>
  <si>
    <t>Avance cualitativo 3er trimestre 2024</t>
  </si>
  <si>
    <t>Transformación  PND  ( propuesta )</t>
  </si>
  <si>
    <t>Habilitadores</t>
  </si>
  <si>
    <t xml:space="preserve">Catalizador </t>
  </si>
  <si>
    <t>Componente  PND</t>
  </si>
  <si>
    <t>Objetivo Sectorial</t>
  </si>
  <si>
    <t xml:space="preserve">Objetivo General </t>
  </si>
  <si>
    <t>Objetivo Misional</t>
  </si>
  <si>
    <t xml:space="preserve">Estrategias </t>
  </si>
  <si>
    <t>Acciones</t>
  </si>
  <si>
    <t>Indicadores</t>
  </si>
  <si>
    <t xml:space="preserve">Tipo de Indicador </t>
  </si>
  <si>
    <t xml:space="preserve">Periodicidad </t>
  </si>
  <si>
    <t xml:space="preserve">Línea Base </t>
  </si>
  <si>
    <t>Metas Cuatrienio</t>
  </si>
  <si>
    <t>Área Responsable</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</si>
  <si>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</si>
  <si>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</si>
  <si>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</si>
  <si>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</si>
  <si>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</si>
  <si>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</si>
  <si>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</si>
  <si>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</si>
  <si>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</si>
  <si>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</si>
  <si>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 xml:space="preserve">Trimestral </t>
  </si>
  <si>
    <t xml:space="preserve">Dirección de Desarrollo de las Organizaciones Solidarias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</si>
  <si>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</si>
  <si>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</si>
  <si>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</si>
  <si>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Con el fin de desarrollar el Programa de Asociatividad Solidaria para la Paz a corte de 31 de diciembre de 2023, la DDOS reporta que, a través de la ejecución de los 5 convenios suscritos durante la vigencia, cuyo objetivo es  fomentar organizaciones de la economía solidaria, popular, comunitaria y social, con un enfoque poblacional, se reportan 209 organizaciones lideradas por mujeres, de las cuales, 78 organizaciones fueron fomentadas en 28 municipios PDET, de la siguiente manera: (9 organizaciones creadas, 3 municipios PDET Buenaventura, Maria la Baja y San Andrés de Tumaco) y 69 fortalecidas en 28 municipios PDET).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</si>
  <si>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</si>
  <si>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se dio inicio a  dos convenios interadministrativos para los territorios region de Amazonia y Arauca y region del Chocó; en los cuales se crearan  minimo 8 Organizaciones de mujeres. 
Complementariamente, se adelantaron acciones en la fase precontractual para  otros convenios los que contemplan una meta de atención a organizaciones de mujeres.</t>
  </si>
  <si>
    <r>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Con corte del tercer trimestre del año, y en el marco de la ejecución de los convenios formalizados, se iniciaron actividades relacionadas  con el  fomento y la caracterización de </t>
    </r>
    <r>
      <rPr>
        <sz val="9"/>
        <color rgb="FFFF0000"/>
        <rFont val="Arial Narrow"/>
        <family val="2"/>
      </rPr>
      <t>139</t>
    </r>
    <r>
      <rPr>
        <sz val="9"/>
        <color theme="1"/>
        <rFont val="Arial Narrow"/>
        <family val="2"/>
      </rPr>
      <t xml:space="preserve"> organizaciones de mujeres pactadas para su fomento.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r>
  </si>
  <si>
    <t>No de organizaciones de  comunidades indígenas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</si>
  <si>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</si>
  <si>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</si>
  <si>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</si>
  <si>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</si>
  <si>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(Indigneas):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</si>
  <si>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(Indigenas): se dio inicio a convenio  interadministrativo para  la region de Amazonia y Arauca; el cual contempla el fomento  de 3  organizaciones de comunidades indígenas.
Complementariamente, se adelantaron acciones en la fase precontractual para  otros convenios los que contemplan una meta de fomento organizaciones de comunidades indígenas.</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</si>
  <si>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(Indigenas)
Con corte del tercer trimestre del año, y en el marco de la ejecución de los convenios formalizado se iniciaron actividades relacionadas  con el  fomento de las 26 organizaciones de comunidades indígenas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</si>
  <si>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comunidades NARP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</si>
  <si>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</si>
  <si>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</si>
  <si>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</si>
  <si>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se están adelantando acciones en la fase precontractual de un convenio el cual  contemplan  meta de fortalecimiento a organizaciones NARP.</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</si>
  <si>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Con corte del tercer trimestre del año, y en el marco de la ejecución de los convenios formalizado se iniciaron actividades relacionadas  con el  fomento de las 3 organizaciones de comunidades NARP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</si>
  <si>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jóvenes  fomentadas por vigencia  ​</t>
  </si>
  <si>
    <t>N/A</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</si>
  <si>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</si>
  <si>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</si>
  <si>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</si>
  <si>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</si>
  <si>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se dio inicio a dos convenios interadministrativos para la región de Amazonia y Arauca  que contempla el fomento de 4  Organizaciones de jóvenes  y para la region del Choco, que contempla el fomento de 5  Organizaciones de jóvenes. 
Complementariamente, se adelantaron acciones en la fase precontractual para  otros convenios los que contemplan una meta de fomento a organizaciones jovenes.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</si>
  <si>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Con corte del tercer trimestre del año, y en el marco de la ejecución de los convenios formalizado se iniciaron actividades relacionadas  con el  fomento de las 38 organizaciones de comunidades Jóvenes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</si>
  <si>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por población en condición de víctima  fomentadas  por vigencia ​</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</si>
  <si>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</si>
  <si>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</si>
  <si>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</si>
  <si>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</si>
  <si>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se dio inicio a dos convenios interadministrativos para  la region de Amazonia y Arauca  que contempla el fomento de 2  Organizaciones de victimas y para la region del Choco, que contempla el fomento de 5  Organizaciones de víctimas. 
Complementariamente, se adelantaron acciones en la fase precontractual para  otros convenios los que contemplan una meta de fomento a organizaciones victimas.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</si>
  <si>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Con corte del tercer trimestre del año, y en el marco de la ejecución de los convenios formalizado se iniciaron actividades relacionadas  con el  fomento de las 100 organizaciones de comunidades con Víctimas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</si>
  <si>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población en proceso de reincorporación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</si>
  <si>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</si>
  <si>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</si>
  <si>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</si>
  <si>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</si>
  <si>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se dio inicio a dos convenios interadministrativos para la region de Amazonia y Arauca  que contempla el fomento de 5  Organizaciones de reincorporados y para la region del Choco, que contempla el fomento de 1  Organización de reincorpoados. 
Complementariamente, se adelantaron acciones en la fase precontractual para  otros convenios los que contemplan una meta de fomento a organizaciones de reincorporados.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</si>
  <si>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Con corte del tercer trimestre del año, y en el marco de la ejecución de los convenios formalizado se iniciaron actividades relacionadas  con el  fomento de 33 organizaciones de comunidades con reincorporados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</si>
  <si>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solidarias creadas en municipios PDET.​</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</si>
  <si>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</si>
  <si>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</si>
  <si>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</si>
  <si>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</si>
  <si>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(PDET):se dio inicio a dos convenios interadministrativos para la region de Amazonia y Arauca  que contempla la creación de 4  Organizaciones en municipios PDET y para la region del Choco, que contempla  la creación de 1  Organización en municipio PDET . 
Complementariamente, se adelantaron acciones en la fase precontractual para  otros convenios los que contemplan una meta de creación de organizaciones en municipios PDET.</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</si>
  <si>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Con corte del tercer trimestre del año, y en el marco de la ejecución de los convenios formalizado se iniciaron actividades relacionadas con la creación de 35 organizaciones en municipios PDET.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</si>
  <si>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solidarias fortalecidas en municipios PDET.​</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</si>
  <si>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</si>
  <si>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</si>
  <si>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262 organizaciones solidarias Fortalecidas  en municipios PDET. 
55 municipios 
Agustín Codazzi, Algeciras, Apartadó, Argelia (Cauca), Becerril, Buenaventura, Carepa, Chalán, Chaparral, Ciénaga, Coloso, Convención, Dibulla, El Bagre, El Carmen, El Carmen De Bolívar, El Retorno, El Tambo (Cauca), El Tarra, Florencia (Caquetá), Guapi, Hacarí, La Macarena, La Montañita, La Paz (Cesar), Manaure (Cesar), María La Baja, Mesetas, Mocoa, Morroa, Necoclí, Ovejas, Puerto Asís, Puerto Concordia, Puerto Guzmán, Puerto Lleras, Puerto Rico (Meta), Rioblanco, San Andrés De Tumaco, San Calixto, San Jacinto, San José Del Guaviare, San Juan Del  Cesar, San Juan Nepomuceno, San Vicente Del Caguán, Santa Marta, Santander De Quilichao, Solita, Tame, Teorama, Tibú, Toribio, Valledupar, Vigía Del Fuerte, Yondó.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</si>
  <si>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</si>
  <si>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se dio inicio a dos convenios interadministrativos para  la region de Amazonia y Arauca  que contempla el fortalecimiento de 9  Organizaciones en municipios PEDT y para la region del Choco, que contempla  el fortalecimiento de 13  Organizaciones en municipios PDET . 
Complementariamente, se adelantaron acciones en la fase precontractual para  otros convenios los que contemplan una meta de fortalecimiento de organizaciones en municipios PDET.</t>
  </si>
  <si>
    <r>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Con corte del tercer trimestre del año, y en el marco de la ejecución de los convenios formalizado se iniciaron actividades relacionadas con el fortalecimiento de </t>
    </r>
    <r>
      <rPr>
        <sz val="9"/>
        <color rgb="FFFF0000"/>
        <rFont val="Arial Narrow"/>
        <family val="2"/>
      </rPr>
      <t>98</t>
    </r>
    <r>
      <rPr>
        <sz val="9"/>
        <rFont val="Arial Narrow"/>
        <family val="2"/>
      </rPr>
      <t xml:space="preserve"> organizaciones en municipios PDET.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r>
  </si>
  <si>
    <t>N° 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</si>
  <si>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</si>
  <si>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31 de diciembre, La Unidad Solidaria, implementó la Agenda de Asociatividad Solidaria para la Paz y el Programa de Asociatividad Solidaria, a través de la gestión territorial y la ejecución de los 5 convenios suscritos durante la vigencia; con el objetivo de fomentar organizaciones de la economía solidaria, popular, comunitaria y social, con un enfoque poblacional. El trabajo adelantando por los aliados en las regiones, durante la identificación y diagnóstivo territorial, permitió el fomento de 895 organizaciones de economía solidaria, popular, social y comunitaria. Este trabajo en territorio, abarcó 295 organizaciones más de las 600 incialmente propuesta en la meta de la unidad para en 2023, logrando fomentar 895 organizaciones.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</si>
  <si>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</si>
  <si>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se dio inicio a dos convenios interadministrativos para la region de Amazonia y Arauca  que contempla el fomento de 83 Organizaciones  y para la region del Choco, que contempla el fomento de 35  Organizaciones.
Complementariamente, se adelantaron acciones en la fase precontractual para  otros convenios los que contemplan una meta de fomento a organizaciones.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</si>
  <si>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Con corte del tercer trimestre del año, y en el marco de la ejecución de los convenios formalizado se iniciaron actividades relacionadas con el fomento de 896 organizaciones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</si>
  <si>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</si>
  <si>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</si>
  <si>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 xml:space="preserve">No. territorios asociativos solidarios promovidos </t>
  </si>
  <si>
    <t xml:space="preserve">Con el fin promover territorios solidarios se realizan las Asambleas regionales en (Región Sur 1, eje cafetero, Amazonía, Pacífico, Nororiente), desde las que se construiran las Agendas comunes territoriales. </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</si>
  <si>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</si>
  <si>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</si>
  <si>
    <t xml:space="preserve">Plan de acción dirección de desarrollo de las organizaciones solidarias:
a) 2.1 Promover Territorios Asociativos Solidarios  que  contribuyan al desarrollo social, cultural, político, economico,ambiental y organizacional en los territorios./ 8 territorios: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</si>
  <si>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2.1 Promover Territorios Asociativos Solidarios  que  contribuyan al desarrollo social, cultural, político, economico,ambiental y organizacional en los territorios./ 8 territorios: este indicador aporta a cumplimiento de macrometa, y para el corte de junio 30 de 2024 se tiene que se está trabajando en 5 territorios asociativos solidarios a través de sus cicruitos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</si>
  <si>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 xml:space="preserve">Plan de acción dirección de desarrollo de las organizaciones solidarias:
a) 2.1 Promover Territorios Asociativos Solidarios  que  contribuyan al desarrollo social, cultural, político, economico,ambiental y organizacional en los territorios./ 8 territorios.
A corte del tercer trimestre del año se sigue avanzando con el trabajo para los 5 territorios asociativos solidarios (mismos reportados a junio de 2024) y en la identificación de 3 territorios asociativos solidarios más para cumplir con la meta de la vigencia.
Los 5 territorios asociativos solidarios reportados son: 
1. Territorio Asociativo Solidario - Circuito asociativo solidario de Buenaventura: se avanzó con la coordinación juvenil distrital ly se participó en  evento sobre economias populares para promover la participacion de las organizaciones del territorio en la COP 16. También se continuo con el proceso de creacion de la Cooperativa Multiactiva Unidos por el Pacifico (75 organizaiones inicialmente) 
2. Territorio Asociativo Solidario - Circuito asociativo solidario de pesca, producción, artesanías, turismo y economia popular de Tumaco (Nariño): Se encuentra en la identificacion de organizaciones para la implementacion de la agenda de asociatividad solidaria para la paz.
3.  Territorio Asociativo Solidario - Circuito asociativo solidario Quibdó:  Se apertuó el Diplomado en Asociatividad Solidaria para La Paz, donde participaron representantes de las cooperativas de Bojayá y de vendedores de la Plaza de mercado de Quibdó; se realizó la Primera Feria de Economía Popular y Campesina. 
4. Territorio Asociativo Solidario - Circuito asociativo y solidario para transformación del cacao de Arauca: Se socializó con actores del territorio el convenio suscrito por la Unidad Solidaria y la UNAD y se avanza en la identificacion de organizaciones para la planeacion de actividades y la implementacion de la feria y rueda de negocios en Arauca. 
5.  Territorio Asociativo Solidario - Circuito asociativo y solidario del Norte del Valle -- Se sigue el proceso de acompañamiento y se realiza la mesa interinstitucional programando el plan de trabajo  para la ejecucion y fortalecimiento del mismo.
</t>
  </si>
  <si>
    <t>1.2.2 Desarrollar las Mesas territoriales de economía popular, social y solidaria que promuevan  acuerdos territoriales de asociatividad solidaria para la Paz.</t>
  </si>
  <si>
    <t xml:space="preserve">No de Mesas territoriales implementadas </t>
  </si>
  <si>
    <t>Resultado</t>
  </si>
  <si>
    <t xml:space="preserve">Dirección de Desarrollo </t>
  </si>
  <si>
    <t xml:space="preserve">Se realizan las Asambleas regionales en (Región Sur 1, eje cafetero, Amazonía, Pacífico, Nororiente), desde las que se construiran las Agendas comunes territoriales. </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</si>
  <si>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</si>
  <si>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</si>
  <si>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t>
  </si>
  <si>
    <t xml:space="preserve">Plan de acción dirección de desarrollo de las organizaciones solidarias:
a) 2.2 Desarrollar las Mesas territoriales de economía popular, social y solidaria que promuevan  acuerdos territoriales de asociatividad solidaria para la Paz./ 12 mesas: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</si>
  <si>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mesas: Con el fin de Desarrollar las Mesas territoriales de economía popular, social y solidaria que promuevan  acuerdos territoriales de asociatividad solidaria para la Paz, la Dirección de Desarrollo, realizó a través de los gestores territoriales la siguiente gestión:  
1. Mesa Territorial de Asociatividad Solidaria del Cucuta
2. Mesa Territorial de Asociatividad Solidaria del Fonseca
3. Mesa Territorial de Asociatividad Solidaria del Cartagena
4. Mesa Territorial de Asociatividad Solidaria del Cubara
5. Mesa Territorial de Asociatividad Solidaria del Mitu</t>
  </si>
  <si>
    <t xml:space="preserve">Plan de acción dirección de desarrollo de las organizaciones solidarias:
a) 2.2 Desarrollar las Mesas territoriales de economía popular, social y solidaria que promuevan  acuerdos territoriales de asociatividad solidaria para la Paz./ 12 mesas.
Con el fin de Desarrollar las Mesas territoriales de economía popular, social y solidaria que promuevan  acuerdos territoriales de asociatividad solidaria para la Paz, la Dirección de Desarrollo, realizó a través de los gestores territoriales la siguiente gestión:  
1. Mesa Territorial de Asociatividad Solidaria del Cucuta
2. Mesa Territorial de Asociatividad Solidaria del Fonseca
3. Mesa Territorial de Asociatividad Solidaria del Cartagena
4. Mesa Territorial de Asociatividad Solidaria del Cubara
5. Mesa Territorial de Asociatividad Solidaria del Mitu
6. Mesa Territorial de Asociatividad Solidaria  - taller de planeación del circuito asociativo del amazonas
7. Mesa Territorial de Asociatividad Solidaria Region Sur: Tolima, Caquetá y Putumayo 
8. Mesa Territorial de Asociatividad Solidaria Regiones Caribe 1, Caribe 2  y  Nororiente
9. Mesa Territorial de Asociatividad Solidaria Antioquia, Caldas, Quindío y Risaralda  </t>
  </si>
  <si>
    <t xml:space="preserve">No. de Agendas Territoriales de Asociatividad Solidaria para la Paz implementadas </t>
  </si>
  <si>
    <t>Con el fin implementar las Agendas Territoriales de Asociatividad Solidaria para la Paz, se realizan las Asambleas regionales en (Región Sur 1, eje cafetero, Amazonía, Pacífico, Nororiente)</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</si>
  <si>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</si>
  <si>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t>
  </si>
  <si>
    <t xml:space="preserve">Plan de acción dirección de desarrollo de las organizaciones solidarias:
a) 2.2 Desarrollar las Mesas territoriales de economía popular, social y solidaria que promuevan  acuerdos territoriales de asociatividad solidaria para la Paz./ 12 agendas: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</si>
  <si>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agendas: se inició la implementacion de 55 agendas  Territoriales de Asociatividad Solidaria para la Paz, al ser vincualadas  en los planes de desarrollo de 55 municipios</t>
  </si>
  <si>
    <t xml:space="preserve">Plan de acción dirección de desarrollo de las organizaciones solidarias:
a) 2.2 Desarrollar las Mesas territoriales de economía popular, social y solidaria que promuevan  acuerdos territoriales de asociatividad solidaria para la Paz./ 12 agendas.
En el marco de la ejecución de los convenios formalizados, para el mes de  septiembre se iniciaron actividades relacionadas  con la implementación de  la agenda de  asociatividad solidaria para la paz en cada uno de los departamentos  de influencia. </t>
  </si>
  <si>
    <t>1.2.3 Articular la estrategia de Compras públicas locales y mercados campesinos como parte del modelo de gestión institucional nacional y territorial.</t>
  </si>
  <si>
    <t xml:space="preserve">N° de Municipios implementado las estrategias de  Compras Públicas y Mercados Campesinos </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</si>
  <si>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</si>
  <si>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</si>
  <si>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t>
  </si>
  <si>
    <t xml:space="preserve">Plan de acción dirección de desarrollo de las organizaciones solidarias:
a) 2.3 Articular la estrategia de Compras públicas locales y mercados campesinos como parte del modelo de gestión institucional nacional y territorial./50 municipios: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</si>
  <si>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2.3 Articular la estrategia de Compras públicas locales y mercados campesinos como parte del modelo de gestión institucional nacional y territorial./50 municipios:a junio 30 de 2024 y mediante procesos de promoción y de articualción, se ha realizado gestión de articulación a la estrategia de compras públicas logales, mercados campesionos y otras formas de circuitos cortos de comercialización, en 11 Municipios: Turbaco, San Juan Nepomuceno, Cartagena, Yondo; Mitú,Manizales,Ibagé, Arauca, Bogotá D.C, Mitú,Cali.</t>
  </si>
  <si>
    <r>
      <t xml:space="preserve">Plan de acción dirección de desarrollo de las organizaciones solidarias:
a) 2.3 Articular la estrategia de Compras públicas locales y mercados campesinos como parte del modelo de gestión institucional nacional y territorial./50 municipio
Mes Junio: 10 municipios - Turbaco, San Juan Nepomuceno, Cartagena, Yondo; </t>
    </r>
    <r>
      <rPr>
        <sz val="9"/>
        <color rgb="FFFF0000"/>
        <rFont val="Arial Narrow"/>
        <family val="2"/>
      </rPr>
      <t>Mitú</t>
    </r>
    <r>
      <rPr>
        <sz val="9"/>
        <color theme="1"/>
        <rFont val="Arial Narrow"/>
        <family val="2"/>
      </rPr>
      <t>,Manizales,Ibagé, Arauca, Bogotá D.C, Cali.(se da alcance al reporte del trimestre anterior, por error se conto doble vez el municipio de Mitú)
M</t>
    </r>
    <r>
      <rPr>
        <sz val="9"/>
        <rFont val="Arial Narrow"/>
        <family val="2"/>
      </rPr>
      <t>es Julio: 9</t>
    </r>
    <r>
      <rPr>
        <sz val="9"/>
        <color theme="1"/>
        <rFont val="Arial Narrow"/>
        <family val="2"/>
      </rPr>
      <t xml:space="preserve"> municipíos - </t>
    </r>
    <r>
      <rPr>
        <sz val="9"/>
        <rFont val="Arial Narrow"/>
        <family val="2"/>
      </rPr>
      <t>7 en el deparmento Magdalena: El banco, Santa Martha, Ciénaga Fundación; Zona Bananera,El piñón y Aracataca; 1 en el corregimiento El Capricho -San José del Guaviare; 1 en Puerto Carreño Vichada. En este mes también se adelantó gestión en Mitú, pero este municipio ya se contabilizó en el mes anterior.
Mes Agosto - 2 municipios - Tibú y Cucutá (ambos en Norte de Santander)</t>
    </r>
    <r>
      <rPr>
        <sz val="9"/>
        <color theme="1"/>
        <rFont val="Arial Narrow"/>
        <family val="2"/>
      </rPr>
      <t xml:space="preserve">
Mes septiembre: En el marco de la ejecución de los convenios formalizados, se iniciaron actividades relacionadas  con la implementación de la estrategia de compras públicas, mercados campesionos y ruedas de negocio,  en cada uno de los departamentos  de influencia. 
</t>
    </r>
    <r>
      <rPr>
        <sz val="9"/>
        <rFont val="Arial Narrow"/>
        <family val="2"/>
      </rPr>
      <t xml:space="preserve">En total se han implementado la estrategia en 21 municipios. </t>
    </r>
  </si>
  <si>
    <t xml:space="preserve">No de Organizaciones Solidarias vinculadas a las Estrategias de Compras Publicas y Mercados campesinos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</si>
  <si>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</si>
  <si>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</si>
  <si>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</si>
  <si>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t xml:space="preserve">Plan de acción dirección de desarrollo de las organizaciones solidarias:
a) 2.3 Articular la estrategia de Compras públicas locales y mercados campesinos como parte del modelo de gestión institucional nacional y territorial./ 500 organizaciones: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</si>
  <si>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2.3 Articular la estrategia de Compras públicas locales y mercados campesinos como parte del modelo de gestión institucional nacional y territorial./ 500 organizaciones: a junio 30 de 2024, mediante acciones de gestión territorial se vincularon 53  Organizaciones Solidarias  a las Estrategias de Compras Publicas y Mercados campesinos </t>
  </si>
  <si>
    <t>Plan de acción dirección de desarrollo de las organizaciones solidarias:
a) 2.3 Articular la estrategia de Compras públicas locales y mercados campesinos como parte del modelo de gestión institucional nacional y territorial./ 500 organizaciones.
Con corte al tercer trimestre del año, se han vinculado 178 organizaciones  a las Estrategias de Compras Publicas y Mercados campesinos y se espera que esta cifra aumente por la acción de los convenios; el reporte de las 178 organizaciones corresponde a gestión de profesionales y contratistas de la Unidad</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</si>
  <si>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</si>
  <si>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</si>
  <si>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</si>
  <si>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Plan de acción dirección de desarrollo de las organizaciones solidarias:
a) 3.1 Desarrollar proyectos de impacto territorial priorizados del resultado de las Agendas Territoriales Comunes : Desde la Planeación Estratégica para el 2024, se prevee dar inicio a la ejecución de los siguientes proyectos estratégicos de impacto territorial:
1.	Plan nacional de fomento a la economía solidaria y cooperativas rurales Planfes – paz a nivel nacional 
2.	Centro De Transformación Agroindustrial Asociativo De Las Provincias De Tundama-Sugamux 
3.	Circuito asociativo de producción y comercialización agroalimentario sostenible en el Magdalena medio circuito solidario de integración productiva, tecnológica y comercial del Eje Cafetero
4.	Circuito asociativo solidario de agropecuario, pesca, artesanías, turismo y economía popular de Tumaco
5.	Circuito solidario agroindustrial y etno turístico del Putumayo
6.	Circuito de producción, almacenamiento y comercialización solidario, popular, social y comunitario de bolívar
7.	Circuito asociativo agroindustrial y turístico de Puerto Gaitán - meta
8.	Circuito asociativo y solidario de integración productiva, industrial, comercial, turístico, artesanal y energético de Antioquia</t>
  </si>
  <si>
    <t xml:space="preserve">Plan de acción dirección de desarrollo de las organizaciones solidarias:
a) 3.1 Desarrollar proyectos de impacto territorial priorizados del resultado de las Agendas Territoriales Comunes:
 A corte de Junio 30 se tiene un avance de 20 iniciativas territoriales en las cuales se ha realizado el mapeo de actores y la identificación de la vocación productiva en la impementacion del primer momento del PASO de cada uno de los circuitos que se mencionan a continuación:
1.	Circuito Asociativo Solidario Agroindustrial y Artesanal de Bolívar y Sucre 
2.	Red Solidaria de Trabajadoras y Trabajadores de la Tierra de Antioquia - REDSOL
3.	Circuito Asociativo Agroindustrial y Turístico De La Guainía – CONVENIO 001- 2024 UNAD
4.	Circuito Asociativo Solidario y Popular del Meta
5.	Circuito Asociativo Solidario Productivo y Turístico y Guapi
6.	Circuito Asociativo Solidario Productivo y Turístico De Tumaco.
7.	Circuito Asociativos Turístico Solidario del Norte de Nariño
8.	Circuito Asociativo Turístico Solidario de Vichada – CONVENIO 001- 2024 UNAD
9.	Circuito Asociativo Solidario de Vaupés – CONVENIO 001- 2024 UNAD
10.	Circuito Asociativo Solidario Turístico, Artesanal y Comercial de Cesar, Magdalena y la Guajira.
11.	Circuito Asociativos Solidario para la transformación del Cacao de Arauca – CONVENIO 001- 2024 UNAD 
12.	Circuito Asociativo Solidario para la Reactivación del Centro de Bogotá
13.	Circuito Asociativo Solidario del Guaviare – CONVENIO 001- 2024 UNAD
14.	Circuito Asociativo y Solidario del Amazonas – CONVENIO 001- 2024 UNAD
15.	Red Nacional de Cafeteros - CAFESOL
16.	Circuito Asociativo Solidario Ecorregión Tatacoa
17.	Circuito Asociativo Solidario de Buenaventura
18.	Circuito Asociativos Solidario Norte del Valle 
19.	Circuito Asociativo Solidario de Quibdó CONVENIO 002 -2024 UTCH
20.	Circuito Asociativo Solidario del Catatumbo.
 </t>
  </si>
  <si>
    <r>
      <t xml:space="preserve">Plan de acción dirección de desarrollo de las organizaciones solidarias:actividad del plan de acción ajustada para armonizar a macrometas.
a) 1.3  Articulación Intersectorial Articulación Público - Popular social - solidaria/ N° de iniciativas territoriales fomentadas a través del programa de Asociatividad Solidaria para la Paz - PASO / 33
Con corte del tercer trimestre de la vigencia se han venido consolidando proyectos de impacto territorial, ahora denominados Circuitos Asociativos Solidarios en:
1.	Circuito Asociativo Agroindustrial y Turístico De La Guainía
2.	Circuito Asociativo Solidario de la región de Catatumbo
3.	Circuito Asociativo Solidario del Eje Cafetero 
4.	Circuito Asociativo Solidario de Belén de Umbría 
5.	Circuito Asociativo Solidario Armenia - Quindío
6.	Circuito Asociativo del Centro de Bogotá
7.	Circuito Asociativo Solidario de Magdalena, Bolívar y Sucre
8.	Circuito Asociativo de Tolima, Caquetá y Putumayo
9.	Circuito Asociativo Solidario del Atlántico
10.	Circuito asociativo en Guapi-Cauca
</t>
    </r>
    <r>
      <rPr>
        <sz val="9"/>
        <color rgb="FFFF0000"/>
        <rFont val="Arial Narrow"/>
        <family val="2"/>
      </rPr>
      <t>La consolidacion de estos circuitos se realiza a traves de la ejecicion de los diferentes convenios inscritos en la vigencia. 
Los cuales se formalizaron e iniciaron acciones durante el tercer trimestre del año, se espera la consolidacion de los circuitos Asociativos Solidarios para el cierre de la vigencia</t>
    </r>
  </si>
  <si>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</si>
  <si>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</si>
  <si>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 xml:space="preserve">Gestión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</si>
  <si>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</si>
  <si>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</si>
  <si>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</si>
  <si>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t>
  </si>
  <si>
    <t xml:space="preserve">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</si>
  <si>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al corte del primer semestre aún no esperaban resultados de esta acción, lo que se prevé para final de la actual vigencia.</t>
  </si>
  <si>
    <t>Plan de acción dirección de desarrollo de las organizaciones solidarias:
a) 1.3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al corte del tercer trimestre no esperaban resultados de esta acción, lo que se prevé para final de la actual vigencia.</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</si>
  <si>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</si>
  <si>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</si>
  <si>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</si>
  <si>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</si>
  <si>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Grupo de Educación
Dirección de Planeación e Investigación</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</si>
  <si>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</si>
  <si>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</si>
  <si>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</si>
  <si>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Se diseñaron 6  programas:
1.Contenidos del proceso formativo, para el programa radial Senderos solidarios 
2, Programa de Asociatividad Solidaria (PASO): El PASO, es la herramienta que establece la ruta para el fomento de los “Territorios Asociativos Solidarios1 a través de las organizaciones solidarias, populares, comunitarias y sociales, la articulación interinstitucional y las redes, mediante la implementación de la Agenda de Asociatividad Solidaria para la Paz y las agendas comunes territoriales.  A la fecha el avance en el diseño del documento se encuentra en el 90%, definiendo conceptos, proceso para su desarrollo (Momentos, componentes, fases, entre otros)  
3. Sistema de Educación para la Asociatividad Solidaria “SEAS”, que define los lineamientos para la transversalización de las competencias de solidaridad y asociatividad en el sistema educativo colombiano y en la educación con las organizaciones de la economía solidaria, popular, comunitaria y social.
4. Seminario  - Formar para Servir 2023 
5. Formación virtual con ESAP: curso a servidores públicos: en gestión de acuerdos de contenidos del SEAS con la ESAP
6. Formación para fortalecimiento de cooperativa de personas con discapacidad visual 
</t>
  </si>
  <si>
    <t>Plan de acción grupo de educación e investigación
a) 1.1 Diseñar el programa y/o estrategia para articular el SEAS en instituciones educativas (colegios) / 1 programa diseñado: Durante el trimestre se ha trabajado en el diseño del Centro de interés Gestión para la Participación Solidaria -GPS, el cual tiene como finalidad llegar a los y las jóvenes bachilleres de las instituciones focalizadas para el primer pilotaje, esta iniciativa tiene como objetivo proporcionar una guía sólida para la implementación de estrategias pedagógicas centradas en los intereses de los estudiantes y está siendo trabajado en conjunto con el Ministerio de Educación Nacional
Plan de acción dirección de desarrollo de las organizaciones solidarias
a) 4.1 Contribuir con insumos  técnicos para la revisión, actualización y diseño de  programas institucionales que desarrollen las acciones de fomento de la economía solidaria , popular, comunitaria y social​./ 4 programas diseñados: La actividad iniciará desarrollo en el mes de abril</t>
  </si>
  <si>
    <t>Plan de acción grupo de educación e investigación
a)  Programa educativo SEAS A LA ESCUELA, que articula la cultura asociativa solidaria y las economías solidarias a la educacion media, por medio de proyectos y acciones colectivas con los adolescentes y jovenes participantes de los  Centros de Interes: "Gestion  para la Participación Solidaria -GPS", el programa esta diseñado con una intesidad de 88 horas y cuenta con tres etapas: Exploracion, Gestion y Participacion Solidaria. 
Plan de acción dirección de desarrollo de las organizaciones solidarias
a) Se diseñó e inició la implementación del programa SEAS – Formalicémonos, estructurado para dar herramientas a las comunidades organizadas en búsqueda de constituirse en alguna de las formas asociativas de la economía solidaria, está diseñado para desarrollarse en 20 horas</t>
  </si>
  <si>
    <t>Para el corte del tercer trimestre del año, se mantienen los dos programas institucionales ya reportados:
1. SEAS a la Escuela - diseñado a corte del 2do trimestre del año y en implementación a través del convenio interadministrativo 001 de 2024
2. SEAS Formalicemonos - diseñado a corte del 2do trimestre del año y en implementación según demanda de las organizaciones
Y se reporta como programa adicional:
3. SEAS - Formar para Servir - diseñado en el 1er trimestre del año, e implementado totalmente</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</si>
  <si>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</si>
  <si>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</si>
  <si>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Grupo de Educación
Dirección de Planeación e Investigación Dirección de Desarrollo</t>
  </si>
  <si>
    <t xml:space="preserve">Con el fin de implementar el programa formar en asociatividad solidaria la desde la Unidad Solidaria apoya el proceso contractual de los convenios que en el marco del proyecto de inversión ejecutará la acción de misionalidad de la entidad.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</si>
  <si>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</si>
  <si>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</si>
  <si>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</si>
  <si>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 xml:space="preserve">Plan de acción grupo de educación e investigación
a) 2.1 Adelantar acciones de acompañamiento a la implementación del SEAS, en instituciones educativas (colegios) /  La actividad iniciará desarrollo en el mes de abril
Plan de acción dirección de desarrollo de las organizaciones solidarias
a) 4.2 Implementar los lineamientos institucionales en le marco de la educación en asociatividad solidaria, popular, comunitaria y social./ 125 colegios  -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</si>
  <si>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grupo de educación e investigación
a) 2.1. Desarrollar las acciones para el Programa de Asociatividad para la Vida (SEAS en colegios) /  La actividad iniciará desarrollo en el mes de septiembre
Plan de acción dirección de desarrollo de las organizaciones solidarias
a) 4.2 Implementar los lineamientos institucionales en le marco de la educación en asociatividad solidaria, popular, comunitaria y social./ 125 colegios  - Durante el segundo trimestre,se  dió inicio al Convenio interadministrativo No. 01 de 2024 celebrado entre la Unidad Solidaria y la UNAD - que tendrá desarrollo en los territorios de Arauca, Amazonas, Guaviare,  Guainía, Vichada y Vaupés. Esta alianza incluye dentro de sus componentes la implementación del SEAS en 100 instituciones de educación a Nivel Nacional y se adelanta la gestión precontractual para otros convenios que incluirán esta acción.</t>
  </si>
  <si>
    <t>Para el corte del tercer trimestre del año, se cuenta con el programa SEAS a la Escuela - que se encuentra en implementación a través del convenio interadministrativo 001 de 2024, el avance se muestra:
* A cierre del mes de septiembre estamos trabajando en la implemntación de este programa educacivo con  94 colegios
 *Se han desarrollado 930 encuentros correspondientes al primer sendero (etapa del programa educativo), realizando así un primer acercamiento a los temas de asociatividad, economía popular  y solidaria, territorio asociativo solidario; este trabajo con 2190 niños, niñas y jóvenes participantes 
* Acompañamiento permanente de las 56 Entidades Territoriales Certificadas (para el trabajo en los establecimientos educativos)
*Se ha realizado un total de 1850 sesiones formativas con la participación  2937 estudiantes de los grados 8 a 11 de educación media y técnica</t>
  </si>
  <si>
    <t>2.3 Desarrollar procesos de estudios, investigaciones o sistematización de experiencias en torno a la economía  solidaria, popular, comunitaria y social​</t>
  </si>
  <si>
    <t>No de estudios e investigaciones  en economía popular, social y solidaria realizadas y/o publicadas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</si>
  <si>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</si>
  <si>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</si>
  <si>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</si>
  <si>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 xml:space="preserve">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se han adelantado: 
  11 investigaciones en desarrollo: 
1 investigación de manera directa con profesionales de la Entidad – Etnografía. 
10 acompañamientos a procesos de investigación por parte de los Aliados.  </t>
  </si>
  <si>
    <t xml:space="preserve">Plan de acción grupo de educación e investigación
a) 3.1 Acompañar el desarrollo de procesos de investigación y/o estudios, adelantados en el marco de la gestión en los territorios y/o en los Circuitos Asociativos Solidarios identificados: Durante el trimestre se realizó la lectura de documentos de investigación, de los convenios 2023, que fueron prorrogados en tiempo para la entrega de productos. A 31 de marzo se emitieron conceptos del lector de pares, de las investigaciones de la UCC Santander, y se inició lectura del de la UNAD.
</t>
  </si>
  <si>
    <t xml:space="preserve">Plan de acción grupo de educación e investigación
a) 3.1 Acompañar el desarrollo de procesos de investigación y/o estudios, adelantados en el marco de la gestión en los territorios y/o en los Circuitos Asociativos Solidarios identificados: se suscribieron alianzas para el desarrollo de las acciones de fomento (incluido el componente de investigación) de la asociatividad solidaria a través de 2 convenios: *Convenio interadministrativo No. 01 de 2024 celebrado entre la Unidad Solidaria y la UNAD - que tendrá desarrollo en los territorios de Arauca, Amazonas, Guaviare,  Guainía, Vichada y Vaupés. *Convenio interadministrativo No. 02 de 2024 celebrado entre la Unidad Solidaria y la Universidad Tecnológica del Chocó - que tendrá desarrollo en el departamento de Chocó. De éstas alianzas se han realizado mesas de trabajo con el aliado UNAD.
</t>
  </si>
  <si>
    <t xml:space="preserve">Plan de acción grupo de educación e investigación
a) 3.1 Acompañar el desarrollo de procesos de investigación y/o estudios, adelantados en el marco de la gestión en los territorios y/o en los Circuitos Asociativos Solidarios identificados
No se espera avance en el tercer trimestre, esta acción se desarrolla de manera conjunta a la implementación de los convenios en los territorios,al cierre del tercer trimestre se tienen en desarrollo 6 convenios </t>
  </si>
  <si>
    <t>2.4 Formular el Plan decenal para la economía social. solidaria y popular a través de  procesos participativos ​</t>
  </si>
  <si>
    <t>No de  documentos de propuesta Plan decenal para la economía social. solidaria y popular elaborados​</t>
  </si>
  <si>
    <t>Grupo de Educación
Dirección de Desarrollo</t>
  </si>
  <si>
    <t xml:space="preserve">Se inicio de revisión documental sobre insumos para el diseño del Plan Decenal en su componente de Educación,  se construirán las Agendas comunes territoriales de los resultados de las asambleas territoriales </t>
  </si>
  <si>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</si>
  <si>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</si>
  <si>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 xml:space="preserve">En el mes de noviembre, se socializaron las propuestas elaboradas por el grupo de Educación e Investigación que le apuntan a la ampliación del Sistema de Educación para la Asociatividad Solidaria – SEAS, mediante la generación de un mapa conceptual, que presenta los programas en los que el SEAS se desarrollaría articulandose con la educación formal (primera infancia, básica, medía, técnica, tecnoclogica, ETDH y superior)
Desde el grupo de Educación, se continuó el acompañamiento en el pilotaje de la implementación presencial del SEAS por parte de los aliados UCC, ASOCOOPH, UNIV DISTRITAL y UNAD, en las diferentes regiones del país, donde se finalizaron varios procesos formativos en las asambleas regionales de economía solidaria, social popular y comunitaria.
Finalmente se continua la articulación al programa de Alfabetización para la Asociatividad Solidaria A.L.A.S., en conjunto con el grupo de Conectividad Solidaria, quien difunde los contenidos. </t>
  </si>
  <si>
    <t xml:space="preserve">Plan de acción grupo de educación e investigación
a) 4.1  Acompañar desde el componente metodológico, los encuentros y mesas de trabajo con actores de la economía social. solidaria y popular para la formulación del Plan:  
Se espera inciiar en el siguiente trimestre las acciones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mes de abril
</t>
  </si>
  <si>
    <t xml:space="preserve">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espera inciiar en el mes de agosto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segundo semestre
</t>
  </si>
  <si>
    <t xml:space="preserve">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realizó un estudio preliminar de los programas que han sido diseñados en el marco del SEAS para presentarlos como aportes a la propuesta generada del Plan Decenal de Economía Social, Solidaria y Popular.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se realizaron gestiones precontractuales para generar un convenio para el fomento de organizaciones solidarias y  dentro de sus especificaciones técnicas está inlcuido el diseño del documento con insumos para el diseño de Plan Nacional Decenal de la Economía Popular, Social y Solidaria. 
</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</si>
  <si>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</si>
  <si>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</si>
  <si>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Dirección de Desarrollo de las Organizaciones Solidarias 
Grupo de Educación</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</si>
  <si>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</si>
  <si>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</si>
  <si>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</si>
  <si>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Con el fin de adelantar jornadas de promoción que posicionen el modelo de economía popular, social y solidaria en los territorios,  se llevaron a cabo las siguientes actividades a corte  a corte de 31 de diciembre de 2023: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</si>
  <si>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de las organizaciones solidarias:
a) 4.3  Adelantar jornadas de promoción que posicionen el modelo de economía solidaria, popular, comunitaria y social en los territorios: se realizaron acciones de promoción  de la Agenda de Asociatividad Solidaria para la Paz, en Puerto Rico Meta, actividad que contó con la participacion de 35 representantes de ASOJUNTAS; y se realizó la formacion y certificacion de 511 jovenes con el SEAS, ciclo 1 con una intesidad horaria de 40 horas, en la fase 1 del PASO,  en el marco del Programa de Jovenes Guardianes de la Naturaleza en 14 municipios del norte del Cauca</t>
  </si>
  <si>
    <t>Plan de acción dirección de desarrollo de las organizaciones solidarias:
a) 4.3  Adelantar jornadas de promoción que posicionen el modelo de economía solidaria, popular, comunitaria y social en los territorios: se tuvo un total de 4310 personas sesibilizadas en cultura solidaria; distribuidas por mes así: Enero 85, Febrero 7, Marzo 546,Abril 304, Mayo 1410 ,Junio 1778.</t>
  </si>
  <si>
    <t>Plan de acción dirección de desarrollo de las organizaciones solidarias:
a) 4.3  Adelantar jornadas de promoción que posicionen el modelo de economía solidaria, popular, comunitaria y social en los territorios: a corte del segundo trimestre se se tuvo un total de 4310 personas sesibilizadas en cultura solidaria; y para el tercer trimestre se suma a este resultado 1422 personas sensibilizadas en el mes de julio, 1797 personas sesnibilizadas en el mes de agosto y 1857 personas sesnibilizadas en el mes de septiembre. Para un total acumulado del año 2024 de 9206 personas</t>
  </si>
  <si>
    <t>No de Organizaciones participantes de proceso de promoción ​</t>
  </si>
  <si>
    <t>Durante la realización de las 23 asambleas territoriales se atendieron 5.016 personas, 2.630 mujeres y 2.386 hombres y 2.151 organizaciones de las 10 regiones de trabajo de la Agenda de Asociatividad Solidaria para la paz.</t>
  </si>
  <si>
    <t>Con el fin de adelantar jornadas de promoción que posicionen el modelo de economía popular, social y solidaria en los territorios,  se llevaron a cabo las siguientes actividades a corte  a corte de 31 de diciembre de 2023,  con l aparticipación de mas 3521 organizaciones: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</si>
  <si>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 las organziaciones solidarias:
a) 4.3  Adelantar jornadas de promoción que posicionen el modelo de economía solidaria, popular, comunitaria y social en los territorios: Para este periodo se da inicio a la estructuración de estudios previos que orientan el desarrollo del Programa de Asociatividad Solidaria para la Paz, con el proposito, entre otros, de  promover la asociatividad solidaria en organizaciones.del sector.  Se adelanta promoción de la asociatividad solidaria en 54 organizaciones de la Región Caribe 1 asi: Atlántico: 24; Bolívar: 17; Córdoba: 5; Sucre: 7</t>
  </si>
  <si>
    <r>
      <t>Plan de acción dirección de desarrollo de las organziaciones solidarias:
a) 4.3  Adelantar jornadas de promoción que posicionen el modelo de economía solidaria, popular, comunitaria y social en los territorios: Se realizó la consolidación de la información de 24 procesos de promoción de la cultura asociativa solidaria en el que partici</t>
    </r>
    <r>
      <rPr>
        <sz val="9"/>
        <rFont val="Arial Narrow"/>
        <family val="2"/>
      </rPr>
      <t>paron en acumulado de 602 organizaciones.  A c</t>
    </r>
    <r>
      <rPr>
        <sz val="9"/>
        <color theme="1"/>
        <rFont val="Arial Narrow"/>
        <family val="2"/>
      </rPr>
      <t xml:space="preserve">ontinuación se relacionan los procesos identificados. 
•	Encuentro Ecoovida Arauquita con el presidente  y la participación de 519  organizaciones 
•	Conferencia Encuentro Comités de Educación con Confecoop Atlántico con la participación de 10 organizaciones
•	
•	Socialización y pormoción de la agenda de asociatividad solidaria para la paz en Barrancabermeja 1 organización 
•	Socialización de oferta institucional en Casanare a 7 organizaciones.
•	Taller de ecoinomía solidaria  juntemonos para tejer lo público, socialización de oferta institucional, SEAS y economía solidaria a 38 organizaciones.
•	Socialización de oferta institucional en Bolivar para 7 organizaciones.
•	Socialización de Programa de Asociatividad Solidaria PASO a  1 organización de Turbaná Bolivar. 6 
•	Socialización de Programa de Asociatividad Solidaria  PASO a 6 Organizaciones de san Juan  de Nepomuceno •	
•             Taller de asociatividad solidaria- Encuentro organizaciones y emprendedores en Becerril con la participación de 13 organizaciones. </t>
    </r>
  </si>
  <si>
    <t>Para el corte del tercer trimestre del año, se tiene que: a corte de junio se han vinculado a procesos de promoción ​656 organizaciones, y se suman a este resultado 801 organizaciones en el mes de agosto y 52 organziaciones en el mes de septiembre. Para un acumulado en la vigencia de 1509 organizaciones participando en procesos de promoción.</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</si>
  <si>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</si>
  <si>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</si>
  <si>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</si>
  <si>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</si>
  <si>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 xml:space="preserve">Grupo de Educación
Grupo de Comunicaciones
Dirección de Desarrollo de las Organizaciones Solidarias 
</t>
  </si>
  <si>
    <t xml:space="preserve">La entidad diseñó, publicó y socializó a través de la página web y las redes sociales, una convocatoria intersectorial, liderada por la Unidad Solidaria, para la conformación del Directorio Nacional de Medios Alternativos, Comunitarios y Digitales, que permita aunar los esfuerzos de las entidades del Estado para que, desde sus misionalidades, puedan contribuir con su fortalecimiento y reconocer su importante y permanente aporte a la visibilización de experiencias de organización, solidaridad, discusión, control social y tantas otras que el gobierno del cambio entiende como fundamentales para alcanzar la Paz Total en los territorios.  
 La convocatoria se publicó el 16 de enero de 2023 y con la información recolectada de más de 1752 medios inscritos, durante el mes de marzo se construyó la base de datos con la que se adelantará la caracterización de estos medios de comunicación presentes en el territorio nacional. 
Para tener un primer acercamiento con los representantes de estos medios, el martes 21 de marzo,  se realizó vía Teams, el diálogo preparatorio para el Encuentro Nacional de Medios de Comunicación Alternativos, el cual contó con la participación activa de más de 200 medios. 
Con el fin de coordinar el desarrollo de las actividades proyectadas para la puesta en marcha de la Red Nacional de Medios Alternativos y Comunitarios 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</si>
  <si>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Plan de acción grupo de conectividad solidaria y prensa:
a) 1.1 Liderar la articulación interinstitucional para adelantar  una convocatoria a nivel nacional que permita identificar y caracterizar  los medios  de comunicación  alternativos y comunitarios: se espera el cumplimiento en el mes de diciembre
b) 1.2 Adelantar encuentros (virtuales o presenciales) con medios alternativos y comunitarios para socializar la propuesta de Red Nacional de Medios Alternativos y Comunitarios: se espera iniciar una vez se finalicen gestiones precontractuales
c) 1.3 Coordinar el desarrollo de las actividades proyectadas para la puesta en marcha de la Red Nacional de Medios Alternativos y Comunitarios: Con los insumos recogidos  durante 2023 en el marco del convenio 005  firmado con Ascoop - Conunikate  se plantearon unos estudios previos que permitirán avanzar  en la presente vigencia en la conformación de 10 redes regionales de comunicación solidaria, proceso que se adelantara en alianza con cooperantes en los territorios a partir del tercer semestre. Actividad pendiente de adelantar una vez se firmen los convenios con operadores territoriales, proceso responsabilidad de la dirección de desarrollo.</t>
  </si>
  <si>
    <t>Gestión Dirección de Desarrollo: para el segundo trimestre del 2024 se proyectó en el marco del proceso precontractual (Estudios Previos) fomentar con 1499 organizaciones la red de comunicaciones solidaria.</t>
  </si>
  <si>
    <t>Para el tercer trimestre del 2024 se realizó la firma de 6 convenios que permitirán el fomento de 1074 organizaciones la red de comunicaciones solidaria, así mismo se realizó la fase precontractual del convenio para cubrir las regiones Centro (Cundinamarca, Meta y Bogotá) y Oriente (Boyacá y Casanare), en el cual se fomentarán mínimo 407 medios alternativos de comunicación asociados. La regionalización se mantiene conforme a lo previsto e informado en el trimestre anterior.
Durante el tercer trimestre se han adelantado las jornadas de socialización a los medios comunitarios, así mismo se está realizando toda la planeación para la conformación de las 10 redes de medios comunitarios.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</si>
  <si>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</si>
  <si>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</si>
  <si>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</si>
  <si>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</si>
  <si>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</si>
  <si>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</si>
  <si>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Para el  cuarto trimestre del año se firmó el Convenio de Asociación No. 005 entre la Unidad Solidaria y la Unión Temporal Cincoop Comunikate, con el objetivo de "Aunar esfuerzos humanos, técnicos y financieros para el fortalecimiento, la formacion e integración de medios alternativos, comunitarios y digitales en el marco de la agenda de asociatividad solidaria para la paz implementada por la Unidad Administrativa Especial de Organizaciones Solidarias en las regiones: Caribe 1 (Atlântico, Bolívar, Córdoba, Sucre); especial Pacifico (Chocô, Urabá, Buenaventura, Tumaco); suroccidente (Narińo, Cauca, Valle del Cauca) Eje Cafetero (Quindío, Risaralda, Caldas Antioquia) oriente (Boyacá, Casanare, Arauca); centro (Cundinamarca, Bogotá y Meta); Amazonia (Guainia, Vaupés, Guaviare, Amazonas, Vichada); Caribe II (San Andrés, La Guajira, Cesar, Magdalena) y Sur (Huila, Tolima, Caquetá y Putumayo);y Nororiente (Santander, Norte de Santander y Magdalena Medio), de conformidad a las especificaciones técnicas descritas para tal fin" .
Durante  el mes de noviembre y en articulación con la Universidad Cooperativa de Colombia, iniciamos un  diplomado virtual  de 120 horas de duración, en asociatividad solidaria, el cual estuvo dirigido a  400 personas de los diferentes medios de comunicación alternativa vinculados a la Red Nacional de Medios Alternativos y Comunitarios y  durante el mes de diciembre se completó el 100% de las actividades proyectadas para 2023 tendientes a la conformación de la Red Nacional de Medios Alternativos, Comunitarios y Digitales.</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</si>
  <si>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142 videos de  la gestión de la Unidad Solidaria y de experiencias de economía popular, comunitaria y solidaria, 78 notas en la página web, 155 contenidos de comunicación interna elaborados  y publicados; y se adelanta proceso precontractual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</si>
  <si>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408 videos de  la gestión de la Unidad Solidaria y de experiencias de economía popular, comunitaria y solidaria, 15 entrevistas radiales, 207 contenidos de comunicación interna elaborados  y publicados; y se adelanta proceso precontractual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</si>
  <si>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658 videos de  la gestión de la Unidad Solidaria y de experiencias de economía popular, comunitaria y solidaria, 302 notas informativass; y se adelanta proceso contractual para la contratación de emisión de contenido a través de RTVC</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</si>
  <si>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</si>
  <si>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</si>
  <si>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</si>
  <si>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t>4. Fortalecer la articulación institucional para recuperar la confianza de la ciudadanía y para fortalecer la acción integral del Estado.</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</si>
  <si>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</si>
  <si>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</si>
  <si>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 xml:space="preserve">Porcentaje de Implementación del MIGP </t>
  </si>
  <si>
    <t xml:space="preserve">Subdirección Nacional 
Dirección de Investigación y Planeación
Todos los grupos y Jefes de Oficina </t>
  </si>
  <si>
    <t>Se evidencia el avance del 25% de la implementacion anual del MIPG</t>
  </si>
  <si>
    <t>Se evidencia el avance del 50% de la implementacion anual del MIPG</t>
  </si>
  <si>
    <t>Se evidencia el avance del 75% de la implementacion anual del MIPG</t>
  </si>
  <si>
    <t xml:space="preserve">A corte del 31 de diciembre se avanza en la  implementación de  las dimensiones y  políticas que conforman el MIPG para lograr una mayor apropiación y cumplimiento adecuado de las funciones, garantizando  la satisfacción y participación ciudadana. Desde la Dirección de Desarrollo se reporta que se dio repuesta a las PQRDS asigandas a la DDO. </t>
  </si>
  <si>
    <t>Plan de acción grupo de planeación y estadística:
a) 4.1  Asesorar a los lideres en el desarrollo de las  acciones establecidas  para la implementación de MIPG: Se realizo apoyo a la gestión a líderes de políticas por medio del diligenciamiento del Plan de mejoramiento por medio de análisis de resultados y recomendaciones del FURAG según la Función Pública.
b) 7.1 Adelantar las actividades para la implementación de las políticas que conforman el MIPG de acuerdo al plan de trabajo dispuesto por la Entidad: se realizó la revisión de las capacidades, que componen en 6 variables de la matriz el seguimiento de actividades para determinar estado del SIGOS MIPG se encuentra en 26% en promedio de madurez</t>
  </si>
  <si>
    <t>Mediante la gestión de todas las dependencias de la Unidad, se dispuso en cada plan de acción de área actividad relacionada con  "Implementar  las dimensiones y  políticas que conforman el MIPG para lograr una mayor apropiación y cumplimiento adecuado de las funciones, garantizando  la satisfacción y participación ciudadana" y acorde con los reportes de planes de acción se cuenta con el avance esperado por cada área.</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</si>
  <si>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</si>
  <si>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Porcentaje de documento de análisis y propuestas gestionadas.</t>
  </si>
  <si>
    <t>Oficina Asesora Jurídica</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</si>
  <si>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</si>
  <si>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</si>
  <si>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</si>
  <si>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diciembre de 2023 se reporta la participación de la Unidad Administrativa Especial de Organizaciones Solidarias (Unidad Solidaria) en la Comisión Intersectorial para la Reforma Agraria, el Desarrollo Rural y la Reforma Rural Integral
Mesa de asociatividad rural,  La Unidad Administrativa especial de Organizaciones Solidarias( Unidad Solidaria)  participó en la 1ª, 2ª, 3ra y 4ª sesión, está última realizada el 13 de diciembre del 2023 - La Mesa Nacional de Asociativa Rural se reunió con la presencia de representantes de unas 10 entidades y alrededor de 27 personas comprometidas con la construcción de políticas para el desarrollo rural. La reunión se centró en la presentación de los avances en la reforma agraria, la presentación del Comité y los avances en los diferentes puntos. 
Así mismo, la DDOS, trabajó de manera articulada con la OAJ y con el sector solidario y con la participación de Confecoop, Fecolfin, Ascoop, Analfe, CINCOOP y el Comité Intergremial de la economía social y solidaria; en la identificación de una serie de barreras normativas en la Creación, Desarrollo, Integración, Vigilancia, Contratación estatal e inclusión financiera, de las organizaciones solidarias.
Este fue el insumo que se trabajó durante el 2023 y hoy se cuenta con una propuesta de decreto “Por la cual se reglamenta el marco normativo de la economía solidaria”[1], el cual tiene por objeto “reglamentar el marco normativo regulatorio de la economía solidaria, dirigido a fomentar y estimular la creación, el desarrollo, la integración y la vigilancia, de las organizaciones del sector solidario; así como el fomento y estímulo, a la contratación estatal y la inclusión financiera”.  Dicho decreto contempla un “Eje de fomento y estímulos al desarrollo de las organizaciones del sector solidario” así:  Creación: Crear un sistema de información de las cámaras de comercio a la entidad de fomento; Eliminación para las cooperativas del curso básico en el proceso de registro; Establecer tarifas diferenciales para registro; Fomento a la creación de redes solidarias como mecanismo de integración horizontal del sector.
Financieros: Determinar porcentaje de fondo de liquidez proporcional a la colocación de la cartera (Decreto 1068 de 2015); Permitir que las organizaciones de economía solidaria de ahorro y crédito reciban recursos de los fondos de servicios educativos (Decreto 4791 de 2008); Eliminar las barreras de cupo de la Banca de Desarrollo (Decreto 1068 de 2015); Igualar la retefuente de CDT / CDAT por concepto de rendimiento financiero (Modificar artículo 3 del decreto 2418 del 2013).
Educación Solidaria: Derogar la Directiva 031 de 2000 y crear el sistema educativo de la asociatividad solidaria; Estímulos a las instituciones de educación básica y media que incluyan en su proyecto educativo institucional - PEI, programas de educación solidaria; Crear el programa de formación complementaria de asociatividad solidaria en el SENA; Crear red de universidades solidarias; y Crear y reglamentar los consejos pedagógicos territoriales para la asociatividad solidaria.
Desarrollo productivo: Entrega de insumos productivos y medios de producción a las organizaciones solidarias rurales y urbanas;  Desarrollar convenios solidarios para infraestructuras comunales; Destinación de bienes de la Sociedad de Activos Especiales - SAE a las organizaciones solidarias; Actualizar el PLANFES - Plan Nacional de Fomento a la Economía Solidaria y Cooperativa Rural; Reglamentar la creación de los territorios asociativos solidarios; y Estímulo a la comercialización local, nacional e internacional.
Integración: Fomentar proyectos de desarrollo territorial (Artículo 8 de la Ley 454 de 1998); Estimular la integración horizontal y vertical del sector; Disminuir los precios de insumos en la producción rural y urbana; Mejorar las condiciones de las compras públicas (Artículo 100 del Plan Nacional de Desarrollo); Crear las mesas territoriales de asociatividad solidaria para formulación de la política pública; Fortalecer la integración entre las cooperativas de ahorro y crédito y productivas como fomento a la multiactividad.
Vigilancia: Determinar esquemas de regulación segmentada; Escala de análisis de riesgos conforme a las capacidades de las organizaciones y; Segmentar la implementación del modelo de pérdida esperada. 
Contratación estatal e inclusión financiera: Reglamentar las asociaciones público - populares (Artículo 100 del PND); Reglamentar los convenios solidarios; Modificar el Decreto 092 de 2017; Reglamentar las compras públicas locales de alimentos; Reglamentar los sistemas solidarios de alimentación escolar; Fomento la inclusión financiera y crédito popular (Reglamentación Articulo 88 PND); Fortalecer el micro crédito asociativo con énfasis en jóvenes y mujeres; Facilitar el crédito a terceros (modificación de la Circular Básica Contable de la Superfinanciera); y Facilitar e incrementar el acceso a los recursos de la Banca de Desarrollo para el sector solidario. 
Además, del trabajo de articulación institucional en los aspectos del orden normativo ya enunciado, se hace necesaria y urgente el avance en la mesa institucional para formular una iniciativa que integre la regulación normativa del sector en un “único estatuto del sector solidario, popular y comunitario; continuar trabajando en la propuesta de actualización de la comisión intersectorial de la economía solidaria y la puesta en marcha del Decreto 2186[2] “Por el cual se adiciona la Sección 5 al Capítulo 3 de la Parte 2 del Libro 2 del Decreto 1074 de 2015 y se reglamenta el funcionamiento del Consejo Nacional de la Economía Popular".</t>
  </si>
  <si>
    <t>Plan de acción oficina asesora jurídica
a) 6.1. Liderar espacio institucional  de análisis normativo para el fomento, desarrollo y protección del sector solidario, / 1 propuesta normativa / 1 documento</t>
  </si>
  <si>
    <t>Plan de acción oficina asesora jurídica
a) 6.1. Liderar espacio institucional  de análisis normativo para el fomento, desarrollo y protección del sector solidario, / 1 propuesta normativa / 1 documento: la actividad iniciará desarrollo en el mes de octubre</t>
  </si>
  <si>
    <t>Estrategia</t>
  </si>
  <si>
    <t>Avance esperado</t>
  </si>
  <si>
    <t>Avance logrado</t>
  </si>
  <si>
    <t>1. 1 Asociatividad Solidaria Para la Paz Fomento (promoción, creación, fortalecimiento, integración y protección)  de la asociatividad popular, social y solidaria</t>
  </si>
  <si>
    <t xml:space="preserve">1.2  Territorialización de la Economía Solidaria, Popular y Comunitaria </t>
  </si>
  <si>
    <t xml:space="preserve">1.3  Articulación Intersectorial Articulación Público - Popular social - solidaria </t>
  </si>
  <si>
    <t xml:space="preserve">2. Cultura de la economía popular, social y solidaria para la vida </t>
  </si>
  <si>
    <t>3. Educomunicaciones para el posicionamiento del modelo asociativo solidario</t>
  </si>
  <si>
    <t xml:space="preserve">4. Integralidad  de los sistemas de gestión para el desarrollo institucional </t>
  </si>
  <si>
    <t>Promedio de avance</t>
  </si>
  <si>
    <t>3er Trimestre 2024</t>
  </si>
  <si>
    <t>Avance promedio Plan Estratégico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</si>
</sst>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0.0"/>
    <numFmt numFmtId="166" formatCode="0.0%"/>
  </numFmts>
  <fonts count="40" x14ac:knownFonts="1">
    <font>
      <sz val="11"/>
      <color theme="1"/>
      <name val="Aptos Narrow"/>
      <family val="2"/>
      <scheme val="minor"/>
    </font>
    <font>
      <sz val="11"/>
      <color theme="1"/>
      <name val="Aptos Narrow"/>
      <family val="2"/>
      <scheme val="minor"/>
    </font>
    <font>
      <u/>
      <sz val="11"/>
      <color theme="10"/>
      <name val="Aptos Narrow"/>
      <family val="2"/>
      <scheme val="minor"/>
    </font>
    <font>
      <b/>
      <sz val="28"/>
      <color theme="1"/>
      <name val="Arial Narrow"/>
      <family val="2"/>
    </font>
    <font>
      <b/>
      <sz val="48"/>
      <color theme="1"/>
      <name val="Arial Narrow"/>
      <family val="2"/>
    </font>
    <font>
      <sz val="10"/>
      <name val="Arial"/>
      <family val="2"/>
    </font>
    <font>
      <b/>
      <sz val="12"/>
      <color theme="0"/>
      <name val="Arial Narrow"/>
      <family val="2"/>
    </font>
    <font>
      <sz val="12"/>
      <color theme="1"/>
      <name val="Arial Narrow"/>
      <family val="2"/>
    </font>
    <font>
      <b/>
      <sz val="12"/>
      <name val="Arial Narrow"/>
      <family val="2"/>
    </font>
    <font>
      <sz val="12"/>
      <name val="Arial Narrow"/>
      <family val="2"/>
    </font>
    <font>
      <sz val="10"/>
      <name val="Verdana"/>
      <family val="2"/>
    </font>
    <font>
      <sz val="12"/>
      <color rgb="FF000000"/>
      <name val="Arial Narrow"/>
      <family val="2"/>
    </font>
    <font>
      <b/>
      <sz val="20"/>
      <color theme="1"/>
      <name val="Arial Narrow"/>
      <family val="2"/>
    </font>
    <font>
      <b/>
      <sz val="8"/>
      <color theme="0"/>
      <name val="Arial Narrow"/>
      <family val="2"/>
    </font>
    <font>
      <sz val="12"/>
      <color rgb="FF0070C0"/>
      <name val="Arial Narrow"/>
      <family val="2"/>
    </font>
    <font>
      <sz val="12"/>
      <color theme="1"/>
      <name val="Aptos Narrow"/>
      <family val="2"/>
      <scheme val="minor"/>
    </font>
    <font>
      <sz val="12"/>
      <color rgb="FFFF0000"/>
      <name val="Arial Narrow"/>
      <family val="2"/>
    </font>
    <font>
      <sz val="12"/>
      <color theme="1"/>
      <name val="Arial"/>
      <family val="2"/>
    </font>
    <font>
      <b/>
      <sz val="14"/>
      <color theme="1"/>
      <name val="Arial Narrow"/>
      <family val="2"/>
    </font>
    <font>
      <b/>
      <sz val="14"/>
      <name val="Arial Narrow"/>
      <family val="2"/>
    </font>
    <font>
      <sz val="10"/>
      <color theme="1"/>
      <name val="Arial"/>
      <family val="2"/>
    </font>
    <font>
      <sz val="10"/>
      <color theme="1"/>
      <name val="Arial Narrow"/>
      <family val="2"/>
    </font>
    <font>
      <sz val="11"/>
      <color theme="0"/>
      <name val="Arial Narrow"/>
      <family val="2"/>
    </font>
    <font>
      <sz val="9"/>
      <color theme="0"/>
      <name val="Arial Narrow"/>
      <family val="2"/>
    </font>
    <font>
      <b/>
      <sz val="11"/>
      <color indexed="9"/>
      <name val="Arial Narrow"/>
      <family val="2"/>
    </font>
    <font>
      <sz val="11"/>
      <color theme="1"/>
      <name val="Arial Narrow"/>
      <family val="2"/>
    </font>
    <font>
      <sz val="10"/>
      <color rgb="FF000000"/>
      <name val="Aptos Narrow"/>
      <family val="2"/>
      <scheme val="minor"/>
    </font>
    <font>
      <sz val="11"/>
      <color rgb="FF000000"/>
      <name val="Arial Narrow"/>
      <family val="2"/>
    </font>
    <font>
      <sz val="11"/>
      <name val="Arial Narrow"/>
      <family val="2"/>
    </font>
    <font>
      <b/>
      <sz val="11"/>
      <name val="Arial Narrow"/>
      <family val="2"/>
    </font>
    <font>
      <sz val="9"/>
      <color theme="1"/>
      <name val="Arial Narrow"/>
      <family val="2"/>
    </font>
    <font>
      <sz val="9"/>
      <color rgb="FFFF0000"/>
      <name val="Arial Narrow"/>
      <family val="2"/>
    </font>
    <font>
      <sz val="10"/>
      <name val="Arial Narrow"/>
      <family val="2"/>
    </font>
    <font>
      <sz val="11"/>
      <color rgb="FFFF0000"/>
      <name val="Arial Narrow"/>
      <family val="2"/>
    </font>
    <font>
      <sz val="9"/>
      <name val="Arial Narrow"/>
      <family val="2"/>
    </font>
    <font>
      <b/>
      <sz val="11"/>
      <color indexed="9"/>
      <name val="Calibri"/>
      <family val="2"/>
    </font>
    <font>
      <b/>
      <sz val="11"/>
      <color theme="0"/>
      <name val="Calibri"/>
      <family val="2"/>
    </font>
    <font>
      <sz val="11"/>
      <name val="Calibri"/>
      <family val="2"/>
    </font>
    <font>
      <sz val="11"/>
      <color theme="0"/>
      <name val="Calibri"/>
      <family val="2"/>
    </font>
    <font>
      <b/>
      <sz val="11"/>
      <name val="Calibri"/>
      <family val="2"/>
    </font>
  </fonts>
  <fills count="1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671C34"/>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top/>
      <bottom style="medium">
        <color theme="4" tint="-0.499984740745262"/>
      </bottom>
      <diagonal/>
    </border>
    <border>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5">
    <xf numFmtId="0" fontId="0" fillId="0" borderId="0"/>
    <xf numFmtId="9" fontId="5" fillId="0" borderId="0" applyFont="0" applyFill="0" applyBorder="0" applyAlignment="0" applyProtection="0"/>
    <xf numFmtId="0" fontId="1" fillId="0" borderId="0"/>
    <xf numFmtId="0" fontId="10" fillId="0" borderId="0"/>
    <xf numFmtId="9" fontId="5"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5" fillId="0" borderId="0"/>
    <xf numFmtId="0" fontId="1" fillId="0" borderId="0"/>
    <xf numFmtId="0" fontId="1" fillId="0" borderId="0"/>
    <xf numFmtId="0" fontId="15" fillId="0" borderId="0"/>
    <xf numFmtId="0" fontId="5" fillId="0" borderId="0"/>
    <xf numFmtId="43" fontId="5" fillId="0" borderId="0" applyFont="0" applyFill="0" applyBorder="0" applyAlignment="0" applyProtection="0"/>
  </cellStyleXfs>
  <cellXfs count="198">
    <xf numFmtId="0" fontId="0" fillId="0" borderId="0" xfId="0"/>
    <xf numFmtId="0" fontId="1" fillId="0" borderId="0" xfId="2"/>
    <xf numFmtId="0" fontId="1" fillId="0" borderId="1" xfId="2" applyBorder="1"/>
    <xf numFmtId="0" fontId="1" fillId="0" borderId="0" xfId="2" applyAlignment="1">
      <alignment horizontal="center" vertical="center"/>
    </xf>
    <xf numFmtId="0" fontId="1" fillId="0" borderId="0" xfId="2" applyAlignment="1">
      <alignment horizontal="right"/>
    </xf>
    <xf numFmtId="2" fontId="1" fillId="0" borderId="0" xfId="2" applyNumberFormat="1" applyAlignment="1">
      <alignment horizontal="right"/>
    </xf>
    <xf numFmtId="9" fontId="1" fillId="0" borderId="0" xfId="2" applyNumberFormat="1" applyAlignment="1">
      <alignment horizontal="center" vertical="center"/>
    </xf>
    <xf numFmtId="15" fontId="7" fillId="0" borderId="15" xfId="3" applyNumberFormat="1" applyFont="1" applyBorder="1" applyAlignment="1" applyProtection="1">
      <alignment horizontal="justify" vertical="center" wrapText="1"/>
      <protection locked="0"/>
    </xf>
    <xf numFmtId="3" fontId="9" fillId="0" borderId="15" xfId="2" applyNumberFormat="1" applyFont="1" applyBorder="1" applyAlignment="1">
      <alignment horizontal="center" vertical="center" wrapText="1"/>
    </xf>
    <xf numFmtId="1" fontId="7" fillId="0" borderId="15" xfId="4" applyNumberFormat="1" applyFont="1" applyFill="1" applyBorder="1" applyAlignment="1" applyProtection="1">
      <alignment horizontal="center" vertical="center" wrapText="1"/>
      <protection locked="0"/>
    </xf>
    <xf numFmtId="9" fontId="7" fillId="0" borderId="15" xfId="1" applyFont="1" applyFill="1" applyBorder="1" applyAlignment="1" applyProtection="1">
      <alignment horizontal="center" vertical="center" wrapText="1"/>
      <protection locked="0"/>
    </xf>
    <xf numFmtId="2" fontId="7" fillId="0" borderId="15" xfId="4" applyNumberFormat="1" applyFont="1" applyFill="1" applyBorder="1" applyAlignment="1" applyProtection="1">
      <alignment horizontal="center" vertical="center" wrapText="1"/>
      <protection locked="0"/>
    </xf>
    <xf numFmtId="1" fontId="7" fillId="0" borderId="15" xfId="4" applyNumberFormat="1" applyFont="1" applyFill="1" applyBorder="1" applyAlignment="1" applyProtection="1">
      <alignment horizontal="left" vertical="center" wrapText="1"/>
      <protection locked="0"/>
    </xf>
    <xf numFmtId="3" fontId="9" fillId="0" borderId="15" xfId="2" applyNumberFormat="1" applyFont="1" applyBorder="1" applyAlignment="1">
      <alignment horizontal="justify" vertical="center" wrapText="1"/>
    </xf>
    <xf numFmtId="0" fontId="7" fillId="0" borderId="15" xfId="2" applyFont="1" applyBorder="1" applyAlignment="1">
      <alignment horizontal="justify" vertical="center" wrapText="1"/>
    </xf>
    <xf numFmtId="0" fontId="7" fillId="0" borderId="15" xfId="3" applyFont="1" applyBorder="1" applyAlignment="1">
      <alignment horizontal="justify" vertical="center" wrapText="1"/>
    </xf>
    <xf numFmtId="164" fontId="9" fillId="0" borderId="15" xfId="2" applyNumberFormat="1" applyFont="1" applyBorder="1" applyAlignment="1">
      <alignment horizontal="justify" vertical="center" wrapText="1"/>
    </xf>
    <xf numFmtId="3" fontId="9" fillId="0" borderId="15" xfId="2" applyNumberFormat="1" applyFont="1" applyBorder="1" applyAlignment="1">
      <alignment horizontal="left" vertical="center" wrapText="1"/>
    </xf>
    <xf numFmtId="0" fontId="9" fillId="0" borderId="15" xfId="2" applyFont="1" applyBorder="1" applyAlignment="1">
      <alignment horizontal="justify" vertical="center" wrapText="1"/>
    </xf>
    <xf numFmtId="1" fontId="9" fillId="0" borderId="15" xfId="2" applyNumberFormat="1" applyFont="1" applyBorder="1" applyAlignment="1">
      <alignment horizontal="center" vertical="center" wrapText="1"/>
    </xf>
    <xf numFmtId="1" fontId="7" fillId="0" borderId="15" xfId="2" applyNumberFormat="1" applyFont="1" applyBorder="1" applyAlignment="1">
      <alignment horizontal="left" vertical="center" wrapText="1"/>
    </xf>
    <xf numFmtId="9" fontId="9" fillId="0" borderId="15" xfId="2" applyNumberFormat="1" applyFont="1" applyBorder="1" applyAlignment="1">
      <alignment horizontal="center" vertical="center" wrapText="1"/>
    </xf>
    <xf numFmtId="9" fontId="9" fillId="0" borderId="15" xfId="2" applyNumberFormat="1" applyFont="1" applyBorder="1" applyAlignment="1">
      <alignment horizontal="left" vertical="center" wrapText="1"/>
    </xf>
    <xf numFmtId="9" fontId="9" fillId="0" borderId="15" xfId="6" applyFont="1" applyFill="1" applyBorder="1" applyAlignment="1">
      <alignment horizontal="center" vertical="center" wrapText="1"/>
    </xf>
    <xf numFmtId="9" fontId="9" fillId="0" borderId="15" xfId="6" applyFont="1" applyFill="1" applyBorder="1" applyAlignment="1">
      <alignment horizontal="left" vertical="center" wrapText="1"/>
    </xf>
    <xf numFmtId="9" fontId="7" fillId="0" borderId="15" xfId="2" applyNumberFormat="1" applyFont="1" applyBorder="1" applyAlignment="1">
      <alignment horizontal="center" vertical="center" wrapText="1"/>
    </xf>
    <xf numFmtId="0" fontId="2" fillId="0" borderId="15" xfId="5" applyFill="1" applyBorder="1" applyAlignment="1">
      <alignment horizontal="justify" vertical="center" wrapText="1"/>
    </xf>
    <xf numFmtId="0" fontId="7" fillId="0" borderId="15" xfId="2" applyFont="1" applyBorder="1"/>
    <xf numFmtId="0" fontId="11" fillId="0" borderId="15" xfId="2" applyFont="1" applyBorder="1" applyAlignment="1">
      <alignment horizontal="center" vertical="center"/>
    </xf>
    <xf numFmtId="0" fontId="11" fillId="0" borderId="15" xfId="2" applyFont="1" applyBorder="1" applyAlignment="1">
      <alignment horizontal="left" wrapText="1"/>
    </xf>
    <xf numFmtId="3" fontId="9" fillId="0" borderId="15" xfId="2" applyNumberFormat="1" applyFont="1" applyBorder="1" applyAlignment="1">
      <alignment horizontal="left" wrapText="1"/>
    </xf>
    <xf numFmtId="0" fontId="8" fillId="0" borderId="15" xfId="2" applyFont="1" applyBorder="1" applyAlignment="1">
      <alignment horizontal="justify" vertical="center" wrapText="1"/>
    </xf>
    <xf numFmtId="165" fontId="9" fillId="0" borderId="15" xfId="2" applyNumberFormat="1" applyFont="1" applyBorder="1" applyAlignment="1">
      <alignment horizontal="center" vertical="center" wrapText="1"/>
    </xf>
    <xf numFmtId="165" fontId="9" fillId="0" borderId="15" xfId="2" applyNumberFormat="1" applyFont="1" applyBorder="1" applyAlignment="1">
      <alignment horizontal="left" vertical="center" wrapText="1"/>
    </xf>
    <xf numFmtId="3" fontId="9" fillId="0" borderId="15" xfId="2" applyNumberFormat="1" applyFont="1" applyBorder="1" applyAlignment="1">
      <alignment vertical="center" wrapText="1"/>
    </xf>
    <xf numFmtId="0" fontId="3" fillId="0" borderId="0" xfId="2" applyFont="1" applyAlignment="1">
      <alignment horizontal="center"/>
    </xf>
    <xf numFmtId="0" fontId="4" fillId="0" borderId="0" xfId="2" applyFont="1" applyAlignment="1">
      <alignment horizontal="center"/>
    </xf>
    <xf numFmtId="0" fontId="7" fillId="0" borderId="18" xfId="2" applyFont="1" applyBorder="1"/>
    <xf numFmtId="0" fontId="1" fillId="2" borderId="0" xfId="2" applyFill="1"/>
    <xf numFmtId="0" fontId="7" fillId="2" borderId="0" xfId="2" applyFont="1" applyFill="1"/>
    <xf numFmtId="0" fontId="8" fillId="0" borderId="15" xfId="2" applyFont="1" applyBorder="1" applyAlignment="1">
      <alignment horizontal="center" vertical="center" wrapText="1"/>
    </xf>
    <xf numFmtId="0" fontId="12" fillId="0" borderId="0" xfId="2" applyFont="1" applyAlignment="1">
      <alignment horizontal="left" vertical="center"/>
    </xf>
    <xf numFmtId="0" fontId="2" fillId="0" borderId="15" xfId="7" applyFill="1" applyBorder="1" applyAlignment="1">
      <alignment horizontal="justify" vertical="center" wrapText="1"/>
    </xf>
    <xf numFmtId="0" fontId="7" fillId="4" borderId="16" xfId="2" applyFont="1" applyFill="1" applyBorder="1" applyAlignment="1">
      <alignment horizontal="center" vertical="center"/>
    </xf>
    <xf numFmtId="0" fontId="7" fillId="5" borderId="16" xfId="2" applyFont="1" applyFill="1" applyBorder="1" applyAlignment="1">
      <alignment horizontal="center" vertical="center"/>
    </xf>
    <xf numFmtId="165" fontId="9" fillId="0" borderId="15" xfId="2" applyNumberFormat="1" applyFont="1" applyBorder="1" applyAlignment="1">
      <alignment horizontal="justify" vertical="center" wrapText="1"/>
    </xf>
    <xf numFmtId="1" fontId="7" fillId="0" borderId="15" xfId="4" applyNumberFormat="1" applyFont="1" applyFill="1" applyBorder="1" applyAlignment="1" applyProtection="1">
      <alignment horizontal="justify" vertical="center" wrapText="1"/>
      <protection locked="0"/>
    </xf>
    <xf numFmtId="1" fontId="9" fillId="0" borderId="15" xfId="2" applyNumberFormat="1" applyFont="1" applyBorder="1" applyAlignment="1">
      <alignment horizontal="justify" vertical="center" wrapText="1"/>
    </xf>
    <xf numFmtId="9" fontId="9" fillId="0" borderId="15" xfId="2" applyNumberFormat="1" applyFont="1" applyBorder="1" applyAlignment="1">
      <alignment horizontal="justify" vertical="center" wrapText="1"/>
    </xf>
    <xf numFmtId="9" fontId="9" fillId="0" borderId="15" xfId="6" applyFont="1" applyFill="1" applyBorder="1" applyAlignment="1">
      <alignment horizontal="justify" vertical="center" wrapText="1"/>
    </xf>
    <xf numFmtId="9" fontId="7" fillId="0" borderId="15" xfId="2" applyNumberFormat="1" applyFont="1" applyBorder="1" applyAlignment="1">
      <alignment horizontal="justify" vertical="center" wrapText="1"/>
    </xf>
    <xf numFmtId="0" fontId="15" fillId="0" borderId="0" xfId="2" applyFont="1" applyAlignment="1">
      <alignment horizontal="right"/>
    </xf>
    <xf numFmtId="1" fontId="9" fillId="0" borderId="15" xfId="4" applyNumberFormat="1" applyFont="1" applyFill="1" applyBorder="1" applyAlignment="1" applyProtection="1">
      <alignment horizontal="justify" vertical="center" wrapText="1"/>
      <protection locked="0"/>
    </xf>
    <xf numFmtId="1" fontId="9" fillId="0" borderId="15" xfId="2" applyNumberFormat="1" applyFont="1" applyFill="1" applyBorder="1" applyAlignment="1">
      <alignment horizontal="justify" vertical="center" wrapText="1"/>
    </xf>
    <xf numFmtId="3" fontId="9" fillId="0" borderId="15" xfId="2" applyNumberFormat="1" applyFont="1" applyFill="1" applyBorder="1" applyAlignment="1">
      <alignment horizontal="justify" vertical="center" wrapText="1"/>
    </xf>
    <xf numFmtId="165" fontId="9" fillId="0" borderId="15" xfId="2" applyNumberFormat="1" applyFont="1" applyFill="1" applyBorder="1" applyAlignment="1">
      <alignment horizontal="justify" vertical="center" wrapText="1"/>
    </xf>
    <xf numFmtId="3" fontId="6" fillId="7" borderId="2" xfId="2" applyNumberFormat="1" applyFont="1" applyFill="1" applyBorder="1" applyAlignment="1">
      <alignment horizontal="center" vertical="center" wrapText="1"/>
    </xf>
    <xf numFmtId="3" fontId="6" fillId="7" borderId="3" xfId="2" applyNumberFormat="1" applyFont="1" applyFill="1" applyBorder="1" applyAlignment="1">
      <alignment horizontal="center" vertical="center" wrapText="1"/>
    </xf>
    <xf numFmtId="164" fontId="6" fillId="7" borderId="4" xfId="2" applyNumberFormat="1" applyFont="1" applyFill="1" applyBorder="1" applyAlignment="1">
      <alignment horizontal="center" vertical="center" wrapText="1"/>
    </xf>
    <xf numFmtId="3" fontId="6" fillId="7" borderId="4" xfId="2" applyNumberFormat="1" applyFont="1" applyFill="1" applyBorder="1" applyAlignment="1">
      <alignment horizontal="center" vertical="center" wrapText="1"/>
    </xf>
    <xf numFmtId="3" fontId="6" fillId="7" borderId="5" xfId="2" applyNumberFormat="1" applyFont="1" applyFill="1" applyBorder="1" applyAlignment="1">
      <alignment horizontal="center" vertical="center" wrapText="1"/>
    </xf>
    <xf numFmtId="3" fontId="6" fillId="7" borderId="6" xfId="2" applyNumberFormat="1" applyFont="1" applyFill="1" applyBorder="1" applyAlignment="1">
      <alignment horizontal="center" vertical="center" wrapText="1"/>
    </xf>
    <xf numFmtId="3" fontId="6" fillId="7" borderId="7" xfId="2" applyNumberFormat="1" applyFont="1" applyFill="1" applyBorder="1" applyAlignment="1">
      <alignment horizontal="center" vertical="center" wrapText="1"/>
    </xf>
    <xf numFmtId="3" fontId="6" fillId="7" borderId="3" xfId="2" applyNumberFormat="1" applyFont="1" applyFill="1" applyBorder="1" applyAlignment="1">
      <alignment horizontal="center" vertical="center" wrapText="1"/>
    </xf>
    <xf numFmtId="3" fontId="13" fillId="7" borderId="2" xfId="2" applyNumberFormat="1" applyFont="1" applyFill="1" applyBorder="1" applyAlignment="1">
      <alignment horizontal="center" vertical="center" textRotation="90" wrapText="1"/>
    </xf>
    <xf numFmtId="3" fontId="6" fillId="7" borderId="4" xfId="2" applyNumberFormat="1" applyFont="1" applyFill="1" applyBorder="1" applyAlignment="1">
      <alignment horizontal="center" vertical="center" wrapText="1"/>
    </xf>
    <xf numFmtId="0" fontId="7" fillId="7" borderId="0" xfId="2" applyFont="1" applyFill="1" applyAlignment="1">
      <alignment vertical="center"/>
    </xf>
    <xf numFmtId="3" fontId="6" fillId="7" borderId="8" xfId="2" applyNumberFormat="1" applyFont="1" applyFill="1" applyBorder="1" applyAlignment="1">
      <alignment horizontal="center" vertical="center" wrapText="1"/>
    </xf>
    <xf numFmtId="3" fontId="6" fillId="7" borderId="9" xfId="2" applyNumberFormat="1" applyFont="1" applyFill="1" applyBorder="1" applyAlignment="1">
      <alignment horizontal="center" vertical="center" wrapText="1"/>
    </xf>
    <xf numFmtId="164" fontId="6" fillId="7" borderId="10" xfId="2" applyNumberFormat="1" applyFont="1" applyFill="1" applyBorder="1" applyAlignment="1">
      <alignment horizontal="center" vertical="center" wrapText="1"/>
    </xf>
    <xf numFmtId="3" fontId="6" fillId="7" borderId="10" xfId="2" applyNumberFormat="1" applyFont="1" applyFill="1" applyBorder="1" applyAlignment="1">
      <alignment horizontal="center" vertical="center" wrapText="1"/>
    </xf>
    <xf numFmtId="3" fontId="6" fillId="7" borderId="11" xfId="2" applyNumberFormat="1" applyFont="1" applyFill="1" applyBorder="1" applyAlignment="1">
      <alignment horizontal="center" vertical="center" wrapText="1"/>
    </xf>
    <xf numFmtId="3" fontId="6" fillId="7" borderId="12" xfId="2" applyNumberFormat="1" applyFont="1" applyFill="1" applyBorder="1" applyAlignment="1">
      <alignment horizontal="center" vertical="center" wrapText="1"/>
    </xf>
    <xf numFmtId="3" fontId="13" fillId="7" borderId="17" xfId="2" applyNumberFormat="1" applyFont="1" applyFill="1" applyBorder="1" applyAlignment="1">
      <alignment horizontal="center" vertical="center" textRotation="90" wrapText="1"/>
    </xf>
    <xf numFmtId="3" fontId="6" fillId="7" borderId="13" xfId="2" applyNumberFormat="1" applyFont="1" applyFill="1" applyBorder="1" applyAlignment="1">
      <alignment horizontal="center" vertical="center" wrapText="1"/>
    </xf>
    <xf numFmtId="3" fontId="6" fillId="7" borderId="13" xfId="2" applyNumberFormat="1" applyFont="1" applyFill="1" applyBorder="1" applyAlignment="1">
      <alignment horizontal="center" vertical="center" wrapText="1"/>
    </xf>
    <xf numFmtId="3" fontId="6" fillId="7" borderId="14" xfId="2" applyNumberFormat="1" applyFont="1" applyFill="1" applyBorder="1" applyAlignment="1">
      <alignment horizontal="center" vertical="center" wrapText="1"/>
    </xf>
    <xf numFmtId="0" fontId="7" fillId="7" borderId="0" xfId="2" applyFont="1" applyFill="1"/>
    <xf numFmtId="1" fontId="7" fillId="8" borderId="15" xfId="4" applyNumberFormat="1" applyFont="1" applyFill="1" applyBorder="1" applyAlignment="1" applyProtection="1">
      <alignment horizontal="center" vertical="center" wrapText="1"/>
      <protection locked="0"/>
    </xf>
    <xf numFmtId="3" fontId="9" fillId="8" borderId="15" xfId="2" applyNumberFormat="1" applyFont="1" applyFill="1" applyBorder="1" applyAlignment="1">
      <alignment horizontal="center" vertical="center" wrapText="1"/>
    </xf>
    <xf numFmtId="1" fontId="9" fillId="8" borderId="15" xfId="2" applyNumberFormat="1" applyFont="1" applyFill="1" applyBorder="1" applyAlignment="1">
      <alignment horizontal="center" vertical="center" wrapText="1"/>
    </xf>
    <xf numFmtId="9" fontId="9" fillId="8" borderId="15" xfId="2" applyNumberFormat="1" applyFont="1" applyFill="1" applyBorder="1" applyAlignment="1">
      <alignment horizontal="center" vertical="center" wrapText="1"/>
    </xf>
    <xf numFmtId="9" fontId="9" fillId="8" borderId="15" xfId="6" applyFont="1" applyFill="1" applyBorder="1" applyAlignment="1">
      <alignment horizontal="center" vertical="center" wrapText="1"/>
    </xf>
    <xf numFmtId="9" fontId="7" fillId="8" borderId="15" xfId="2" applyNumberFormat="1" applyFont="1" applyFill="1" applyBorder="1" applyAlignment="1">
      <alignment horizontal="center" vertical="center" wrapText="1"/>
    </xf>
    <xf numFmtId="0" fontId="11" fillId="8" borderId="15" xfId="2" applyFont="1" applyFill="1" applyBorder="1" applyAlignment="1">
      <alignment horizontal="center" vertical="center"/>
    </xf>
    <xf numFmtId="165" fontId="9" fillId="8" borderId="15" xfId="2" applyNumberFormat="1" applyFont="1" applyFill="1" applyBorder="1" applyAlignment="1">
      <alignment horizontal="center" vertical="center" wrapText="1"/>
    </xf>
    <xf numFmtId="9" fontId="9" fillId="8" borderId="15" xfId="1" applyFont="1" applyFill="1" applyBorder="1" applyAlignment="1">
      <alignment horizontal="center" vertical="center" wrapText="1"/>
    </xf>
    <xf numFmtId="3" fontId="13" fillId="7" borderId="4" xfId="2" applyNumberFormat="1" applyFont="1" applyFill="1" applyBorder="1" applyAlignment="1">
      <alignment horizontal="center" vertical="center" wrapText="1"/>
    </xf>
    <xf numFmtId="0" fontId="17" fillId="2" borderId="15" xfId="8" applyFont="1" applyFill="1" applyBorder="1" applyAlignment="1">
      <alignment horizontal="center"/>
    </xf>
    <xf numFmtId="0" fontId="18" fillId="2" borderId="19" xfId="8" applyFont="1" applyFill="1" applyBorder="1" applyAlignment="1">
      <alignment horizontal="center" vertical="center" wrapText="1"/>
    </xf>
    <xf numFmtId="0" fontId="18" fillId="2" borderId="0" xfId="8" applyFont="1" applyFill="1" applyAlignment="1">
      <alignment horizontal="center" vertical="center" wrapText="1"/>
    </xf>
    <xf numFmtId="0" fontId="17" fillId="2" borderId="0" xfId="8" applyFont="1" applyFill="1"/>
    <xf numFmtId="0" fontId="17" fillId="2" borderId="0" xfId="8" applyFont="1" applyFill="1" applyAlignment="1">
      <alignment horizontal="center"/>
    </xf>
    <xf numFmtId="0" fontId="20" fillId="0" borderId="16" xfId="9" applyFont="1" applyBorder="1" applyAlignment="1">
      <alignment horizontal="center" vertical="center"/>
    </xf>
    <xf numFmtId="0" fontId="20" fillId="0" borderId="20" xfId="9" applyFont="1" applyBorder="1" applyAlignment="1">
      <alignment horizontal="center" vertical="center"/>
    </xf>
    <xf numFmtId="0" fontId="20" fillId="0" borderId="18" xfId="9" applyFont="1" applyBorder="1" applyAlignment="1">
      <alignment horizontal="center" vertical="center"/>
    </xf>
    <xf numFmtId="0" fontId="20" fillId="0" borderId="15" xfId="9" applyFont="1" applyBorder="1" applyAlignment="1">
      <alignment horizontal="center" vertical="center"/>
    </xf>
    <xf numFmtId="0" fontId="21" fillId="0" borderId="15" xfId="10" applyFont="1" applyBorder="1" applyAlignment="1">
      <alignment vertical="center"/>
    </xf>
    <xf numFmtId="0" fontId="20" fillId="2" borderId="15" xfId="8" applyFont="1" applyFill="1" applyBorder="1" applyAlignment="1">
      <alignment vertical="center"/>
    </xf>
    <xf numFmtId="0" fontId="22" fillId="3" borderId="20" xfId="10" applyFont="1" applyFill="1" applyBorder="1" applyAlignment="1">
      <alignment horizontal="center" vertical="center"/>
    </xf>
    <xf numFmtId="0" fontId="22" fillId="3" borderId="18" xfId="10" applyFont="1" applyFill="1" applyBorder="1" applyAlignment="1">
      <alignment horizontal="center" vertical="center"/>
    </xf>
    <xf numFmtId="0" fontId="22" fillId="3" borderId="16" xfId="10" applyFont="1" applyFill="1" applyBorder="1" applyAlignment="1">
      <alignment horizontal="center" vertical="center"/>
    </xf>
    <xf numFmtId="0" fontId="22" fillId="3" borderId="19" xfId="10" applyFont="1" applyFill="1" applyBorder="1" applyAlignment="1">
      <alignment horizontal="center" vertical="center" wrapText="1"/>
    </xf>
    <xf numFmtId="0" fontId="22" fillId="3" borderId="0" xfId="10" applyFont="1" applyFill="1" applyAlignment="1">
      <alignment horizontal="center" vertical="center"/>
    </xf>
    <xf numFmtId="0" fontId="22" fillId="9" borderId="20" xfId="10" applyFont="1" applyFill="1" applyBorder="1" applyAlignment="1">
      <alignment horizontal="center" vertical="center"/>
    </xf>
    <xf numFmtId="0" fontId="22" fillId="9" borderId="18" xfId="10" applyFont="1" applyFill="1" applyBorder="1" applyAlignment="1">
      <alignment horizontal="center" vertical="center"/>
    </xf>
    <xf numFmtId="0" fontId="22" fillId="9" borderId="16" xfId="10" applyFont="1" applyFill="1" applyBorder="1" applyAlignment="1">
      <alignment horizontal="center" vertical="center"/>
    </xf>
    <xf numFmtId="0" fontId="22" fillId="7" borderId="19" xfId="10" applyFont="1" applyFill="1" applyBorder="1" applyAlignment="1">
      <alignment horizontal="center" vertical="center" wrapText="1"/>
    </xf>
    <xf numFmtId="0" fontId="22" fillId="7" borderId="0" xfId="10" applyFont="1" applyFill="1" applyAlignment="1">
      <alignment horizontal="center" vertical="center" wrapText="1"/>
    </xf>
    <xf numFmtId="0" fontId="23" fillId="7" borderId="21" xfId="10" applyFont="1" applyFill="1" applyBorder="1" applyAlignment="1">
      <alignment horizontal="center" vertical="center" textRotation="90"/>
    </xf>
    <xf numFmtId="0" fontId="22" fillId="9" borderId="15" xfId="10" applyFont="1" applyFill="1" applyBorder="1" applyAlignment="1">
      <alignment horizontal="center" vertical="center"/>
    </xf>
    <xf numFmtId="0" fontId="24" fillId="7" borderId="15" xfId="11" applyFont="1" applyFill="1" applyBorder="1" applyAlignment="1">
      <alignment horizontal="center" vertical="center"/>
    </xf>
    <xf numFmtId="0" fontId="23" fillId="3" borderId="15" xfId="10" applyFont="1" applyFill="1" applyBorder="1" applyAlignment="1">
      <alignment horizontal="center" vertical="center"/>
    </xf>
    <xf numFmtId="0" fontId="22" fillId="3" borderId="11" xfId="10" applyFont="1" applyFill="1" applyBorder="1" applyAlignment="1">
      <alignment horizontal="center" vertical="center" wrapText="1"/>
    </xf>
    <xf numFmtId="0" fontId="22" fillId="3" borderId="17" xfId="10" applyFont="1" applyFill="1" applyBorder="1" applyAlignment="1">
      <alignment horizontal="center" vertical="center"/>
    </xf>
    <xf numFmtId="0" fontId="23" fillId="9" borderId="15" xfId="10" applyFont="1" applyFill="1" applyBorder="1" applyAlignment="1">
      <alignment horizontal="center" vertical="center"/>
    </xf>
    <xf numFmtId="0" fontId="22" fillId="7" borderId="11" xfId="10" applyFont="1" applyFill="1" applyBorder="1" applyAlignment="1">
      <alignment horizontal="center" vertical="center" wrapText="1"/>
    </xf>
    <xf numFmtId="0" fontId="22" fillId="7" borderId="17" xfId="10" applyFont="1" applyFill="1" applyBorder="1" applyAlignment="1">
      <alignment horizontal="center" vertical="center" wrapText="1"/>
    </xf>
    <xf numFmtId="0" fontId="23" fillId="7" borderId="12" xfId="10" applyFont="1" applyFill="1" applyBorder="1" applyAlignment="1">
      <alignment horizontal="center" vertical="center" textRotation="90"/>
    </xf>
    <xf numFmtId="0" fontId="25" fillId="2" borderId="0" xfId="11" applyFont="1" applyFill="1"/>
    <xf numFmtId="0" fontId="25" fillId="3" borderId="0" xfId="11" applyFont="1" applyFill="1"/>
    <xf numFmtId="0" fontId="26" fillId="2" borderId="15" xfId="12" applyFont="1" applyFill="1" applyBorder="1" applyAlignment="1">
      <alignment horizontal="center" vertical="center" wrapText="1"/>
    </xf>
    <xf numFmtId="0" fontId="27" fillId="2" borderId="14" xfId="11" applyFont="1" applyFill="1" applyBorder="1" applyAlignment="1">
      <alignment horizontal="center" vertical="center" wrapText="1"/>
    </xf>
    <xf numFmtId="0" fontId="28" fillId="2" borderId="14" xfId="11" applyFont="1" applyFill="1" applyBorder="1" applyAlignment="1">
      <alignment horizontal="center" vertical="center" wrapText="1"/>
    </xf>
    <xf numFmtId="0" fontId="28" fillId="2" borderId="22" xfId="11" applyFont="1" applyFill="1" applyBorder="1" applyAlignment="1">
      <alignment horizontal="center" vertical="center" wrapText="1"/>
    </xf>
    <xf numFmtId="0" fontId="25" fillId="2" borderId="22" xfId="11" applyFont="1" applyFill="1" applyBorder="1" applyAlignment="1">
      <alignment horizontal="center" vertical="center" wrapText="1"/>
    </xf>
    <xf numFmtId="0" fontId="28" fillId="2" borderId="15" xfId="11" applyFont="1" applyFill="1" applyBorder="1" applyAlignment="1">
      <alignment horizontal="left" vertical="center" wrapText="1"/>
    </xf>
    <xf numFmtId="0" fontId="28" fillId="2" borderId="15" xfId="11" applyFont="1" applyFill="1" applyBorder="1" applyAlignment="1">
      <alignment horizontal="center" vertical="center" wrapText="1"/>
    </xf>
    <xf numFmtId="0" fontId="25" fillId="2" borderId="15" xfId="11" applyFont="1" applyFill="1" applyBorder="1" applyAlignment="1">
      <alignment horizontal="center" vertical="center"/>
    </xf>
    <xf numFmtId="0" fontId="25" fillId="2" borderId="15" xfId="11" applyFont="1" applyFill="1" applyBorder="1" applyAlignment="1">
      <alignment horizontal="center" vertical="center" wrapText="1"/>
    </xf>
    <xf numFmtId="0" fontId="25" fillId="2" borderId="15" xfId="10" applyFont="1" applyFill="1" applyBorder="1" applyAlignment="1">
      <alignment horizontal="center" vertical="center"/>
    </xf>
    <xf numFmtId="9" fontId="25" fillId="2" borderId="15" xfId="10" applyNumberFormat="1" applyFont="1" applyFill="1" applyBorder="1" applyAlignment="1">
      <alignment vertical="top" wrapText="1"/>
    </xf>
    <xf numFmtId="0" fontId="25" fillId="10" borderId="15" xfId="10" applyFont="1" applyFill="1" applyBorder="1" applyAlignment="1">
      <alignment horizontal="center" vertical="center"/>
    </xf>
    <xf numFmtId="0" fontId="25" fillId="11" borderId="15" xfId="10" applyFont="1" applyFill="1" applyBorder="1" applyAlignment="1">
      <alignment horizontal="center" vertical="center"/>
    </xf>
    <xf numFmtId="0" fontId="25" fillId="4" borderId="15" xfId="10" applyFont="1" applyFill="1" applyBorder="1" applyAlignment="1">
      <alignment horizontal="center" vertical="center"/>
    </xf>
    <xf numFmtId="0" fontId="30" fillId="2" borderId="15" xfId="10" applyFont="1" applyFill="1" applyBorder="1" applyAlignment="1">
      <alignment vertical="top" wrapText="1"/>
    </xf>
    <xf numFmtId="0" fontId="28" fillId="2" borderId="14" xfId="11" applyFont="1" applyFill="1" applyBorder="1" applyAlignment="1">
      <alignment horizontal="center" vertical="center" wrapText="1"/>
    </xf>
    <xf numFmtId="0" fontId="25" fillId="2" borderId="14" xfId="11" applyFont="1" applyFill="1" applyBorder="1" applyAlignment="1">
      <alignment horizontal="center" vertical="center" wrapText="1"/>
    </xf>
    <xf numFmtId="0" fontId="25" fillId="2" borderId="15" xfId="10" applyFont="1" applyFill="1" applyBorder="1" applyAlignment="1">
      <alignment vertical="top" wrapText="1"/>
    </xf>
    <xf numFmtId="0" fontId="25" fillId="2" borderId="15" xfId="10" applyFont="1" applyFill="1" applyBorder="1" applyAlignment="1">
      <alignment vertical="center" wrapText="1"/>
    </xf>
    <xf numFmtId="0" fontId="28" fillId="2" borderId="15" xfId="11" applyFont="1" applyFill="1" applyBorder="1" applyAlignment="1">
      <alignment horizontal="center" vertical="center"/>
    </xf>
    <xf numFmtId="1" fontId="25" fillId="2" borderId="15" xfId="10" applyNumberFormat="1" applyFont="1" applyFill="1" applyBorder="1" applyAlignment="1">
      <alignment vertical="top" wrapText="1"/>
    </xf>
    <xf numFmtId="0" fontId="28" fillId="2" borderId="15" xfId="10" applyFont="1" applyFill="1" applyBorder="1" applyAlignment="1">
      <alignment vertical="top" wrapText="1"/>
    </xf>
    <xf numFmtId="0" fontId="32" fillId="2" borderId="15" xfId="8" applyFont="1" applyFill="1" applyBorder="1" applyAlignment="1" applyProtection="1">
      <alignment horizontal="center" vertical="center"/>
      <protection locked="0"/>
    </xf>
    <xf numFmtId="3" fontId="25" fillId="2" borderId="15" xfId="10" applyNumberFormat="1" applyFont="1" applyFill="1" applyBorder="1" applyAlignment="1">
      <alignment vertical="top" wrapText="1"/>
    </xf>
    <xf numFmtId="0" fontId="34" fillId="2" borderId="15" xfId="10" applyFont="1" applyFill="1" applyBorder="1" applyAlignment="1">
      <alignment vertical="top" wrapText="1"/>
    </xf>
    <xf numFmtId="0" fontId="28" fillId="2" borderId="15" xfId="11" applyFont="1" applyFill="1" applyBorder="1" applyAlignment="1">
      <alignment horizontal="center" vertical="center" wrapText="1"/>
    </xf>
    <xf numFmtId="1" fontId="28" fillId="2" borderId="15" xfId="11" applyNumberFormat="1" applyFont="1" applyFill="1" applyBorder="1" applyAlignment="1">
      <alignment horizontal="center" vertical="center" wrapText="1"/>
    </xf>
    <xf numFmtId="9" fontId="25" fillId="2" borderId="15" xfId="1" applyFont="1" applyFill="1" applyBorder="1" applyAlignment="1">
      <alignment horizontal="center" vertical="center"/>
    </xf>
    <xf numFmtId="9" fontId="25" fillId="12" borderId="15" xfId="1" applyFont="1" applyFill="1" applyBorder="1" applyAlignment="1">
      <alignment horizontal="center" vertical="center"/>
    </xf>
    <xf numFmtId="0" fontId="25" fillId="2" borderId="15" xfId="11" applyFont="1" applyFill="1" applyBorder="1" applyAlignment="1">
      <alignment horizontal="center" vertical="center" wrapText="1"/>
    </xf>
    <xf numFmtId="0" fontId="28" fillId="2" borderId="15" xfId="11" applyFont="1" applyFill="1" applyBorder="1" applyAlignment="1">
      <alignment horizontal="left" vertical="top" wrapText="1"/>
    </xf>
    <xf numFmtId="9" fontId="25" fillId="13" borderId="15" xfId="1" applyFont="1" applyFill="1" applyBorder="1" applyAlignment="1">
      <alignment horizontal="center" vertical="center"/>
    </xf>
    <xf numFmtId="49" fontId="32" fillId="2" borderId="15" xfId="12" applyNumberFormat="1" applyFont="1" applyFill="1" applyBorder="1" applyAlignment="1">
      <alignment horizontal="center" vertical="center" wrapText="1"/>
    </xf>
    <xf numFmtId="0" fontId="28" fillId="2" borderId="15" xfId="10" applyFont="1" applyFill="1" applyBorder="1" applyAlignment="1">
      <alignment horizontal="center" vertical="center"/>
    </xf>
    <xf numFmtId="9" fontId="25" fillId="6" borderId="15" xfId="1" applyFont="1" applyFill="1" applyBorder="1" applyAlignment="1">
      <alignment horizontal="center" vertical="center"/>
    </xf>
    <xf numFmtId="0" fontId="25" fillId="2" borderId="15" xfId="11" applyFont="1" applyFill="1" applyBorder="1" applyAlignment="1">
      <alignment horizontal="justify" vertical="top"/>
    </xf>
    <xf numFmtId="0" fontId="30" fillId="0" borderId="15" xfId="11" applyFont="1" applyBorder="1" applyAlignment="1">
      <alignment wrapText="1"/>
    </xf>
    <xf numFmtId="0" fontId="30" fillId="2" borderId="15" xfId="13" applyFont="1" applyFill="1" applyBorder="1" applyAlignment="1">
      <alignment horizontal="left" vertical="center" wrapText="1"/>
    </xf>
    <xf numFmtId="0" fontId="25" fillId="2" borderId="15" xfId="11" applyFont="1" applyFill="1" applyBorder="1"/>
    <xf numFmtId="0" fontId="25" fillId="10" borderId="15" xfId="11" applyFont="1" applyFill="1" applyBorder="1" applyAlignment="1">
      <alignment horizontal="center" vertical="center"/>
    </xf>
    <xf numFmtId="0" fontId="25" fillId="12" borderId="15" xfId="10" applyFont="1" applyFill="1" applyBorder="1" applyAlignment="1">
      <alignment horizontal="center" vertical="center"/>
    </xf>
    <xf numFmtId="9" fontId="25" fillId="14" borderId="15" xfId="1" applyFont="1" applyFill="1" applyBorder="1" applyAlignment="1">
      <alignment horizontal="center" vertical="center"/>
    </xf>
    <xf numFmtId="0" fontId="25" fillId="2" borderId="15" xfId="10" applyFont="1" applyFill="1" applyBorder="1" applyAlignment="1">
      <alignment horizontal="justify" vertical="top" wrapText="1"/>
    </xf>
    <xf numFmtId="9" fontId="25" fillId="2" borderId="15" xfId="10" applyNumberFormat="1" applyFont="1" applyFill="1" applyBorder="1" applyAlignment="1">
      <alignment horizontal="center" vertical="center"/>
    </xf>
    <xf numFmtId="3" fontId="25" fillId="2" borderId="15" xfId="11" applyNumberFormat="1" applyFont="1" applyFill="1" applyBorder="1" applyAlignment="1">
      <alignment horizontal="center" vertical="center"/>
    </xf>
    <xf numFmtId="3" fontId="28" fillId="2" borderId="15" xfId="11" applyNumberFormat="1" applyFont="1" applyFill="1" applyBorder="1" applyAlignment="1">
      <alignment horizontal="center" vertical="center" wrapText="1"/>
    </xf>
    <xf numFmtId="0" fontId="25" fillId="2" borderId="0" xfId="10" applyFont="1" applyFill="1" applyAlignment="1">
      <alignment horizontal="center" vertical="center"/>
    </xf>
    <xf numFmtId="0" fontId="25" fillId="10" borderId="0" xfId="10" applyFont="1" applyFill="1" applyAlignment="1">
      <alignment horizontal="center" vertical="center"/>
    </xf>
    <xf numFmtId="0" fontId="25" fillId="2" borderId="15" xfId="10" applyFont="1" applyFill="1" applyBorder="1" applyAlignment="1">
      <alignment horizontal="justify" vertical="top"/>
    </xf>
    <xf numFmtId="0" fontId="9" fillId="2" borderId="15" xfId="9" applyFont="1" applyFill="1" applyBorder="1" applyAlignment="1">
      <alignment horizontal="justify" vertical="center"/>
    </xf>
    <xf numFmtId="0" fontId="30" fillId="2" borderId="15" xfId="11" applyFont="1" applyFill="1" applyBorder="1" applyAlignment="1">
      <alignment vertical="center" wrapText="1"/>
    </xf>
    <xf numFmtId="9" fontId="28" fillId="2" borderId="15" xfId="11" applyNumberFormat="1" applyFont="1" applyFill="1" applyBorder="1" applyAlignment="1">
      <alignment horizontal="center" vertical="center" wrapText="1"/>
    </xf>
    <xf numFmtId="0" fontId="25" fillId="2" borderId="15" xfId="11" applyFont="1" applyFill="1" applyBorder="1" applyAlignment="1">
      <alignment wrapText="1"/>
    </xf>
    <xf numFmtId="9" fontId="25" fillId="2" borderId="15" xfId="11" applyNumberFormat="1" applyFont="1" applyFill="1" applyBorder="1" applyAlignment="1">
      <alignment horizontal="center" vertical="center"/>
    </xf>
    <xf numFmtId="0" fontId="28" fillId="0" borderId="15" xfId="9" applyFont="1" applyBorder="1" applyAlignment="1">
      <alignment horizontal="justify" vertical="center" wrapText="1"/>
    </xf>
    <xf numFmtId="9" fontId="25" fillId="10" borderId="15" xfId="10" applyNumberFormat="1" applyFont="1" applyFill="1" applyBorder="1" applyAlignment="1">
      <alignment horizontal="center" vertical="center"/>
    </xf>
    <xf numFmtId="9" fontId="25" fillId="10" borderId="15" xfId="11" applyNumberFormat="1" applyFont="1" applyFill="1" applyBorder="1" applyAlignment="1">
      <alignment horizontal="center" vertical="center"/>
    </xf>
    <xf numFmtId="9" fontId="25" fillId="11" borderId="15" xfId="1" applyFont="1" applyFill="1" applyBorder="1" applyAlignment="1">
      <alignment horizontal="center" vertical="center"/>
    </xf>
    <xf numFmtId="0" fontId="25" fillId="2" borderId="15" xfId="11" applyFont="1" applyFill="1" applyBorder="1" applyAlignment="1">
      <alignment horizontal="left" vertical="center" wrapText="1"/>
    </xf>
    <xf numFmtId="10" fontId="25" fillId="2" borderId="15" xfId="10" applyNumberFormat="1" applyFont="1" applyFill="1" applyBorder="1" applyAlignment="1">
      <alignment horizontal="center" vertical="center"/>
    </xf>
    <xf numFmtId="0" fontId="25" fillId="2" borderId="15" xfId="10" applyFont="1" applyFill="1" applyBorder="1" applyAlignment="1">
      <alignment vertical="top"/>
    </xf>
    <xf numFmtId="0" fontId="20" fillId="2" borderId="0" xfId="8" applyFont="1" applyFill="1" applyAlignment="1">
      <alignment horizontal="center" vertical="center"/>
    </xf>
    <xf numFmtId="0" fontId="20" fillId="2" borderId="0" xfId="8" applyFont="1" applyFill="1" applyAlignment="1">
      <alignment horizontal="left" vertical="center"/>
    </xf>
    <xf numFmtId="0" fontId="17" fillId="2" borderId="0" xfId="8" applyFont="1" applyFill="1" applyAlignment="1">
      <alignment horizontal="left"/>
    </xf>
    <xf numFmtId="0" fontId="37" fillId="0" borderId="0" xfId="13" applyFont="1"/>
    <xf numFmtId="0" fontId="37" fillId="2" borderId="15" xfId="11" applyFont="1" applyFill="1" applyBorder="1" applyAlignment="1">
      <alignment vertical="center" wrapText="1"/>
    </xf>
    <xf numFmtId="166" fontId="37" fillId="0" borderId="15" xfId="14" applyNumberFormat="1" applyFont="1" applyBorder="1" applyAlignment="1">
      <alignment horizontal="center" vertical="center"/>
    </xf>
    <xf numFmtId="166" fontId="37" fillId="0" borderId="15" xfId="13" applyNumberFormat="1" applyFont="1" applyBorder="1" applyAlignment="1">
      <alignment horizontal="center" vertical="center"/>
    </xf>
    <xf numFmtId="166" fontId="37" fillId="0" borderId="15" xfId="13" applyNumberFormat="1" applyFont="1" applyBorder="1" applyAlignment="1">
      <alignment horizontal="center"/>
    </xf>
    <xf numFmtId="0" fontId="35" fillId="7" borderId="15" xfId="11" applyFont="1" applyFill="1" applyBorder="1" applyAlignment="1">
      <alignment horizontal="center" vertical="center"/>
    </xf>
    <xf numFmtId="0" fontId="38" fillId="7" borderId="15" xfId="13" applyFont="1" applyFill="1" applyBorder="1" applyAlignment="1">
      <alignment vertical="center" wrapText="1"/>
    </xf>
    <xf numFmtId="166" fontId="38" fillId="7" borderId="15" xfId="13" applyNumberFormat="1" applyFont="1" applyFill="1" applyBorder="1" applyAlignment="1">
      <alignment horizontal="center" vertical="center" wrapText="1"/>
    </xf>
    <xf numFmtId="0" fontId="38" fillId="0" borderId="0" xfId="13" applyFont="1"/>
    <xf numFmtId="0" fontId="36" fillId="7" borderId="15" xfId="13" applyFont="1" applyFill="1" applyBorder="1" applyAlignment="1">
      <alignment horizontal="center"/>
    </xf>
    <xf numFmtId="0" fontId="37" fillId="15" borderId="15" xfId="13" applyFont="1" applyFill="1" applyBorder="1" applyAlignment="1">
      <alignment vertical="center" wrapText="1"/>
    </xf>
    <xf numFmtId="0" fontId="37" fillId="15" borderId="15" xfId="13" applyFont="1" applyFill="1" applyBorder="1" applyAlignment="1">
      <alignment horizontal="center" vertical="center" wrapText="1"/>
    </xf>
    <xf numFmtId="0" fontId="39" fillId="0" borderId="17" xfId="13" applyFont="1" applyBorder="1" applyAlignment="1">
      <alignment horizontal="center"/>
    </xf>
  </cellXfs>
  <cellStyles count="15">
    <cellStyle name="Hipervínculo" xfId="7" builtinId="8"/>
    <cellStyle name="Hipervínculo 2" xfId="5" xr:uid="{5F95DDB3-25F7-47CF-B12C-972E82810280}"/>
    <cellStyle name="Millares 2" xfId="14" xr:uid="{6BA67F7F-0F39-44EB-ADC1-0C2601A7D63F}"/>
    <cellStyle name="Normal" xfId="0" builtinId="0"/>
    <cellStyle name="Normal 10" xfId="8" xr:uid="{BD55BDE6-AB9A-4C41-A0FA-71E06977F457}"/>
    <cellStyle name="Normal 2" xfId="3" xr:uid="{DBAC87AB-A687-452D-8085-0C2355CC1BB7}"/>
    <cellStyle name="Normal 2 2" xfId="12" xr:uid="{BCF8AFE8-E110-4628-903F-6C8837D24A2B}"/>
    <cellStyle name="Normal 2 3" xfId="13" xr:uid="{42E87164-9625-4D2D-A44B-62800D561B99}"/>
    <cellStyle name="Normal 3" xfId="9" xr:uid="{AF4E895B-9963-487A-93A4-2330FC082892}"/>
    <cellStyle name="Normal 3 4" xfId="10" xr:uid="{30637BC9-F315-465A-8E14-DE6B4BA1140A}"/>
    <cellStyle name="Normal 3 4 2" xfId="11" xr:uid="{0F039E88-DEB9-473E-9597-CCE928A18F1E}"/>
    <cellStyle name="Normal 5" xfId="2" xr:uid="{6A817382-CD83-475D-BD8D-D978F03A7E41}"/>
    <cellStyle name="Percent" xfId="4" xr:uid="{457B38A3-7B75-4552-A223-D7912A51F133}"/>
    <cellStyle name="Porcentaje" xfId="1" builtinId="5"/>
    <cellStyle name="Porcentaje 3" xfId="6" xr:uid="{FA00881B-5740-457C-88D2-479E42A6DD95}"/>
  </cellStyles>
  <dxfs count="0"/>
  <tableStyles count="0" defaultTableStyle="TableStyleMedium2" defaultPivotStyle="PivotStyleLight16"/>
  <colors>
    <mruColors>
      <color rgb="FF671C34"/>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1096027</xdr:colOff>
      <xdr:row>0</xdr:row>
      <xdr:rowOff>117431</xdr:rowOff>
    </xdr:from>
    <xdr:to>
      <xdr:col>2</xdr:col>
      <xdr:colOff>3563002</xdr:colOff>
      <xdr:row>2</xdr:row>
      <xdr:rowOff>0</xdr:rowOff>
    </xdr:to>
    <xdr:pic>
      <xdr:nvPicPr>
        <xdr:cNvPr id="5" name="image_0">
          <a:extLst>
            <a:ext uri="{FF2B5EF4-FFF2-40B4-BE49-F238E27FC236}">
              <a16:creationId xmlns:a16="http://schemas.microsoft.com/office/drawing/2014/main" id="{76BBB351-F931-3575-D9CF-E66D581FC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027" y="117431"/>
          <a:ext cx="2466975" cy="12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2233083</xdr:colOff>
      <xdr:row>33</xdr:row>
      <xdr:rowOff>52917</xdr:rowOff>
    </xdr:from>
    <xdr:to>
      <xdr:col>13</xdr:col>
      <xdr:colOff>825160</xdr:colOff>
      <xdr:row>34</xdr:row>
      <xdr:rowOff>20927</xdr:rowOff>
    </xdr:to>
    <xdr:pic>
      <xdr:nvPicPr>
        <xdr:cNvPr id="2" name="Imagen 1">
          <a:extLst>
            <a:ext uri="{FF2B5EF4-FFF2-40B4-BE49-F238E27FC236}">
              <a16:creationId xmlns:a16="http://schemas.microsoft.com/office/drawing/2014/main" id="{206395CF-FB62-459A-9A76-86BE1C64D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6883" y="46672077"/>
          <a:ext cx="7918957" cy="158510"/>
        </a:xfrm>
        <a:prstGeom prst="rect">
          <a:avLst/>
        </a:prstGeom>
      </xdr:spPr>
    </xdr:pic>
    <xdr:clientData/>
  </xdr:twoCellAnchor>
  <xdr:twoCellAnchor>
    <xdr:from>
      <xdr:col>8</xdr:col>
      <xdr:colOff>931334</xdr:colOff>
      <xdr:row>34</xdr:row>
      <xdr:rowOff>127000</xdr:rowOff>
    </xdr:from>
    <xdr:to>
      <xdr:col>10</xdr:col>
      <xdr:colOff>520098</xdr:colOff>
      <xdr:row>39</xdr:row>
      <xdr:rowOff>111427</xdr:rowOff>
    </xdr:to>
    <xdr:sp macro="" textlink="">
      <xdr:nvSpPr>
        <xdr:cNvPr id="3" name="Text Box 45">
          <a:extLst>
            <a:ext uri="{FF2B5EF4-FFF2-40B4-BE49-F238E27FC236}">
              <a16:creationId xmlns:a16="http://schemas.microsoft.com/office/drawing/2014/main" id="{48F1C0D4-062A-46A2-811E-DAA339872966}"/>
            </a:ext>
          </a:extLst>
        </xdr:cNvPr>
        <xdr:cNvSpPr txBox="1">
          <a:spLocks noChangeArrowheads="1"/>
        </xdr:cNvSpPr>
      </xdr:nvSpPr>
      <xdr:spPr bwMode="auto">
        <a:xfrm>
          <a:off x="3087794" y="46936660"/>
          <a:ext cx="3901684"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7</xdr:col>
      <xdr:colOff>412750</xdr:colOff>
      <xdr:row>0</xdr:row>
      <xdr:rowOff>127000</xdr:rowOff>
    </xdr:from>
    <xdr:to>
      <xdr:col>8</xdr:col>
      <xdr:colOff>960438</xdr:colOff>
      <xdr:row>2</xdr:row>
      <xdr:rowOff>311217</xdr:rowOff>
    </xdr:to>
    <xdr:pic>
      <xdr:nvPicPr>
        <xdr:cNvPr id="4" name="Imagen 3">
          <a:extLst>
            <a:ext uri="{FF2B5EF4-FFF2-40B4-BE49-F238E27FC236}">
              <a16:creationId xmlns:a16="http://schemas.microsoft.com/office/drawing/2014/main" id="{0F020F64-EC4B-44DA-A38B-C2278CFAE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0" y="127000"/>
          <a:ext cx="2704148" cy="892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olina.bonilla\Downloads\Seguimiento%20al%20Plan%20%20Sectorial%20IV%20trimestre%202023.xlsx" TargetMode="External"/><Relationship Id="rId1" Type="http://schemas.openxmlformats.org/officeDocument/2006/relationships/externalLinkPath" Target="/Users/carolina.bonilla/Downloads/Seguimiento%20al%20Plan%20%20Sectorial%20IV%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olinaB\Downloads\VF%20Seguimiento%203erTrimestre2024_Plan%20Estrat&#233;gico.xlsx" TargetMode="External"/><Relationship Id="rId1" Type="http://schemas.openxmlformats.org/officeDocument/2006/relationships/externalLinkPath" Target="/Users/CarolinaB/Downloads/VF%20Seguimiento%203erTrimestre2024_Plan%20Estrat&#233;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ctorial 2023 a 2026"/>
      <sheetName val="Seguimiento Plan Sectorial "/>
      <sheetName val="Plan Estrategico Institucional "/>
      <sheetName val="Seguimiento a Plan Estrátegico "/>
      <sheetName val="PMI"/>
      <sheetName val="DDOSS"/>
    </sheetNames>
    <sheetDataSet>
      <sheetData sheetId="0"/>
      <sheetData sheetId="1">
        <row r="7">
          <cell r="X7" t="str">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ell>
        </row>
        <row r="8">
          <cell r="X8" t="str">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ell>
        </row>
        <row r="9">
          <cell r="X9" t="str">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ell>
          <cell r="AD9" t="str">
            <v>Unidad Administrativa Especial de Organizaciones Solidarias</v>
          </cell>
        </row>
        <row r="18">
          <cell r="X18" t="str">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uimiento a Plan Estrátegico "/>
      <sheetName val="Tabla"/>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sol.viveros@unidadsolidar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86EF6-F179-40ED-90B9-3EB2CE996881}">
  <dimension ref="A2:BML24"/>
  <sheetViews>
    <sheetView tabSelected="1" zoomScale="55" zoomScaleNormal="55" workbookViewId="0">
      <pane xSplit="16" topLeftCell="R1" activePane="topRight" state="frozen"/>
      <selection activeCell="C1" sqref="C1"/>
      <selection pane="topRight" activeCell="C6" sqref="C6"/>
    </sheetView>
  </sheetViews>
  <sheetFormatPr baseColWidth="10" defaultColWidth="11.44140625" defaultRowHeight="14.4" x14ac:dyDescent="0.3"/>
  <cols>
    <col min="1" max="1" width="16.109375" style="1" hidden="1" customWidth="1"/>
    <col min="2" max="2" width="22.6640625" style="1" hidden="1" customWidth="1"/>
    <col min="3" max="3" width="68.5546875" style="1" customWidth="1"/>
    <col min="4" max="4" width="15.6640625" style="3" customWidth="1"/>
    <col min="5" max="5" width="13.5546875" style="3" customWidth="1"/>
    <col min="6" max="6" width="11.33203125" style="4" customWidth="1"/>
    <col min="7" max="7" width="11.44140625" style="4" customWidth="1"/>
    <col min="8" max="8" width="10.6640625" style="4" customWidth="1"/>
    <col min="9" max="9" width="13" style="4" customWidth="1"/>
    <col min="10" max="10" width="12.109375" style="4" customWidth="1"/>
    <col min="11" max="11" width="13" style="4" customWidth="1"/>
    <col min="12" max="12" width="12.109375" style="4" customWidth="1"/>
    <col min="13" max="13" width="13" style="4" customWidth="1"/>
    <col min="14" max="14" width="12.109375" style="4" customWidth="1"/>
    <col min="15" max="16" width="15.6640625" style="3" customWidth="1"/>
    <col min="17" max="17" width="8.77734375" style="1" hidden="1" customWidth="1"/>
    <col min="18" max="18" width="89.88671875" style="4" customWidth="1"/>
    <col min="19" max="19" width="89.5546875" style="4" customWidth="1"/>
    <col min="20" max="20" width="118.109375" style="4" customWidth="1"/>
    <col min="21" max="21" width="31.44140625" style="4" bestFit="1" customWidth="1"/>
    <col min="22" max="22" width="35" style="1" customWidth="1"/>
    <col min="23" max="23" width="15.6640625" style="1" customWidth="1"/>
    <col min="24" max="24" width="35.109375" style="1" customWidth="1"/>
    <col min="25" max="25" width="37.88671875" style="1" customWidth="1"/>
    <col min="26" max="26" width="38" style="1" customWidth="1"/>
    <col min="27" max="27" width="40.6640625" style="1" customWidth="1"/>
    <col min="28" max="28" width="32.88671875" style="1" customWidth="1"/>
    <col min="29" max="29" width="35.6640625" style="1" customWidth="1"/>
    <col min="30" max="1701" width="11.44140625" style="38"/>
    <col min="1702" max="16384" width="11.44140625" style="1"/>
  </cols>
  <sheetData>
    <row r="2" spans="1:1702" ht="94.5" customHeight="1" thickBot="1" x14ac:dyDescent="1">
      <c r="A2" s="35" t="s">
        <v>48</v>
      </c>
      <c r="B2" s="36"/>
      <c r="C2" s="36"/>
      <c r="D2" s="41" t="s">
        <v>58</v>
      </c>
      <c r="E2" s="36"/>
      <c r="F2" s="36"/>
      <c r="G2" s="36"/>
      <c r="H2" s="36"/>
      <c r="I2" s="36"/>
      <c r="J2" s="36"/>
      <c r="K2" s="36"/>
      <c r="L2" s="36"/>
      <c r="M2" s="36"/>
      <c r="N2" s="36"/>
      <c r="O2" s="36"/>
      <c r="P2" s="36"/>
      <c r="R2" s="36"/>
      <c r="S2" s="36"/>
      <c r="T2" s="36"/>
      <c r="U2" s="36"/>
      <c r="V2" s="36"/>
      <c r="W2" s="36"/>
      <c r="X2" s="36"/>
      <c r="Y2" s="36"/>
      <c r="Z2" s="36"/>
      <c r="AA2" s="36"/>
      <c r="AB2" s="36"/>
      <c r="AC2" s="36"/>
    </row>
    <row r="3" spans="1:1702" ht="15" thickBot="1" x14ac:dyDescent="0.35">
      <c r="B3" s="2"/>
    </row>
    <row r="4" spans="1:1702" s="66" customFormat="1" ht="62.4" customHeight="1" thickBot="1" x14ac:dyDescent="0.35">
      <c r="A4" s="56" t="s">
        <v>1</v>
      </c>
      <c r="B4" s="57" t="s">
        <v>2</v>
      </c>
      <c r="C4" s="58" t="s">
        <v>3</v>
      </c>
      <c r="D4" s="59" t="s">
        <v>4</v>
      </c>
      <c r="E4" s="59" t="s">
        <v>5</v>
      </c>
      <c r="F4" s="59" t="s">
        <v>47</v>
      </c>
      <c r="G4" s="60" t="s">
        <v>6</v>
      </c>
      <c r="H4" s="61"/>
      <c r="I4" s="60" t="s">
        <v>0</v>
      </c>
      <c r="J4" s="61"/>
      <c r="K4" s="60" t="s">
        <v>51</v>
      </c>
      <c r="L4" s="61"/>
      <c r="M4" s="60" t="s">
        <v>52</v>
      </c>
      <c r="N4" s="61"/>
      <c r="O4" s="62" t="s">
        <v>59</v>
      </c>
      <c r="P4" s="63" t="s">
        <v>60</v>
      </c>
      <c r="Q4" s="64" t="s">
        <v>16</v>
      </c>
      <c r="R4" s="65" t="s">
        <v>6</v>
      </c>
      <c r="S4" s="65" t="s">
        <v>7</v>
      </c>
      <c r="T4" s="65" t="s">
        <v>53</v>
      </c>
      <c r="U4" s="59" t="s">
        <v>54</v>
      </c>
      <c r="V4" s="59" t="s">
        <v>8</v>
      </c>
      <c r="W4" s="59" t="s">
        <v>9</v>
      </c>
      <c r="X4" s="59" t="s">
        <v>10</v>
      </c>
      <c r="Y4" s="59" t="s">
        <v>11</v>
      </c>
      <c r="Z4" s="59" t="s">
        <v>12</v>
      </c>
      <c r="AA4" s="59" t="s">
        <v>13</v>
      </c>
      <c r="AB4" s="65" t="s">
        <v>14</v>
      </c>
      <c r="AC4" s="62" t="s">
        <v>15</v>
      </c>
    </row>
    <row r="5" spans="1:1702" s="77" customFormat="1" ht="27.6" customHeight="1" thickBot="1" x14ac:dyDescent="0.35">
      <c r="A5" s="67"/>
      <c r="B5" s="68"/>
      <c r="C5" s="69"/>
      <c r="D5" s="70"/>
      <c r="E5" s="70"/>
      <c r="F5" s="70"/>
      <c r="G5" s="87" t="s">
        <v>49</v>
      </c>
      <c r="H5" s="87" t="s">
        <v>50</v>
      </c>
      <c r="I5" s="87" t="s">
        <v>49</v>
      </c>
      <c r="J5" s="87" t="s">
        <v>50</v>
      </c>
      <c r="K5" s="87" t="s">
        <v>49</v>
      </c>
      <c r="L5" s="87" t="s">
        <v>50</v>
      </c>
      <c r="M5" s="87" t="s">
        <v>49</v>
      </c>
      <c r="N5" s="87" t="s">
        <v>50</v>
      </c>
      <c r="O5" s="71"/>
      <c r="P5" s="72"/>
      <c r="Q5" s="73"/>
      <c r="R5" s="74"/>
      <c r="S5" s="74"/>
      <c r="T5" s="74"/>
      <c r="U5" s="75"/>
      <c r="V5" s="76"/>
      <c r="W5" s="76"/>
      <c r="X5" s="76"/>
      <c r="Y5" s="76"/>
      <c r="Z5" s="70"/>
      <c r="AA5" s="76"/>
      <c r="AB5" s="74"/>
      <c r="AC5" s="71"/>
    </row>
    <row r="6" spans="1:1702" s="27" customFormat="1" ht="385.5" customHeight="1" x14ac:dyDescent="0.3">
      <c r="A6" s="40"/>
      <c r="B6" s="8"/>
      <c r="C6" s="7" t="s">
        <v>17</v>
      </c>
      <c r="D6" s="8" t="s">
        <v>18</v>
      </c>
      <c r="E6" s="8" t="s">
        <v>19</v>
      </c>
      <c r="F6" s="9">
        <v>41</v>
      </c>
      <c r="G6" s="11"/>
      <c r="H6" s="78"/>
      <c r="I6" s="9">
        <v>0</v>
      </c>
      <c r="J6" s="78">
        <v>20</v>
      </c>
      <c r="K6" s="11"/>
      <c r="L6" s="78"/>
      <c r="M6" s="11"/>
      <c r="N6" s="78">
        <v>21</v>
      </c>
      <c r="O6" s="9">
        <f>G6+I6+K6+M6</f>
        <v>0</v>
      </c>
      <c r="P6" s="9">
        <f>H6+J6+L6+N6</f>
        <v>41</v>
      </c>
      <c r="Q6" s="43"/>
      <c r="R6" s="46" t="s">
        <v>55</v>
      </c>
      <c r="S6" s="13" t="s">
        <v>74</v>
      </c>
      <c r="T6" s="52" t="s">
        <v>89</v>
      </c>
      <c r="U6" s="12"/>
      <c r="V6" s="13" t="s">
        <v>20</v>
      </c>
      <c r="W6" s="13"/>
      <c r="X6" s="13" t="s">
        <v>11</v>
      </c>
      <c r="Y6" s="13" t="s">
        <v>21</v>
      </c>
      <c r="Z6" s="14" t="s">
        <v>22</v>
      </c>
      <c r="AA6" s="15" t="s">
        <v>23</v>
      </c>
      <c r="AB6" s="15" t="s">
        <v>63</v>
      </c>
      <c r="AC6" s="26" t="s">
        <v>62</v>
      </c>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c r="ALV6" s="39"/>
      <c r="ALW6" s="39"/>
      <c r="ALX6" s="39"/>
      <c r="ALY6" s="39"/>
      <c r="ALZ6" s="39"/>
      <c r="AMA6" s="39"/>
      <c r="AMB6" s="39"/>
      <c r="AMC6" s="39"/>
      <c r="AMD6" s="39"/>
      <c r="AME6" s="39"/>
      <c r="AMF6" s="39"/>
      <c r="AMG6" s="39"/>
      <c r="AMH6" s="39"/>
      <c r="AMI6" s="39"/>
      <c r="AMJ6" s="39"/>
      <c r="AMK6" s="39"/>
      <c r="AML6" s="39"/>
      <c r="AMM6" s="39"/>
      <c r="AMN6" s="39"/>
      <c r="AMO6" s="39"/>
      <c r="AMP6" s="39"/>
      <c r="AMQ6" s="39"/>
      <c r="AMR6" s="39"/>
      <c r="AMS6" s="39"/>
      <c r="AMT6" s="39"/>
      <c r="AMU6" s="39"/>
      <c r="AMV6" s="39"/>
      <c r="AMW6" s="39"/>
      <c r="AMX6" s="39"/>
      <c r="AMY6" s="39"/>
      <c r="AMZ6" s="39"/>
      <c r="ANA6" s="39"/>
      <c r="ANB6" s="39"/>
      <c r="ANC6" s="39"/>
      <c r="AND6" s="39"/>
      <c r="ANE6" s="39"/>
      <c r="ANF6" s="39"/>
      <c r="ANG6" s="39"/>
      <c r="ANH6" s="39"/>
      <c r="ANI6" s="39"/>
      <c r="ANJ6" s="39"/>
      <c r="ANK6" s="39"/>
      <c r="ANL6" s="39"/>
      <c r="ANM6" s="39"/>
      <c r="ANN6" s="39"/>
      <c r="ANO6" s="39"/>
      <c r="ANP6" s="39"/>
      <c r="ANQ6" s="39"/>
      <c r="ANR6" s="39"/>
      <c r="ANS6" s="39"/>
      <c r="ANT6" s="39"/>
      <c r="ANU6" s="39"/>
      <c r="ANV6" s="39"/>
      <c r="ANW6" s="39"/>
      <c r="ANX6" s="39"/>
      <c r="ANY6" s="39"/>
      <c r="ANZ6" s="39"/>
      <c r="AOA6" s="39"/>
      <c r="AOB6" s="39"/>
      <c r="AOC6" s="39"/>
      <c r="AOD6" s="39"/>
      <c r="AOE6" s="39"/>
      <c r="AOF6" s="39"/>
      <c r="AOG6" s="39"/>
      <c r="AOH6" s="39"/>
      <c r="AOI6" s="39"/>
      <c r="AOJ6" s="39"/>
      <c r="AOK6" s="39"/>
      <c r="AOL6" s="39"/>
      <c r="AOM6" s="39"/>
      <c r="AON6" s="39"/>
      <c r="AOO6" s="39"/>
      <c r="AOP6" s="39"/>
      <c r="AOQ6" s="39"/>
      <c r="AOR6" s="39"/>
      <c r="AOS6" s="39"/>
      <c r="AOT6" s="39"/>
      <c r="AOU6" s="39"/>
      <c r="AOV6" s="39"/>
      <c r="AOW6" s="39"/>
      <c r="AOX6" s="39"/>
      <c r="AOY6" s="39"/>
      <c r="AOZ6" s="39"/>
      <c r="APA6" s="39"/>
      <c r="APB6" s="39"/>
      <c r="APC6" s="39"/>
      <c r="APD6" s="39"/>
      <c r="APE6" s="39"/>
      <c r="APF6" s="39"/>
      <c r="APG6" s="39"/>
      <c r="APH6" s="39"/>
      <c r="API6" s="39"/>
      <c r="APJ6" s="39"/>
      <c r="APK6" s="39"/>
      <c r="APL6" s="39"/>
      <c r="APM6" s="39"/>
      <c r="APN6" s="39"/>
      <c r="APO6" s="39"/>
      <c r="APP6" s="39"/>
      <c r="APQ6" s="39"/>
      <c r="APR6" s="39"/>
      <c r="APS6" s="39"/>
      <c r="APT6" s="39"/>
      <c r="APU6" s="39"/>
      <c r="APV6" s="39"/>
      <c r="APW6" s="39"/>
      <c r="APX6" s="39"/>
      <c r="APY6" s="39"/>
      <c r="APZ6" s="39"/>
      <c r="AQA6" s="39"/>
      <c r="AQB6" s="39"/>
      <c r="AQC6" s="39"/>
      <c r="AQD6" s="39"/>
      <c r="AQE6" s="39"/>
      <c r="AQF6" s="39"/>
      <c r="AQG6" s="39"/>
      <c r="AQH6" s="39"/>
      <c r="AQI6" s="39"/>
      <c r="AQJ6" s="39"/>
      <c r="AQK6" s="39"/>
      <c r="AQL6" s="39"/>
      <c r="AQM6" s="39"/>
      <c r="AQN6" s="39"/>
      <c r="AQO6" s="39"/>
      <c r="AQP6" s="39"/>
      <c r="AQQ6" s="39"/>
      <c r="AQR6" s="39"/>
      <c r="AQS6" s="39"/>
      <c r="AQT6" s="39"/>
      <c r="AQU6" s="39"/>
      <c r="AQV6" s="39"/>
      <c r="AQW6" s="39"/>
      <c r="AQX6" s="39"/>
      <c r="AQY6" s="39"/>
      <c r="AQZ6" s="39"/>
      <c r="ARA6" s="39"/>
      <c r="ARB6" s="39"/>
      <c r="ARC6" s="39"/>
      <c r="ARD6" s="39"/>
      <c r="ARE6" s="39"/>
      <c r="ARF6" s="39"/>
      <c r="ARG6" s="39"/>
      <c r="ARH6" s="39"/>
      <c r="ARI6" s="39"/>
      <c r="ARJ6" s="39"/>
      <c r="ARK6" s="39"/>
      <c r="ARL6" s="39"/>
      <c r="ARM6" s="39"/>
      <c r="ARN6" s="39"/>
      <c r="ARO6" s="39"/>
      <c r="ARP6" s="39"/>
      <c r="ARQ6" s="39"/>
      <c r="ARR6" s="39"/>
      <c r="ARS6" s="39"/>
      <c r="ART6" s="39"/>
      <c r="ARU6" s="39"/>
      <c r="ARV6" s="39"/>
      <c r="ARW6" s="39"/>
      <c r="ARX6" s="39"/>
      <c r="ARY6" s="39"/>
      <c r="ARZ6" s="39"/>
      <c r="ASA6" s="39"/>
      <c r="ASB6" s="39"/>
      <c r="ASC6" s="39"/>
      <c r="ASD6" s="39"/>
      <c r="ASE6" s="39"/>
      <c r="ASF6" s="39"/>
      <c r="ASG6" s="39"/>
      <c r="ASH6" s="39"/>
      <c r="ASI6" s="39"/>
      <c r="ASJ6" s="39"/>
      <c r="ASK6" s="39"/>
      <c r="ASL6" s="39"/>
      <c r="ASM6" s="39"/>
      <c r="ASN6" s="39"/>
      <c r="ASO6" s="39"/>
      <c r="ASP6" s="39"/>
      <c r="ASQ6" s="39"/>
      <c r="ASR6" s="39"/>
      <c r="ASS6" s="39"/>
      <c r="AST6" s="39"/>
      <c r="ASU6" s="39"/>
      <c r="ASV6" s="39"/>
      <c r="ASW6" s="39"/>
      <c r="ASX6" s="39"/>
      <c r="ASY6" s="39"/>
      <c r="ASZ6" s="39"/>
      <c r="ATA6" s="39"/>
      <c r="ATB6" s="39"/>
      <c r="ATC6" s="39"/>
      <c r="ATD6" s="39"/>
      <c r="ATE6" s="39"/>
      <c r="ATF6" s="39"/>
      <c r="ATG6" s="39"/>
      <c r="ATH6" s="39"/>
      <c r="ATI6" s="39"/>
      <c r="ATJ6" s="39"/>
      <c r="ATK6" s="39"/>
      <c r="ATL6" s="39"/>
      <c r="ATM6" s="39"/>
      <c r="ATN6" s="39"/>
      <c r="ATO6" s="39"/>
      <c r="ATP6" s="39"/>
      <c r="ATQ6" s="39"/>
      <c r="ATR6" s="39"/>
      <c r="ATS6" s="39"/>
      <c r="ATT6" s="39"/>
      <c r="ATU6" s="39"/>
      <c r="ATV6" s="39"/>
      <c r="ATW6" s="39"/>
      <c r="ATX6" s="39"/>
      <c r="ATY6" s="39"/>
      <c r="ATZ6" s="39"/>
      <c r="AUA6" s="39"/>
      <c r="AUB6" s="39"/>
      <c r="AUC6" s="39"/>
      <c r="AUD6" s="39"/>
      <c r="AUE6" s="39"/>
      <c r="AUF6" s="39"/>
      <c r="AUG6" s="39"/>
      <c r="AUH6" s="39"/>
      <c r="AUI6" s="39"/>
      <c r="AUJ6" s="39"/>
      <c r="AUK6" s="39"/>
      <c r="AUL6" s="39"/>
      <c r="AUM6" s="39"/>
      <c r="AUN6" s="39"/>
      <c r="AUO6" s="39"/>
      <c r="AUP6" s="39"/>
      <c r="AUQ6" s="39"/>
      <c r="AUR6" s="39"/>
      <c r="AUS6" s="39"/>
      <c r="AUT6" s="39"/>
      <c r="AUU6" s="39"/>
      <c r="AUV6" s="39"/>
      <c r="AUW6" s="39"/>
      <c r="AUX6" s="39"/>
      <c r="AUY6" s="39"/>
      <c r="AUZ6" s="39"/>
      <c r="AVA6" s="39"/>
      <c r="AVB6" s="39"/>
      <c r="AVC6" s="39"/>
      <c r="AVD6" s="39"/>
      <c r="AVE6" s="39"/>
      <c r="AVF6" s="39"/>
      <c r="AVG6" s="39"/>
      <c r="AVH6" s="39"/>
      <c r="AVI6" s="39"/>
      <c r="AVJ6" s="39"/>
      <c r="AVK6" s="39"/>
      <c r="AVL6" s="39"/>
      <c r="AVM6" s="39"/>
      <c r="AVN6" s="39"/>
      <c r="AVO6" s="39"/>
      <c r="AVP6" s="39"/>
      <c r="AVQ6" s="39"/>
      <c r="AVR6" s="39"/>
      <c r="AVS6" s="39"/>
      <c r="AVT6" s="39"/>
      <c r="AVU6" s="39"/>
      <c r="AVV6" s="39"/>
      <c r="AVW6" s="39"/>
      <c r="AVX6" s="39"/>
      <c r="AVY6" s="39"/>
      <c r="AVZ6" s="39"/>
      <c r="AWA6" s="39"/>
      <c r="AWB6" s="39"/>
      <c r="AWC6" s="39"/>
      <c r="AWD6" s="39"/>
      <c r="AWE6" s="39"/>
      <c r="AWF6" s="39"/>
      <c r="AWG6" s="39"/>
      <c r="AWH6" s="39"/>
      <c r="AWI6" s="39"/>
      <c r="AWJ6" s="39"/>
      <c r="AWK6" s="39"/>
      <c r="AWL6" s="39"/>
      <c r="AWM6" s="39"/>
      <c r="AWN6" s="39"/>
      <c r="AWO6" s="39"/>
      <c r="AWP6" s="39"/>
      <c r="AWQ6" s="39"/>
      <c r="AWR6" s="39"/>
      <c r="AWS6" s="39"/>
      <c r="AWT6" s="39"/>
      <c r="AWU6" s="39"/>
      <c r="AWV6" s="39"/>
      <c r="AWW6" s="39"/>
      <c r="AWX6" s="39"/>
      <c r="AWY6" s="39"/>
      <c r="AWZ6" s="39"/>
      <c r="AXA6" s="39"/>
      <c r="AXB6" s="39"/>
      <c r="AXC6" s="39"/>
      <c r="AXD6" s="39"/>
      <c r="AXE6" s="39"/>
      <c r="AXF6" s="39"/>
      <c r="AXG6" s="39"/>
      <c r="AXH6" s="39"/>
      <c r="AXI6" s="39"/>
      <c r="AXJ6" s="39"/>
      <c r="AXK6" s="39"/>
      <c r="AXL6" s="39"/>
      <c r="AXM6" s="39"/>
      <c r="AXN6" s="39"/>
      <c r="AXO6" s="39"/>
      <c r="AXP6" s="39"/>
      <c r="AXQ6" s="39"/>
      <c r="AXR6" s="39"/>
      <c r="AXS6" s="39"/>
      <c r="AXT6" s="39"/>
      <c r="AXU6" s="39"/>
      <c r="AXV6" s="39"/>
      <c r="AXW6" s="39"/>
      <c r="AXX6" s="39"/>
      <c r="AXY6" s="39"/>
      <c r="AXZ6" s="39"/>
      <c r="AYA6" s="39"/>
      <c r="AYB6" s="39"/>
      <c r="AYC6" s="39"/>
      <c r="AYD6" s="39"/>
      <c r="AYE6" s="39"/>
      <c r="AYF6" s="39"/>
      <c r="AYG6" s="39"/>
      <c r="AYH6" s="39"/>
      <c r="AYI6" s="39"/>
      <c r="AYJ6" s="39"/>
      <c r="AYK6" s="39"/>
      <c r="AYL6" s="39"/>
      <c r="AYM6" s="39"/>
      <c r="AYN6" s="39"/>
      <c r="AYO6" s="39"/>
      <c r="AYP6" s="39"/>
      <c r="AYQ6" s="39"/>
      <c r="AYR6" s="39"/>
      <c r="AYS6" s="39"/>
      <c r="AYT6" s="39"/>
      <c r="AYU6" s="39"/>
      <c r="AYV6" s="39"/>
      <c r="AYW6" s="39"/>
      <c r="AYX6" s="39"/>
      <c r="AYY6" s="39"/>
      <c r="AYZ6" s="39"/>
      <c r="AZA6" s="39"/>
      <c r="AZB6" s="39"/>
      <c r="AZC6" s="39"/>
      <c r="AZD6" s="39"/>
      <c r="AZE6" s="39"/>
      <c r="AZF6" s="39"/>
      <c r="AZG6" s="39"/>
      <c r="AZH6" s="39"/>
      <c r="AZI6" s="39"/>
      <c r="AZJ6" s="39"/>
      <c r="AZK6" s="39"/>
      <c r="AZL6" s="39"/>
      <c r="AZM6" s="39"/>
      <c r="AZN6" s="39"/>
      <c r="AZO6" s="39"/>
      <c r="AZP6" s="39"/>
      <c r="AZQ6" s="39"/>
      <c r="AZR6" s="39"/>
      <c r="AZS6" s="39"/>
      <c r="AZT6" s="39"/>
      <c r="AZU6" s="39"/>
      <c r="AZV6" s="39"/>
      <c r="AZW6" s="39"/>
      <c r="AZX6" s="39"/>
      <c r="AZY6" s="39"/>
      <c r="AZZ6" s="39"/>
      <c r="BAA6" s="39"/>
      <c r="BAB6" s="39"/>
      <c r="BAC6" s="39"/>
      <c r="BAD6" s="39"/>
      <c r="BAE6" s="39"/>
      <c r="BAF6" s="39"/>
      <c r="BAG6" s="39"/>
      <c r="BAH6" s="39"/>
      <c r="BAI6" s="39"/>
      <c r="BAJ6" s="39"/>
      <c r="BAK6" s="39"/>
      <c r="BAL6" s="39"/>
      <c r="BAM6" s="39"/>
      <c r="BAN6" s="39"/>
      <c r="BAO6" s="39"/>
      <c r="BAP6" s="39"/>
      <c r="BAQ6" s="39"/>
      <c r="BAR6" s="39"/>
      <c r="BAS6" s="39"/>
      <c r="BAT6" s="39"/>
      <c r="BAU6" s="39"/>
      <c r="BAV6" s="39"/>
      <c r="BAW6" s="39"/>
      <c r="BAX6" s="39"/>
      <c r="BAY6" s="39"/>
      <c r="BAZ6" s="39"/>
      <c r="BBA6" s="39"/>
      <c r="BBB6" s="39"/>
      <c r="BBC6" s="39"/>
      <c r="BBD6" s="39"/>
      <c r="BBE6" s="39"/>
      <c r="BBF6" s="39"/>
      <c r="BBG6" s="39"/>
      <c r="BBH6" s="39"/>
      <c r="BBI6" s="39"/>
      <c r="BBJ6" s="39"/>
      <c r="BBK6" s="39"/>
      <c r="BBL6" s="39"/>
      <c r="BBM6" s="39"/>
      <c r="BBN6" s="39"/>
      <c r="BBO6" s="39"/>
      <c r="BBP6" s="39"/>
      <c r="BBQ6" s="39"/>
      <c r="BBR6" s="39"/>
      <c r="BBS6" s="39"/>
      <c r="BBT6" s="39"/>
      <c r="BBU6" s="39"/>
      <c r="BBV6" s="39"/>
      <c r="BBW6" s="39"/>
      <c r="BBX6" s="39"/>
      <c r="BBY6" s="39"/>
      <c r="BBZ6" s="39"/>
      <c r="BCA6" s="39"/>
      <c r="BCB6" s="39"/>
      <c r="BCC6" s="39"/>
      <c r="BCD6" s="39"/>
      <c r="BCE6" s="39"/>
      <c r="BCF6" s="39"/>
      <c r="BCG6" s="39"/>
      <c r="BCH6" s="39"/>
      <c r="BCI6" s="39"/>
      <c r="BCJ6" s="39"/>
      <c r="BCK6" s="39"/>
      <c r="BCL6" s="39"/>
      <c r="BCM6" s="39"/>
      <c r="BCN6" s="39"/>
      <c r="BCO6" s="39"/>
      <c r="BCP6" s="39"/>
      <c r="BCQ6" s="39"/>
      <c r="BCR6" s="39"/>
      <c r="BCS6" s="39"/>
      <c r="BCT6" s="39"/>
      <c r="BCU6" s="39"/>
      <c r="BCV6" s="39"/>
      <c r="BCW6" s="39"/>
      <c r="BCX6" s="39"/>
      <c r="BCY6" s="39"/>
      <c r="BCZ6" s="39"/>
      <c r="BDA6" s="39"/>
      <c r="BDB6" s="39"/>
      <c r="BDC6" s="39"/>
      <c r="BDD6" s="39"/>
      <c r="BDE6" s="39"/>
      <c r="BDF6" s="39"/>
      <c r="BDG6" s="39"/>
      <c r="BDH6" s="39"/>
      <c r="BDI6" s="39"/>
      <c r="BDJ6" s="39"/>
      <c r="BDK6" s="39"/>
      <c r="BDL6" s="39"/>
      <c r="BDM6" s="39"/>
      <c r="BDN6" s="39"/>
      <c r="BDO6" s="39"/>
      <c r="BDP6" s="39"/>
      <c r="BDQ6" s="39"/>
      <c r="BDR6" s="39"/>
      <c r="BDS6" s="39"/>
      <c r="BDT6" s="39"/>
      <c r="BDU6" s="39"/>
      <c r="BDV6" s="39"/>
      <c r="BDW6" s="39"/>
      <c r="BDX6" s="39"/>
      <c r="BDY6" s="39"/>
      <c r="BDZ6" s="39"/>
      <c r="BEA6" s="39"/>
      <c r="BEB6" s="39"/>
      <c r="BEC6" s="39"/>
      <c r="BED6" s="39"/>
      <c r="BEE6" s="39"/>
      <c r="BEF6" s="39"/>
      <c r="BEG6" s="39"/>
      <c r="BEH6" s="39"/>
      <c r="BEI6" s="39"/>
      <c r="BEJ6" s="39"/>
      <c r="BEK6" s="39"/>
      <c r="BEL6" s="39"/>
      <c r="BEM6" s="39"/>
      <c r="BEN6" s="39"/>
      <c r="BEO6" s="39"/>
      <c r="BEP6" s="39"/>
      <c r="BEQ6" s="39"/>
      <c r="BER6" s="39"/>
      <c r="BES6" s="39"/>
      <c r="BET6" s="39"/>
      <c r="BEU6" s="39"/>
      <c r="BEV6" s="39"/>
      <c r="BEW6" s="39"/>
      <c r="BEX6" s="39"/>
      <c r="BEY6" s="39"/>
      <c r="BEZ6" s="39"/>
      <c r="BFA6" s="39"/>
      <c r="BFB6" s="39"/>
      <c r="BFC6" s="39"/>
      <c r="BFD6" s="39"/>
      <c r="BFE6" s="39"/>
      <c r="BFF6" s="39"/>
      <c r="BFG6" s="39"/>
      <c r="BFH6" s="39"/>
      <c r="BFI6" s="39"/>
      <c r="BFJ6" s="39"/>
      <c r="BFK6" s="39"/>
      <c r="BFL6" s="39"/>
      <c r="BFM6" s="39"/>
      <c r="BFN6" s="39"/>
      <c r="BFO6" s="39"/>
      <c r="BFP6" s="39"/>
      <c r="BFQ6" s="39"/>
      <c r="BFR6" s="39"/>
      <c r="BFS6" s="39"/>
      <c r="BFT6" s="39"/>
      <c r="BFU6" s="39"/>
      <c r="BFV6" s="39"/>
      <c r="BFW6" s="39"/>
      <c r="BFX6" s="39"/>
      <c r="BFY6" s="39"/>
      <c r="BFZ6" s="39"/>
      <c r="BGA6" s="39"/>
      <c r="BGB6" s="39"/>
      <c r="BGC6" s="39"/>
      <c r="BGD6" s="39"/>
      <c r="BGE6" s="39"/>
      <c r="BGF6" s="39"/>
      <c r="BGG6" s="39"/>
      <c r="BGH6" s="39"/>
      <c r="BGI6" s="39"/>
      <c r="BGJ6" s="39"/>
      <c r="BGK6" s="39"/>
      <c r="BGL6" s="39"/>
      <c r="BGM6" s="39"/>
      <c r="BGN6" s="39"/>
      <c r="BGO6" s="39"/>
      <c r="BGP6" s="39"/>
      <c r="BGQ6" s="39"/>
      <c r="BGR6" s="39"/>
      <c r="BGS6" s="39"/>
      <c r="BGT6" s="39"/>
      <c r="BGU6" s="39"/>
      <c r="BGV6" s="39"/>
      <c r="BGW6" s="39"/>
      <c r="BGX6" s="39"/>
      <c r="BGY6" s="39"/>
      <c r="BGZ6" s="39"/>
      <c r="BHA6" s="39"/>
      <c r="BHB6" s="39"/>
      <c r="BHC6" s="39"/>
      <c r="BHD6" s="39"/>
      <c r="BHE6" s="39"/>
      <c r="BHF6" s="39"/>
      <c r="BHG6" s="39"/>
      <c r="BHH6" s="39"/>
      <c r="BHI6" s="39"/>
      <c r="BHJ6" s="39"/>
      <c r="BHK6" s="39"/>
      <c r="BHL6" s="39"/>
      <c r="BHM6" s="39"/>
      <c r="BHN6" s="39"/>
      <c r="BHO6" s="39"/>
      <c r="BHP6" s="39"/>
      <c r="BHQ6" s="39"/>
      <c r="BHR6" s="39"/>
      <c r="BHS6" s="39"/>
      <c r="BHT6" s="39"/>
      <c r="BHU6" s="39"/>
      <c r="BHV6" s="39"/>
      <c r="BHW6" s="39"/>
      <c r="BHX6" s="39"/>
      <c r="BHY6" s="39"/>
      <c r="BHZ6" s="39"/>
      <c r="BIA6" s="39"/>
      <c r="BIB6" s="39"/>
      <c r="BIC6" s="39"/>
      <c r="BID6" s="39"/>
      <c r="BIE6" s="39"/>
      <c r="BIF6" s="39"/>
      <c r="BIG6" s="39"/>
      <c r="BIH6" s="39"/>
      <c r="BII6" s="39"/>
      <c r="BIJ6" s="39"/>
      <c r="BIK6" s="39"/>
      <c r="BIL6" s="39"/>
      <c r="BIM6" s="39"/>
      <c r="BIN6" s="39"/>
      <c r="BIO6" s="39"/>
      <c r="BIP6" s="39"/>
      <c r="BIQ6" s="39"/>
      <c r="BIR6" s="39"/>
      <c r="BIS6" s="39"/>
      <c r="BIT6" s="39"/>
      <c r="BIU6" s="39"/>
      <c r="BIV6" s="39"/>
      <c r="BIW6" s="39"/>
      <c r="BIX6" s="39"/>
      <c r="BIY6" s="39"/>
      <c r="BIZ6" s="39"/>
      <c r="BJA6" s="39"/>
      <c r="BJB6" s="39"/>
      <c r="BJC6" s="39"/>
      <c r="BJD6" s="39"/>
      <c r="BJE6" s="39"/>
      <c r="BJF6" s="39"/>
      <c r="BJG6" s="39"/>
      <c r="BJH6" s="39"/>
      <c r="BJI6" s="39"/>
      <c r="BJJ6" s="39"/>
      <c r="BJK6" s="39"/>
      <c r="BJL6" s="39"/>
      <c r="BJM6" s="39"/>
      <c r="BJN6" s="39"/>
      <c r="BJO6" s="39"/>
      <c r="BJP6" s="39"/>
      <c r="BJQ6" s="39"/>
      <c r="BJR6" s="39"/>
      <c r="BJS6" s="39"/>
      <c r="BJT6" s="39"/>
      <c r="BJU6" s="39"/>
      <c r="BJV6" s="39"/>
      <c r="BJW6" s="39"/>
      <c r="BJX6" s="39"/>
      <c r="BJY6" s="39"/>
      <c r="BJZ6" s="39"/>
      <c r="BKA6" s="39"/>
      <c r="BKB6" s="39"/>
      <c r="BKC6" s="39"/>
      <c r="BKD6" s="39"/>
      <c r="BKE6" s="39"/>
      <c r="BKF6" s="39"/>
      <c r="BKG6" s="39"/>
      <c r="BKH6" s="39"/>
      <c r="BKI6" s="39"/>
      <c r="BKJ6" s="39"/>
      <c r="BKK6" s="39"/>
      <c r="BKL6" s="39"/>
      <c r="BKM6" s="39"/>
      <c r="BKN6" s="39"/>
      <c r="BKO6" s="39"/>
      <c r="BKP6" s="39"/>
      <c r="BKQ6" s="39"/>
      <c r="BKR6" s="39"/>
      <c r="BKS6" s="39"/>
      <c r="BKT6" s="39"/>
      <c r="BKU6" s="39"/>
      <c r="BKV6" s="39"/>
      <c r="BKW6" s="39"/>
      <c r="BKX6" s="39"/>
      <c r="BKY6" s="39"/>
      <c r="BKZ6" s="39"/>
      <c r="BLA6" s="39"/>
      <c r="BLB6" s="39"/>
      <c r="BLC6" s="39"/>
      <c r="BLD6" s="39"/>
      <c r="BLE6" s="39"/>
      <c r="BLF6" s="39"/>
      <c r="BLG6" s="39"/>
      <c r="BLH6" s="39"/>
      <c r="BLI6" s="39"/>
      <c r="BLJ6" s="39"/>
      <c r="BLK6" s="39"/>
      <c r="BLL6" s="39"/>
      <c r="BLM6" s="39"/>
      <c r="BLN6" s="39"/>
      <c r="BLO6" s="39"/>
      <c r="BLP6" s="39"/>
      <c r="BLQ6" s="39"/>
      <c r="BLR6" s="39"/>
      <c r="BLS6" s="39"/>
      <c r="BLT6" s="39"/>
      <c r="BLU6" s="39"/>
      <c r="BLV6" s="39"/>
      <c r="BLW6" s="39"/>
      <c r="BLX6" s="39"/>
      <c r="BLY6" s="39"/>
      <c r="BLZ6" s="39"/>
      <c r="BMA6" s="39"/>
      <c r="BMB6" s="39"/>
      <c r="BMC6" s="39"/>
      <c r="BMD6" s="39"/>
      <c r="BME6" s="39"/>
      <c r="BMF6" s="39"/>
      <c r="BMG6" s="39"/>
      <c r="BMH6" s="39"/>
      <c r="BMI6" s="39"/>
      <c r="BMJ6" s="39"/>
      <c r="BMK6" s="39"/>
      <c r="BML6" s="37"/>
    </row>
    <row r="7" spans="1:1702" s="27" customFormat="1" ht="409.5" customHeight="1" x14ac:dyDescent="0.3">
      <c r="A7" s="40"/>
      <c r="B7" s="8"/>
      <c r="C7" s="16" t="s">
        <v>24</v>
      </c>
      <c r="D7" s="8" t="s">
        <v>18</v>
      </c>
      <c r="E7" s="8" t="s">
        <v>19</v>
      </c>
      <c r="F7" s="9">
        <v>64</v>
      </c>
      <c r="G7" s="8"/>
      <c r="H7" s="79"/>
      <c r="I7" s="8">
        <v>0</v>
      </c>
      <c r="J7" s="79">
        <v>32</v>
      </c>
      <c r="K7" s="8"/>
      <c r="L7" s="79"/>
      <c r="M7" s="8"/>
      <c r="N7" s="79">
        <v>32</v>
      </c>
      <c r="O7" s="9">
        <f t="shared" ref="O7:O20" si="0">G7+I7+K7+M7</f>
        <v>0</v>
      </c>
      <c r="P7" s="9">
        <f t="shared" ref="P7:P20" si="1">H7+J7+L7+N7</f>
        <v>64</v>
      </c>
      <c r="Q7" s="43"/>
      <c r="R7" s="13" t="s">
        <v>55</v>
      </c>
      <c r="S7" s="13" t="s">
        <v>66</v>
      </c>
      <c r="T7" s="46" t="s">
        <v>94</v>
      </c>
      <c r="U7" s="17"/>
      <c r="V7" s="13" t="s">
        <v>20</v>
      </c>
      <c r="W7" s="13"/>
      <c r="X7" s="13" t="s">
        <v>25</v>
      </c>
      <c r="Y7" s="13"/>
      <c r="Z7" s="14" t="s">
        <v>22</v>
      </c>
      <c r="AA7" s="13" t="s">
        <v>23</v>
      </c>
      <c r="AB7" s="15" t="s">
        <v>63</v>
      </c>
      <c r="AC7" s="26" t="s">
        <v>62</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c r="BDB7" s="39"/>
      <c r="BDC7" s="39"/>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7"/>
    </row>
    <row r="8" spans="1:1702" s="27" customFormat="1" ht="390" x14ac:dyDescent="0.3">
      <c r="A8" s="40"/>
      <c r="B8" s="8"/>
      <c r="C8" s="18" t="s">
        <v>26</v>
      </c>
      <c r="D8" s="8" t="s">
        <v>18</v>
      </c>
      <c r="E8" s="8" t="s">
        <v>19</v>
      </c>
      <c r="F8" s="9">
        <v>8</v>
      </c>
      <c r="G8" s="19">
        <v>3</v>
      </c>
      <c r="H8" s="80">
        <v>3</v>
      </c>
      <c r="I8" s="19">
        <v>5</v>
      </c>
      <c r="J8" s="80">
        <v>5</v>
      </c>
      <c r="K8" s="19"/>
      <c r="L8" s="80"/>
      <c r="M8" s="19"/>
      <c r="N8" s="80">
        <v>8</v>
      </c>
      <c r="O8" s="9">
        <f t="shared" si="0"/>
        <v>8</v>
      </c>
      <c r="P8" s="9">
        <f t="shared" si="1"/>
        <v>16</v>
      </c>
      <c r="Q8" s="44"/>
      <c r="R8" s="47" t="s">
        <v>77</v>
      </c>
      <c r="S8" s="47" t="s">
        <v>78</v>
      </c>
      <c r="T8" s="53" t="s">
        <v>90</v>
      </c>
      <c r="U8" s="20"/>
      <c r="V8" s="18" t="s">
        <v>20</v>
      </c>
      <c r="W8" s="18" t="s">
        <v>27</v>
      </c>
      <c r="X8" s="18" t="s">
        <v>28</v>
      </c>
      <c r="Y8" s="13"/>
      <c r="Z8" s="14" t="s">
        <v>22</v>
      </c>
      <c r="AA8" s="18" t="s">
        <v>23</v>
      </c>
      <c r="AB8" s="15" t="s">
        <v>63</v>
      </c>
      <c r="AC8" s="26" t="s">
        <v>62</v>
      </c>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7"/>
    </row>
    <row r="9" spans="1:1702" s="27" customFormat="1" ht="408.75" customHeight="1" x14ac:dyDescent="0.3">
      <c r="A9" s="40"/>
      <c r="B9" s="8"/>
      <c r="C9" s="18" t="s">
        <v>29</v>
      </c>
      <c r="D9" s="8" t="s">
        <v>18</v>
      </c>
      <c r="E9" s="8" t="s">
        <v>19</v>
      </c>
      <c r="F9" s="9">
        <v>16</v>
      </c>
      <c r="G9" s="8"/>
      <c r="H9" s="79"/>
      <c r="I9" s="8">
        <v>0</v>
      </c>
      <c r="J9" s="79">
        <v>8</v>
      </c>
      <c r="K9" s="8"/>
      <c r="L9" s="79"/>
      <c r="M9" s="8"/>
      <c r="N9" s="79">
        <v>8</v>
      </c>
      <c r="O9" s="9">
        <f t="shared" si="0"/>
        <v>0</v>
      </c>
      <c r="P9" s="9">
        <f t="shared" si="1"/>
        <v>16</v>
      </c>
      <c r="Q9" s="43"/>
      <c r="R9" s="13" t="s">
        <v>55</v>
      </c>
      <c r="S9" s="13" t="s">
        <v>76</v>
      </c>
      <c r="T9" s="54" t="s">
        <v>84</v>
      </c>
      <c r="U9" s="17"/>
      <c r="V9" s="18" t="s">
        <v>20</v>
      </c>
      <c r="W9" s="18"/>
      <c r="X9" s="13" t="s">
        <v>25</v>
      </c>
      <c r="Y9" s="13"/>
      <c r="Z9" s="14" t="s">
        <v>22</v>
      </c>
      <c r="AA9" s="18" t="s">
        <v>23</v>
      </c>
      <c r="AB9" s="15" t="s">
        <v>63</v>
      </c>
      <c r="AC9" s="26" t="s">
        <v>62</v>
      </c>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7"/>
    </row>
    <row r="10" spans="1:1702" s="27" customFormat="1" ht="369.75" customHeight="1" x14ac:dyDescent="0.3">
      <c r="A10" s="40"/>
      <c r="B10" s="8"/>
      <c r="C10" s="16" t="s">
        <v>30</v>
      </c>
      <c r="D10" s="8" t="s">
        <v>18</v>
      </c>
      <c r="E10" s="8" t="s">
        <v>19</v>
      </c>
      <c r="F10" s="9">
        <v>216</v>
      </c>
      <c r="G10" s="8"/>
      <c r="H10" s="79"/>
      <c r="I10" s="8">
        <v>0</v>
      </c>
      <c r="J10" s="79">
        <f>F10/2</f>
        <v>108</v>
      </c>
      <c r="K10" s="8"/>
      <c r="L10" s="79"/>
      <c r="M10" s="8"/>
      <c r="N10" s="79">
        <v>108</v>
      </c>
      <c r="O10" s="9">
        <f t="shared" si="0"/>
        <v>0</v>
      </c>
      <c r="P10" s="9">
        <f t="shared" si="1"/>
        <v>216</v>
      </c>
      <c r="Q10" s="43"/>
      <c r="R10" s="13" t="s">
        <v>55</v>
      </c>
      <c r="S10" s="13" t="s">
        <v>72</v>
      </c>
      <c r="T10" s="52" t="s">
        <v>91</v>
      </c>
      <c r="U10" s="17"/>
      <c r="V10" s="18" t="s">
        <v>20</v>
      </c>
      <c r="W10" s="13"/>
      <c r="X10" s="13" t="s">
        <v>25</v>
      </c>
      <c r="Y10" s="13"/>
      <c r="Z10" s="14" t="s">
        <v>22</v>
      </c>
      <c r="AA10" s="13" t="s">
        <v>23</v>
      </c>
      <c r="AB10" s="15" t="s">
        <v>63</v>
      </c>
      <c r="AC10" s="26" t="s">
        <v>62</v>
      </c>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7"/>
    </row>
    <row r="11" spans="1:1702" s="27" customFormat="1" ht="362.25" customHeight="1" x14ac:dyDescent="0.3">
      <c r="A11" s="40"/>
      <c r="B11" s="8"/>
      <c r="C11" s="18" t="s">
        <v>31</v>
      </c>
      <c r="D11" s="8" t="s">
        <v>18</v>
      </c>
      <c r="E11" s="8" t="s">
        <v>19</v>
      </c>
      <c r="F11" s="9">
        <v>54</v>
      </c>
      <c r="G11" s="8"/>
      <c r="H11" s="79"/>
      <c r="I11" s="8">
        <v>0</v>
      </c>
      <c r="J11" s="79">
        <v>27</v>
      </c>
      <c r="K11" s="8"/>
      <c r="L11" s="79"/>
      <c r="M11" s="8"/>
      <c r="N11" s="79">
        <v>27</v>
      </c>
      <c r="O11" s="9">
        <f t="shared" si="0"/>
        <v>0</v>
      </c>
      <c r="P11" s="9">
        <f t="shared" si="1"/>
        <v>54</v>
      </c>
      <c r="Q11" s="43"/>
      <c r="R11" s="13" t="s">
        <v>55</v>
      </c>
      <c r="S11" s="13" t="s">
        <v>67</v>
      </c>
      <c r="T11" s="54" t="s">
        <v>84</v>
      </c>
      <c r="U11" s="17"/>
      <c r="V11" s="18" t="s">
        <v>20</v>
      </c>
      <c r="W11" s="18"/>
      <c r="X11" s="13" t="s">
        <v>25</v>
      </c>
      <c r="Y11" s="13"/>
      <c r="Z11" s="14" t="s">
        <v>22</v>
      </c>
      <c r="AA11" s="18" t="s">
        <v>23</v>
      </c>
      <c r="AB11" s="15" t="s">
        <v>63</v>
      </c>
      <c r="AC11" s="26" t="s">
        <v>62</v>
      </c>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7"/>
    </row>
    <row r="12" spans="1:1702" s="27" customFormat="1" ht="369" customHeight="1" x14ac:dyDescent="0.3">
      <c r="A12" s="40"/>
      <c r="B12" s="8"/>
      <c r="C12" s="18" t="s">
        <v>32</v>
      </c>
      <c r="D12" s="8" t="s">
        <v>18</v>
      </c>
      <c r="E12" s="8" t="s">
        <v>19</v>
      </c>
      <c r="F12" s="10">
        <v>0.14000000000000001</v>
      </c>
      <c r="G12" s="21"/>
      <c r="H12" s="81"/>
      <c r="I12" s="21"/>
      <c r="J12" s="81">
        <v>7.0000000000000007E-2</v>
      </c>
      <c r="K12" s="21"/>
      <c r="L12" s="81"/>
      <c r="M12" s="21"/>
      <c r="N12" s="81">
        <v>7.0000000000000007E-2</v>
      </c>
      <c r="O12" s="9">
        <f t="shared" si="0"/>
        <v>0</v>
      </c>
      <c r="P12" s="9">
        <f t="shared" si="1"/>
        <v>0.14000000000000001</v>
      </c>
      <c r="Q12" s="43"/>
      <c r="R12" s="48" t="s">
        <v>55</v>
      </c>
      <c r="S12" s="13" t="s">
        <v>71</v>
      </c>
      <c r="T12" s="46" t="s">
        <v>95</v>
      </c>
      <c r="U12" s="22"/>
      <c r="V12" s="18" t="s">
        <v>20</v>
      </c>
      <c r="W12" s="18"/>
      <c r="X12" s="13" t="s">
        <v>25</v>
      </c>
      <c r="Y12" s="13"/>
      <c r="Z12" s="14" t="s">
        <v>22</v>
      </c>
      <c r="AA12" s="13" t="s">
        <v>23</v>
      </c>
      <c r="AB12" s="15" t="s">
        <v>63</v>
      </c>
      <c r="AC12" s="26" t="s">
        <v>62</v>
      </c>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7"/>
    </row>
    <row r="13" spans="1:1702" s="27" customFormat="1" ht="404.25" customHeight="1" x14ac:dyDescent="0.3">
      <c r="A13" s="40"/>
      <c r="B13" s="8"/>
      <c r="C13" s="18" t="s">
        <v>33</v>
      </c>
      <c r="D13" s="8" t="s">
        <v>18</v>
      </c>
      <c r="E13" s="8" t="s">
        <v>19</v>
      </c>
      <c r="F13" s="10">
        <v>0.28000000000000003</v>
      </c>
      <c r="G13" s="21"/>
      <c r="H13" s="81"/>
      <c r="I13" s="21">
        <v>0</v>
      </c>
      <c r="J13" s="81">
        <v>0.14000000000000001</v>
      </c>
      <c r="K13" s="21"/>
      <c r="L13" s="81"/>
      <c r="M13" s="21"/>
      <c r="N13" s="81">
        <v>0.14000000000000001</v>
      </c>
      <c r="O13" s="9">
        <f t="shared" si="0"/>
        <v>0</v>
      </c>
      <c r="P13" s="9">
        <f t="shared" si="1"/>
        <v>0.28000000000000003</v>
      </c>
      <c r="Q13" s="43"/>
      <c r="R13" s="48" t="s">
        <v>55</v>
      </c>
      <c r="S13" s="13" t="s">
        <v>70</v>
      </c>
      <c r="T13" s="46" t="s">
        <v>96</v>
      </c>
      <c r="U13" s="22"/>
      <c r="V13" s="18" t="s">
        <v>20</v>
      </c>
      <c r="W13" s="18"/>
      <c r="X13" s="13" t="s">
        <v>25</v>
      </c>
      <c r="Y13" s="13"/>
      <c r="Z13" s="14" t="s">
        <v>22</v>
      </c>
      <c r="AA13" s="18" t="s">
        <v>23</v>
      </c>
      <c r="AB13" s="15" t="s">
        <v>63</v>
      </c>
      <c r="AC13" s="26" t="s">
        <v>62</v>
      </c>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7"/>
    </row>
    <row r="14" spans="1:1702" s="27" customFormat="1" ht="408.75" customHeight="1" x14ac:dyDescent="0.3">
      <c r="A14" s="40"/>
      <c r="B14" s="8"/>
      <c r="C14" s="16" t="s">
        <v>34</v>
      </c>
      <c r="D14" s="8" t="s">
        <v>18</v>
      </c>
      <c r="E14" s="8" t="s">
        <v>19</v>
      </c>
      <c r="F14" s="9">
        <v>16</v>
      </c>
      <c r="G14" s="8"/>
      <c r="H14" s="79"/>
      <c r="I14" s="8">
        <v>0</v>
      </c>
      <c r="J14" s="79">
        <v>8</v>
      </c>
      <c r="K14" s="8"/>
      <c r="L14" s="79"/>
      <c r="M14" s="8"/>
      <c r="N14" s="79">
        <v>8</v>
      </c>
      <c r="O14" s="9">
        <f t="shared" si="0"/>
        <v>0</v>
      </c>
      <c r="P14" s="9">
        <f t="shared" si="1"/>
        <v>16</v>
      </c>
      <c r="Q14" s="43"/>
      <c r="R14" s="13" t="s">
        <v>55</v>
      </c>
      <c r="S14" s="13" t="s">
        <v>75</v>
      </c>
      <c r="T14" s="46" t="s">
        <v>97</v>
      </c>
      <c r="U14" s="17"/>
      <c r="V14" s="13" t="s">
        <v>20</v>
      </c>
      <c r="W14" s="13"/>
      <c r="X14" s="13" t="s">
        <v>25</v>
      </c>
      <c r="Y14" s="13"/>
      <c r="Z14" s="14" t="s">
        <v>22</v>
      </c>
      <c r="AA14" s="13" t="s">
        <v>23</v>
      </c>
      <c r="AB14" s="15" t="s">
        <v>63</v>
      </c>
      <c r="AC14" s="26" t="s">
        <v>62</v>
      </c>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7"/>
    </row>
    <row r="15" spans="1:1702" s="27" customFormat="1" ht="234" x14ac:dyDescent="0.3">
      <c r="A15" s="40"/>
      <c r="B15" s="8"/>
      <c r="C15" s="16" t="s">
        <v>35</v>
      </c>
      <c r="D15" s="8" t="s">
        <v>18</v>
      </c>
      <c r="E15" s="8" t="s">
        <v>19</v>
      </c>
      <c r="F15" s="10">
        <v>0.5</v>
      </c>
      <c r="G15" s="23"/>
      <c r="H15" s="82"/>
      <c r="I15" s="23">
        <v>0</v>
      </c>
      <c r="J15" s="82">
        <v>0.25</v>
      </c>
      <c r="K15" s="23"/>
      <c r="L15" s="82"/>
      <c r="M15" s="23"/>
      <c r="N15" s="82">
        <v>0.25</v>
      </c>
      <c r="O15" s="9">
        <f t="shared" si="0"/>
        <v>0</v>
      </c>
      <c r="P15" s="9">
        <f t="shared" si="1"/>
        <v>0.5</v>
      </c>
      <c r="Q15" s="43"/>
      <c r="R15" s="49" t="s">
        <v>55</v>
      </c>
      <c r="S15" s="49" t="s">
        <v>79</v>
      </c>
      <c r="T15" s="49" t="s">
        <v>81</v>
      </c>
      <c r="U15" s="24"/>
      <c r="V15" s="13" t="s">
        <v>20</v>
      </c>
      <c r="W15" s="13"/>
      <c r="X15" s="13" t="s">
        <v>25</v>
      </c>
      <c r="Y15" s="13"/>
      <c r="Z15" s="14" t="s">
        <v>22</v>
      </c>
      <c r="AA15" s="18" t="s">
        <v>23</v>
      </c>
      <c r="AB15" s="15" t="s">
        <v>63</v>
      </c>
      <c r="AC15" s="26" t="s">
        <v>62</v>
      </c>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7"/>
    </row>
    <row r="16" spans="1:1702" s="27" customFormat="1" ht="218.4" x14ac:dyDescent="0.3">
      <c r="A16" s="40"/>
      <c r="B16" s="8"/>
      <c r="C16" s="18" t="s">
        <v>61</v>
      </c>
      <c r="D16" s="8" t="s">
        <v>18</v>
      </c>
      <c r="E16" s="8" t="s">
        <v>19</v>
      </c>
      <c r="F16" s="10">
        <v>0.5</v>
      </c>
      <c r="G16" s="25"/>
      <c r="H16" s="83"/>
      <c r="I16" s="25">
        <v>0</v>
      </c>
      <c r="J16" s="83">
        <v>0.25</v>
      </c>
      <c r="K16" s="25"/>
      <c r="L16" s="83"/>
      <c r="M16" s="25"/>
      <c r="N16" s="83">
        <v>0.25</v>
      </c>
      <c r="O16" s="9">
        <f t="shared" si="0"/>
        <v>0</v>
      </c>
      <c r="P16" s="9">
        <f t="shared" si="1"/>
        <v>0.5</v>
      </c>
      <c r="Q16" s="43"/>
      <c r="R16" s="50" t="s">
        <v>55</v>
      </c>
      <c r="S16" s="13" t="s">
        <v>80</v>
      </c>
      <c r="T16" s="49" t="s">
        <v>82</v>
      </c>
      <c r="U16" s="24"/>
      <c r="V16" s="18" t="s">
        <v>20</v>
      </c>
      <c r="W16" s="18"/>
      <c r="X16" s="13" t="s">
        <v>25</v>
      </c>
      <c r="Y16" s="13"/>
      <c r="Z16" s="14" t="s">
        <v>22</v>
      </c>
      <c r="AA16" s="13" t="s">
        <v>23</v>
      </c>
      <c r="AB16" s="15" t="s">
        <v>63</v>
      </c>
      <c r="AC16" s="26" t="s">
        <v>62</v>
      </c>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7"/>
    </row>
    <row r="17" spans="1:1702" s="27" customFormat="1" ht="255" customHeight="1" x14ac:dyDescent="0.3">
      <c r="A17" s="40"/>
      <c r="B17" s="8"/>
      <c r="C17" s="18" t="s">
        <v>85</v>
      </c>
      <c r="D17" s="8"/>
      <c r="E17" s="8"/>
      <c r="F17" s="10"/>
      <c r="G17" s="25"/>
      <c r="H17" s="83"/>
      <c r="I17" s="25"/>
      <c r="J17" s="83"/>
      <c r="K17" s="25"/>
      <c r="L17" s="83"/>
      <c r="M17" s="25"/>
      <c r="N17" s="83"/>
      <c r="O17" s="9"/>
      <c r="P17" s="9"/>
      <c r="Q17" s="43"/>
      <c r="R17" s="50" t="s">
        <v>88</v>
      </c>
      <c r="S17" s="13" t="s">
        <v>87</v>
      </c>
      <c r="T17" s="49" t="s">
        <v>86</v>
      </c>
      <c r="U17" s="24"/>
      <c r="V17" s="18"/>
      <c r="W17" s="18"/>
      <c r="X17" s="13"/>
      <c r="Y17" s="13"/>
      <c r="Z17" s="14"/>
      <c r="AA17" s="13"/>
      <c r="AB17" s="15"/>
      <c r="AC17" s="26"/>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7"/>
    </row>
    <row r="18" spans="1:1702" s="27" customFormat="1" ht="408.75" customHeight="1" x14ac:dyDescent="0.3">
      <c r="A18" s="40"/>
      <c r="B18" s="8"/>
      <c r="C18" s="16" t="s">
        <v>36</v>
      </c>
      <c r="D18" s="8" t="s">
        <v>37</v>
      </c>
      <c r="E18" s="8" t="s">
        <v>38</v>
      </c>
      <c r="F18" s="9">
        <v>600</v>
      </c>
      <c r="G18" s="28"/>
      <c r="H18" s="84"/>
      <c r="I18" s="28">
        <v>0</v>
      </c>
      <c r="J18" s="84">
        <v>300</v>
      </c>
      <c r="K18" s="28"/>
      <c r="L18" s="84"/>
      <c r="M18" s="28"/>
      <c r="N18" s="84">
        <v>300</v>
      </c>
      <c r="O18" s="9">
        <f t="shared" si="0"/>
        <v>0</v>
      </c>
      <c r="P18" s="9">
        <f t="shared" si="1"/>
        <v>600</v>
      </c>
      <c r="Q18" s="43"/>
      <c r="R18" s="50" t="s">
        <v>56</v>
      </c>
      <c r="S18" s="13" t="s">
        <v>68</v>
      </c>
      <c r="T18" s="52" t="s">
        <v>92</v>
      </c>
      <c r="U18" s="29"/>
      <c r="V18" s="13" t="s">
        <v>20</v>
      </c>
      <c r="W18" s="13"/>
      <c r="X18" s="13" t="s">
        <v>28</v>
      </c>
      <c r="Y18" s="13"/>
      <c r="Z18" s="14" t="s">
        <v>22</v>
      </c>
      <c r="AA18" s="18" t="s">
        <v>23</v>
      </c>
      <c r="AB18" s="15" t="s">
        <v>63</v>
      </c>
      <c r="AC18" s="26" t="s">
        <v>62</v>
      </c>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7"/>
    </row>
    <row r="19" spans="1:1702" s="27" customFormat="1" ht="402.75" customHeight="1" x14ac:dyDescent="0.3">
      <c r="A19" s="40"/>
      <c r="B19" s="8"/>
      <c r="C19" s="16" t="s">
        <v>39</v>
      </c>
      <c r="D19" s="8" t="s">
        <v>18</v>
      </c>
      <c r="E19" s="8" t="s">
        <v>19</v>
      </c>
      <c r="F19" s="9">
        <v>54</v>
      </c>
      <c r="G19" s="8"/>
      <c r="H19" s="79"/>
      <c r="I19" s="8">
        <v>0</v>
      </c>
      <c r="J19" s="79">
        <v>27</v>
      </c>
      <c r="K19" s="8"/>
      <c r="L19" s="79"/>
      <c r="M19" s="8"/>
      <c r="N19" s="79">
        <v>27</v>
      </c>
      <c r="O19" s="9">
        <f t="shared" si="0"/>
        <v>0</v>
      </c>
      <c r="P19" s="9">
        <f t="shared" si="1"/>
        <v>54</v>
      </c>
      <c r="Q19" s="43"/>
      <c r="R19" s="13" t="s">
        <v>55</v>
      </c>
      <c r="S19" s="13" t="s">
        <v>69</v>
      </c>
      <c r="T19" s="46" t="s">
        <v>93</v>
      </c>
      <c r="U19" s="30"/>
      <c r="V19" s="13" t="s">
        <v>20</v>
      </c>
      <c r="W19" s="13"/>
      <c r="X19" s="13" t="s">
        <v>25</v>
      </c>
      <c r="Y19" s="13"/>
      <c r="Z19" s="14" t="s">
        <v>22</v>
      </c>
      <c r="AA19" s="18" t="s">
        <v>23</v>
      </c>
      <c r="AB19" s="15" t="s">
        <v>63</v>
      </c>
      <c r="AC19" s="26" t="s">
        <v>62</v>
      </c>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7"/>
    </row>
    <row r="20" spans="1:1702" s="27" customFormat="1" ht="109.2" x14ac:dyDescent="0.3">
      <c r="A20" s="31" t="s">
        <v>40</v>
      </c>
      <c r="B20" s="14" t="s">
        <v>41</v>
      </c>
      <c r="C20" s="13" t="s">
        <v>42</v>
      </c>
      <c r="D20" s="8" t="s">
        <v>43</v>
      </c>
      <c r="E20" s="8" t="s">
        <v>44</v>
      </c>
      <c r="F20" s="10">
        <v>0.94</v>
      </c>
      <c r="G20" s="32"/>
      <c r="H20" s="85"/>
      <c r="I20" s="32"/>
      <c r="J20" s="85"/>
      <c r="K20" s="32"/>
      <c r="L20" s="85"/>
      <c r="M20" s="32"/>
      <c r="N20" s="86">
        <v>0.94</v>
      </c>
      <c r="O20" s="9">
        <f t="shared" si="0"/>
        <v>0</v>
      </c>
      <c r="P20" s="9">
        <f t="shared" si="1"/>
        <v>0.94</v>
      </c>
      <c r="Q20" s="44"/>
      <c r="R20" s="45" t="s">
        <v>57</v>
      </c>
      <c r="S20" s="45" t="s">
        <v>73</v>
      </c>
      <c r="T20" s="55" t="s">
        <v>83</v>
      </c>
      <c r="U20" s="33"/>
      <c r="V20" s="13" t="s">
        <v>45</v>
      </c>
      <c r="W20" s="34"/>
      <c r="X20" s="34"/>
      <c r="Y20" s="34"/>
      <c r="Z20" s="14" t="s">
        <v>22</v>
      </c>
      <c r="AA20" s="13" t="s">
        <v>46</v>
      </c>
      <c r="AB20" s="14" t="s">
        <v>64</v>
      </c>
      <c r="AC20" s="42" t="s">
        <v>65</v>
      </c>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c r="ALV20" s="39"/>
      <c r="ALW20" s="39"/>
      <c r="ALX20" s="39"/>
      <c r="ALY20" s="39"/>
      <c r="ALZ20" s="39"/>
      <c r="AMA20" s="39"/>
      <c r="AMB20" s="39"/>
      <c r="AMC20" s="39"/>
      <c r="AMD20" s="39"/>
      <c r="AME20" s="39"/>
      <c r="AMF20" s="39"/>
      <c r="AMG20" s="39"/>
      <c r="AMH20" s="39"/>
      <c r="AMI20" s="39"/>
      <c r="AMJ20" s="39"/>
      <c r="AMK20" s="39"/>
      <c r="AML20" s="39"/>
      <c r="AMM20" s="39"/>
      <c r="AMN20" s="39"/>
      <c r="AMO20" s="39"/>
      <c r="AMP20" s="39"/>
      <c r="AMQ20" s="39"/>
      <c r="AMR20" s="39"/>
      <c r="AMS20" s="39"/>
      <c r="AMT20" s="39"/>
      <c r="AMU20" s="39"/>
      <c r="AMV20" s="39"/>
      <c r="AMW20" s="39"/>
      <c r="AMX20" s="39"/>
      <c r="AMY20" s="39"/>
      <c r="AMZ20" s="39"/>
      <c r="ANA20" s="39"/>
      <c r="ANB20" s="39"/>
      <c r="ANC20" s="39"/>
      <c r="AND20" s="39"/>
      <c r="ANE20" s="39"/>
      <c r="ANF20" s="39"/>
      <c r="ANG20" s="39"/>
      <c r="ANH20" s="39"/>
      <c r="ANI20" s="39"/>
      <c r="ANJ20" s="39"/>
      <c r="ANK20" s="39"/>
      <c r="ANL20" s="39"/>
      <c r="ANM20" s="39"/>
      <c r="ANN20" s="39"/>
      <c r="ANO20" s="39"/>
      <c r="ANP20" s="39"/>
      <c r="ANQ20" s="39"/>
      <c r="ANR20" s="39"/>
      <c r="ANS20" s="39"/>
      <c r="ANT20" s="39"/>
      <c r="ANU20" s="39"/>
      <c r="ANV20" s="39"/>
      <c r="ANW20" s="39"/>
      <c r="ANX20" s="39"/>
      <c r="ANY20" s="39"/>
      <c r="ANZ20" s="39"/>
      <c r="AOA20" s="39"/>
      <c r="AOB20" s="39"/>
      <c r="AOC20" s="39"/>
      <c r="AOD20" s="39"/>
      <c r="AOE20" s="39"/>
      <c r="AOF20" s="39"/>
      <c r="AOG20" s="39"/>
      <c r="AOH20" s="39"/>
      <c r="AOI20" s="39"/>
      <c r="AOJ20" s="39"/>
      <c r="AOK20" s="39"/>
      <c r="AOL20" s="39"/>
      <c r="AOM20" s="39"/>
      <c r="AON20" s="39"/>
      <c r="AOO20" s="39"/>
      <c r="AOP20" s="39"/>
      <c r="AOQ20" s="39"/>
      <c r="AOR20" s="39"/>
      <c r="AOS20" s="39"/>
      <c r="AOT20" s="39"/>
      <c r="AOU20" s="39"/>
      <c r="AOV20" s="39"/>
      <c r="AOW20" s="39"/>
      <c r="AOX20" s="39"/>
      <c r="AOY20" s="39"/>
      <c r="AOZ20" s="39"/>
      <c r="APA20" s="39"/>
      <c r="APB20" s="39"/>
      <c r="APC20" s="39"/>
      <c r="APD20" s="39"/>
      <c r="APE20" s="39"/>
      <c r="APF20" s="39"/>
      <c r="APG20" s="39"/>
      <c r="APH20" s="39"/>
      <c r="API20" s="39"/>
      <c r="APJ20" s="39"/>
      <c r="APK20" s="39"/>
      <c r="APL20" s="39"/>
      <c r="APM20" s="39"/>
      <c r="APN20" s="39"/>
      <c r="APO20" s="39"/>
      <c r="APP20" s="39"/>
      <c r="APQ20" s="39"/>
      <c r="APR20" s="39"/>
      <c r="APS20" s="39"/>
      <c r="APT20" s="39"/>
      <c r="APU20" s="39"/>
      <c r="APV20" s="39"/>
      <c r="APW20" s="39"/>
      <c r="APX20" s="39"/>
      <c r="APY20" s="39"/>
      <c r="APZ20" s="39"/>
      <c r="AQA20" s="39"/>
      <c r="AQB20" s="39"/>
      <c r="AQC20" s="39"/>
      <c r="AQD20" s="39"/>
      <c r="AQE20" s="39"/>
      <c r="AQF20" s="39"/>
      <c r="AQG20" s="39"/>
      <c r="AQH20" s="39"/>
      <c r="AQI20" s="39"/>
      <c r="AQJ20" s="39"/>
      <c r="AQK20" s="39"/>
      <c r="AQL20" s="39"/>
      <c r="AQM20" s="39"/>
      <c r="AQN20" s="39"/>
      <c r="AQO20" s="39"/>
      <c r="AQP20" s="39"/>
      <c r="AQQ20" s="39"/>
      <c r="AQR20" s="39"/>
      <c r="AQS20" s="39"/>
      <c r="AQT20" s="39"/>
      <c r="AQU20" s="39"/>
      <c r="AQV20" s="39"/>
      <c r="AQW20" s="39"/>
      <c r="AQX20" s="39"/>
      <c r="AQY20" s="39"/>
      <c r="AQZ20" s="39"/>
      <c r="ARA20" s="39"/>
      <c r="ARB20" s="39"/>
      <c r="ARC20" s="39"/>
      <c r="ARD20" s="39"/>
      <c r="ARE20" s="39"/>
      <c r="ARF20" s="39"/>
      <c r="ARG20" s="39"/>
      <c r="ARH20" s="39"/>
      <c r="ARI20" s="39"/>
      <c r="ARJ20" s="39"/>
      <c r="ARK20" s="39"/>
      <c r="ARL20" s="39"/>
      <c r="ARM20" s="39"/>
      <c r="ARN20" s="39"/>
      <c r="ARO20" s="39"/>
      <c r="ARP20" s="39"/>
      <c r="ARQ20" s="39"/>
      <c r="ARR20" s="39"/>
      <c r="ARS20" s="39"/>
      <c r="ART20" s="39"/>
      <c r="ARU20" s="39"/>
      <c r="ARV20" s="39"/>
      <c r="ARW20" s="39"/>
      <c r="ARX20" s="39"/>
      <c r="ARY20" s="39"/>
      <c r="ARZ20" s="39"/>
      <c r="ASA20" s="39"/>
      <c r="ASB20" s="39"/>
      <c r="ASC20" s="39"/>
      <c r="ASD20" s="39"/>
      <c r="ASE20" s="39"/>
      <c r="ASF20" s="39"/>
      <c r="ASG20" s="39"/>
      <c r="ASH20" s="39"/>
      <c r="ASI20" s="39"/>
      <c r="ASJ20" s="39"/>
      <c r="ASK20" s="39"/>
      <c r="ASL20" s="39"/>
      <c r="ASM20" s="39"/>
      <c r="ASN20" s="39"/>
      <c r="ASO20" s="39"/>
      <c r="ASP20" s="39"/>
      <c r="ASQ20" s="39"/>
      <c r="ASR20" s="39"/>
      <c r="ASS20" s="39"/>
      <c r="AST20" s="39"/>
      <c r="ASU20" s="39"/>
      <c r="ASV20" s="39"/>
      <c r="ASW20" s="39"/>
      <c r="ASX20" s="39"/>
      <c r="ASY20" s="39"/>
      <c r="ASZ20" s="39"/>
      <c r="ATA20" s="39"/>
      <c r="ATB20" s="39"/>
      <c r="ATC20" s="39"/>
      <c r="ATD20" s="39"/>
      <c r="ATE20" s="39"/>
      <c r="ATF20" s="39"/>
      <c r="ATG20" s="39"/>
      <c r="ATH20" s="39"/>
      <c r="ATI20" s="39"/>
      <c r="ATJ20" s="39"/>
      <c r="ATK20" s="39"/>
      <c r="ATL20" s="39"/>
      <c r="ATM20" s="39"/>
      <c r="ATN20" s="39"/>
      <c r="ATO20" s="39"/>
      <c r="ATP20" s="39"/>
      <c r="ATQ20" s="39"/>
      <c r="ATR20" s="39"/>
      <c r="ATS20" s="39"/>
      <c r="ATT20" s="39"/>
      <c r="ATU20" s="39"/>
      <c r="ATV20" s="39"/>
      <c r="ATW20" s="39"/>
      <c r="ATX20" s="39"/>
      <c r="ATY20" s="39"/>
      <c r="ATZ20" s="39"/>
      <c r="AUA20" s="39"/>
      <c r="AUB20" s="39"/>
      <c r="AUC20" s="39"/>
      <c r="AUD20" s="39"/>
      <c r="AUE20" s="39"/>
      <c r="AUF20" s="39"/>
      <c r="AUG20" s="39"/>
      <c r="AUH20" s="39"/>
      <c r="AUI20" s="39"/>
      <c r="AUJ20" s="39"/>
      <c r="AUK20" s="39"/>
      <c r="AUL20" s="39"/>
      <c r="AUM20" s="39"/>
      <c r="AUN20" s="39"/>
      <c r="AUO20" s="39"/>
      <c r="AUP20" s="39"/>
      <c r="AUQ20" s="39"/>
      <c r="AUR20" s="39"/>
      <c r="AUS20" s="39"/>
      <c r="AUT20" s="39"/>
      <c r="AUU20" s="39"/>
      <c r="AUV20" s="39"/>
      <c r="AUW20" s="39"/>
      <c r="AUX20" s="39"/>
      <c r="AUY20" s="39"/>
      <c r="AUZ20" s="39"/>
      <c r="AVA20" s="39"/>
      <c r="AVB20" s="39"/>
      <c r="AVC20" s="39"/>
      <c r="AVD20" s="39"/>
      <c r="AVE20" s="39"/>
      <c r="AVF20" s="39"/>
      <c r="AVG20" s="39"/>
      <c r="AVH20" s="39"/>
      <c r="AVI20" s="39"/>
      <c r="AVJ20" s="39"/>
      <c r="AVK20" s="39"/>
      <c r="AVL20" s="39"/>
      <c r="AVM20" s="39"/>
      <c r="AVN20" s="39"/>
      <c r="AVO20" s="39"/>
      <c r="AVP20" s="39"/>
      <c r="AVQ20" s="39"/>
      <c r="AVR20" s="39"/>
      <c r="AVS20" s="39"/>
      <c r="AVT20" s="39"/>
      <c r="AVU20" s="39"/>
      <c r="AVV20" s="39"/>
      <c r="AVW20" s="39"/>
      <c r="AVX20" s="39"/>
      <c r="AVY20" s="39"/>
      <c r="AVZ20" s="39"/>
      <c r="AWA20" s="39"/>
      <c r="AWB20" s="39"/>
      <c r="AWC20" s="39"/>
      <c r="AWD20" s="39"/>
      <c r="AWE20" s="39"/>
      <c r="AWF20" s="39"/>
      <c r="AWG20" s="39"/>
      <c r="AWH20" s="39"/>
      <c r="AWI20" s="39"/>
      <c r="AWJ20" s="39"/>
      <c r="AWK20" s="39"/>
      <c r="AWL20" s="39"/>
      <c r="AWM20" s="39"/>
      <c r="AWN20" s="39"/>
      <c r="AWO20" s="39"/>
      <c r="AWP20" s="39"/>
      <c r="AWQ20" s="39"/>
      <c r="AWR20" s="39"/>
      <c r="AWS20" s="39"/>
      <c r="AWT20" s="39"/>
      <c r="AWU20" s="39"/>
      <c r="AWV20" s="39"/>
      <c r="AWW20" s="39"/>
      <c r="AWX20" s="39"/>
      <c r="AWY20" s="39"/>
      <c r="AWZ20" s="39"/>
      <c r="AXA20" s="39"/>
      <c r="AXB20" s="39"/>
      <c r="AXC20" s="39"/>
      <c r="AXD20" s="39"/>
      <c r="AXE20" s="39"/>
      <c r="AXF20" s="39"/>
      <c r="AXG20" s="39"/>
      <c r="AXH20" s="39"/>
      <c r="AXI20" s="39"/>
      <c r="AXJ20" s="39"/>
      <c r="AXK20" s="39"/>
      <c r="AXL20" s="39"/>
      <c r="AXM20" s="39"/>
      <c r="AXN20" s="39"/>
      <c r="AXO20" s="39"/>
      <c r="AXP20" s="39"/>
      <c r="AXQ20" s="39"/>
      <c r="AXR20" s="39"/>
      <c r="AXS20" s="39"/>
      <c r="AXT20" s="39"/>
      <c r="AXU20" s="39"/>
      <c r="AXV20" s="39"/>
      <c r="AXW20" s="39"/>
      <c r="AXX20" s="39"/>
      <c r="AXY20" s="39"/>
      <c r="AXZ20" s="39"/>
      <c r="AYA20" s="39"/>
      <c r="AYB20" s="39"/>
      <c r="AYC20" s="39"/>
      <c r="AYD20" s="39"/>
      <c r="AYE20" s="39"/>
      <c r="AYF20" s="39"/>
      <c r="AYG20" s="39"/>
      <c r="AYH20" s="39"/>
      <c r="AYI20" s="39"/>
      <c r="AYJ20" s="39"/>
      <c r="AYK20" s="39"/>
      <c r="AYL20" s="39"/>
      <c r="AYM20" s="39"/>
      <c r="AYN20" s="39"/>
      <c r="AYO20" s="39"/>
      <c r="AYP20" s="39"/>
      <c r="AYQ20" s="39"/>
      <c r="AYR20" s="39"/>
      <c r="AYS20" s="39"/>
      <c r="AYT20" s="39"/>
      <c r="AYU20" s="39"/>
      <c r="AYV20" s="39"/>
      <c r="AYW20" s="39"/>
      <c r="AYX20" s="39"/>
      <c r="AYY20" s="39"/>
      <c r="AYZ20" s="39"/>
      <c r="AZA20" s="39"/>
      <c r="AZB20" s="39"/>
      <c r="AZC20" s="39"/>
      <c r="AZD20" s="39"/>
      <c r="AZE20" s="39"/>
      <c r="AZF20" s="39"/>
      <c r="AZG20" s="39"/>
      <c r="AZH20" s="39"/>
      <c r="AZI20" s="39"/>
      <c r="AZJ20" s="39"/>
      <c r="AZK20" s="39"/>
      <c r="AZL20" s="39"/>
      <c r="AZM20" s="39"/>
      <c r="AZN20" s="39"/>
      <c r="AZO20" s="39"/>
      <c r="AZP20" s="39"/>
      <c r="AZQ20" s="39"/>
      <c r="AZR20" s="39"/>
      <c r="AZS20" s="39"/>
      <c r="AZT20" s="39"/>
      <c r="AZU20" s="39"/>
      <c r="AZV20" s="39"/>
      <c r="AZW20" s="39"/>
      <c r="AZX20" s="39"/>
      <c r="AZY20" s="39"/>
      <c r="AZZ20" s="39"/>
      <c r="BAA20" s="39"/>
      <c r="BAB20" s="39"/>
      <c r="BAC20" s="39"/>
      <c r="BAD20" s="39"/>
      <c r="BAE20" s="39"/>
      <c r="BAF20" s="39"/>
      <c r="BAG20" s="39"/>
      <c r="BAH20" s="39"/>
      <c r="BAI20" s="39"/>
      <c r="BAJ20" s="39"/>
      <c r="BAK20" s="39"/>
      <c r="BAL20" s="39"/>
      <c r="BAM20" s="39"/>
      <c r="BAN20" s="39"/>
      <c r="BAO20" s="39"/>
      <c r="BAP20" s="39"/>
      <c r="BAQ20" s="39"/>
      <c r="BAR20" s="39"/>
      <c r="BAS20" s="39"/>
      <c r="BAT20" s="39"/>
      <c r="BAU20" s="39"/>
      <c r="BAV20" s="39"/>
      <c r="BAW20" s="39"/>
      <c r="BAX20" s="39"/>
      <c r="BAY20" s="39"/>
      <c r="BAZ20" s="39"/>
      <c r="BBA20" s="39"/>
      <c r="BBB20" s="39"/>
      <c r="BBC20" s="39"/>
      <c r="BBD20" s="39"/>
      <c r="BBE20" s="39"/>
      <c r="BBF20" s="39"/>
      <c r="BBG20" s="39"/>
      <c r="BBH20" s="39"/>
      <c r="BBI20" s="39"/>
      <c r="BBJ20" s="39"/>
      <c r="BBK20" s="39"/>
      <c r="BBL20" s="39"/>
      <c r="BBM20" s="39"/>
      <c r="BBN20" s="39"/>
      <c r="BBO20" s="39"/>
      <c r="BBP20" s="39"/>
      <c r="BBQ20" s="39"/>
      <c r="BBR20" s="39"/>
      <c r="BBS20" s="39"/>
      <c r="BBT20" s="39"/>
      <c r="BBU20" s="39"/>
      <c r="BBV20" s="39"/>
      <c r="BBW20" s="39"/>
      <c r="BBX20" s="39"/>
      <c r="BBY20" s="39"/>
      <c r="BBZ20" s="39"/>
      <c r="BCA20" s="39"/>
      <c r="BCB20" s="39"/>
      <c r="BCC20" s="39"/>
      <c r="BCD20" s="39"/>
      <c r="BCE20" s="39"/>
      <c r="BCF20" s="39"/>
      <c r="BCG20" s="39"/>
      <c r="BCH20" s="39"/>
      <c r="BCI20" s="39"/>
      <c r="BCJ20" s="39"/>
      <c r="BCK20" s="39"/>
      <c r="BCL20" s="39"/>
      <c r="BCM20" s="39"/>
      <c r="BCN20" s="39"/>
      <c r="BCO20" s="39"/>
      <c r="BCP20" s="39"/>
      <c r="BCQ20" s="39"/>
      <c r="BCR20" s="39"/>
      <c r="BCS20" s="39"/>
      <c r="BCT20" s="39"/>
      <c r="BCU20" s="39"/>
      <c r="BCV20" s="39"/>
      <c r="BCW20" s="39"/>
      <c r="BCX20" s="39"/>
      <c r="BCY20" s="39"/>
      <c r="BCZ20" s="39"/>
      <c r="BDA20" s="39"/>
      <c r="BDB20" s="39"/>
      <c r="BDC20" s="39"/>
      <c r="BDD20" s="39"/>
      <c r="BDE20" s="39"/>
      <c r="BDF20" s="39"/>
      <c r="BDG20" s="39"/>
      <c r="BDH20" s="39"/>
      <c r="BDI20" s="39"/>
      <c r="BDJ20" s="39"/>
      <c r="BDK20" s="39"/>
      <c r="BDL20" s="39"/>
      <c r="BDM20" s="39"/>
      <c r="BDN20" s="39"/>
      <c r="BDO20" s="39"/>
      <c r="BDP20" s="39"/>
      <c r="BDQ20" s="39"/>
      <c r="BDR20" s="39"/>
      <c r="BDS20" s="39"/>
      <c r="BDT20" s="39"/>
      <c r="BDU20" s="39"/>
      <c r="BDV20" s="39"/>
      <c r="BDW20" s="39"/>
      <c r="BDX20" s="39"/>
      <c r="BDY20" s="39"/>
      <c r="BDZ20" s="39"/>
      <c r="BEA20" s="39"/>
      <c r="BEB20" s="39"/>
      <c r="BEC20" s="39"/>
      <c r="BED20" s="39"/>
      <c r="BEE20" s="39"/>
      <c r="BEF20" s="39"/>
      <c r="BEG20" s="39"/>
      <c r="BEH20" s="39"/>
      <c r="BEI20" s="39"/>
      <c r="BEJ20" s="39"/>
      <c r="BEK20" s="39"/>
      <c r="BEL20" s="39"/>
      <c r="BEM20" s="39"/>
      <c r="BEN20" s="39"/>
      <c r="BEO20" s="39"/>
      <c r="BEP20" s="39"/>
      <c r="BEQ20" s="39"/>
      <c r="BER20" s="39"/>
      <c r="BES20" s="39"/>
      <c r="BET20" s="39"/>
      <c r="BEU20" s="39"/>
      <c r="BEV20" s="39"/>
      <c r="BEW20" s="39"/>
      <c r="BEX20" s="39"/>
      <c r="BEY20" s="39"/>
      <c r="BEZ20" s="39"/>
      <c r="BFA20" s="39"/>
      <c r="BFB20" s="39"/>
      <c r="BFC20" s="39"/>
      <c r="BFD20" s="39"/>
      <c r="BFE20" s="39"/>
      <c r="BFF20" s="39"/>
      <c r="BFG20" s="39"/>
      <c r="BFH20" s="39"/>
      <c r="BFI20" s="39"/>
      <c r="BFJ20" s="39"/>
      <c r="BFK20" s="39"/>
      <c r="BFL20" s="39"/>
      <c r="BFM20" s="39"/>
      <c r="BFN20" s="39"/>
      <c r="BFO20" s="39"/>
      <c r="BFP20" s="39"/>
      <c r="BFQ20" s="39"/>
      <c r="BFR20" s="39"/>
      <c r="BFS20" s="39"/>
      <c r="BFT20" s="39"/>
      <c r="BFU20" s="39"/>
      <c r="BFV20" s="39"/>
      <c r="BFW20" s="39"/>
      <c r="BFX20" s="39"/>
      <c r="BFY20" s="39"/>
      <c r="BFZ20" s="39"/>
      <c r="BGA20" s="39"/>
      <c r="BGB20" s="39"/>
      <c r="BGC20" s="39"/>
      <c r="BGD20" s="39"/>
      <c r="BGE20" s="39"/>
      <c r="BGF20" s="39"/>
      <c r="BGG20" s="39"/>
      <c r="BGH20" s="39"/>
      <c r="BGI20" s="39"/>
      <c r="BGJ20" s="39"/>
      <c r="BGK20" s="39"/>
      <c r="BGL20" s="39"/>
      <c r="BGM20" s="39"/>
      <c r="BGN20" s="39"/>
      <c r="BGO20" s="39"/>
      <c r="BGP20" s="39"/>
      <c r="BGQ20" s="39"/>
      <c r="BGR20" s="39"/>
      <c r="BGS20" s="39"/>
      <c r="BGT20" s="39"/>
      <c r="BGU20" s="39"/>
      <c r="BGV20" s="39"/>
      <c r="BGW20" s="39"/>
      <c r="BGX20" s="39"/>
      <c r="BGY20" s="39"/>
      <c r="BGZ20" s="39"/>
      <c r="BHA20" s="39"/>
      <c r="BHB20" s="39"/>
      <c r="BHC20" s="39"/>
      <c r="BHD20" s="39"/>
      <c r="BHE20" s="39"/>
      <c r="BHF20" s="39"/>
      <c r="BHG20" s="39"/>
      <c r="BHH20" s="39"/>
      <c r="BHI20" s="39"/>
      <c r="BHJ20" s="39"/>
      <c r="BHK20" s="39"/>
      <c r="BHL20" s="39"/>
      <c r="BHM20" s="39"/>
      <c r="BHN20" s="39"/>
      <c r="BHO20" s="39"/>
      <c r="BHP20" s="39"/>
      <c r="BHQ20" s="39"/>
      <c r="BHR20" s="39"/>
      <c r="BHS20" s="39"/>
      <c r="BHT20" s="39"/>
      <c r="BHU20" s="39"/>
      <c r="BHV20" s="39"/>
      <c r="BHW20" s="39"/>
      <c r="BHX20" s="39"/>
      <c r="BHY20" s="39"/>
      <c r="BHZ20" s="39"/>
      <c r="BIA20" s="39"/>
      <c r="BIB20" s="39"/>
      <c r="BIC20" s="39"/>
      <c r="BID20" s="39"/>
      <c r="BIE20" s="39"/>
      <c r="BIF20" s="39"/>
      <c r="BIG20" s="39"/>
      <c r="BIH20" s="39"/>
      <c r="BII20" s="39"/>
      <c r="BIJ20" s="39"/>
      <c r="BIK20" s="39"/>
      <c r="BIL20" s="39"/>
      <c r="BIM20" s="39"/>
      <c r="BIN20" s="39"/>
      <c r="BIO20" s="39"/>
      <c r="BIP20" s="39"/>
      <c r="BIQ20" s="39"/>
      <c r="BIR20" s="39"/>
      <c r="BIS20" s="39"/>
      <c r="BIT20" s="39"/>
      <c r="BIU20" s="39"/>
      <c r="BIV20" s="39"/>
      <c r="BIW20" s="39"/>
      <c r="BIX20" s="39"/>
      <c r="BIY20" s="39"/>
      <c r="BIZ20" s="39"/>
      <c r="BJA20" s="39"/>
      <c r="BJB20" s="39"/>
      <c r="BJC20" s="39"/>
      <c r="BJD20" s="39"/>
      <c r="BJE20" s="39"/>
      <c r="BJF20" s="39"/>
      <c r="BJG20" s="39"/>
      <c r="BJH20" s="39"/>
      <c r="BJI20" s="39"/>
      <c r="BJJ20" s="39"/>
      <c r="BJK20" s="39"/>
      <c r="BJL20" s="39"/>
      <c r="BJM20" s="39"/>
      <c r="BJN20" s="39"/>
      <c r="BJO20" s="39"/>
      <c r="BJP20" s="39"/>
      <c r="BJQ20" s="39"/>
      <c r="BJR20" s="39"/>
      <c r="BJS20" s="39"/>
      <c r="BJT20" s="39"/>
      <c r="BJU20" s="39"/>
      <c r="BJV20" s="39"/>
      <c r="BJW20" s="39"/>
      <c r="BJX20" s="39"/>
      <c r="BJY20" s="39"/>
      <c r="BJZ20" s="39"/>
      <c r="BKA20" s="39"/>
      <c r="BKB20" s="39"/>
      <c r="BKC20" s="39"/>
      <c r="BKD20" s="39"/>
      <c r="BKE20" s="39"/>
      <c r="BKF20" s="39"/>
      <c r="BKG20" s="39"/>
      <c r="BKH20" s="39"/>
      <c r="BKI20" s="39"/>
      <c r="BKJ20" s="39"/>
      <c r="BKK20" s="39"/>
      <c r="BKL20" s="39"/>
      <c r="BKM20" s="39"/>
      <c r="BKN20" s="39"/>
      <c r="BKO20" s="39"/>
      <c r="BKP20" s="39"/>
      <c r="BKQ20" s="39"/>
      <c r="BKR20" s="39"/>
      <c r="BKS20" s="39"/>
      <c r="BKT20" s="39"/>
      <c r="BKU20" s="39"/>
      <c r="BKV20" s="39"/>
      <c r="BKW20" s="39"/>
      <c r="BKX20" s="39"/>
      <c r="BKY20" s="39"/>
      <c r="BKZ20" s="39"/>
      <c r="BLA20" s="39"/>
      <c r="BLB20" s="39"/>
      <c r="BLC20" s="39"/>
      <c r="BLD20" s="39"/>
      <c r="BLE20" s="39"/>
      <c r="BLF20" s="39"/>
      <c r="BLG20" s="39"/>
      <c r="BLH20" s="39"/>
      <c r="BLI20" s="39"/>
      <c r="BLJ20" s="39"/>
      <c r="BLK20" s="39"/>
      <c r="BLL20" s="39"/>
      <c r="BLM20" s="39"/>
      <c r="BLN20" s="39"/>
      <c r="BLO20" s="39"/>
      <c r="BLP20" s="39"/>
      <c r="BLQ20" s="39"/>
      <c r="BLR20" s="39"/>
      <c r="BLS20" s="39"/>
      <c r="BLT20" s="39"/>
      <c r="BLU20" s="39"/>
      <c r="BLV20" s="39"/>
      <c r="BLW20" s="39"/>
      <c r="BLX20" s="39"/>
      <c r="BLY20" s="39"/>
      <c r="BLZ20" s="39"/>
      <c r="BMA20" s="39"/>
      <c r="BMB20" s="39"/>
      <c r="BMC20" s="39"/>
      <c r="BMD20" s="39"/>
      <c r="BME20" s="39"/>
      <c r="BMF20" s="39"/>
      <c r="BMG20" s="39"/>
      <c r="BMH20" s="39"/>
      <c r="BMI20" s="39"/>
      <c r="BMJ20" s="39"/>
      <c r="BMK20" s="39"/>
      <c r="BML20" s="37"/>
    </row>
    <row r="21" spans="1:1702" ht="15.6" x14ac:dyDescent="0.3">
      <c r="I21" s="5"/>
      <c r="K21" s="6"/>
      <c r="L21" s="6"/>
      <c r="M21" s="6"/>
      <c r="N21" s="6"/>
      <c r="O21" s="6"/>
      <c r="P21" s="6"/>
      <c r="R21" s="51"/>
      <c r="S21" s="51"/>
      <c r="T21" s="51"/>
    </row>
    <row r="22" spans="1:1702" ht="15.6" x14ac:dyDescent="0.3">
      <c r="R22" s="51"/>
      <c r="S22" s="51"/>
      <c r="T22" s="51"/>
    </row>
    <row r="23" spans="1:1702" ht="15.6" x14ac:dyDescent="0.3">
      <c r="R23" s="51"/>
      <c r="S23" s="51"/>
      <c r="T23" s="51"/>
    </row>
    <row r="24" spans="1:1702" ht="15.6" x14ac:dyDescent="0.3">
      <c r="R24" s="51"/>
      <c r="S24" s="51"/>
      <c r="T24" s="51"/>
    </row>
  </sheetData>
  <mergeCells count="12">
    <mergeCell ref="G4:H4"/>
    <mergeCell ref="AC4:AC5"/>
    <mergeCell ref="AB4:AB5"/>
    <mergeCell ref="Q4:Q5"/>
    <mergeCell ref="I4:J4"/>
    <mergeCell ref="K4:L4"/>
    <mergeCell ref="M4:N4"/>
    <mergeCell ref="O4:O5"/>
    <mergeCell ref="P4:P5"/>
    <mergeCell ref="R4:R5"/>
    <mergeCell ref="S4:S5"/>
    <mergeCell ref="T4:T5"/>
  </mergeCells>
  <conditionalFormatting sqref="Q6:Q20">
    <cfRule type="colorScale" priority="1">
      <colorScale>
        <cfvo type="min"/>
        <cfvo type="percentile" val="50"/>
        <cfvo type="max"/>
        <color rgb="FFF8696B"/>
        <color rgb="FFFFEB84"/>
        <color rgb="FF63BE7B"/>
      </colorScale>
    </cfRule>
  </conditionalFormatting>
  <hyperlinks>
    <hyperlink ref="AC20" r:id="rId1" xr:uid="{AF3456C5-059F-4113-8445-E793E18A60CB}"/>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1FA0-BBF7-4AF5-B724-26C142A493C3}">
  <dimension ref="A1:CR32"/>
  <sheetViews>
    <sheetView topLeftCell="AO29" zoomScale="90" zoomScaleNormal="90" zoomScaleSheetLayoutView="70" workbookViewId="0">
      <selection activeCell="AU32" sqref="AU32"/>
    </sheetView>
  </sheetViews>
  <sheetFormatPr baseColWidth="10" defaultColWidth="31.44140625" defaultRowHeight="15" x14ac:dyDescent="0.25"/>
  <cols>
    <col min="1" max="7" width="0" style="91" hidden="1" customWidth="1"/>
    <col min="8" max="8" width="31.44140625" style="184"/>
    <col min="9" max="10" width="31.44140625" style="91"/>
    <col min="11" max="11" width="17" style="91" customWidth="1"/>
    <col min="12" max="12" width="12.5546875" style="91" customWidth="1"/>
    <col min="13" max="13" width="11" style="91" customWidth="1"/>
    <col min="14" max="14" width="15.6640625" style="91" customWidth="1"/>
    <col min="15" max="18" width="5.6640625" style="91" customWidth="1"/>
    <col min="19" max="19" width="31.44140625" style="91" customWidth="1"/>
    <col min="20" max="20" width="10" style="91" hidden="1" customWidth="1"/>
    <col min="21" max="21" width="9.109375" style="91" hidden="1" customWidth="1"/>
    <col min="22" max="22" width="10" style="91" hidden="1" customWidth="1"/>
    <col min="23" max="23" width="9.109375" style="91" hidden="1" customWidth="1"/>
    <col min="24" max="24" width="10" style="91" hidden="1" customWidth="1"/>
    <col min="25" max="25" width="9.109375" style="91" hidden="1" customWidth="1"/>
    <col min="26" max="26" width="10" style="91" hidden="1" customWidth="1"/>
    <col min="27" max="27" width="9.109375" style="92" hidden="1" customWidth="1"/>
    <col min="28" max="28" width="10" style="91" hidden="1" customWidth="1"/>
    <col min="29" max="32" width="31.44140625" style="91" hidden="1" customWidth="1"/>
    <col min="33" max="33" width="10" style="91" customWidth="1"/>
    <col min="34" max="34" width="9.109375" style="91" customWidth="1"/>
    <col min="35" max="35" width="10" style="91" customWidth="1"/>
    <col min="36" max="36" width="9.109375" style="91" customWidth="1"/>
    <col min="37" max="37" width="10" style="91" customWidth="1"/>
    <col min="38" max="38" width="9.109375" style="91" customWidth="1"/>
    <col min="39" max="39" width="10" style="91" customWidth="1"/>
    <col min="40" max="40" width="9.109375" style="92" customWidth="1"/>
    <col min="41" max="41" width="10" style="91" customWidth="1"/>
    <col min="42" max="42" width="14.88671875" style="91" customWidth="1"/>
    <col min="43" max="43" width="11.88671875" style="91" customWidth="1"/>
    <col min="44" max="44" width="3.44140625" style="91" hidden="1" customWidth="1"/>
    <col min="45" max="46" width="59.5546875" style="91" customWidth="1"/>
    <col min="47" max="47" width="74" style="91" customWidth="1"/>
    <col min="48" max="16384" width="31.44140625" style="91"/>
  </cols>
  <sheetData>
    <row r="1" spans="1:96" ht="29.25" customHeight="1" x14ac:dyDescent="0.25">
      <c r="A1" s="88"/>
      <c r="B1" s="89" t="s">
        <v>98</v>
      </c>
      <c r="C1" s="90"/>
      <c r="D1" s="90"/>
      <c r="E1" s="90"/>
      <c r="F1" s="90"/>
      <c r="G1" s="90"/>
      <c r="H1" s="90"/>
      <c r="I1" s="90"/>
      <c r="J1" s="90"/>
      <c r="K1" s="90"/>
      <c r="L1" s="90"/>
      <c r="M1" s="90"/>
      <c r="N1" s="90"/>
      <c r="O1" s="90"/>
      <c r="P1" s="90"/>
      <c r="Q1" s="90"/>
      <c r="R1" s="90"/>
      <c r="S1" s="90"/>
    </row>
    <row r="2" spans="1:96" ht="27" customHeight="1" x14ac:dyDescent="0.25">
      <c r="A2" s="88"/>
      <c r="B2" s="89"/>
      <c r="C2" s="90"/>
      <c r="D2" s="90"/>
      <c r="E2" s="90"/>
      <c r="F2" s="90"/>
      <c r="G2" s="90"/>
      <c r="H2" s="90"/>
      <c r="I2" s="90"/>
      <c r="J2" s="90"/>
      <c r="K2" s="90"/>
      <c r="L2" s="90"/>
      <c r="M2" s="90"/>
      <c r="N2" s="90"/>
      <c r="O2" s="90"/>
      <c r="P2" s="90"/>
      <c r="Q2" s="90"/>
      <c r="R2" s="90"/>
      <c r="S2" s="90"/>
    </row>
    <row r="3" spans="1:96" ht="30" customHeight="1" x14ac:dyDescent="0.25">
      <c r="A3" s="88"/>
      <c r="B3" s="89"/>
      <c r="C3" s="90"/>
      <c r="D3" s="90"/>
      <c r="E3" s="90"/>
      <c r="F3" s="90"/>
      <c r="G3" s="90"/>
      <c r="H3" s="90"/>
      <c r="I3" s="90"/>
      <c r="J3" s="90"/>
      <c r="K3" s="90"/>
      <c r="L3" s="90"/>
      <c r="M3" s="90"/>
      <c r="N3" s="90"/>
      <c r="O3" s="90"/>
      <c r="P3" s="90"/>
      <c r="Q3" s="90"/>
      <c r="R3" s="90"/>
      <c r="S3" s="90"/>
      <c r="AA3" s="91"/>
      <c r="AN3" s="91"/>
    </row>
    <row r="4" spans="1:96" ht="13.5" customHeight="1" x14ac:dyDescent="0.25">
      <c r="A4" s="93" t="s">
        <v>99</v>
      </c>
      <c r="B4" s="94"/>
      <c r="C4" s="94"/>
      <c r="D4" s="95"/>
      <c r="E4" s="96" t="s">
        <v>100</v>
      </c>
      <c r="F4" s="96"/>
      <c r="G4" s="96"/>
      <c r="H4" s="96"/>
      <c r="I4" s="96"/>
      <c r="J4" s="96"/>
      <c r="K4" s="96"/>
      <c r="L4" s="96"/>
      <c r="M4" s="96"/>
      <c r="N4" s="97" t="s">
        <v>101</v>
      </c>
      <c r="O4" s="97"/>
      <c r="P4" s="98"/>
      <c r="Q4" s="98"/>
      <c r="R4" s="98"/>
      <c r="S4" s="98"/>
      <c r="T4" s="99" t="s">
        <v>102</v>
      </c>
      <c r="U4" s="100"/>
      <c r="V4" s="101" t="s">
        <v>103</v>
      </c>
      <c r="W4" s="100"/>
      <c r="X4" s="101" t="s">
        <v>104</v>
      </c>
      <c r="Y4" s="100"/>
      <c r="Z4" s="101" t="s">
        <v>105</v>
      </c>
      <c r="AA4" s="100"/>
      <c r="AB4" s="102" t="s">
        <v>106</v>
      </c>
      <c r="AC4" s="103" t="s">
        <v>107</v>
      </c>
      <c r="AD4" s="103" t="s">
        <v>108</v>
      </c>
      <c r="AE4" s="103" t="s">
        <v>109</v>
      </c>
      <c r="AF4" s="103" t="s">
        <v>110</v>
      </c>
      <c r="AG4" s="104" t="s">
        <v>111</v>
      </c>
      <c r="AH4" s="105"/>
      <c r="AI4" s="106" t="s">
        <v>112</v>
      </c>
      <c r="AJ4" s="105"/>
      <c r="AK4" s="106" t="s">
        <v>113</v>
      </c>
      <c r="AL4" s="105"/>
      <c r="AM4" s="106" t="s">
        <v>114</v>
      </c>
      <c r="AN4" s="105"/>
      <c r="AO4" s="107" t="s">
        <v>115</v>
      </c>
      <c r="AP4" s="108" t="s">
        <v>116</v>
      </c>
      <c r="AQ4" s="108" t="s">
        <v>117</v>
      </c>
      <c r="AR4" s="109" t="s">
        <v>118</v>
      </c>
      <c r="AS4" s="110" t="s">
        <v>119</v>
      </c>
      <c r="AT4" s="110" t="s">
        <v>120</v>
      </c>
      <c r="AU4" s="110" t="s">
        <v>121</v>
      </c>
    </row>
    <row r="5" spans="1:96" s="120" customFormat="1" ht="84.6" customHeight="1" x14ac:dyDescent="0.25">
      <c r="A5" s="111" t="s">
        <v>122</v>
      </c>
      <c r="B5" s="111" t="s">
        <v>123</v>
      </c>
      <c r="C5" s="111" t="s">
        <v>124</v>
      </c>
      <c r="D5" s="111" t="s">
        <v>125</v>
      </c>
      <c r="E5" s="111" t="s">
        <v>126</v>
      </c>
      <c r="F5" s="111" t="s">
        <v>127</v>
      </c>
      <c r="G5" s="111" t="s">
        <v>128</v>
      </c>
      <c r="H5" s="111" t="s">
        <v>129</v>
      </c>
      <c r="I5" s="111" t="s">
        <v>130</v>
      </c>
      <c r="J5" s="111" t="s">
        <v>131</v>
      </c>
      <c r="K5" s="111" t="s">
        <v>132</v>
      </c>
      <c r="L5" s="111" t="s">
        <v>133</v>
      </c>
      <c r="M5" s="111" t="s">
        <v>134</v>
      </c>
      <c r="N5" s="111" t="s">
        <v>135</v>
      </c>
      <c r="O5" s="111">
        <v>2023</v>
      </c>
      <c r="P5" s="111">
        <v>2024</v>
      </c>
      <c r="Q5" s="111">
        <v>2025</v>
      </c>
      <c r="R5" s="111">
        <v>2026</v>
      </c>
      <c r="S5" s="111" t="s">
        <v>136</v>
      </c>
      <c r="T5" s="112" t="s">
        <v>49</v>
      </c>
      <c r="U5" s="112" t="s">
        <v>50</v>
      </c>
      <c r="V5" s="112" t="s">
        <v>49</v>
      </c>
      <c r="W5" s="112" t="s">
        <v>50</v>
      </c>
      <c r="X5" s="112" t="s">
        <v>49</v>
      </c>
      <c r="Y5" s="112" t="s">
        <v>50</v>
      </c>
      <c r="Z5" s="112" t="s">
        <v>49</v>
      </c>
      <c r="AA5" s="112" t="s">
        <v>50</v>
      </c>
      <c r="AB5" s="113"/>
      <c r="AC5" s="114"/>
      <c r="AD5" s="114"/>
      <c r="AE5" s="114"/>
      <c r="AF5" s="114"/>
      <c r="AG5" s="115" t="s">
        <v>49</v>
      </c>
      <c r="AH5" s="115" t="s">
        <v>50</v>
      </c>
      <c r="AI5" s="115" t="s">
        <v>49</v>
      </c>
      <c r="AJ5" s="115" t="s">
        <v>50</v>
      </c>
      <c r="AK5" s="115" t="s">
        <v>49</v>
      </c>
      <c r="AL5" s="115" t="s">
        <v>50</v>
      </c>
      <c r="AM5" s="115" t="s">
        <v>49</v>
      </c>
      <c r="AN5" s="115" t="s">
        <v>50</v>
      </c>
      <c r="AO5" s="116"/>
      <c r="AP5" s="117"/>
      <c r="AQ5" s="117"/>
      <c r="AR5" s="118"/>
      <c r="AS5" s="110"/>
      <c r="AT5" s="110"/>
      <c r="AU5" s="110"/>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row>
    <row r="6" spans="1:96" s="119" customFormat="1" ht="153" customHeight="1" x14ac:dyDescent="0.25">
      <c r="A6" s="121" t="s">
        <v>137</v>
      </c>
      <c r="B6" s="121" t="s">
        <v>138</v>
      </c>
      <c r="C6" s="121" t="s">
        <v>139</v>
      </c>
      <c r="D6" s="121" t="s">
        <v>140</v>
      </c>
      <c r="E6" s="122" t="s">
        <v>141</v>
      </c>
      <c r="F6" s="122" t="s">
        <v>142</v>
      </c>
      <c r="G6" s="123" t="s">
        <v>143</v>
      </c>
      <c r="H6" s="124" t="s">
        <v>144</v>
      </c>
      <c r="I6" s="125" t="s">
        <v>145</v>
      </c>
      <c r="J6" s="126" t="s">
        <v>146</v>
      </c>
      <c r="K6" s="127" t="s">
        <v>18</v>
      </c>
      <c r="L6" s="127" t="s">
        <v>147</v>
      </c>
      <c r="M6" s="128">
        <v>304</v>
      </c>
      <c r="N6" s="127">
        <f>183*4</f>
        <v>732</v>
      </c>
      <c r="O6" s="127">
        <v>183</v>
      </c>
      <c r="P6" s="127">
        <v>183</v>
      </c>
      <c r="Q6" s="127">
        <v>183</v>
      </c>
      <c r="R6" s="127">
        <v>183</v>
      </c>
      <c r="S6" s="129" t="s">
        <v>148</v>
      </c>
      <c r="T6" s="130">
        <v>0</v>
      </c>
      <c r="U6" s="130"/>
      <c r="V6" s="130">
        <v>12</v>
      </c>
      <c r="W6" s="130"/>
      <c r="X6" s="130">
        <v>2</v>
      </c>
      <c r="Y6" s="130"/>
      <c r="Z6" s="130">
        <f>209-(T6+V6+X6)</f>
        <v>195</v>
      </c>
      <c r="AA6" s="130">
        <v>183</v>
      </c>
      <c r="AB6" s="130">
        <f>T6+V6+X6+Z6</f>
        <v>209</v>
      </c>
      <c r="AC6" s="131" t="s">
        <v>149</v>
      </c>
      <c r="AD6" s="131" t="s">
        <v>150</v>
      </c>
      <c r="AE6" s="131" t="s">
        <v>151</v>
      </c>
      <c r="AF6" s="131" t="s">
        <v>152</v>
      </c>
      <c r="AG6" s="130">
        <v>0</v>
      </c>
      <c r="AH6" s="132">
        <v>0</v>
      </c>
      <c r="AI6" s="130">
        <v>0</v>
      </c>
      <c r="AJ6" s="132">
        <v>0</v>
      </c>
      <c r="AK6" s="130">
        <v>0</v>
      </c>
      <c r="AL6" s="132">
        <v>91</v>
      </c>
      <c r="AM6" s="130"/>
      <c r="AN6" s="132">
        <v>92</v>
      </c>
      <c r="AO6" s="133">
        <f>AG6+AI6+AK6</f>
        <v>0</v>
      </c>
      <c r="AP6" s="133">
        <f>AH6+AJ6+AL6</f>
        <v>91</v>
      </c>
      <c r="AQ6" s="130">
        <f>AO6/AP6</f>
        <v>0</v>
      </c>
      <c r="AR6" s="134"/>
      <c r="AS6" s="135" t="s">
        <v>153</v>
      </c>
      <c r="AT6" s="135" t="s">
        <v>154</v>
      </c>
      <c r="AU6" s="135" t="s">
        <v>155</v>
      </c>
    </row>
    <row r="7" spans="1:96" s="119" customFormat="1" ht="141.75" customHeight="1" x14ac:dyDescent="0.25">
      <c r="A7" s="121" t="s">
        <v>137</v>
      </c>
      <c r="B7" s="121" t="s">
        <v>138</v>
      </c>
      <c r="C7" s="121" t="s">
        <v>139</v>
      </c>
      <c r="D7" s="121" t="s">
        <v>140</v>
      </c>
      <c r="E7" s="122"/>
      <c r="F7" s="122"/>
      <c r="G7" s="123"/>
      <c r="H7" s="136"/>
      <c r="I7" s="137"/>
      <c r="J7" s="126" t="s">
        <v>156</v>
      </c>
      <c r="K7" s="127" t="s">
        <v>18</v>
      </c>
      <c r="L7" s="127" t="s">
        <v>147</v>
      </c>
      <c r="M7" s="127">
        <v>28</v>
      </c>
      <c r="N7" s="127">
        <v>40</v>
      </c>
      <c r="O7" s="127">
        <v>10</v>
      </c>
      <c r="P7" s="127">
        <v>10</v>
      </c>
      <c r="Q7" s="127">
        <v>10</v>
      </c>
      <c r="R7" s="127">
        <v>10</v>
      </c>
      <c r="S7" s="129" t="s">
        <v>148</v>
      </c>
      <c r="T7" s="130">
        <v>0</v>
      </c>
      <c r="U7" s="130"/>
      <c r="V7" s="130">
        <v>1</v>
      </c>
      <c r="W7" s="130"/>
      <c r="X7" s="130"/>
      <c r="Y7" s="130"/>
      <c r="Z7" s="130">
        <v>76</v>
      </c>
      <c r="AA7" s="130">
        <v>10</v>
      </c>
      <c r="AB7" s="130">
        <f t="shared" ref="AB7:AB31" si="0">T7+V7+X7+Z7</f>
        <v>77</v>
      </c>
      <c r="AC7" s="138" t="s">
        <v>157</v>
      </c>
      <c r="AD7" s="138" t="s">
        <v>158</v>
      </c>
      <c r="AE7" s="138" t="s">
        <v>159</v>
      </c>
      <c r="AF7" s="138" t="s">
        <v>160</v>
      </c>
      <c r="AG7" s="130">
        <v>0</v>
      </c>
      <c r="AH7" s="132">
        <v>0</v>
      </c>
      <c r="AI7" s="130">
        <v>0</v>
      </c>
      <c r="AJ7" s="132">
        <v>0</v>
      </c>
      <c r="AK7" s="130">
        <v>0</v>
      </c>
      <c r="AL7" s="132">
        <v>5</v>
      </c>
      <c r="AM7" s="130"/>
      <c r="AN7" s="132">
        <v>5</v>
      </c>
      <c r="AO7" s="133">
        <f t="shared" ref="AO7:AP31" si="1">AG7+AI7+AK7</f>
        <v>0</v>
      </c>
      <c r="AP7" s="133">
        <f t="shared" si="1"/>
        <v>5</v>
      </c>
      <c r="AQ7" s="130">
        <f t="shared" ref="AQ7:AQ30" si="2">AO7/AP7</f>
        <v>0</v>
      </c>
      <c r="AR7" s="134"/>
      <c r="AS7" s="135" t="s">
        <v>161</v>
      </c>
      <c r="AT7" s="135" t="s">
        <v>162</v>
      </c>
      <c r="AU7" s="135" t="s">
        <v>163</v>
      </c>
    </row>
    <row r="8" spans="1:96" s="119" customFormat="1" ht="139.5" customHeight="1" x14ac:dyDescent="0.25">
      <c r="A8" s="121" t="s">
        <v>137</v>
      </c>
      <c r="B8" s="121" t="s">
        <v>138</v>
      </c>
      <c r="C8" s="121" t="s">
        <v>139</v>
      </c>
      <c r="D8" s="121" t="s">
        <v>140</v>
      </c>
      <c r="E8" s="122"/>
      <c r="F8" s="122"/>
      <c r="G8" s="123"/>
      <c r="H8" s="136"/>
      <c r="I8" s="137"/>
      <c r="J8" s="126" t="s">
        <v>164</v>
      </c>
      <c r="K8" s="127" t="s">
        <v>18</v>
      </c>
      <c r="L8" s="127" t="s">
        <v>147</v>
      </c>
      <c r="M8" s="127">
        <v>249</v>
      </c>
      <c r="N8" s="127">
        <f>O8+P8+Q8+R8</f>
        <v>400</v>
      </c>
      <c r="O8" s="127">
        <v>100</v>
      </c>
      <c r="P8" s="127">
        <v>100</v>
      </c>
      <c r="Q8" s="127">
        <v>100</v>
      </c>
      <c r="R8" s="127">
        <v>100</v>
      </c>
      <c r="S8" s="129" t="s">
        <v>148</v>
      </c>
      <c r="T8" s="130">
        <v>0</v>
      </c>
      <c r="U8" s="130"/>
      <c r="V8" s="130">
        <v>15</v>
      </c>
      <c r="W8" s="130"/>
      <c r="X8" s="130"/>
      <c r="Y8" s="130"/>
      <c r="Z8" s="130">
        <v>196</v>
      </c>
      <c r="AA8" s="130">
        <v>100</v>
      </c>
      <c r="AB8" s="130">
        <f t="shared" si="0"/>
        <v>211</v>
      </c>
      <c r="AC8" s="138" t="s">
        <v>157</v>
      </c>
      <c r="AD8" s="138" t="s">
        <v>165</v>
      </c>
      <c r="AE8" s="138" t="s">
        <v>165</v>
      </c>
      <c r="AF8" s="138" t="s">
        <v>166</v>
      </c>
      <c r="AG8" s="130">
        <v>0</v>
      </c>
      <c r="AH8" s="132">
        <v>0</v>
      </c>
      <c r="AI8" s="130">
        <v>0</v>
      </c>
      <c r="AJ8" s="132">
        <v>0</v>
      </c>
      <c r="AK8" s="130">
        <v>0</v>
      </c>
      <c r="AL8" s="132">
        <v>50</v>
      </c>
      <c r="AM8" s="130"/>
      <c r="AN8" s="132">
        <v>50</v>
      </c>
      <c r="AO8" s="133">
        <f t="shared" si="1"/>
        <v>0</v>
      </c>
      <c r="AP8" s="133">
        <f t="shared" si="1"/>
        <v>50</v>
      </c>
      <c r="AQ8" s="130">
        <f t="shared" si="2"/>
        <v>0</v>
      </c>
      <c r="AR8" s="134"/>
      <c r="AS8" s="135" t="s">
        <v>167</v>
      </c>
      <c r="AT8" s="135" t="s">
        <v>168</v>
      </c>
      <c r="AU8" s="135" t="s">
        <v>169</v>
      </c>
    </row>
    <row r="9" spans="1:96" s="119" customFormat="1" ht="132.75" customHeight="1" x14ac:dyDescent="0.25">
      <c r="A9" s="121" t="s">
        <v>137</v>
      </c>
      <c r="B9" s="121" t="s">
        <v>138</v>
      </c>
      <c r="C9" s="121" t="s">
        <v>139</v>
      </c>
      <c r="D9" s="121" t="s">
        <v>140</v>
      </c>
      <c r="E9" s="122"/>
      <c r="F9" s="122"/>
      <c r="G9" s="123"/>
      <c r="H9" s="136"/>
      <c r="I9" s="137"/>
      <c r="J9" s="126" t="s">
        <v>170</v>
      </c>
      <c r="K9" s="127" t="s">
        <v>18</v>
      </c>
      <c r="L9" s="127" t="s">
        <v>147</v>
      </c>
      <c r="M9" s="127" t="s">
        <v>171</v>
      </c>
      <c r="N9" s="127">
        <f>O9+P9+Q9+R9</f>
        <v>100</v>
      </c>
      <c r="O9" s="127">
        <v>25</v>
      </c>
      <c r="P9" s="127">
        <v>25</v>
      </c>
      <c r="Q9" s="127">
        <v>25</v>
      </c>
      <c r="R9" s="127">
        <v>25</v>
      </c>
      <c r="S9" s="129" t="s">
        <v>148</v>
      </c>
      <c r="T9" s="130">
        <v>0</v>
      </c>
      <c r="U9" s="130"/>
      <c r="V9" s="130">
        <v>3</v>
      </c>
      <c r="W9" s="130"/>
      <c r="X9" s="130"/>
      <c r="Y9" s="130"/>
      <c r="Z9" s="130">
        <v>65</v>
      </c>
      <c r="AA9" s="130">
        <v>25</v>
      </c>
      <c r="AB9" s="130">
        <f t="shared" si="0"/>
        <v>68</v>
      </c>
      <c r="AC9" s="138" t="s">
        <v>157</v>
      </c>
      <c r="AD9" s="139" t="s">
        <v>172</v>
      </c>
      <c r="AE9" s="139" t="s">
        <v>173</v>
      </c>
      <c r="AF9" s="139" t="s">
        <v>174</v>
      </c>
      <c r="AG9" s="130">
        <v>0</v>
      </c>
      <c r="AH9" s="132">
        <v>0</v>
      </c>
      <c r="AI9" s="130">
        <v>0</v>
      </c>
      <c r="AJ9" s="132">
        <v>0</v>
      </c>
      <c r="AK9" s="130">
        <v>0</v>
      </c>
      <c r="AL9" s="132">
        <v>12</v>
      </c>
      <c r="AM9" s="130"/>
      <c r="AN9" s="132">
        <v>13</v>
      </c>
      <c r="AO9" s="133">
        <f t="shared" si="1"/>
        <v>0</v>
      </c>
      <c r="AP9" s="133">
        <f t="shared" si="1"/>
        <v>12</v>
      </c>
      <c r="AQ9" s="130">
        <f t="shared" si="2"/>
        <v>0</v>
      </c>
      <c r="AR9" s="134"/>
      <c r="AS9" s="135" t="s">
        <v>175</v>
      </c>
      <c r="AT9" s="135" t="s">
        <v>176</v>
      </c>
      <c r="AU9" s="135" t="s">
        <v>177</v>
      </c>
    </row>
    <row r="10" spans="1:96" s="119" customFormat="1" ht="135" customHeight="1" x14ac:dyDescent="0.25">
      <c r="A10" s="121" t="s">
        <v>137</v>
      </c>
      <c r="B10" s="121" t="s">
        <v>138</v>
      </c>
      <c r="C10" s="121" t="s">
        <v>139</v>
      </c>
      <c r="D10" s="121" t="s">
        <v>140</v>
      </c>
      <c r="E10" s="122"/>
      <c r="F10" s="122"/>
      <c r="G10" s="123"/>
      <c r="H10" s="136"/>
      <c r="I10" s="137"/>
      <c r="J10" s="126" t="s">
        <v>178</v>
      </c>
      <c r="K10" s="127" t="s">
        <v>18</v>
      </c>
      <c r="L10" s="127" t="s">
        <v>147</v>
      </c>
      <c r="M10" s="127">
        <v>159</v>
      </c>
      <c r="N10" s="140">
        <f>O10+P10+Q10+R10</f>
        <v>164</v>
      </c>
      <c r="O10" s="140">
        <v>41</v>
      </c>
      <c r="P10" s="140">
        <v>41</v>
      </c>
      <c r="Q10" s="140">
        <v>41</v>
      </c>
      <c r="R10" s="140">
        <v>41</v>
      </c>
      <c r="S10" s="129" t="s">
        <v>148</v>
      </c>
      <c r="T10" s="130">
        <v>0</v>
      </c>
      <c r="U10" s="130"/>
      <c r="V10" s="130">
        <v>0</v>
      </c>
      <c r="W10" s="130">
        <v>21</v>
      </c>
      <c r="X10" s="130"/>
      <c r="Y10" s="130"/>
      <c r="Z10" s="130">
        <v>74</v>
      </c>
      <c r="AA10" s="130">
        <v>41</v>
      </c>
      <c r="AB10" s="130">
        <f t="shared" si="0"/>
        <v>74</v>
      </c>
      <c r="AC10" s="141" t="s">
        <v>179</v>
      </c>
      <c r="AD10" s="141" t="s">
        <v>180</v>
      </c>
      <c r="AE10" s="141" t="str">
        <f>'[2]Seguimiento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c r="AF10" s="141" t="s">
        <v>181</v>
      </c>
      <c r="AG10" s="130">
        <v>0</v>
      </c>
      <c r="AH10" s="132">
        <v>0</v>
      </c>
      <c r="AI10" s="130">
        <v>0</v>
      </c>
      <c r="AJ10" s="132">
        <v>0</v>
      </c>
      <c r="AK10" s="130">
        <v>0</v>
      </c>
      <c r="AL10" s="132">
        <v>20</v>
      </c>
      <c r="AM10" s="130"/>
      <c r="AN10" s="132">
        <v>21</v>
      </c>
      <c r="AO10" s="133">
        <f t="shared" si="1"/>
        <v>0</v>
      </c>
      <c r="AP10" s="133">
        <f t="shared" si="1"/>
        <v>20</v>
      </c>
      <c r="AQ10" s="130">
        <f t="shared" si="2"/>
        <v>0</v>
      </c>
      <c r="AR10" s="134"/>
      <c r="AS10" s="135" t="s">
        <v>182</v>
      </c>
      <c r="AT10" s="135" t="s">
        <v>183</v>
      </c>
      <c r="AU10" s="135" t="s">
        <v>184</v>
      </c>
    </row>
    <row r="11" spans="1:96" s="119" customFormat="1" ht="140.25" customHeight="1" x14ac:dyDescent="0.25">
      <c r="A11" s="121" t="s">
        <v>137</v>
      </c>
      <c r="B11" s="121" t="s">
        <v>138</v>
      </c>
      <c r="C11" s="121" t="s">
        <v>139</v>
      </c>
      <c r="D11" s="121" t="s">
        <v>140</v>
      </c>
      <c r="E11" s="122"/>
      <c r="F11" s="122"/>
      <c r="G11" s="123"/>
      <c r="H11" s="136"/>
      <c r="I11" s="137"/>
      <c r="J11" s="126" t="s">
        <v>185</v>
      </c>
      <c r="K11" s="127" t="s">
        <v>18</v>
      </c>
      <c r="L11" s="127" t="s">
        <v>147</v>
      </c>
      <c r="M11" s="127">
        <v>7</v>
      </c>
      <c r="N11" s="127">
        <v>250</v>
      </c>
      <c r="O11" s="127">
        <v>50</v>
      </c>
      <c r="P11" s="127">
        <v>50</v>
      </c>
      <c r="Q11" s="127">
        <v>50</v>
      </c>
      <c r="R11" s="127">
        <v>50</v>
      </c>
      <c r="S11" s="129" t="s">
        <v>148</v>
      </c>
      <c r="T11" s="130">
        <v>0</v>
      </c>
      <c r="U11" s="130"/>
      <c r="V11" s="130">
        <v>4</v>
      </c>
      <c r="W11" s="130"/>
      <c r="X11" s="130"/>
      <c r="Y11" s="130"/>
      <c r="Z11" s="130">
        <v>55</v>
      </c>
      <c r="AA11" s="130">
        <v>50</v>
      </c>
      <c r="AB11" s="130">
        <f t="shared" si="0"/>
        <v>59</v>
      </c>
      <c r="AC11" s="138" t="s">
        <v>186</v>
      </c>
      <c r="AD11" s="142" t="s">
        <v>187</v>
      </c>
      <c r="AE11" s="142" t="s">
        <v>187</v>
      </c>
      <c r="AF11" s="142" t="s">
        <v>188</v>
      </c>
      <c r="AG11" s="130">
        <v>0</v>
      </c>
      <c r="AH11" s="132">
        <v>0</v>
      </c>
      <c r="AI11" s="130">
        <v>0</v>
      </c>
      <c r="AJ11" s="132">
        <v>0</v>
      </c>
      <c r="AK11" s="130">
        <v>0</v>
      </c>
      <c r="AL11" s="132">
        <v>25</v>
      </c>
      <c r="AM11" s="130"/>
      <c r="AN11" s="132">
        <v>25</v>
      </c>
      <c r="AO11" s="133">
        <f t="shared" si="1"/>
        <v>0</v>
      </c>
      <c r="AP11" s="133">
        <f t="shared" si="1"/>
        <v>25</v>
      </c>
      <c r="AQ11" s="130">
        <f t="shared" si="2"/>
        <v>0</v>
      </c>
      <c r="AR11" s="134"/>
      <c r="AS11" s="135" t="s">
        <v>189</v>
      </c>
      <c r="AT11" s="135" t="s">
        <v>190</v>
      </c>
      <c r="AU11" s="135" t="s">
        <v>191</v>
      </c>
    </row>
    <row r="12" spans="1:96" s="119" customFormat="1" ht="139.5" customHeight="1" x14ac:dyDescent="0.25">
      <c r="A12" s="121" t="s">
        <v>137</v>
      </c>
      <c r="B12" s="121" t="s">
        <v>138</v>
      </c>
      <c r="C12" s="121" t="s">
        <v>139</v>
      </c>
      <c r="D12" s="121" t="s">
        <v>140</v>
      </c>
      <c r="E12" s="122"/>
      <c r="F12" s="122"/>
      <c r="G12" s="123"/>
      <c r="H12" s="136"/>
      <c r="I12" s="137"/>
      <c r="J12" s="126" t="s">
        <v>192</v>
      </c>
      <c r="K12" s="127" t="s">
        <v>18</v>
      </c>
      <c r="L12" s="127" t="s">
        <v>147</v>
      </c>
      <c r="M12" s="127">
        <v>10</v>
      </c>
      <c r="N12" s="127">
        <f>O12+P12+Q12+R12</f>
        <v>74</v>
      </c>
      <c r="O12" s="143">
        <v>26</v>
      </c>
      <c r="P12" s="143">
        <v>16</v>
      </c>
      <c r="Q12" s="143">
        <v>16</v>
      </c>
      <c r="R12" s="143">
        <v>16</v>
      </c>
      <c r="S12" s="129" t="s">
        <v>148</v>
      </c>
      <c r="T12" s="130">
        <v>0</v>
      </c>
      <c r="U12" s="130"/>
      <c r="V12" s="130">
        <v>7</v>
      </c>
      <c r="W12" s="130">
        <v>18</v>
      </c>
      <c r="X12" s="130">
        <v>4</v>
      </c>
      <c r="Y12" s="130"/>
      <c r="Z12" s="130">
        <v>25</v>
      </c>
      <c r="AA12" s="130">
        <v>26</v>
      </c>
      <c r="AB12" s="130">
        <f t="shared" si="0"/>
        <v>36</v>
      </c>
      <c r="AC12" s="138" t="s">
        <v>193</v>
      </c>
      <c r="AD12" s="138" t="s">
        <v>194</v>
      </c>
      <c r="AE12" s="144" t="str">
        <f>'[2]Seguimiento Plan Sectorial '!AD9</f>
        <v>Unidad Administrativa Especial de Organizaciones Solidarias</v>
      </c>
      <c r="AF12" s="144" t="s">
        <v>195</v>
      </c>
      <c r="AG12" s="130">
        <v>0</v>
      </c>
      <c r="AH12" s="132">
        <v>0</v>
      </c>
      <c r="AI12" s="130">
        <v>0</v>
      </c>
      <c r="AJ12" s="132">
        <v>0</v>
      </c>
      <c r="AK12" s="130">
        <v>0</v>
      </c>
      <c r="AL12" s="132">
        <v>8</v>
      </c>
      <c r="AM12" s="130"/>
      <c r="AN12" s="132">
        <v>8</v>
      </c>
      <c r="AO12" s="133">
        <f t="shared" si="1"/>
        <v>0</v>
      </c>
      <c r="AP12" s="133">
        <f t="shared" si="1"/>
        <v>8</v>
      </c>
      <c r="AQ12" s="130">
        <f t="shared" si="2"/>
        <v>0</v>
      </c>
      <c r="AR12" s="134"/>
      <c r="AS12" s="145" t="s">
        <v>196</v>
      </c>
      <c r="AT12" s="145" t="s">
        <v>197</v>
      </c>
      <c r="AU12" s="145" t="s">
        <v>198</v>
      </c>
    </row>
    <row r="13" spans="1:96" s="119" customFormat="1" ht="136.5" customHeight="1" x14ac:dyDescent="0.25">
      <c r="A13" s="121" t="s">
        <v>137</v>
      </c>
      <c r="B13" s="121" t="s">
        <v>138</v>
      </c>
      <c r="C13" s="121" t="s">
        <v>139</v>
      </c>
      <c r="D13" s="121" t="s">
        <v>140</v>
      </c>
      <c r="E13" s="122"/>
      <c r="F13" s="122"/>
      <c r="G13" s="123"/>
      <c r="H13" s="136"/>
      <c r="I13" s="137"/>
      <c r="J13" s="126" t="s">
        <v>199</v>
      </c>
      <c r="K13" s="127" t="s">
        <v>18</v>
      </c>
      <c r="L13" s="127" t="s">
        <v>147</v>
      </c>
      <c r="M13" s="127">
        <v>166</v>
      </c>
      <c r="N13" s="127">
        <f>O13+P13+Q13+R13</f>
        <v>296</v>
      </c>
      <c r="O13" s="143">
        <v>104</v>
      </c>
      <c r="P13" s="143">
        <v>64</v>
      </c>
      <c r="Q13" s="143">
        <v>64</v>
      </c>
      <c r="R13" s="143">
        <v>64</v>
      </c>
      <c r="S13" s="129" t="s">
        <v>148</v>
      </c>
      <c r="T13" s="130">
        <v>0</v>
      </c>
      <c r="U13" s="130"/>
      <c r="V13" s="130">
        <v>20</v>
      </c>
      <c r="W13" s="130">
        <v>40</v>
      </c>
      <c r="X13" s="130">
        <v>16</v>
      </c>
      <c r="Y13" s="130"/>
      <c r="Z13" s="130">
        <v>262</v>
      </c>
      <c r="AA13" s="130">
        <v>104</v>
      </c>
      <c r="AB13" s="130">
        <f t="shared" si="0"/>
        <v>298</v>
      </c>
      <c r="AC13" s="138" t="s">
        <v>200</v>
      </c>
      <c r="AD13" s="138" t="s">
        <v>201</v>
      </c>
      <c r="AE13" s="144" t="str">
        <f>'[2]Seguimiento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F13" s="144" t="s">
        <v>202</v>
      </c>
      <c r="AG13" s="130">
        <v>0</v>
      </c>
      <c r="AH13" s="132">
        <v>0</v>
      </c>
      <c r="AI13" s="130">
        <v>0</v>
      </c>
      <c r="AJ13" s="132">
        <v>0</v>
      </c>
      <c r="AK13" s="130">
        <v>0</v>
      </c>
      <c r="AL13" s="132">
        <v>32</v>
      </c>
      <c r="AM13" s="130"/>
      <c r="AN13" s="132">
        <v>32</v>
      </c>
      <c r="AO13" s="133">
        <f t="shared" si="1"/>
        <v>0</v>
      </c>
      <c r="AP13" s="133">
        <f t="shared" si="1"/>
        <v>32</v>
      </c>
      <c r="AQ13" s="130">
        <f t="shared" si="2"/>
        <v>0</v>
      </c>
      <c r="AR13" s="134"/>
      <c r="AS13" s="145" t="s">
        <v>203</v>
      </c>
      <c r="AT13" s="145" t="s">
        <v>204</v>
      </c>
      <c r="AU13" s="145" t="s">
        <v>205</v>
      </c>
    </row>
    <row r="14" spans="1:96" s="119" customFormat="1" ht="137.25" customHeight="1" x14ac:dyDescent="0.25">
      <c r="A14" s="121"/>
      <c r="B14" s="121"/>
      <c r="C14" s="121"/>
      <c r="D14" s="121"/>
      <c r="E14" s="122"/>
      <c r="F14" s="122"/>
      <c r="G14" s="123"/>
      <c r="H14" s="136"/>
      <c r="I14" s="137"/>
      <c r="J14" s="126" t="s">
        <v>206</v>
      </c>
      <c r="K14" s="127" t="s">
        <v>18</v>
      </c>
      <c r="L14" s="127" t="s">
        <v>19</v>
      </c>
      <c r="M14" s="127">
        <v>400</v>
      </c>
      <c r="N14" s="127">
        <v>2400</v>
      </c>
      <c r="O14" s="143">
        <v>600</v>
      </c>
      <c r="P14" s="143">
        <v>600</v>
      </c>
      <c r="Q14" s="143">
        <v>600</v>
      </c>
      <c r="R14" s="143">
        <v>600</v>
      </c>
      <c r="S14" s="129" t="s">
        <v>148</v>
      </c>
      <c r="T14" s="130">
        <v>0</v>
      </c>
      <c r="U14" s="130"/>
      <c r="V14" s="130">
        <v>74</v>
      </c>
      <c r="W14" s="130">
        <v>300</v>
      </c>
      <c r="X14" s="130">
        <v>20</v>
      </c>
      <c r="Y14" s="130"/>
      <c r="Z14" s="130">
        <v>838</v>
      </c>
      <c r="AA14" s="130">
        <v>600</v>
      </c>
      <c r="AB14" s="130">
        <f t="shared" si="0"/>
        <v>932</v>
      </c>
      <c r="AC14" s="138"/>
      <c r="AD14" s="138" t="s">
        <v>207</v>
      </c>
      <c r="AE14" s="144" t="str">
        <f>'[2]Seguimiento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c r="AF14" s="144" t="s">
        <v>208</v>
      </c>
      <c r="AG14" s="130">
        <v>0</v>
      </c>
      <c r="AH14" s="132">
        <v>0</v>
      </c>
      <c r="AI14" s="130">
        <v>0</v>
      </c>
      <c r="AJ14" s="132">
        <v>0</v>
      </c>
      <c r="AK14" s="130">
        <v>0</v>
      </c>
      <c r="AL14" s="132">
        <v>300</v>
      </c>
      <c r="AM14" s="130"/>
      <c r="AN14" s="132">
        <v>300</v>
      </c>
      <c r="AO14" s="133">
        <f t="shared" si="1"/>
        <v>0</v>
      </c>
      <c r="AP14" s="133">
        <f t="shared" si="1"/>
        <v>300</v>
      </c>
      <c r="AQ14" s="130">
        <f t="shared" si="2"/>
        <v>0</v>
      </c>
      <c r="AR14" s="134"/>
      <c r="AS14" s="135" t="s">
        <v>209</v>
      </c>
      <c r="AT14" s="135" t="s">
        <v>210</v>
      </c>
      <c r="AU14" s="135" t="s">
        <v>211</v>
      </c>
    </row>
    <row r="15" spans="1:96" s="119" customFormat="1" ht="93" customHeight="1" x14ac:dyDescent="0.25">
      <c r="A15" s="121" t="s">
        <v>137</v>
      </c>
      <c r="B15" s="121" t="s">
        <v>138</v>
      </c>
      <c r="C15" s="121" t="s">
        <v>139</v>
      </c>
      <c r="D15" s="121" t="s">
        <v>140</v>
      </c>
      <c r="E15" s="122"/>
      <c r="F15" s="122"/>
      <c r="G15" s="123"/>
      <c r="H15" s="146" t="s">
        <v>212</v>
      </c>
      <c r="I15" s="129" t="s">
        <v>213</v>
      </c>
      <c r="J15" s="126" t="s">
        <v>214</v>
      </c>
      <c r="K15" s="127" t="s">
        <v>18</v>
      </c>
      <c r="L15" s="127" t="s">
        <v>147</v>
      </c>
      <c r="M15" s="127" t="s">
        <v>171</v>
      </c>
      <c r="N15" s="147">
        <v>20</v>
      </c>
      <c r="O15" s="147">
        <v>3</v>
      </c>
      <c r="P15" s="147">
        <v>5</v>
      </c>
      <c r="Q15" s="147">
        <v>5</v>
      </c>
      <c r="R15" s="147">
        <v>7</v>
      </c>
      <c r="S15" s="129" t="s">
        <v>148</v>
      </c>
      <c r="T15" s="130">
        <v>0</v>
      </c>
      <c r="U15" s="130"/>
      <c r="V15" s="130"/>
      <c r="W15" s="130"/>
      <c r="X15" s="130">
        <v>3</v>
      </c>
      <c r="Y15" s="130"/>
      <c r="Z15" s="130">
        <v>11</v>
      </c>
      <c r="AA15" s="130">
        <v>3</v>
      </c>
      <c r="AB15" s="130">
        <f t="shared" si="0"/>
        <v>14</v>
      </c>
      <c r="AC15" s="138" t="s">
        <v>215</v>
      </c>
      <c r="AD15" s="138" t="s">
        <v>216</v>
      </c>
      <c r="AE15" s="141" t="str">
        <f>'[2]Seguimiento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c r="AF15" s="141" t="s">
        <v>217</v>
      </c>
      <c r="AG15" s="130">
        <v>3</v>
      </c>
      <c r="AH15" s="132">
        <v>3</v>
      </c>
      <c r="AI15" s="130">
        <v>2</v>
      </c>
      <c r="AJ15" s="132">
        <v>2</v>
      </c>
      <c r="AK15" s="130">
        <v>0</v>
      </c>
      <c r="AL15" s="132">
        <v>0</v>
      </c>
      <c r="AM15" s="130"/>
      <c r="AN15" s="132">
        <v>3</v>
      </c>
      <c r="AO15" s="133">
        <f t="shared" si="1"/>
        <v>5</v>
      </c>
      <c r="AP15" s="133">
        <f t="shared" si="1"/>
        <v>5</v>
      </c>
      <c r="AQ15" s="148">
        <f t="shared" si="2"/>
        <v>1</v>
      </c>
      <c r="AR15" s="149"/>
      <c r="AS15" s="135" t="s">
        <v>218</v>
      </c>
      <c r="AT15" s="145" t="s">
        <v>219</v>
      </c>
      <c r="AU15" s="145" t="s">
        <v>220</v>
      </c>
    </row>
    <row r="16" spans="1:96" s="119" customFormat="1" ht="221.25" customHeight="1" x14ac:dyDescent="0.25">
      <c r="A16" s="121" t="s">
        <v>137</v>
      </c>
      <c r="B16" s="121" t="s">
        <v>138</v>
      </c>
      <c r="C16" s="121" t="s">
        <v>139</v>
      </c>
      <c r="D16" s="121" t="s">
        <v>140</v>
      </c>
      <c r="E16" s="122"/>
      <c r="F16" s="122"/>
      <c r="G16" s="123"/>
      <c r="H16" s="146"/>
      <c r="I16" s="150" t="s">
        <v>221</v>
      </c>
      <c r="J16" s="151" t="s">
        <v>222</v>
      </c>
      <c r="K16" s="127" t="s">
        <v>223</v>
      </c>
      <c r="L16" s="127" t="s">
        <v>147</v>
      </c>
      <c r="M16" s="127" t="s">
        <v>171</v>
      </c>
      <c r="N16" s="147">
        <f>O16+P16+Q16+R16</f>
        <v>48</v>
      </c>
      <c r="O16" s="147">
        <v>12</v>
      </c>
      <c r="P16" s="147">
        <v>12</v>
      </c>
      <c r="Q16" s="147">
        <v>12</v>
      </c>
      <c r="R16" s="147">
        <v>12</v>
      </c>
      <c r="S16" s="128" t="s">
        <v>224</v>
      </c>
      <c r="T16" s="130">
        <v>5</v>
      </c>
      <c r="U16" s="130"/>
      <c r="V16" s="130">
        <v>18</v>
      </c>
      <c r="W16" s="130">
        <v>12</v>
      </c>
      <c r="X16" s="130">
        <v>1</v>
      </c>
      <c r="Y16" s="130"/>
      <c r="Z16" s="130">
        <v>1</v>
      </c>
      <c r="AA16" s="130"/>
      <c r="AB16" s="130">
        <f t="shared" si="0"/>
        <v>25</v>
      </c>
      <c r="AC16" s="138" t="s">
        <v>225</v>
      </c>
      <c r="AD16" s="138" t="s">
        <v>226</v>
      </c>
      <c r="AE16" s="138" t="s">
        <v>227</v>
      </c>
      <c r="AF16" s="138" t="s">
        <v>228</v>
      </c>
      <c r="AG16" s="130">
        <v>0</v>
      </c>
      <c r="AH16" s="132">
        <v>0</v>
      </c>
      <c r="AI16" s="130">
        <v>0</v>
      </c>
      <c r="AJ16" s="132">
        <v>0</v>
      </c>
      <c r="AK16" s="130">
        <v>9</v>
      </c>
      <c r="AL16" s="132">
        <v>6</v>
      </c>
      <c r="AM16" s="130"/>
      <c r="AN16" s="132">
        <v>6</v>
      </c>
      <c r="AO16" s="133">
        <f t="shared" si="1"/>
        <v>9</v>
      </c>
      <c r="AP16" s="133">
        <f t="shared" si="1"/>
        <v>6</v>
      </c>
      <c r="AQ16" s="148">
        <f t="shared" si="2"/>
        <v>1.5</v>
      </c>
      <c r="AR16" s="152"/>
      <c r="AS16" s="135" t="s">
        <v>229</v>
      </c>
      <c r="AT16" s="135" t="s">
        <v>230</v>
      </c>
      <c r="AU16" s="135" t="s">
        <v>231</v>
      </c>
    </row>
    <row r="17" spans="1:47" s="119" customFormat="1" ht="93" customHeight="1" x14ac:dyDescent="0.25">
      <c r="A17" s="121" t="s">
        <v>137</v>
      </c>
      <c r="B17" s="121" t="s">
        <v>138</v>
      </c>
      <c r="C17" s="121" t="s">
        <v>139</v>
      </c>
      <c r="D17" s="121" t="s">
        <v>140</v>
      </c>
      <c r="E17" s="122"/>
      <c r="F17" s="122"/>
      <c r="G17" s="123"/>
      <c r="H17" s="146"/>
      <c r="I17" s="150"/>
      <c r="J17" s="151" t="s">
        <v>232</v>
      </c>
      <c r="K17" s="153" t="s">
        <v>18</v>
      </c>
      <c r="L17" s="127" t="s">
        <v>147</v>
      </c>
      <c r="M17" s="127" t="s">
        <v>171</v>
      </c>
      <c r="N17" s="147">
        <v>48</v>
      </c>
      <c r="O17" s="147">
        <v>12</v>
      </c>
      <c r="P17" s="147">
        <v>12</v>
      </c>
      <c r="Q17" s="147">
        <v>12</v>
      </c>
      <c r="R17" s="147">
        <v>12</v>
      </c>
      <c r="S17" s="128" t="s">
        <v>224</v>
      </c>
      <c r="T17" s="130">
        <v>0</v>
      </c>
      <c r="U17" s="130"/>
      <c r="V17" s="130"/>
      <c r="W17" s="130">
        <v>12</v>
      </c>
      <c r="X17" s="130"/>
      <c r="Y17" s="130"/>
      <c r="Z17" s="130">
        <v>23</v>
      </c>
      <c r="AA17" s="130"/>
      <c r="AB17" s="130">
        <f t="shared" si="0"/>
        <v>23</v>
      </c>
      <c r="AC17" s="138" t="s">
        <v>233</v>
      </c>
      <c r="AD17" s="138" t="s">
        <v>234</v>
      </c>
      <c r="AE17" s="138" t="s">
        <v>234</v>
      </c>
      <c r="AF17" s="138" t="s">
        <v>235</v>
      </c>
      <c r="AG17" s="130">
        <v>0</v>
      </c>
      <c r="AH17" s="132">
        <v>0</v>
      </c>
      <c r="AI17" s="130">
        <v>0</v>
      </c>
      <c r="AJ17" s="132">
        <v>0</v>
      </c>
      <c r="AK17" s="130">
        <v>0</v>
      </c>
      <c r="AL17" s="132">
        <v>6</v>
      </c>
      <c r="AM17" s="130"/>
      <c r="AN17" s="132">
        <v>6</v>
      </c>
      <c r="AO17" s="133">
        <f t="shared" si="1"/>
        <v>0</v>
      </c>
      <c r="AP17" s="133">
        <f t="shared" si="1"/>
        <v>6</v>
      </c>
      <c r="AQ17" s="130">
        <f t="shared" si="2"/>
        <v>0</v>
      </c>
      <c r="AR17" s="134"/>
      <c r="AS17" s="135" t="s">
        <v>236</v>
      </c>
      <c r="AT17" s="135" t="s">
        <v>237</v>
      </c>
      <c r="AU17" s="135" t="s">
        <v>238</v>
      </c>
    </row>
    <row r="18" spans="1:47" s="119" customFormat="1" ht="188.25" customHeight="1" x14ac:dyDescent="0.25">
      <c r="A18" s="121" t="s">
        <v>137</v>
      </c>
      <c r="B18" s="121" t="s">
        <v>138</v>
      </c>
      <c r="C18" s="121" t="s">
        <v>139</v>
      </c>
      <c r="D18" s="121" t="s">
        <v>140</v>
      </c>
      <c r="E18" s="122"/>
      <c r="F18" s="122"/>
      <c r="G18" s="123"/>
      <c r="H18" s="146"/>
      <c r="I18" s="150" t="s">
        <v>239</v>
      </c>
      <c r="J18" s="151" t="s">
        <v>240</v>
      </c>
      <c r="K18" s="127" t="s">
        <v>18</v>
      </c>
      <c r="L18" s="127" t="s">
        <v>147</v>
      </c>
      <c r="M18" s="127">
        <v>167</v>
      </c>
      <c r="N18" s="127">
        <v>200</v>
      </c>
      <c r="O18" s="127">
        <v>50</v>
      </c>
      <c r="P18" s="127">
        <v>50</v>
      </c>
      <c r="Q18" s="127">
        <v>50</v>
      </c>
      <c r="R18" s="127">
        <v>50</v>
      </c>
      <c r="S18" s="128" t="s">
        <v>224</v>
      </c>
      <c r="T18" s="130">
        <v>0</v>
      </c>
      <c r="U18" s="130"/>
      <c r="V18" s="130">
        <v>17</v>
      </c>
      <c r="W18" s="130">
        <v>25</v>
      </c>
      <c r="X18" s="130"/>
      <c r="Y18" s="130"/>
      <c r="Z18" s="130">
        <v>41</v>
      </c>
      <c r="AA18" s="130">
        <v>50</v>
      </c>
      <c r="AB18" s="130">
        <f t="shared" si="0"/>
        <v>58</v>
      </c>
      <c r="AC18" s="138" t="s">
        <v>241</v>
      </c>
      <c r="AD18" s="138" t="s">
        <v>242</v>
      </c>
      <c r="AE18" s="138" t="s">
        <v>242</v>
      </c>
      <c r="AF18" s="138" t="s">
        <v>243</v>
      </c>
      <c r="AG18" s="130">
        <v>0</v>
      </c>
      <c r="AH18" s="132">
        <v>0</v>
      </c>
      <c r="AI18" s="130">
        <v>0</v>
      </c>
      <c r="AJ18" s="132">
        <v>0</v>
      </c>
      <c r="AK18" s="154">
        <v>21</v>
      </c>
      <c r="AL18" s="132">
        <v>25</v>
      </c>
      <c r="AM18" s="130"/>
      <c r="AN18" s="132">
        <v>25</v>
      </c>
      <c r="AO18" s="133">
        <f t="shared" si="1"/>
        <v>21</v>
      </c>
      <c r="AP18" s="133">
        <f t="shared" si="1"/>
        <v>25</v>
      </c>
      <c r="AQ18" s="148">
        <f t="shared" si="2"/>
        <v>0.84</v>
      </c>
      <c r="AR18" s="155"/>
      <c r="AS18" s="135" t="s">
        <v>244</v>
      </c>
      <c r="AT18" s="135" t="s">
        <v>245</v>
      </c>
      <c r="AU18" s="135" t="s">
        <v>246</v>
      </c>
    </row>
    <row r="19" spans="1:47" s="119" customFormat="1" ht="102.75" customHeight="1" x14ac:dyDescent="0.25">
      <c r="A19" s="121" t="s">
        <v>137</v>
      </c>
      <c r="B19" s="121" t="s">
        <v>138</v>
      </c>
      <c r="C19" s="121" t="s">
        <v>139</v>
      </c>
      <c r="D19" s="121" t="s">
        <v>140</v>
      </c>
      <c r="E19" s="122"/>
      <c r="F19" s="122"/>
      <c r="G19" s="123"/>
      <c r="H19" s="146"/>
      <c r="I19" s="150"/>
      <c r="J19" s="156" t="s">
        <v>247</v>
      </c>
      <c r="K19" s="127" t="s">
        <v>18</v>
      </c>
      <c r="L19" s="127" t="s">
        <v>147</v>
      </c>
      <c r="M19" s="128">
        <v>1029</v>
      </c>
      <c r="N19" s="128">
        <f>O19+P19+Q19+R19</f>
        <v>2000</v>
      </c>
      <c r="O19" s="128">
        <v>500</v>
      </c>
      <c r="P19" s="128">
        <v>500</v>
      </c>
      <c r="Q19" s="128">
        <v>500</v>
      </c>
      <c r="R19" s="128">
        <v>500</v>
      </c>
      <c r="S19" s="128" t="s">
        <v>224</v>
      </c>
      <c r="T19" s="130">
        <v>0</v>
      </c>
      <c r="U19" s="130"/>
      <c r="V19" s="130"/>
      <c r="W19" s="130">
        <v>250</v>
      </c>
      <c r="X19" s="130"/>
      <c r="Y19" s="130"/>
      <c r="Z19" s="130">
        <v>187</v>
      </c>
      <c r="AA19" s="130">
        <v>250</v>
      </c>
      <c r="AB19" s="130">
        <f t="shared" si="0"/>
        <v>187</v>
      </c>
      <c r="AC19" s="138" t="s">
        <v>241</v>
      </c>
      <c r="AD19" s="138" t="s">
        <v>248</v>
      </c>
      <c r="AE19" s="138" t="s">
        <v>249</v>
      </c>
      <c r="AF19" s="138" t="s">
        <v>250</v>
      </c>
      <c r="AG19" s="130">
        <v>0</v>
      </c>
      <c r="AH19" s="132">
        <v>0</v>
      </c>
      <c r="AI19" s="130">
        <v>0</v>
      </c>
      <c r="AJ19" s="132">
        <v>0</v>
      </c>
      <c r="AK19" s="130">
        <v>178</v>
      </c>
      <c r="AL19" s="132">
        <v>250</v>
      </c>
      <c r="AM19" s="130"/>
      <c r="AN19" s="132">
        <v>250</v>
      </c>
      <c r="AO19" s="133">
        <f>AG19+AI19+AK19</f>
        <v>178</v>
      </c>
      <c r="AP19" s="133">
        <f>AH19+AJ19+AL19</f>
        <v>250</v>
      </c>
      <c r="AQ19" s="148">
        <f t="shared" si="2"/>
        <v>0.71199999999999997</v>
      </c>
      <c r="AR19" s="155"/>
      <c r="AS19" s="135" t="s">
        <v>251</v>
      </c>
      <c r="AT19" s="135" t="s">
        <v>252</v>
      </c>
      <c r="AU19" s="135" t="s">
        <v>253</v>
      </c>
    </row>
    <row r="20" spans="1:47" s="119" customFormat="1" ht="130.5" customHeight="1" x14ac:dyDescent="0.3">
      <c r="A20" s="121" t="s">
        <v>137</v>
      </c>
      <c r="B20" s="121" t="s">
        <v>138</v>
      </c>
      <c r="C20" s="121" t="s">
        <v>139</v>
      </c>
      <c r="D20" s="121" t="s">
        <v>140</v>
      </c>
      <c r="E20" s="122"/>
      <c r="F20" s="122"/>
      <c r="G20" s="123"/>
      <c r="H20" s="146" t="s">
        <v>254</v>
      </c>
      <c r="I20" s="129" t="s">
        <v>255</v>
      </c>
      <c r="J20" s="156" t="s">
        <v>256</v>
      </c>
      <c r="K20" s="127" t="s">
        <v>18</v>
      </c>
      <c r="L20" s="127" t="s">
        <v>19</v>
      </c>
      <c r="M20" s="128" t="s">
        <v>171</v>
      </c>
      <c r="N20" s="128">
        <v>20</v>
      </c>
      <c r="O20" s="128">
        <v>3</v>
      </c>
      <c r="P20" s="128">
        <v>5</v>
      </c>
      <c r="Q20" s="128">
        <v>5</v>
      </c>
      <c r="R20" s="128">
        <v>7</v>
      </c>
      <c r="S20" s="128" t="s">
        <v>224</v>
      </c>
      <c r="T20" s="130">
        <v>0</v>
      </c>
      <c r="U20" s="130"/>
      <c r="V20" s="130"/>
      <c r="W20" s="130"/>
      <c r="X20" s="130"/>
      <c r="Y20" s="130"/>
      <c r="Z20" s="130">
        <v>11</v>
      </c>
      <c r="AA20" s="130">
        <f>O20</f>
        <v>3</v>
      </c>
      <c r="AB20" s="130">
        <f t="shared" si="0"/>
        <v>11</v>
      </c>
      <c r="AC20" s="138"/>
      <c r="AD20" s="138"/>
      <c r="AE20" s="138"/>
      <c r="AF20" s="138" t="s">
        <v>217</v>
      </c>
      <c r="AG20" s="130">
        <v>0</v>
      </c>
      <c r="AH20" s="132">
        <v>0</v>
      </c>
      <c r="AI20" s="130">
        <v>0</v>
      </c>
      <c r="AJ20" s="132">
        <v>0</v>
      </c>
      <c r="AK20" s="154">
        <v>0</v>
      </c>
      <c r="AL20" s="132">
        <v>2</v>
      </c>
      <c r="AM20" s="130"/>
      <c r="AN20" s="132">
        <v>3</v>
      </c>
      <c r="AO20" s="133">
        <f t="shared" si="1"/>
        <v>0</v>
      </c>
      <c r="AP20" s="133">
        <f t="shared" si="1"/>
        <v>2</v>
      </c>
      <c r="AQ20" s="130">
        <f t="shared" si="2"/>
        <v>0</v>
      </c>
      <c r="AR20" s="134"/>
      <c r="AS20" s="157" t="s">
        <v>257</v>
      </c>
      <c r="AT20" s="158" t="s">
        <v>258</v>
      </c>
      <c r="AU20" s="158" t="s">
        <v>259</v>
      </c>
    </row>
    <row r="21" spans="1:47" s="119" customFormat="1" ht="93" customHeight="1" x14ac:dyDescent="0.25">
      <c r="A21" s="121"/>
      <c r="B21" s="121"/>
      <c r="C21" s="121"/>
      <c r="D21" s="121"/>
      <c r="E21" s="122"/>
      <c r="F21" s="122"/>
      <c r="G21" s="123"/>
      <c r="H21" s="146"/>
      <c r="I21" s="129" t="s">
        <v>260</v>
      </c>
      <c r="J21" s="126" t="s">
        <v>261</v>
      </c>
      <c r="K21" s="127" t="s">
        <v>262</v>
      </c>
      <c r="L21" s="127" t="s">
        <v>19</v>
      </c>
      <c r="M21" s="127" t="s">
        <v>171</v>
      </c>
      <c r="N21" s="147">
        <v>1</v>
      </c>
      <c r="O21" s="147">
        <v>1</v>
      </c>
      <c r="P21" s="147">
        <v>1</v>
      </c>
      <c r="Q21" s="147">
        <v>1</v>
      </c>
      <c r="R21" s="147">
        <v>1</v>
      </c>
      <c r="S21" s="128" t="s">
        <v>224</v>
      </c>
      <c r="T21" s="159"/>
      <c r="U21" s="159"/>
      <c r="V21" s="159"/>
      <c r="W21" s="159"/>
      <c r="X21" s="159"/>
      <c r="Y21" s="159"/>
      <c r="Z21" s="130">
        <v>1</v>
      </c>
      <c r="AA21" s="130">
        <v>1</v>
      </c>
      <c r="AB21" s="130">
        <f t="shared" si="0"/>
        <v>1</v>
      </c>
      <c r="AC21" s="138" t="s">
        <v>263</v>
      </c>
      <c r="AD21" s="138" t="s">
        <v>264</v>
      </c>
      <c r="AE21" s="138" t="s">
        <v>265</v>
      </c>
      <c r="AF21" s="138" t="s">
        <v>266</v>
      </c>
      <c r="AG21" s="130">
        <v>0</v>
      </c>
      <c r="AH21" s="132">
        <v>0</v>
      </c>
      <c r="AI21" s="128">
        <v>0</v>
      </c>
      <c r="AJ21" s="132">
        <v>0</v>
      </c>
      <c r="AK21" s="128">
        <v>0</v>
      </c>
      <c r="AL21" s="160">
        <v>0</v>
      </c>
      <c r="AM21" s="130"/>
      <c r="AN21" s="132">
        <v>1</v>
      </c>
      <c r="AO21" s="133">
        <f t="shared" si="1"/>
        <v>0</v>
      </c>
      <c r="AP21" s="133">
        <f t="shared" si="1"/>
        <v>0</v>
      </c>
      <c r="AQ21" s="130">
        <v>0</v>
      </c>
      <c r="AR21" s="161"/>
      <c r="AS21" s="135" t="s">
        <v>267</v>
      </c>
      <c r="AT21" s="135" t="s">
        <v>268</v>
      </c>
      <c r="AU21" s="135" t="s">
        <v>269</v>
      </c>
    </row>
    <row r="22" spans="1:47" s="119" customFormat="1" ht="93" customHeight="1" x14ac:dyDescent="0.25">
      <c r="A22" s="121" t="s">
        <v>137</v>
      </c>
      <c r="B22" s="121" t="s">
        <v>138</v>
      </c>
      <c r="C22" s="121" t="s">
        <v>139</v>
      </c>
      <c r="D22" s="121" t="s">
        <v>140</v>
      </c>
      <c r="E22" s="122"/>
      <c r="F22" s="122"/>
      <c r="G22" s="123" t="s">
        <v>270</v>
      </c>
      <c r="H22" s="146" t="s">
        <v>271</v>
      </c>
      <c r="I22" s="129" t="s">
        <v>272</v>
      </c>
      <c r="J22" s="126" t="s">
        <v>273</v>
      </c>
      <c r="K22" s="127" t="s">
        <v>18</v>
      </c>
      <c r="L22" s="127" t="s">
        <v>44</v>
      </c>
      <c r="M22" s="127">
        <v>8</v>
      </c>
      <c r="N22" s="127">
        <v>16</v>
      </c>
      <c r="O22" s="127">
        <v>4</v>
      </c>
      <c r="P22" s="127">
        <v>4</v>
      </c>
      <c r="Q22" s="127">
        <v>4</v>
      </c>
      <c r="R22" s="127">
        <v>4</v>
      </c>
      <c r="S22" s="129" t="s">
        <v>274</v>
      </c>
      <c r="T22" s="130">
        <v>0</v>
      </c>
      <c r="U22" s="130"/>
      <c r="V22" s="130">
        <v>1</v>
      </c>
      <c r="W22" s="130">
        <v>4</v>
      </c>
      <c r="X22" s="130"/>
      <c r="Y22" s="130"/>
      <c r="Z22" s="130"/>
      <c r="AA22" s="130"/>
      <c r="AB22" s="130">
        <f t="shared" si="0"/>
        <v>1</v>
      </c>
      <c r="AC22" s="138" t="s">
        <v>275</v>
      </c>
      <c r="AD22" s="138" t="s">
        <v>276</v>
      </c>
      <c r="AE22" s="138" t="s">
        <v>277</v>
      </c>
      <c r="AF22" s="138" t="s">
        <v>278</v>
      </c>
      <c r="AG22" s="130">
        <v>0</v>
      </c>
      <c r="AH22" s="132">
        <v>0</v>
      </c>
      <c r="AI22" s="130">
        <v>2</v>
      </c>
      <c r="AJ22" s="132">
        <v>2</v>
      </c>
      <c r="AK22" s="130">
        <v>1</v>
      </c>
      <c r="AL22" s="132">
        <v>0</v>
      </c>
      <c r="AM22" s="130"/>
      <c r="AN22" s="132">
        <v>2</v>
      </c>
      <c r="AO22" s="133">
        <f t="shared" si="1"/>
        <v>3</v>
      </c>
      <c r="AP22" s="133">
        <f t="shared" si="1"/>
        <v>2</v>
      </c>
      <c r="AQ22" s="148">
        <f t="shared" si="2"/>
        <v>1.5</v>
      </c>
      <c r="AR22" s="162"/>
      <c r="AS22" s="135" t="s">
        <v>279</v>
      </c>
      <c r="AT22" s="135" t="s">
        <v>280</v>
      </c>
      <c r="AU22" s="135" t="s">
        <v>281</v>
      </c>
    </row>
    <row r="23" spans="1:47" s="119" customFormat="1" ht="122.25" customHeight="1" x14ac:dyDescent="0.25">
      <c r="A23" s="121" t="s">
        <v>137</v>
      </c>
      <c r="B23" s="121" t="s">
        <v>138</v>
      </c>
      <c r="C23" s="121" t="s">
        <v>139</v>
      </c>
      <c r="D23" s="121" t="s">
        <v>140</v>
      </c>
      <c r="E23" s="122"/>
      <c r="F23" s="122"/>
      <c r="G23" s="123"/>
      <c r="H23" s="146"/>
      <c r="I23" s="129" t="s">
        <v>282</v>
      </c>
      <c r="J23" s="126" t="s">
        <v>283</v>
      </c>
      <c r="K23" s="127" t="s">
        <v>18</v>
      </c>
      <c r="L23" s="127" t="s">
        <v>44</v>
      </c>
      <c r="M23" s="127">
        <v>50</v>
      </c>
      <c r="N23" s="127">
        <v>400</v>
      </c>
      <c r="O23" s="127">
        <v>50</v>
      </c>
      <c r="P23" s="127">
        <v>125</v>
      </c>
      <c r="Q23" s="127">
        <v>125</v>
      </c>
      <c r="R23" s="127">
        <v>100</v>
      </c>
      <c r="S23" s="129" t="s">
        <v>284</v>
      </c>
      <c r="T23" s="130">
        <v>0</v>
      </c>
      <c r="U23" s="130"/>
      <c r="V23" s="130">
        <v>0</v>
      </c>
      <c r="W23" s="130">
        <v>25</v>
      </c>
      <c r="X23" s="130">
        <v>35</v>
      </c>
      <c r="Y23" s="130">
        <v>25</v>
      </c>
      <c r="Z23" s="130">
        <v>24</v>
      </c>
      <c r="AA23" s="130">
        <v>15</v>
      </c>
      <c r="AB23" s="130">
        <f t="shared" si="0"/>
        <v>59</v>
      </c>
      <c r="AC23" s="138" t="s">
        <v>285</v>
      </c>
      <c r="AD23" s="138" t="s">
        <v>286</v>
      </c>
      <c r="AE23" s="138" t="s">
        <v>287</v>
      </c>
      <c r="AF23" s="138" t="s">
        <v>288</v>
      </c>
      <c r="AG23" s="130">
        <v>0</v>
      </c>
      <c r="AH23" s="132">
        <v>0</v>
      </c>
      <c r="AI23" s="130">
        <v>0</v>
      </c>
      <c r="AJ23" s="132">
        <v>0</v>
      </c>
      <c r="AK23" s="130">
        <v>94</v>
      </c>
      <c r="AL23" s="132">
        <v>50</v>
      </c>
      <c r="AM23" s="130"/>
      <c r="AN23" s="132">
        <v>75</v>
      </c>
      <c r="AO23" s="133">
        <f t="shared" si="1"/>
        <v>94</v>
      </c>
      <c r="AP23" s="133">
        <f t="shared" si="1"/>
        <v>50</v>
      </c>
      <c r="AQ23" s="148">
        <f t="shared" si="2"/>
        <v>1.88</v>
      </c>
      <c r="AR23" s="162"/>
      <c r="AS23" s="135" t="s">
        <v>289</v>
      </c>
      <c r="AT23" s="135" t="s">
        <v>290</v>
      </c>
      <c r="AU23" s="135" t="s">
        <v>291</v>
      </c>
    </row>
    <row r="24" spans="1:47" s="119" customFormat="1" ht="93" customHeight="1" x14ac:dyDescent="0.25">
      <c r="A24" s="121" t="s">
        <v>137</v>
      </c>
      <c r="B24" s="121" t="s">
        <v>138</v>
      </c>
      <c r="C24" s="121" t="s">
        <v>139</v>
      </c>
      <c r="D24" s="121" t="s">
        <v>140</v>
      </c>
      <c r="E24" s="122"/>
      <c r="F24" s="122"/>
      <c r="G24" s="123"/>
      <c r="H24" s="146"/>
      <c r="I24" s="129" t="s">
        <v>292</v>
      </c>
      <c r="J24" s="126" t="s">
        <v>293</v>
      </c>
      <c r="K24" s="127" t="s">
        <v>18</v>
      </c>
      <c r="L24" s="127" t="s">
        <v>44</v>
      </c>
      <c r="M24" s="127">
        <v>1</v>
      </c>
      <c r="N24" s="127">
        <v>52</v>
      </c>
      <c r="O24" s="127">
        <v>13</v>
      </c>
      <c r="P24" s="127">
        <v>13</v>
      </c>
      <c r="Q24" s="127">
        <v>13</v>
      </c>
      <c r="R24" s="127">
        <v>13</v>
      </c>
      <c r="S24" s="129" t="s">
        <v>274</v>
      </c>
      <c r="T24" s="130">
        <v>0</v>
      </c>
      <c r="U24" s="130"/>
      <c r="V24" s="130">
        <v>0</v>
      </c>
      <c r="W24" s="130"/>
      <c r="X24" s="130">
        <v>0</v>
      </c>
      <c r="Y24" s="130"/>
      <c r="Z24" s="130">
        <v>11</v>
      </c>
      <c r="AA24" s="130">
        <v>13</v>
      </c>
      <c r="AB24" s="130">
        <f t="shared" si="0"/>
        <v>11</v>
      </c>
      <c r="AC24" s="163" t="s">
        <v>294</v>
      </c>
      <c r="AD24" s="163" t="s">
        <v>295</v>
      </c>
      <c r="AE24" s="163" t="s">
        <v>296</v>
      </c>
      <c r="AF24" s="163" t="s">
        <v>297</v>
      </c>
      <c r="AG24" s="130">
        <v>0</v>
      </c>
      <c r="AH24" s="132">
        <v>0</v>
      </c>
      <c r="AI24" s="130">
        <v>0</v>
      </c>
      <c r="AJ24" s="132">
        <v>0</v>
      </c>
      <c r="AK24" s="130">
        <v>0</v>
      </c>
      <c r="AL24" s="132">
        <v>0</v>
      </c>
      <c r="AM24" s="130"/>
      <c r="AN24" s="132">
        <v>13</v>
      </c>
      <c r="AO24" s="133">
        <f t="shared" si="1"/>
        <v>0</v>
      </c>
      <c r="AP24" s="133">
        <f t="shared" si="1"/>
        <v>0</v>
      </c>
      <c r="AQ24" s="130">
        <v>0</v>
      </c>
      <c r="AR24" s="161"/>
      <c r="AS24" s="135" t="s">
        <v>298</v>
      </c>
      <c r="AT24" s="135" t="s">
        <v>299</v>
      </c>
      <c r="AU24" s="135" t="s">
        <v>300</v>
      </c>
    </row>
    <row r="25" spans="1:47" s="119" customFormat="1" ht="141.75" customHeight="1" x14ac:dyDescent="0.25">
      <c r="A25" s="121" t="s">
        <v>137</v>
      </c>
      <c r="B25" s="121" t="s">
        <v>138</v>
      </c>
      <c r="C25" s="121" t="s">
        <v>139</v>
      </c>
      <c r="D25" s="121" t="s">
        <v>140</v>
      </c>
      <c r="E25" s="122"/>
      <c r="F25" s="122"/>
      <c r="G25" s="123"/>
      <c r="H25" s="146"/>
      <c r="I25" s="129" t="s">
        <v>301</v>
      </c>
      <c r="J25" s="126" t="s">
        <v>302</v>
      </c>
      <c r="K25" s="127" t="s">
        <v>262</v>
      </c>
      <c r="L25" s="127" t="s">
        <v>44</v>
      </c>
      <c r="M25" s="127">
        <v>1</v>
      </c>
      <c r="N25" s="147">
        <v>1</v>
      </c>
      <c r="O25" s="147" t="s">
        <v>171</v>
      </c>
      <c r="P25" s="147">
        <v>1</v>
      </c>
      <c r="Q25" s="147"/>
      <c r="R25" s="147"/>
      <c r="S25" s="129" t="s">
        <v>303</v>
      </c>
      <c r="T25" s="130">
        <v>0</v>
      </c>
      <c r="U25" s="130"/>
      <c r="V25" s="130"/>
      <c r="W25" s="130"/>
      <c r="X25" s="130"/>
      <c r="Y25" s="130"/>
      <c r="Z25" s="130"/>
      <c r="AA25" s="164">
        <v>0.25</v>
      </c>
      <c r="AB25" s="130">
        <f t="shared" si="0"/>
        <v>0</v>
      </c>
      <c r="AC25" s="138" t="s">
        <v>304</v>
      </c>
      <c r="AD25" s="138" t="s">
        <v>305</v>
      </c>
      <c r="AE25" s="138" t="s">
        <v>306</v>
      </c>
      <c r="AF25" s="138" t="s">
        <v>307</v>
      </c>
      <c r="AG25" s="130">
        <v>0</v>
      </c>
      <c r="AH25" s="132">
        <v>0</v>
      </c>
      <c r="AI25" s="130">
        <v>0</v>
      </c>
      <c r="AJ25" s="132">
        <v>0</v>
      </c>
      <c r="AK25" s="130">
        <v>0.2</v>
      </c>
      <c r="AL25" s="132">
        <v>0.25</v>
      </c>
      <c r="AM25" s="130"/>
      <c r="AN25" s="132">
        <v>0.75</v>
      </c>
      <c r="AO25" s="133">
        <f t="shared" si="1"/>
        <v>0.2</v>
      </c>
      <c r="AP25" s="133">
        <f t="shared" si="1"/>
        <v>0.25</v>
      </c>
      <c r="AQ25" s="148">
        <f t="shared" si="2"/>
        <v>0.8</v>
      </c>
      <c r="AR25" s="149"/>
      <c r="AS25" s="135" t="s">
        <v>308</v>
      </c>
      <c r="AT25" s="135" t="s">
        <v>309</v>
      </c>
      <c r="AU25" s="135" t="s">
        <v>310</v>
      </c>
    </row>
    <row r="26" spans="1:47" s="119" customFormat="1" ht="156.75" customHeight="1" x14ac:dyDescent="0.25">
      <c r="A26" s="121"/>
      <c r="B26" s="121"/>
      <c r="C26" s="121"/>
      <c r="D26" s="121"/>
      <c r="E26" s="122"/>
      <c r="F26" s="122"/>
      <c r="G26" s="123"/>
      <c r="H26" s="146"/>
      <c r="I26" s="150" t="s">
        <v>311</v>
      </c>
      <c r="J26" s="126" t="s">
        <v>312</v>
      </c>
      <c r="K26" s="127" t="s">
        <v>18</v>
      </c>
      <c r="L26" s="127" t="s">
        <v>147</v>
      </c>
      <c r="M26" s="165">
        <v>24000</v>
      </c>
      <c r="N26" s="166">
        <v>30000</v>
      </c>
      <c r="O26" s="166">
        <f>N26/4</f>
        <v>7500</v>
      </c>
      <c r="P26" s="166">
        <v>7500</v>
      </c>
      <c r="Q26" s="166">
        <v>7500</v>
      </c>
      <c r="R26" s="166">
        <v>7500</v>
      </c>
      <c r="S26" s="129" t="s">
        <v>313</v>
      </c>
      <c r="T26" s="130">
        <v>0</v>
      </c>
      <c r="U26" s="130"/>
      <c r="V26" s="130">
        <v>5016</v>
      </c>
      <c r="W26" s="130">
        <v>5000</v>
      </c>
      <c r="X26" s="130">
        <f>5793-V26</f>
        <v>777</v>
      </c>
      <c r="Y26" s="130"/>
      <c r="Z26" s="130">
        <v>3948</v>
      </c>
      <c r="AA26" s="167"/>
      <c r="AB26" s="130">
        <f t="shared" si="0"/>
        <v>9741</v>
      </c>
      <c r="AC26" s="138" t="s">
        <v>314</v>
      </c>
      <c r="AD26" s="138" t="s">
        <v>315</v>
      </c>
      <c r="AE26" s="138" t="s">
        <v>316</v>
      </c>
      <c r="AF26" s="138" t="s">
        <v>317</v>
      </c>
      <c r="AG26" s="130">
        <v>546</v>
      </c>
      <c r="AH26" s="132">
        <v>0</v>
      </c>
      <c r="AI26" s="130">
        <v>3584</v>
      </c>
      <c r="AJ26" s="132">
        <v>3500</v>
      </c>
      <c r="AK26" s="130">
        <f>1422+1797+1857</f>
        <v>5076</v>
      </c>
      <c r="AL26" s="132">
        <v>0</v>
      </c>
      <c r="AM26" s="130"/>
      <c r="AN26" s="168">
        <v>4000</v>
      </c>
      <c r="AO26" s="133">
        <f t="shared" si="1"/>
        <v>9206</v>
      </c>
      <c r="AP26" s="133">
        <f t="shared" si="1"/>
        <v>3500</v>
      </c>
      <c r="AQ26" s="148">
        <f t="shared" si="2"/>
        <v>2.6302857142857143</v>
      </c>
      <c r="AR26" s="162"/>
      <c r="AS26" s="135" t="s">
        <v>318</v>
      </c>
      <c r="AT26" s="135" t="s">
        <v>319</v>
      </c>
      <c r="AU26" s="135" t="s">
        <v>320</v>
      </c>
    </row>
    <row r="27" spans="1:47" s="119" customFormat="1" ht="152.25" customHeight="1" x14ac:dyDescent="0.25">
      <c r="A27" s="121"/>
      <c r="B27" s="121"/>
      <c r="C27" s="121"/>
      <c r="D27" s="121"/>
      <c r="E27" s="122"/>
      <c r="F27" s="122"/>
      <c r="G27" s="123"/>
      <c r="H27" s="146"/>
      <c r="I27" s="150"/>
      <c r="J27" s="126" t="s">
        <v>321</v>
      </c>
      <c r="K27" s="127" t="s">
        <v>18</v>
      </c>
      <c r="L27" s="127" t="s">
        <v>147</v>
      </c>
      <c r="M27" s="165">
        <v>0</v>
      </c>
      <c r="N27" s="166">
        <f>O27+P27+Q27+R27</f>
        <v>10000</v>
      </c>
      <c r="O27" s="166">
        <v>2500</v>
      </c>
      <c r="P27" s="166">
        <v>2500</v>
      </c>
      <c r="Q27" s="166">
        <v>2500</v>
      </c>
      <c r="R27" s="166">
        <v>2500</v>
      </c>
      <c r="S27" s="129" t="s">
        <v>313</v>
      </c>
      <c r="T27" s="169"/>
      <c r="U27" s="159"/>
      <c r="V27" s="159"/>
      <c r="W27" s="159"/>
      <c r="X27" s="128">
        <v>2151</v>
      </c>
      <c r="Y27" s="159"/>
      <c r="Z27" s="159"/>
      <c r="AA27" s="128">
        <v>2500</v>
      </c>
      <c r="AB27" s="130">
        <f t="shared" si="0"/>
        <v>2151</v>
      </c>
      <c r="AC27" s="159"/>
      <c r="AD27" s="159"/>
      <c r="AE27" s="170" t="s">
        <v>322</v>
      </c>
      <c r="AF27" s="138" t="s">
        <v>323</v>
      </c>
      <c r="AG27" s="130">
        <v>54</v>
      </c>
      <c r="AH27" s="160">
        <v>0</v>
      </c>
      <c r="AI27" s="128">
        <v>602</v>
      </c>
      <c r="AJ27" s="132">
        <v>1000</v>
      </c>
      <c r="AK27" s="128">
        <f>801+52</f>
        <v>853</v>
      </c>
      <c r="AL27" s="160">
        <v>0</v>
      </c>
      <c r="AM27" s="159"/>
      <c r="AN27" s="160">
        <v>1500</v>
      </c>
      <c r="AO27" s="133">
        <f t="shared" si="1"/>
        <v>1509</v>
      </c>
      <c r="AP27" s="133">
        <f t="shared" si="1"/>
        <v>1000</v>
      </c>
      <c r="AQ27" s="148">
        <f t="shared" si="2"/>
        <v>1.5089999999999999</v>
      </c>
      <c r="AR27" s="162"/>
      <c r="AS27" s="171" t="s">
        <v>324</v>
      </c>
      <c r="AT27" s="158" t="s">
        <v>325</v>
      </c>
      <c r="AU27" s="158" t="s">
        <v>326</v>
      </c>
    </row>
    <row r="28" spans="1:47" s="119" customFormat="1" ht="181.5" customHeight="1" x14ac:dyDescent="0.25">
      <c r="A28" s="121" t="s">
        <v>137</v>
      </c>
      <c r="B28" s="121" t="s">
        <v>138</v>
      </c>
      <c r="C28" s="121" t="s">
        <v>139</v>
      </c>
      <c r="D28" s="121" t="s">
        <v>140</v>
      </c>
      <c r="E28" s="122"/>
      <c r="F28" s="122"/>
      <c r="G28" s="123" t="s">
        <v>327</v>
      </c>
      <c r="H28" s="146" t="s">
        <v>328</v>
      </c>
      <c r="I28" s="129" t="s">
        <v>329</v>
      </c>
      <c r="J28" s="126" t="s">
        <v>330</v>
      </c>
      <c r="K28" s="127" t="s">
        <v>262</v>
      </c>
      <c r="L28" s="127" t="s">
        <v>44</v>
      </c>
      <c r="M28" s="172" t="s">
        <v>171</v>
      </c>
      <c r="N28" s="147">
        <v>32</v>
      </c>
      <c r="O28" s="172"/>
      <c r="P28" s="147">
        <v>10</v>
      </c>
      <c r="Q28" s="147">
        <v>10</v>
      </c>
      <c r="R28" s="147">
        <v>12</v>
      </c>
      <c r="S28" s="129" t="s">
        <v>331</v>
      </c>
      <c r="T28" s="128">
        <v>0</v>
      </c>
      <c r="U28" s="128">
        <v>0</v>
      </c>
      <c r="V28" s="128">
        <v>0</v>
      </c>
      <c r="W28" s="128">
        <v>0</v>
      </c>
      <c r="X28" s="128">
        <v>0</v>
      </c>
      <c r="Y28" s="128">
        <v>0</v>
      </c>
      <c r="Z28" s="130">
        <v>0</v>
      </c>
      <c r="AA28" s="164">
        <v>0</v>
      </c>
      <c r="AB28" s="130">
        <f t="shared" si="0"/>
        <v>0</v>
      </c>
      <c r="AC28" s="159"/>
      <c r="AD28" s="159"/>
      <c r="AE28" s="159"/>
      <c r="AF28" s="173" t="s">
        <v>332</v>
      </c>
      <c r="AG28" s="128">
        <v>0</v>
      </c>
      <c r="AH28" s="160">
        <v>0</v>
      </c>
      <c r="AI28" s="128">
        <v>0</v>
      </c>
      <c r="AJ28" s="160">
        <v>0</v>
      </c>
      <c r="AK28" s="128">
        <v>0</v>
      </c>
      <c r="AL28" s="160">
        <v>5</v>
      </c>
      <c r="AM28" s="130"/>
      <c r="AN28" s="160">
        <v>5</v>
      </c>
      <c r="AO28" s="133">
        <f t="shared" si="1"/>
        <v>0</v>
      </c>
      <c r="AP28" s="133">
        <f t="shared" si="1"/>
        <v>5</v>
      </c>
      <c r="AQ28" s="130">
        <f t="shared" si="2"/>
        <v>0</v>
      </c>
      <c r="AR28" s="134"/>
      <c r="AS28" s="135" t="s">
        <v>333</v>
      </c>
      <c r="AT28" s="135" t="s">
        <v>334</v>
      </c>
      <c r="AU28" s="135" t="s">
        <v>335</v>
      </c>
    </row>
    <row r="29" spans="1:47" s="119" customFormat="1" ht="160.5" customHeight="1" x14ac:dyDescent="0.25">
      <c r="A29" s="121"/>
      <c r="B29" s="121"/>
      <c r="C29" s="121"/>
      <c r="D29" s="121"/>
      <c r="E29" s="122"/>
      <c r="F29" s="122"/>
      <c r="G29" s="123"/>
      <c r="H29" s="146"/>
      <c r="I29" s="129" t="s">
        <v>336</v>
      </c>
      <c r="J29" s="126" t="s">
        <v>337</v>
      </c>
      <c r="K29" s="127" t="s">
        <v>18</v>
      </c>
      <c r="L29" s="127" t="s">
        <v>147</v>
      </c>
      <c r="M29" s="172">
        <v>1</v>
      </c>
      <c r="N29" s="172">
        <v>1</v>
      </c>
      <c r="O29" s="172">
        <v>1</v>
      </c>
      <c r="P29" s="172">
        <v>1</v>
      </c>
      <c r="Q29" s="172">
        <v>1</v>
      </c>
      <c r="R29" s="172">
        <v>1</v>
      </c>
      <c r="S29" s="129" t="s">
        <v>338</v>
      </c>
      <c r="T29" s="164">
        <v>0.25</v>
      </c>
      <c r="U29" s="164">
        <v>0.25</v>
      </c>
      <c r="V29" s="164">
        <v>0.25</v>
      </c>
      <c r="W29" s="164">
        <v>0.25</v>
      </c>
      <c r="X29" s="164">
        <v>0.25</v>
      </c>
      <c r="Y29" s="164">
        <v>0.25</v>
      </c>
      <c r="Z29" s="128">
        <v>19.600000000000001</v>
      </c>
      <c r="AA29" s="174">
        <v>0.25</v>
      </c>
      <c r="AB29" s="148">
        <f t="shared" si="0"/>
        <v>20.350000000000001</v>
      </c>
      <c r="AC29" s="138" t="s">
        <v>339</v>
      </c>
      <c r="AD29" s="138" t="s">
        <v>340</v>
      </c>
      <c r="AE29" s="138" t="s">
        <v>341</v>
      </c>
      <c r="AF29" s="175" t="s">
        <v>342</v>
      </c>
      <c r="AG29" s="164">
        <v>0.25</v>
      </c>
      <c r="AH29" s="176">
        <v>0.25</v>
      </c>
      <c r="AI29" s="164">
        <v>0.25</v>
      </c>
      <c r="AJ29" s="176">
        <v>0.25</v>
      </c>
      <c r="AK29" s="164">
        <v>0.25</v>
      </c>
      <c r="AL29" s="176">
        <v>0.25</v>
      </c>
      <c r="AM29" s="128"/>
      <c r="AN29" s="177">
        <v>0.25</v>
      </c>
      <c r="AO29" s="133">
        <f t="shared" si="1"/>
        <v>0.75</v>
      </c>
      <c r="AP29" s="178">
        <f t="shared" si="1"/>
        <v>0.75</v>
      </c>
      <c r="AQ29" s="148">
        <f t="shared" si="2"/>
        <v>1</v>
      </c>
      <c r="AR29" s="149"/>
      <c r="AS29" s="135" t="s">
        <v>343</v>
      </c>
      <c r="AT29" s="135" t="s">
        <v>344</v>
      </c>
      <c r="AU29" s="135" t="s">
        <v>345</v>
      </c>
    </row>
    <row r="30" spans="1:47" s="119" customFormat="1" ht="93" customHeight="1" x14ac:dyDescent="0.25">
      <c r="A30" s="121" t="s">
        <v>346</v>
      </c>
      <c r="B30" s="121" t="s">
        <v>347</v>
      </c>
      <c r="C30" s="121"/>
      <c r="D30" s="121"/>
      <c r="E30" s="122" t="s">
        <v>348</v>
      </c>
      <c r="F30" s="122"/>
      <c r="G30" s="123" t="s">
        <v>349</v>
      </c>
      <c r="H30" s="146" t="s">
        <v>350</v>
      </c>
      <c r="I30" s="129" t="s">
        <v>351</v>
      </c>
      <c r="J30" s="179" t="s">
        <v>352</v>
      </c>
      <c r="K30" s="127" t="s">
        <v>262</v>
      </c>
      <c r="L30" s="127" t="s">
        <v>147</v>
      </c>
      <c r="M30" s="172">
        <v>1</v>
      </c>
      <c r="N30" s="172">
        <v>1</v>
      </c>
      <c r="O30" s="172">
        <v>0.25</v>
      </c>
      <c r="P30" s="172">
        <v>0.25</v>
      </c>
      <c r="Q30" s="172">
        <v>0.25</v>
      </c>
      <c r="R30" s="172">
        <v>0.25</v>
      </c>
      <c r="S30" s="129" t="s">
        <v>353</v>
      </c>
      <c r="T30" s="180">
        <f>25%/4</f>
        <v>6.25E-2</v>
      </c>
      <c r="U30" s="180"/>
      <c r="V30" s="180">
        <v>6.25E-2</v>
      </c>
      <c r="W30" s="180">
        <v>0.125</v>
      </c>
      <c r="X30" s="180">
        <v>6.25E-2</v>
      </c>
      <c r="Y30" s="180"/>
      <c r="Z30" s="180">
        <v>8.3699999999999997E-2</v>
      </c>
      <c r="AA30" s="180">
        <v>8.3699999999999997E-2</v>
      </c>
      <c r="AB30" s="130">
        <f t="shared" si="0"/>
        <v>0.2712</v>
      </c>
      <c r="AC30" s="181" t="s">
        <v>354</v>
      </c>
      <c r="AD30" s="181" t="s">
        <v>355</v>
      </c>
      <c r="AE30" s="181" t="s">
        <v>356</v>
      </c>
      <c r="AF30" s="138" t="s">
        <v>357</v>
      </c>
      <c r="AG30" s="164">
        <v>0.25</v>
      </c>
      <c r="AH30" s="176">
        <v>0.25</v>
      </c>
      <c r="AI30" s="164">
        <v>0.25</v>
      </c>
      <c r="AJ30" s="176">
        <v>0.25</v>
      </c>
      <c r="AK30" s="164">
        <v>0.25</v>
      </c>
      <c r="AL30" s="176">
        <v>0.25</v>
      </c>
      <c r="AM30" s="164"/>
      <c r="AN30" s="176">
        <v>0.25</v>
      </c>
      <c r="AO30" s="133">
        <f t="shared" si="1"/>
        <v>0.75</v>
      </c>
      <c r="AP30" s="133">
        <f t="shared" si="1"/>
        <v>0.75</v>
      </c>
      <c r="AQ30" s="148">
        <f t="shared" si="2"/>
        <v>1</v>
      </c>
      <c r="AR30" s="149"/>
      <c r="AS30" s="135" t="s">
        <v>358</v>
      </c>
      <c r="AT30" s="135" t="s">
        <v>359</v>
      </c>
      <c r="AU30" s="135" t="s">
        <v>359</v>
      </c>
    </row>
    <row r="31" spans="1:47" s="119" customFormat="1" ht="93" customHeight="1" x14ac:dyDescent="0.25">
      <c r="A31" s="121" t="s">
        <v>346</v>
      </c>
      <c r="B31" s="121" t="s">
        <v>347</v>
      </c>
      <c r="C31" s="121"/>
      <c r="D31" s="121"/>
      <c r="E31" s="122"/>
      <c r="F31" s="122"/>
      <c r="G31" s="123"/>
      <c r="H31" s="146"/>
      <c r="I31" s="129" t="s">
        <v>360</v>
      </c>
      <c r="J31" s="126" t="s">
        <v>361</v>
      </c>
      <c r="K31" s="127" t="s">
        <v>18</v>
      </c>
      <c r="L31" s="127" t="s">
        <v>19</v>
      </c>
      <c r="M31" s="172">
        <v>1</v>
      </c>
      <c r="N31" s="172">
        <v>1</v>
      </c>
      <c r="O31" s="172">
        <v>0.25</v>
      </c>
      <c r="P31" s="172">
        <v>0.25</v>
      </c>
      <c r="Q31" s="172">
        <v>0.25</v>
      </c>
      <c r="R31" s="172">
        <v>0.25</v>
      </c>
      <c r="S31" s="128" t="s">
        <v>362</v>
      </c>
      <c r="T31" s="180">
        <f>25%/4</f>
        <v>6.25E-2</v>
      </c>
      <c r="U31" s="180"/>
      <c r="V31" s="180">
        <v>6.25E-2</v>
      </c>
      <c r="W31" s="180">
        <v>0.125</v>
      </c>
      <c r="X31" s="180">
        <v>6.25E-2</v>
      </c>
      <c r="Y31" s="180"/>
      <c r="Z31" s="180">
        <v>80.34</v>
      </c>
      <c r="AA31" s="180">
        <v>8.3400000000000002E-2</v>
      </c>
      <c r="AB31" s="130">
        <f t="shared" si="0"/>
        <v>80.527500000000003</v>
      </c>
      <c r="AC31" s="138" t="s">
        <v>363</v>
      </c>
      <c r="AD31" s="138" t="s">
        <v>364</v>
      </c>
      <c r="AE31" s="138" t="s">
        <v>365</v>
      </c>
      <c r="AF31" s="138" t="s">
        <v>366</v>
      </c>
      <c r="AG31" s="164">
        <v>0</v>
      </c>
      <c r="AH31" s="176">
        <v>0</v>
      </c>
      <c r="AI31" s="164">
        <v>0</v>
      </c>
      <c r="AJ31" s="176">
        <v>0</v>
      </c>
      <c r="AK31" s="164">
        <v>0</v>
      </c>
      <c r="AL31" s="176">
        <v>0</v>
      </c>
      <c r="AM31" s="164"/>
      <c r="AN31" s="176">
        <v>1</v>
      </c>
      <c r="AO31" s="133">
        <f t="shared" si="1"/>
        <v>0</v>
      </c>
      <c r="AP31" s="133">
        <f t="shared" si="1"/>
        <v>0</v>
      </c>
      <c r="AQ31" s="130">
        <v>0</v>
      </c>
      <c r="AR31" s="161"/>
      <c r="AS31" s="135" t="s">
        <v>367</v>
      </c>
      <c r="AT31" s="135" t="s">
        <v>368</v>
      </c>
      <c r="AU31" s="135" t="s">
        <v>368</v>
      </c>
    </row>
    <row r="32" spans="1:47" ht="13.5" customHeight="1" x14ac:dyDescent="0.25">
      <c r="A32" s="182"/>
      <c r="B32" s="182"/>
      <c r="C32" s="182"/>
      <c r="D32" s="182"/>
      <c r="E32" s="182"/>
      <c r="F32" s="182"/>
      <c r="G32" s="182"/>
      <c r="H32" s="183"/>
      <c r="I32" s="182"/>
      <c r="J32" s="182"/>
      <c r="K32" s="182"/>
      <c r="L32" s="182"/>
      <c r="M32" s="182"/>
      <c r="N32" s="182"/>
      <c r="O32" s="182"/>
    </row>
  </sheetData>
  <mergeCells count="34">
    <mergeCell ref="H22:H27"/>
    <mergeCell ref="I26:I27"/>
    <mergeCell ref="H28:H29"/>
    <mergeCell ref="H30:H31"/>
    <mergeCell ref="H6:H14"/>
    <mergeCell ref="I6:I14"/>
    <mergeCell ref="H15:H19"/>
    <mergeCell ref="I16:I17"/>
    <mergeCell ref="I18:I19"/>
    <mergeCell ref="H20:H21"/>
    <mergeCell ref="AP4:AP5"/>
    <mergeCell ref="AQ4:AQ5"/>
    <mergeCell ref="AR4:AR5"/>
    <mergeCell ref="AS4:AS5"/>
    <mergeCell ref="AT4:AT5"/>
    <mergeCell ref="AU4:AU5"/>
    <mergeCell ref="AF4:AF5"/>
    <mergeCell ref="AG4:AH4"/>
    <mergeCell ref="AI4:AJ4"/>
    <mergeCell ref="AK4:AL4"/>
    <mergeCell ref="AM4:AN4"/>
    <mergeCell ref="AO4:AO5"/>
    <mergeCell ref="X4:Y4"/>
    <mergeCell ref="Z4:AA4"/>
    <mergeCell ref="AB4:AB5"/>
    <mergeCell ref="AC4:AC5"/>
    <mergeCell ref="AD4:AD5"/>
    <mergeCell ref="AE4:AE5"/>
    <mergeCell ref="A1:A3"/>
    <mergeCell ref="B1:S3"/>
    <mergeCell ref="A4:D4"/>
    <mergeCell ref="E4:M4"/>
    <mergeCell ref="T4:U4"/>
    <mergeCell ref="V4:W4"/>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9385-3E71-4E88-B6FB-1DE23CE6738F}">
  <dimension ref="A1:C10"/>
  <sheetViews>
    <sheetView workbookViewId="0">
      <selection activeCell="A13" sqref="A13"/>
    </sheetView>
  </sheetViews>
  <sheetFormatPr baseColWidth="10" defaultColWidth="11.44140625" defaultRowHeight="14.4" x14ac:dyDescent="0.3"/>
  <cols>
    <col min="1" max="1" width="68.109375" style="185" customWidth="1"/>
    <col min="2" max="16384" width="11.44140625" style="185"/>
  </cols>
  <sheetData>
    <row r="1" spans="1:3" x14ac:dyDescent="0.3">
      <c r="A1" s="197" t="s">
        <v>380</v>
      </c>
      <c r="B1" s="197"/>
      <c r="C1" s="197"/>
    </row>
    <row r="2" spans="1:3" x14ac:dyDescent="0.3">
      <c r="A2" s="190" t="s">
        <v>129</v>
      </c>
      <c r="B2" s="194" t="s">
        <v>379</v>
      </c>
      <c r="C2" s="194"/>
    </row>
    <row r="3" spans="1:3" ht="28.8" x14ac:dyDescent="0.3">
      <c r="A3" s="195" t="s">
        <v>369</v>
      </c>
      <c r="B3" s="196" t="s">
        <v>370</v>
      </c>
      <c r="C3" s="196" t="s">
        <v>371</v>
      </c>
    </row>
    <row r="4" spans="1:3" ht="43.2" x14ac:dyDescent="0.3">
      <c r="A4" s="186" t="s">
        <v>372</v>
      </c>
      <c r="B4" s="187">
        <v>0.60299999999999998</v>
      </c>
      <c r="C4" s="188">
        <f>AVERAGE('Plan Estrátegico Institucional'!AQ6:AQ14)</f>
        <v>0</v>
      </c>
    </row>
    <row r="5" spans="1:3" x14ac:dyDescent="0.3">
      <c r="A5" s="186" t="s">
        <v>373</v>
      </c>
      <c r="B5" s="189">
        <v>0.58399999999999996</v>
      </c>
      <c r="C5" s="189">
        <v>0.71</v>
      </c>
    </row>
    <row r="6" spans="1:3" x14ac:dyDescent="0.3">
      <c r="A6" s="186" t="s">
        <v>374</v>
      </c>
      <c r="B6" s="189">
        <v>0.5</v>
      </c>
      <c r="C6" s="189">
        <v>0.5</v>
      </c>
    </row>
    <row r="7" spans="1:3" x14ac:dyDescent="0.3">
      <c r="A7" s="186" t="s">
        <v>375</v>
      </c>
      <c r="B7" s="189">
        <v>0.502</v>
      </c>
      <c r="C7" s="189">
        <v>0.8</v>
      </c>
    </row>
    <row r="8" spans="1:3" x14ac:dyDescent="0.3">
      <c r="A8" s="186" t="s">
        <v>376</v>
      </c>
      <c r="B8" s="189">
        <v>0.25</v>
      </c>
      <c r="C8" s="189">
        <v>0.25</v>
      </c>
    </row>
    <row r="9" spans="1:3" x14ac:dyDescent="0.3">
      <c r="A9" s="186" t="s">
        <v>377</v>
      </c>
      <c r="B9" s="189">
        <v>0.75</v>
      </c>
      <c r="C9" s="189">
        <v>0.75</v>
      </c>
    </row>
    <row r="10" spans="1:3" s="193" customFormat="1" x14ac:dyDescent="0.3">
      <c r="A10" s="191" t="s">
        <v>378</v>
      </c>
      <c r="B10" s="192">
        <f>AVERAGE(B4:B9)</f>
        <v>0.53149999999999997</v>
      </c>
      <c r="C10" s="192">
        <f>AVERAGE(C4:C9)</f>
        <v>0.50166666666666659</v>
      </c>
    </row>
  </sheetData>
  <mergeCells count="2">
    <mergeCell ref="B2:C2"/>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017f04f-8a51-478e-b457-05634f0754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55F5F6C4F1554BBA4E737E86E72321" ma:contentTypeVersion="18" ma:contentTypeDescription="Crear nuevo documento." ma:contentTypeScope="" ma:versionID="14c13d9ba3522dbf4b757e19dbd87618">
  <xsd:schema xmlns:xsd="http://www.w3.org/2001/XMLSchema" xmlns:xs="http://www.w3.org/2001/XMLSchema" xmlns:p="http://schemas.microsoft.com/office/2006/metadata/properties" xmlns:ns3="5017f04f-8a51-478e-b457-05634f0754dc" xmlns:ns4="20e72e25-4e85-42c8-8805-7c9f9001f0c0" targetNamespace="http://schemas.microsoft.com/office/2006/metadata/properties" ma:root="true" ma:fieldsID="c39ac1296fd2ecadc765f0c6bc5b3625" ns3:_="" ns4:_="">
    <xsd:import namespace="5017f04f-8a51-478e-b457-05634f0754dc"/>
    <xsd:import namespace="20e72e25-4e85-42c8-8805-7c9f9001f0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17f04f-8a51-478e-b457-05634f075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72e25-4e85-42c8-8805-7c9f9001f0c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A3E85D-DB53-4153-A1EE-E0BEA0451602}">
  <ds:schemaRefs>
    <ds:schemaRef ds:uri="http://schemas.microsoft.com/sharepoint/v3/contenttype/forms"/>
  </ds:schemaRefs>
</ds:datastoreItem>
</file>

<file path=customXml/itemProps2.xml><?xml version="1.0" encoding="utf-8"?>
<ds:datastoreItem xmlns:ds="http://schemas.openxmlformats.org/officeDocument/2006/customXml" ds:itemID="{712EEA7C-AB55-492F-90FC-F4C3BBB094F1}">
  <ds:schemaRefs>
    <ds:schemaRef ds:uri="5017f04f-8a51-478e-b457-05634f0754dc"/>
    <ds:schemaRef ds:uri="20e72e25-4e85-42c8-8805-7c9f9001f0c0"/>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9AFF99ED-922F-4F41-9DE1-54C5860E6B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17f04f-8a51-478e-b457-05634f0754dc"/>
    <ds:schemaRef ds:uri="20e72e25-4e85-42c8-8805-7c9f9001f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Estrátegico Sectorial </vt:lpstr>
      <vt:lpstr>Plan Estrátegico Institucional</vt:lpstr>
      <vt:lpstr>Tabla</vt:lpstr>
      <vt:lpstr>'Plan Estrátegico Institucional'!Área_de_impresión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Bonilla</dc:creator>
  <cp:lastModifiedBy>Carolina Bonilla</cp:lastModifiedBy>
  <dcterms:created xsi:type="dcterms:W3CDTF">2024-04-26T21:45:41Z</dcterms:created>
  <dcterms:modified xsi:type="dcterms:W3CDTF">2024-10-18T15:58:27Z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0x0101004E55F5F6C4F1554BBA4E737E86E72321</vt:lpwstr>
  </property>
</Properties>
</file>