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ESTION 2018\1. Pensamiento y Direccionamiento\Plan Anticorrupción\Seguimiento\"/>
    </mc:Choice>
  </mc:AlternateContent>
  <bookViews>
    <workbookView xWindow="0" yWindow="0" windowWidth="28800" windowHeight="13725" activeTab="4"/>
  </bookViews>
  <sheets>
    <sheet name="Gestión Riesgo Corrupción " sheetId="1" r:id="rId1"/>
    <sheet name="Estrategias de Racionalizacion" sheetId="2" r:id="rId2"/>
    <sheet name="Rendición de Cuentas" sheetId="3" r:id="rId3"/>
    <sheet name="Atención al ciudadano" sheetId="4" r:id="rId4"/>
    <sheet name="Transparencia y Acc. Info" sheetId="5" r:id="rId5"/>
    <sheet name="TOTAL" sheetId="6" r:id="rId6"/>
  </sheets>
  <externalReferences>
    <externalReference r:id="rId7"/>
    <externalReference r:id="rId8"/>
    <externalReference r:id="rId9"/>
    <externalReference r:id="rId10"/>
  </externalReferences>
  <definedNames>
    <definedName name="_xlnm._FilterDatabase" localSheetId="3" hidden="1">'Atención al ciudadano'!$A$3:$Y$27</definedName>
    <definedName name="_xlnm._FilterDatabase" localSheetId="0" hidden="1">'Gestión Riesgo Corrupción '!$R$3:$S$16</definedName>
    <definedName name="_xlnm._FilterDatabase" localSheetId="2" hidden="1">'Rendición de Cuentas'!$R$3:$S$14</definedName>
    <definedName name="_xlnm._FilterDatabase" localSheetId="4" hidden="1">'Transparencia y Acc. Info'!$A$1:$R$18</definedName>
    <definedName name="A_Obj1" localSheetId="3">OFFSET(#REF!,0,0,COUNTA(#REF!)-1,1)</definedName>
    <definedName name="A_Obj1" localSheetId="2">OFFSET(#REF!,0,0,COUNTA(#REF!)-1,1)</definedName>
    <definedName name="A_Obj1" localSheetId="4">OFFSET(#REF!,0,0,COUNTA(#REF!)-1,1)</definedName>
    <definedName name="A_Obj1">OFFSET(#REF!,0,0,COUNTA(#REF!)-1,1)</definedName>
    <definedName name="A_Obj2" localSheetId="3">OFFSET(#REF!,0,0,COUNTA(#REF!)-1,1)</definedName>
    <definedName name="A_Obj2" localSheetId="2">OFFSET(#REF!,0,0,COUNTA(#REF!)-1,1)</definedName>
    <definedName name="A_Obj2" localSheetId="4">OFFSET(#REF!,0,0,COUNTA(#REF!)-1,1)</definedName>
    <definedName name="A_Obj2">OFFSET(#REF!,0,0,COUNTA(#REF!)-1,1)</definedName>
    <definedName name="A_Obj3" localSheetId="3">OFFSET(#REF!,0,0,COUNTA(#REF!)-1,1)</definedName>
    <definedName name="A_Obj3" localSheetId="2">OFFSET(#REF!,0,0,COUNTA(#REF!)-1,1)</definedName>
    <definedName name="A_Obj3" localSheetId="4">OFFSET(#REF!,0,0,COUNTA(#REF!)-1,1)</definedName>
    <definedName name="A_Obj3">OFFSET(#REF!,0,0,COUNTA(#REF!)-1,1)</definedName>
    <definedName name="A_Obj4" localSheetId="3">OFFSET(#REF!,0,0,COUNTA(#REF!)-1,1)</definedName>
    <definedName name="A_Obj4" localSheetId="2">OFFSET(#REF!,0,0,COUNTA(#REF!)-1,1)</definedName>
    <definedName name="A_Obj4" localSheetId="4">OFFSET(#REF!,0,0,COUNTA(#REF!)-1,1)</definedName>
    <definedName name="A_Obj4">OFFSET(#REF!,0,0,COUNTA(#REF!)-1,1)</definedName>
    <definedName name="Acc_1" localSheetId="3">#REF!</definedName>
    <definedName name="Acc_1" localSheetId="2">#REF!</definedName>
    <definedName name="Acc_1" localSheetId="4">#REF!</definedName>
    <definedName name="Acc_1">#REF!</definedName>
    <definedName name="Acc_2" localSheetId="3">#REF!</definedName>
    <definedName name="Acc_2" localSheetId="2">#REF!</definedName>
    <definedName name="Acc_2" localSheetId="4">#REF!</definedName>
    <definedName name="Acc_2">#REF!</definedName>
    <definedName name="Acc_3" localSheetId="3">#REF!</definedName>
    <definedName name="Acc_3" localSheetId="2">#REF!</definedName>
    <definedName name="Acc_3" localSheetId="4">#REF!</definedName>
    <definedName name="Acc_3">#REF!</definedName>
    <definedName name="Acc_4" localSheetId="3">#REF!</definedName>
    <definedName name="Acc_4" localSheetId="2">#REF!</definedName>
    <definedName name="Acc_4" localSheetId="4">#REF!</definedName>
    <definedName name="Acc_4">#REF!</definedName>
    <definedName name="Acc_5" localSheetId="3">#REF!</definedName>
    <definedName name="Acc_5" localSheetId="2">#REF!</definedName>
    <definedName name="Acc_5" localSheetId="4">#REF!</definedName>
    <definedName name="Acc_5">#REF!</definedName>
    <definedName name="Acc_6" localSheetId="3">#REF!</definedName>
    <definedName name="Acc_6" localSheetId="2">#REF!</definedName>
    <definedName name="Acc_6" localSheetId="4">#REF!</definedName>
    <definedName name="Acc_6">#REF!</definedName>
    <definedName name="Acc_7" localSheetId="3">#REF!</definedName>
    <definedName name="Acc_7" localSheetId="2">#REF!</definedName>
    <definedName name="Acc_7" localSheetId="4">#REF!</definedName>
    <definedName name="Acc_7">#REF!</definedName>
    <definedName name="Acc_8" localSheetId="3">#REF!</definedName>
    <definedName name="Acc_8" localSheetId="2">#REF!</definedName>
    <definedName name="Acc_8" localSheetId="4">#REF!</definedName>
    <definedName name="Acc_8">#REF!</definedName>
    <definedName name="Acc_9" localSheetId="3">#REF!</definedName>
    <definedName name="Acc_9" localSheetId="2">#REF!</definedName>
    <definedName name="Acc_9" localSheetId="4">#REF!</definedName>
    <definedName name="Acc_9">#REF!</definedName>
    <definedName name="Admin" localSheetId="1">[1]TABLA!$Q$2:$Q$3</definedName>
    <definedName name="Admin" localSheetId="4">[2]TABLA!$Q$2:$Q$3</definedName>
    <definedName name="Admin">[3]TABLA!$Q$2:$Q$3</definedName>
    <definedName name="Agricultura" localSheetId="3">[3]TABLA!#REF!</definedName>
    <definedName name="Agricultura" localSheetId="1">[1]TABLA!#REF!</definedName>
    <definedName name="Agricultura" localSheetId="4">[2]TABLA!#REF!</definedName>
    <definedName name="Agricultura">[3]TABLA!#REF!</definedName>
    <definedName name="Agricultura_y_Desarrollo_Rural" localSheetId="3">[3]TABLA!#REF!</definedName>
    <definedName name="Agricultura_y_Desarrollo_Rural" localSheetId="1">[1]TABLA!#REF!</definedName>
    <definedName name="Agricultura_y_Desarrollo_Rural" localSheetId="4">[2]TABLA!#REF!</definedName>
    <definedName name="Agricultura_y_Desarrollo_Rural">[3]TABLA!#REF!</definedName>
    <definedName name="Ambiental" localSheetId="1">'[1]Tablas instituciones'!$D$2:$D$9</definedName>
    <definedName name="Ambiental" localSheetId="4">'[2]Tablas instituciones'!$D$2:$D$9</definedName>
    <definedName name="Ambiental">'[3]Tablas instituciones'!$D$2:$D$9</definedName>
    <definedName name="ambiente" localSheetId="3">[3]TABLA!#REF!</definedName>
    <definedName name="ambiente" localSheetId="1">[1]TABLA!#REF!</definedName>
    <definedName name="ambiente" localSheetId="4">[2]TABLA!#REF!</definedName>
    <definedName name="ambiente">[3]TABLA!#REF!</definedName>
    <definedName name="Ambiente_y_Desarrollo_Sostenible" localSheetId="3">[3]TABLA!#REF!</definedName>
    <definedName name="Ambiente_y_Desarrollo_Sostenible" localSheetId="1">[1]TABLA!#REF!</definedName>
    <definedName name="Ambiente_y_Desarrollo_Sostenible" localSheetId="4">[2]TABLA!#REF!</definedName>
    <definedName name="Ambiente_y_Desarrollo_Sostenible">[3]TABLA!#REF!</definedName>
    <definedName name="_xlnm.Print_Area" localSheetId="3">'Atención al ciudadano'!$A$1:$H$25</definedName>
    <definedName name="_xlnm.Print_Area" localSheetId="1">'Estrategias de Racionalizacion'!$A$1:$J$33</definedName>
    <definedName name="_xlnm.Print_Area" localSheetId="0">'Gestión Riesgo Corrupción '!$A$1:$H$14</definedName>
    <definedName name="_xlnm.Print_Area" localSheetId="2">'Rendición de Cuentas'!$A$1:$G$13</definedName>
    <definedName name="_xlnm.Print_Area" localSheetId="4">'Transparencia y Acc. Info'!$A$1:$H$17</definedName>
    <definedName name="Ciencia__Tecnología_e_innovación" localSheetId="3">[3]TABLA!#REF!</definedName>
    <definedName name="Ciencia__Tecnología_e_innovación" localSheetId="1">[1]TABLA!#REF!</definedName>
    <definedName name="Ciencia__Tecnología_e_innovación" localSheetId="2">[3]TABLA!#REF!</definedName>
    <definedName name="Ciencia__Tecnología_e_innovación" localSheetId="4">[2]TABLA!#REF!</definedName>
    <definedName name="Ciencia__Tecnología_e_innovación">[3]TABLA!#REF!</definedName>
    <definedName name="clases1">[4]TABLA!$G$2:$G$5</definedName>
    <definedName name="Comercio__Industria_y_Turismo" localSheetId="3">[3]TABLA!#REF!</definedName>
    <definedName name="Comercio__Industria_y_Turismo" localSheetId="1">[1]TABLA!#REF!</definedName>
    <definedName name="Comercio__Industria_y_Turismo" localSheetId="4">[2]TABLA!#REF!</definedName>
    <definedName name="Comercio__Industria_y_Turismo">[3]TABLA!#REF!</definedName>
    <definedName name="Departamentos" localSheetId="3">#REF!</definedName>
    <definedName name="departamentos" localSheetId="1">[1]TABLA!$D$2:$D$36</definedName>
    <definedName name="Departamentos" localSheetId="2">#REF!</definedName>
    <definedName name="Departamentos" localSheetId="4">#REF!</definedName>
    <definedName name="Departamentos">#REF!</definedName>
    <definedName name="Fuentes" localSheetId="3">#REF!</definedName>
    <definedName name="Fuentes" localSheetId="2">#REF!</definedName>
    <definedName name="Fuentes" localSheetId="4">#REF!</definedName>
    <definedName name="Fuentes">#REF!</definedName>
    <definedName name="Indicadores" localSheetId="3">#REF!</definedName>
    <definedName name="Indicadores" localSheetId="2">#REF!</definedName>
    <definedName name="Indicadores" localSheetId="4">#REF!</definedName>
    <definedName name="Indicadores">#REF!</definedName>
    <definedName name="nivel" localSheetId="1">[1]TABLA!$C$2:$C$3</definedName>
    <definedName name="nivel" localSheetId="4">[2]TABLA!$C$2:$C$3</definedName>
    <definedName name="nivel">[3]TABLA!$C$2:$C$3</definedName>
    <definedName name="Objetivos" localSheetId="3">OFFSET(#REF!,0,0,COUNTA(#REF!)-1,1)</definedName>
    <definedName name="Objetivos" localSheetId="2">OFFSET(#REF!,0,0,COUNTA(#REF!)-1,1)</definedName>
    <definedName name="Objetivos" localSheetId="4">OFFSET(#REF!,0,0,COUNTA(#REF!)-1,1)</definedName>
    <definedName name="Objetivos">OFFSET(#REF!,0,0,COUNTA(#REF!)-1,1)</definedName>
    <definedName name="orden" localSheetId="1">[1]TABLA!$A$3:$A$4</definedName>
    <definedName name="orden" localSheetId="4">[2]TABLA!$A$3:$A$4</definedName>
    <definedName name="orden">[3]TABLA!$A$3:$A$4</definedName>
    <definedName name="sector" localSheetId="1">[1]TABLA!$B$2:$B$26</definedName>
    <definedName name="sector" localSheetId="4">[2]TABLA!$B$2:$B$26</definedName>
    <definedName name="sector">[3]TABLA!$B$2:$B$26</definedName>
    <definedName name="Tipos" localSheetId="1">[1]TABLA!$G$2:$G$4</definedName>
    <definedName name="Tipos" localSheetId="4">[2]TABLA!$G$2:$G$4</definedName>
    <definedName name="Tipos">[3]TABLA!$G$2:$G$4</definedName>
    <definedName name="_xlnm.Print_Titles" localSheetId="3">'Atención al ciudadano'!$1:$3</definedName>
    <definedName name="_xlnm.Print_Titles" localSheetId="1">'Estrategias de Racionalizacion'!$1:$14</definedName>
    <definedName name="_xlnm.Print_Titles" localSheetId="0">'Gestión Riesgo Corrupción '!$1:$3</definedName>
    <definedName name="_xlnm.Print_Titles" localSheetId="4">'Transparencia y Acc. Info'!$1:$3</definedName>
    <definedName name="vigencias" localSheetId="1">[1]TABLA!$E$2:$E$7</definedName>
    <definedName name="vigencias" localSheetId="4">[2]TABLA!$E$2:$E$7</definedName>
    <definedName name="vigencias">[3]TABLA!$E$2:$E$7</definedName>
  </definedNames>
  <calcPr calcId="152511"/>
</workbook>
</file>

<file path=xl/calcChain.xml><?xml version="1.0" encoding="utf-8"?>
<calcChain xmlns="http://schemas.openxmlformats.org/spreadsheetml/2006/main">
  <c r="Q19" i="4" l="1"/>
  <c r="R12" i="4" l="1"/>
  <c r="AD18" i="5" l="1"/>
  <c r="AC15" i="1"/>
  <c r="V24" i="4" l="1"/>
  <c r="V23" i="4"/>
  <c r="V20" i="4"/>
  <c r="V18" i="4"/>
  <c r="V16" i="4"/>
  <c r="V15" i="4"/>
  <c r="V11" i="4"/>
  <c r="V6" i="4"/>
  <c r="AD14" i="3"/>
  <c r="K17" i="2"/>
  <c r="V26" i="4" l="1"/>
  <c r="AB13" i="5" l="1"/>
  <c r="AF13" i="5" s="1"/>
  <c r="AA13" i="5"/>
  <c r="AA7" i="5"/>
  <c r="AB7" i="5"/>
  <c r="AF7" i="5" s="1"/>
  <c r="AA8" i="5"/>
  <c r="AC8" i="5" s="1"/>
  <c r="AB8" i="5"/>
  <c r="AF8" i="5" s="1"/>
  <c r="AA6" i="5"/>
  <c r="AB6" i="5"/>
  <c r="AF6" i="5" s="1"/>
  <c r="AA5" i="5"/>
  <c r="AB5" i="5"/>
  <c r="AF5" i="5" s="1"/>
  <c r="AA9" i="5"/>
  <c r="AB9" i="5"/>
  <c r="AF9" i="5" s="1"/>
  <c r="AA10" i="5"/>
  <c r="AB10" i="5"/>
  <c r="AF10" i="5" s="1"/>
  <c r="AA11" i="5"/>
  <c r="AB11" i="5"/>
  <c r="AF11" i="5" s="1"/>
  <c r="AA12" i="5"/>
  <c r="AB12" i="5"/>
  <c r="AF12" i="5" s="1"/>
  <c r="AA14" i="5"/>
  <c r="AB14" i="5"/>
  <c r="AA15" i="5"/>
  <c r="AB15" i="5"/>
  <c r="AF15" i="5" s="1"/>
  <c r="AA16" i="5"/>
  <c r="AB16" i="5"/>
  <c r="AA17" i="5"/>
  <c r="AB17" i="5"/>
  <c r="AF17" i="5" s="1"/>
  <c r="AB4" i="5"/>
  <c r="AF4" i="5" s="1"/>
  <c r="AA4" i="5"/>
  <c r="AC4" i="5" s="1"/>
  <c r="R16" i="4"/>
  <c r="W16" i="4" s="1"/>
  <c r="Q16" i="4"/>
  <c r="R15" i="4"/>
  <c r="W15" i="4" s="1"/>
  <c r="Q15" i="4"/>
  <c r="Q5" i="4"/>
  <c r="R5" i="4"/>
  <c r="W5" i="4" s="1"/>
  <c r="Q6" i="4"/>
  <c r="R6" i="4"/>
  <c r="W6" i="4" s="1"/>
  <c r="Q7" i="4"/>
  <c r="R7" i="4"/>
  <c r="W7" i="4" s="1"/>
  <c r="Q8" i="4"/>
  <c r="R8" i="4"/>
  <c r="W8" i="4" s="1"/>
  <c r="Q9" i="4"/>
  <c r="R9" i="4"/>
  <c r="W9" i="4" s="1"/>
  <c r="Q10" i="4"/>
  <c r="R10" i="4"/>
  <c r="W10" i="4" s="1"/>
  <c r="Q11" i="4"/>
  <c r="R11" i="4"/>
  <c r="W11" i="4" s="1"/>
  <c r="Q12" i="4"/>
  <c r="W12" i="4"/>
  <c r="Q13" i="4"/>
  <c r="R13" i="4"/>
  <c r="W13" i="4" s="1"/>
  <c r="Q14" i="4"/>
  <c r="R14" i="4"/>
  <c r="W14" i="4" s="1"/>
  <c r="Q17" i="4"/>
  <c r="R17" i="4"/>
  <c r="W17" i="4" s="1"/>
  <c r="Q18" i="4"/>
  <c r="R18" i="4"/>
  <c r="W18" i="4" s="1"/>
  <c r="R19" i="4"/>
  <c r="W19" i="4" s="1"/>
  <c r="Q20" i="4"/>
  <c r="R20" i="4"/>
  <c r="W20" i="4" s="1"/>
  <c r="Q21" i="4"/>
  <c r="R21" i="4"/>
  <c r="W21" i="4" s="1"/>
  <c r="Q22" i="4"/>
  <c r="R22" i="4"/>
  <c r="W22" i="4" s="1"/>
  <c r="Q23" i="4"/>
  <c r="R23" i="4"/>
  <c r="W23" i="4" s="1"/>
  <c r="Q24" i="4"/>
  <c r="R24" i="4"/>
  <c r="W24" i="4" s="1"/>
  <c r="Q25" i="4"/>
  <c r="R25" i="4"/>
  <c r="W25" i="4" s="1"/>
  <c r="R4" i="4"/>
  <c r="W4" i="4" s="1"/>
  <c r="Q4" i="4"/>
  <c r="Z5" i="3"/>
  <c r="AA5" i="3"/>
  <c r="AE5" i="3" s="1"/>
  <c r="Z6" i="3"/>
  <c r="AA6" i="3"/>
  <c r="AE6" i="3" s="1"/>
  <c r="Z7" i="3"/>
  <c r="AA7" i="3"/>
  <c r="AE7" i="3" s="1"/>
  <c r="Z8" i="3"/>
  <c r="AA8" i="3"/>
  <c r="AE8" i="3" s="1"/>
  <c r="Z9" i="3"/>
  <c r="AA9" i="3"/>
  <c r="AE9" i="3" s="1"/>
  <c r="Z10" i="3"/>
  <c r="AA10" i="3"/>
  <c r="AE10" i="3" s="1"/>
  <c r="Z11" i="3"/>
  <c r="AA11" i="3"/>
  <c r="AE11" i="3" s="1"/>
  <c r="Z12" i="3"/>
  <c r="AA12" i="3"/>
  <c r="AE12" i="3" s="1"/>
  <c r="Z13" i="3"/>
  <c r="AA13" i="3"/>
  <c r="AE13" i="3" s="1"/>
  <c r="AA4" i="3"/>
  <c r="AE4" i="3" s="1"/>
  <c r="Z4" i="3"/>
  <c r="AB4" i="3" s="1"/>
  <c r="T15" i="2"/>
  <c r="S15" i="2"/>
  <c r="AA5" i="1"/>
  <c r="AE5" i="1" s="1"/>
  <c r="AA6" i="1"/>
  <c r="AE6" i="1" s="1"/>
  <c r="AA7" i="1"/>
  <c r="AE7" i="1" s="1"/>
  <c r="AA8" i="1"/>
  <c r="AE8" i="1" s="1"/>
  <c r="AA9" i="1"/>
  <c r="AA10" i="1"/>
  <c r="AE10" i="1" s="1"/>
  <c r="AA11" i="1"/>
  <c r="AE11" i="1" s="1"/>
  <c r="AA12" i="1"/>
  <c r="AE12" i="1" s="1"/>
  <c r="AA13" i="1"/>
  <c r="AE13" i="1" s="1"/>
  <c r="AA14" i="1"/>
  <c r="AE14" i="1" s="1"/>
  <c r="AA4" i="1"/>
  <c r="AE4" i="1" s="1"/>
  <c r="Z5" i="1"/>
  <c r="Z6" i="1"/>
  <c r="Z7" i="1"/>
  <c r="Z8" i="1"/>
  <c r="Z10" i="1"/>
  <c r="Z11" i="1"/>
  <c r="Z12" i="1"/>
  <c r="Z13" i="1"/>
  <c r="Z14" i="1"/>
  <c r="Z4" i="1"/>
  <c r="Q18" i="5"/>
  <c r="M17" i="5"/>
  <c r="M16" i="5"/>
  <c r="M15" i="5"/>
  <c r="M14" i="5"/>
  <c r="M13" i="5"/>
  <c r="M12" i="5"/>
  <c r="M9" i="5"/>
  <c r="M8" i="5"/>
  <c r="M7" i="5"/>
  <c r="M6" i="5"/>
  <c r="M5" i="5"/>
  <c r="M4" i="5"/>
  <c r="AC11" i="5"/>
  <c r="AC7" i="5"/>
  <c r="AC10" i="5"/>
  <c r="AC13" i="5"/>
  <c r="L13" i="3"/>
  <c r="O13" i="3" s="1"/>
  <c r="P13" i="3" s="1"/>
  <c r="L12" i="3"/>
  <c r="O12" i="3" s="1"/>
  <c r="P12" i="3" s="1"/>
  <c r="L11" i="3"/>
  <c r="O11" i="3" s="1"/>
  <c r="P11" i="3" s="1"/>
  <c r="L10" i="3"/>
  <c r="O10" i="3" s="1"/>
  <c r="P10" i="3" s="1"/>
  <c r="L8" i="3"/>
  <c r="O8" i="3" s="1"/>
  <c r="P8" i="3" s="1"/>
  <c r="L7" i="3"/>
  <c r="O7" i="3" s="1"/>
  <c r="P7" i="3" s="1"/>
  <c r="L5" i="3"/>
  <c r="O5" i="3" s="1"/>
  <c r="P5" i="3" s="1"/>
  <c r="L4" i="3"/>
  <c r="O4" i="3" s="1"/>
  <c r="P4" i="3" s="1"/>
  <c r="L14" i="1"/>
  <c r="O14" i="1" s="1"/>
  <c r="P14" i="1" s="1"/>
  <c r="L13" i="1"/>
  <c r="O13" i="1" s="1"/>
  <c r="P13" i="1" s="1"/>
  <c r="L12" i="1"/>
  <c r="O12" i="1" s="1"/>
  <c r="P12" i="1" s="1"/>
  <c r="L11" i="1"/>
  <c r="O11" i="1" s="1"/>
  <c r="P11" i="1" s="1"/>
  <c r="L10" i="1"/>
  <c r="O10" i="1" s="1"/>
  <c r="P10" i="1" s="1"/>
  <c r="L9" i="1"/>
  <c r="O9" i="1" s="1"/>
  <c r="P9" i="1" s="1"/>
  <c r="L8" i="1"/>
  <c r="O8" i="1" s="1"/>
  <c r="P8" i="1" s="1"/>
  <c r="L7" i="1"/>
  <c r="O7" i="1" s="1"/>
  <c r="P7" i="1" s="1"/>
  <c r="L6" i="1"/>
  <c r="O6" i="1" s="1"/>
  <c r="P6" i="1" s="1"/>
  <c r="L5" i="1"/>
  <c r="O5" i="1" s="1"/>
  <c r="P5" i="1" s="1"/>
  <c r="L4" i="1"/>
  <c r="O4" i="1" s="1"/>
  <c r="P4" i="1" s="1"/>
  <c r="AC9" i="5" l="1"/>
  <c r="AE14" i="3"/>
  <c r="AC15" i="5"/>
  <c r="AC5" i="5"/>
  <c r="AC14" i="5"/>
  <c r="AF14" i="5"/>
  <c r="AC6" i="5"/>
  <c r="AE9" i="1"/>
  <c r="AB9" i="1"/>
  <c r="AB6" i="3"/>
  <c r="AB5" i="3"/>
  <c r="AF18" i="5"/>
  <c r="AE15" i="1"/>
  <c r="U15" i="2"/>
  <c r="AC16" i="5"/>
  <c r="AF16" i="5"/>
  <c r="AC12" i="5"/>
  <c r="W26" i="4"/>
  <c r="AC17" i="5"/>
  <c r="AC18" i="5" s="1"/>
  <c r="AB9" i="3"/>
  <c r="AB8" i="3"/>
  <c r="AB7" i="3"/>
  <c r="U17" i="2"/>
  <c r="C28" i="6" s="1"/>
  <c r="E28" i="6" s="1"/>
  <c r="C5" i="6"/>
  <c r="E5" i="6" s="1"/>
  <c r="AB13" i="3"/>
  <c r="AB11" i="3"/>
  <c r="S19" i="4"/>
  <c r="S24" i="4"/>
  <c r="S12" i="4"/>
  <c r="S7" i="4"/>
  <c r="S18" i="4"/>
  <c r="S8" i="4"/>
  <c r="AB12" i="3"/>
  <c r="AB10" i="3"/>
  <c r="AB7" i="1"/>
  <c r="AB4" i="1"/>
  <c r="AB14" i="1"/>
  <c r="AB12" i="1"/>
  <c r="S15" i="4"/>
  <c r="S23" i="4"/>
  <c r="S6" i="4"/>
  <c r="S20" i="4"/>
  <c r="S11" i="4"/>
  <c r="S10" i="4"/>
  <c r="S5" i="4"/>
  <c r="S17" i="4"/>
  <c r="S9" i="4"/>
  <c r="S4" i="4"/>
  <c r="S25" i="4"/>
  <c r="S13" i="4"/>
  <c r="S22" i="4"/>
  <c r="S21" i="4"/>
  <c r="S14" i="4"/>
  <c r="S16" i="4"/>
  <c r="AB10" i="1"/>
  <c r="P14" i="3"/>
  <c r="AB5" i="1"/>
  <c r="AB8" i="1"/>
  <c r="AB6" i="1"/>
  <c r="AB13" i="1"/>
  <c r="AB11" i="1"/>
  <c r="AG20" i="5" l="1"/>
  <c r="C31" i="6" s="1"/>
  <c r="E31" i="6" s="1"/>
  <c r="AB14" i="3"/>
  <c r="S26" i="4"/>
  <c r="C8" i="6"/>
  <c r="E8" i="6" s="1"/>
  <c r="C6" i="6"/>
  <c r="E6" i="6" s="1"/>
  <c r="AB15" i="1"/>
  <c r="AF16" i="1" s="1"/>
  <c r="C27" i="6" s="1"/>
  <c r="V27" i="4"/>
  <c r="V28" i="4" s="1"/>
  <c r="AG15" i="3" l="1"/>
  <c r="C29" i="6" s="1"/>
  <c r="E29" i="6" s="1"/>
  <c r="Y26" i="4"/>
  <c r="C30" i="6" s="1"/>
  <c r="E30" i="6" s="1"/>
  <c r="E27" i="6"/>
  <c r="C4" i="6"/>
  <c r="E4" i="6" s="1"/>
  <c r="C7" i="6"/>
  <c r="E7" i="6" s="1"/>
  <c r="E32" i="6" l="1"/>
  <c r="E9" i="6"/>
</calcChain>
</file>

<file path=xl/comments1.xml><?xml version="1.0" encoding="utf-8"?>
<comments xmlns="http://schemas.openxmlformats.org/spreadsheetml/2006/main">
  <authors>
    <author>Luz Miriam Diaz Diaz</author>
    <author>mprada</author>
    <author>Jaime Orlando Delgado Gordillo</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<sst xmlns="http://schemas.openxmlformats.org/spreadsheetml/2006/main" count="641" uniqueCount="401">
  <si>
    <t xml:space="preserve">Plan Anticorrupción y de Atención al Ciudadano                                                                                                                                                                                   </t>
  </si>
  <si>
    <t>Componente 1: Gestión del Riesgo de Corrupción</t>
  </si>
  <si>
    <t>AVANCES</t>
  </si>
  <si>
    <t>Subcomponente</t>
  </si>
  <si>
    <t xml:space="preserve"> Actividades</t>
  </si>
  <si>
    <t>Meta o producto</t>
  </si>
  <si>
    <t>Responsable</t>
  </si>
  <si>
    <t>Grupo</t>
  </si>
  <si>
    <t>Fecha programada</t>
  </si>
  <si>
    <t>Enero - Marzo</t>
  </si>
  <si>
    <t>Abril - Junio</t>
  </si>
  <si>
    <t>Julio - Septiembre</t>
  </si>
  <si>
    <t>Octubre - Diciembre</t>
  </si>
  <si>
    <t>TOTAL Ejecutado</t>
  </si>
  <si>
    <t>META</t>
  </si>
  <si>
    <t>Ponderación actividad específica</t>
  </si>
  <si>
    <t>Avance por Actividad Específica</t>
  </si>
  <si>
    <t>Avance por Actividad General</t>
  </si>
  <si>
    <t>Descripción de Avance</t>
  </si>
  <si>
    <t>Política de Administración de Riesgos de Corrupción</t>
  </si>
  <si>
    <t>1.1</t>
  </si>
  <si>
    <t>Revisión de la actual politica de administración de riesgos de la Unidad, para su actualizacion permanente</t>
  </si>
  <si>
    <t>Una Política de Administración de riesgos actualizada</t>
  </si>
  <si>
    <t xml:space="preserve">Fernando Santoyo 
Marisol Viveros Zambrano 
</t>
  </si>
  <si>
    <t>Director de Investigaciones y Planeación, y Coordinación de Planeación y Estadística.</t>
  </si>
  <si>
    <t>Construcción del Mapa de Riesgos de Corrupción</t>
  </si>
  <si>
    <t>2.1</t>
  </si>
  <si>
    <t>Revisar y actualizar la identificación y valoración de los riesgos de corrupción de conformidad con la guia para la gestión del riesgo de corrupción 2017</t>
  </si>
  <si>
    <t>Un documento de identificación y valoración de riesgos de corrupción por procesos</t>
  </si>
  <si>
    <t xml:space="preserve">Marisol Viveros Zambrano 
</t>
  </si>
  <si>
    <t>Coordinación de Planeación y Estadística y Líderes de procesos</t>
  </si>
  <si>
    <t>2.2</t>
  </si>
  <si>
    <t>Consolidación y publicación de la matriz de riesgos de corrupción para consulta de la ciudadanía</t>
  </si>
  <si>
    <t xml:space="preserve">Una Matriz de riesgos de corrupción publicada en la página web de la Unidad www.orgsolidarias.gov.co </t>
  </si>
  <si>
    <t>Coordinación de Planeación y Estadística.</t>
  </si>
  <si>
    <t xml:space="preserve"> Consulta y divulgación </t>
  </si>
  <si>
    <t>3.1</t>
  </si>
  <si>
    <t>Recibir y consoldidar las observaciones enviadas por parte la ciudadanía con respecto al mapa de riesgos de corrupción</t>
  </si>
  <si>
    <t>Un documento de consolidación de las observaciones recibidas</t>
  </si>
  <si>
    <t>3.2</t>
  </si>
  <si>
    <t>Publicación en firme del mapa de riesgos de corrupción pagina Web de la Entidad y en la pagina Gobierno en Línea- GEL</t>
  </si>
  <si>
    <t>Un Mapa de riesgos de corrupción publicado</t>
  </si>
  <si>
    <t xml:space="preserve"> Monitoreo o revisión</t>
  </si>
  <si>
    <t>4.1</t>
  </si>
  <si>
    <t>Realizar primer monitoreo a Mapas de riesgo de corrupción del proceso</t>
  </si>
  <si>
    <t>Mapas de riesgo de los procesos con monitoreo y revisión diligenciado</t>
  </si>
  <si>
    <t>Rafael González Gordillo, Gloria Inés Lache Jiménez, Carolina Bonilla, Juan David , Marisol Viveros, Cesar Vanegas, Carmen julia Lizarazo, Jaqueline Arbeláez, Nelson Piñeros, Francy Yolima Moreno</t>
  </si>
  <si>
    <t>Líderes de proceso</t>
  </si>
  <si>
    <t>4.2</t>
  </si>
  <si>
    <t>Realizar segundo monitoreo a Mapas de riesgo de corrupción del proceso</t>
  </si>
  <si>
    <t>4.3</t>
  </si>
  <si>
    <t>Realizar tercer monitoreo a Mapas de riesgo de corrupción del proceso</t>
  </si>
  <si>
    <t>Seguimiento</t>
  </si>
  <si>
    <t>5.1</t>
  </si>
  <si>
    <t>Realizar primer seguimiento a Mapas de riesgo de corrupción</t>
  </si>
  <si>
    <t>Seguimiento Oficina de control interno</t>
  </si>
  <si>
    <t>Nelson Piñeros</t>
  </si>
  <si>
    <t>Jefe de Control Interno</t>
  </si>
  <si>
    <t>5.2</t>
  </si>
  <si>
    <t>Realizar segundo seguimiento a Mapas de riesgo de corrupción</t>
  </si>
  <si>
    <t>5.3</t>
  </si>
  <si>
    <t>Realizar tercer seguimiento a Mapas de riesgo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</si>
  <si>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</si>
  <si>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</si>
  <si>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</si>
  <si>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</si>
  <si>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</si>
  <si>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</si>
  <si>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</si>
  <si>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</si>
  <si>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</si>
  <si>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</si>
  <si>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</si>
  <si>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</si>
  <si>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</si>
  <si>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</si>
  <si>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</si>
  <si>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</si>
  <si>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</si>
  <si>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</si>
  <si>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</si>
  <si>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</si>
  <si>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</si>
  <si>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</si>
  <si>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</si>
  <si>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</si>
  <si>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</si>
  <si>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Tecnologicas</t>
  </si>
  <si>
    <t>Trámite/OPA total en línea</t>
  </si>
  <si>
    <t xml:space="preserve">El trámite de acreditación se desarrolla a través de un desarrollo tecnológico denominado SIA, esté aplicativo permite que todo el trámite se efectue en línea de cara al ciudadano.  Sin embargo el SIA no permite integrar toda la información que se deriva del trámite, por ejemplo las personas certificadas en los cursos, las entidades que fueron acreditadas antes de la implementación del sitema, la cobertura terrotorial  de los cursos ofrecidos, el seguimiento permanete a las entidades acreditadas, entre otros. En la vigencia 2017 la Unidad desarrolló el Sistema Integrado de Información de acreditación SIIA que consta de los siguientes módulos. Tramite, Histórico, Seguimiento a entidades, Renovaciones, Certificaciones y Estadiísticos. El SIIA se encuentra completamente desarrollado y se pondrá en producción en el año 2018 siguiendo una estrategia de implementación. </t>
  </si>
  <si>
    <t xml:space="preserve">Implementar nuevo desarrollo tecnológico, Sistema Integrado de Información de Acreditación "SIIA"
</t>
  </si>
  <si>
    <r>
      <t xml:space="preserve">Este nuevo aplicativo SIIA presentará las siguientes bondades:
</t>
    </r>
    <r>
      <rPr>
        <u/>
        <sz val="12"/>
        <rFont val="Arial"/>
        <family val="2"/>
      </rPr>
      <t>Para el ciudadano:</t>
    </r>
    <r>
      <rPr>
        <sz val="12"/>
        <rFont val="Arial"/>
        <family val="2"/>
      </rPr>
      <t xml:space="preserve">
Es adaptable, porque es utilizable desde dispositivos móviles: celular, tabletas, PC y televisores.
Es amigable, porque facilita al usuario el ingreso de información, la consulta de observaciones y datos históricos, y permite seguimiento al avance del trámite
</t>
    </r>
    <r>
      <rPr>
        <u/>
        <sz val="12"/>
        <rFont val="Arial"/>
        <family val="2"/>
      </rPr>
      <t>Para la entidad:</t>
    </r>
    <r>
      <rPr>
        <sz val="12"/>
        <rFont val="Arial"/>
        <family val="2"/>
      </rPr>
      <t xml:space="preserve">
Flexible, porque permite crear, suprimir y adaptar formularios a nuevas modificaciones normativas.
Está programado para conseguir calificación Triple AAA en la estrategia de Gobierno en Línea (GEL), aplica las indicaciones de Lenguaje Común del MINTIC y permite una Interoperabilidad Nivel 3</t>
    </r>
  </si>
  <si>
    <t>Grupo de Educación e Investigación
Grupo de Tecnología de la Información y las Comunicaciones</t>
  </si>
  <si>
    <t>INTERCAMBIO DE INFORMACIÓN (CADENAS DE TRÁMITES - VENTANILLAS ÚNICAS)</t>
  </si>
  <si>
    <t>No aplica</t>
  </si>
  <si>
    <t>Nombre del responsable:</t>
  </si>
  <si>
    <t>José Efraín Cuy Estebán
Juan David Díaz Salgado</t>
  </si>
  <si>
    <t>Número de teléfono:</t>
  </si>
  <si>
    <t>3275252 ext 217
32752552 ext 213</t>
  </si>
  <si>
    <t>Correo electrónico:</t>
  </si>
  <si>
    <t>jcuy@orgsolidarias.gov.co
ddiaz@orgsolidarias.gov.co</t>
  </si>
  <si>
    <t>Fecha aprobación del plan:</t>
  </si>
  <si>
    <t>FERNANDO SANTOYO ROMERO</t>
  </si>
  <si>
    <t>CAROLINA BONILLA CORTÉS</t>
  </si>
  <si>
    <t>JUAN DAVID DIAZ SALGADO</t>
  </si>
  <si>
    <t>Director de Investigación y Planeación</t>
  </si>
  <si>
    <t>Coordinadora Grupo de Educación e Investigación</t>
  </si>
  <si>
    <t xml:space="preserve">Coordinador Grupo de Tecnologías de la Información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</si>
  <si>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</si>
  <si>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</si>
  <si>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</si>
  <si>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</si>
  <si>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</si>
  <si>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</si>
  <si>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</si>
  <si>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y demas canales de atención con la ciudadanía, informando avances en su gestión, actividades, etc</t>
  </si>
  <si>
    <t>Un informe de atención al ciudadano</t>
  </si>
  <si>
    <t>Rolfi Serrano 
Efraín Cuy
Magda Patricia Estrada
Ricardo Ramírez</t>
  </si>
  <si>
    <t>Grupo de Educación e Investigación</t>
  </si>
  <si>
    <t>1.2</t>
  </si>
  <si>
    <t xml:space="preserve">Se elaborarán y publicarán piezas divulgativas con lenguaje ciudadano en los canales propios de la Unidad Administrativa sobre  la gestion y  resultados  de la planeación estategica de la entidad, compromisos relacinados con el Acuerdo de paz </t>
  </si>
  <si>
    <t>Una estrategia de Comunicaciones</t>
  </si>
  <si>
    <t>Cesar Alfonso Vanegas</t>
  </si>
  <si>
    <t>Grupo de Comunicaciones y Prensa</t>
  </si>
  <si>
    <t>01/02/2018 a 31/12/2018</t>
  </si>
  <si>
    <t>1.3</t>
  </si>
  <si>
    <t xml:space="preserve">Identificar (de la matriz del DAFP) las obligaciones que tiene la entidad en materia de implementación de tareas Acuerdo de paz y los actores para el proceso de rendición de cuentas general de la entidad
</t>
  </si>
  <si>
    <t xml:space="preserve">documento </t>
  </si>
  <si>
    <t>Fernando Santoyo</t>
  </si>
  <si>
    <t>Direccion de Investigacion y Planeacion</t>
  </si>
  <si>
    <t>1.4</t>
  </si>
  <si>
    <t>Se gestionará con los entes encargados de la televisión pública y privada, la inclusion de espacios promocionales que divulguen la Economía Solidaria Ambiental, teniendo en cuenta, además, la disponibilidad presupuestal para el año en curso</t>
  </si>
  <si>
    <t>2 codigos civicos gestionados</t>
  </si>
  <si>
    <t xml:space="preserve"> Diálogo de doble vía con la ciudadanía y sus organizaciones</t>
  </si>
  <si>
    <t>Consultará con la ciudadanía propuestas, necesidades, problemáticas, etc., por medio de foros virtuales dispuestos en la página web.</t>
  </si>
  <si>
    <t>3 foros  virtuales realizados</t>
  </si>
  <si>
    <t xml:space="preserve">Diseñar la campaña de derechos y deberes para servidores públicos en materia de la obligación de rendición de cuentas en el marco del acuerdo de paz. actividades que permitan incentivar la participación ciudadania  </t>
  </si>
  <si>
    <t xml:space="preserve">1 campaña diseñada  </t>
  </si>
  <si>
    <t xml:space="preserve">Cesar Alfonso Vanegas
Marisol Viveros Zambrano </t>
  </si>
  <si>
    <t xml:space="preserve">Grupo de Comunicaciones y Prensa
Grupo de Planeación Estadistica </t>
  </si>
  <si>
    <t xml:space="preserve"> 31/12/2018</t>
  </si>
  <si>
    <t>2.3</t>
  </si>
  <si>
    <t>La Entidad seguirá los lineamientos establecidos para la realización de la audiencia pública, garantizando la participación de la ciudadanía en todo el proceso.</t>
  </si>
  <si>
    <t>Una audiencia realizada</t>
  </si>
  <si>
    <t xml:space="preserve"> Incentivos para motivar la cultura de la rendición y petición de cuentas</t>
  </si>
  <si>
    <t>Se entregará material educativo a los ciudadanos que participen activamente en la actividades de Rendición de Cuentas</t>
  </si>
  <si>
    <t xml:space="preserve">2 informes de evidencias de entrega del material
</t>
  </si>
  <si>
    <t xml:space="preserve">
Grupo de Comunicaciones y Prensa
</t>
  </si>
  <si>
    <t>15/07/2018
30/11/2018</t>
  </si>
  <si>
    <t>Publicaciones de experiencias en la página WEB de la entidad y en revistas publicadas en el año</t>
  </si>
  <si>
    <t>2 informes de evidencias sobre las publicaciones en la WEB</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</si>
  <si>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</si>
  <si>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</si>
  <si>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</si>
  <si>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Marisol Viveros</t>
  </si>
  <si>
    <t>Grupo de Planeación y Estadística</t>
  </si>
  <si>
    <t>15/07/2018
31/12/2018</t>
  </si>
  <si>
    <t>César Alfonso Vanegas</t>
  </si>
  <si>
    <t>Socializar externamente  las  mediciones de satisfacción de los ciudadanos en todos los canales de atención de manera semestral (redes sociales, portal institucional, boletín virtual)</t>
  </si>
  <si>
    <t>Socializar internamente las  mediciones de satisfacción de los ciudadanos enviados por el Grupo de Educación en todos los canales de atención de manera semestral (intranet- carteleras)</t>
  </si>
  <si>
    <t>Rolfi Serrano</t>
  </si>
  <si>
    <t>Realizar mediciones de satisfacción de los ciudadanos en todos los canales de atención de manera mensual</t>
  </si>
  <si>
    <t>Diez  (10) primeros días de cada mes</t>
  </si>
  <si>
    <t>11 Informes de medición de la satisfacción ciudadana elaborados mensualmente
1 Informe de satisfacción ciudadana publicados semestralmente</t>
  </si>
  <si>
    <t>Magda Estrada</t>
  </si>
  <si>
    <t>Encuentros con grupos de ciudadanos, para obtener insumos de mejora en el servicio</t>
  </si>
  <si>
    <t>Realizar mediciones de satisfacción de los ciudadanos en todos los canales de atención de manera mensual, así como socializar interna y externamente los resultados de la medición de manera semestral</t>
  </si>
  <si>
    <t>Relacionamiento con el ciudadano</t>
  </si>
  <si>
    <t>Grupo de Educación e Investigación
Grupo de Comunicaciones y Prensa</t>
  </si>
  <si>
    <t>Rolfi Serrano
Cesar Vanegas</t>
  </si>
  <si>
    <t xml:space="preserve">Elaborar y publicar informe anual de atención al ciudadano, incluyendo en este informe el análisis de la satisfacción ciudadana y de las recomendaciones recibidas </t>
  </si>
  <si>
    <t>1 informe anual (se publica el de la vigencia anterior)</t>
  </si>
  <si>
    <t>Elaborar y publicar informe consolidado semestral de atención al ciudadano, incluyendo en este informe el análisis de la satisfacción ciudadana y de las recomendaciones recibidas</t>
  </si>
  <si>
    <t>1 informe semestral</t>
  </si>
  <si>
    <t>Rolfi Serrano
Cindy Espinel</t>
  </si>
  <si>
    <t xml:space="preserve">Elaborar informe mensual de las PQRDS recibidas y tramitadas, incluyendo en este informe el análisis de la satisfacción ciudadana y de las recomendaciones recibidas </t>
  </si>
  <si>
    <t>11 informes elaborados en la vigencia 2017</t>
  </si>
  <si>
    <t>Elaborar y socializar periódicamente informes de PQRSD para identificar oportunidades de mejora en la prestación de los servicios.</t>
  </si>
  <si>
    <t>Normativo</t>
  </si>
  <si>
    <t xml:space="preserve">Grupo de Gestión Humana 
</t>
  </si>
  <si>
    <t>Carmen Julia Lizarazo Mojica -</t>
  </si>
  <si>
    <t xml:space="preserve">Integrar los valores del código de integridad con los protocolos de atención al ciudadano mediante sesiones grupales. </t>
  </si>
  <si>
    <t xml:space="preserve">Promover por medio del código de integridad la orientación al usuario y al ciuddano. </t>
  </si>
  <si>
    <t>3.5</t>
  </si>
  <si>
    <t xml:space="preserve">Grupo de Gestión Humana </t>
  </si>
  <si>
    <t xml:space="preserve">Carmen Julia Lizarazo Mojica </t>
  </si>
  <si>
    <t xml:space="preserve">Sensibilizar por niveles jerárquicos las competencias comunes enfatizando en las conductas asociadas a la competencia de orientación al usuario y al ciudadano. </t>
  </si>
  <si>
    <t xml:space="preserve">Promover la cultura de servicio por medio de la calificación de la competencia común a los servidores públicos orientación al usuario y al ciudadano.  </t>
  </si>
  <si>
    <t>3.4</t>
  </si>
  <si>
    <t>Sensibilizar a evaluadores, sobre la importancia de incluir en la evalaación comportamental competencias orientadas al ciudadano</t>
  </si>
  <si>
    <t xml:space="preserve">28/02/2018
30/08/2018
</t>
  </si>
  <si>
    <t>100% de servidores evaluados en competencias comportamentales orientadas al ciudadano</t>
  </si>
  <si>
    <t>Incorporar en los procesos de evaluación del desempeño, acuerdos de gestión y compromisos laborales de los servidores públicos, la valoración  de competencias comportamentales orientadas al usuario y ciudadano</t>
  </si>
  <si>
    <t>3.3</t>
  </si>
  <si>
    <t>Carmen Julia Lizarazo Mojica</t>
  </si>
  <si>
    <t xml:space="preserve">Incluir los temas relacionados con atención al ciudadano en las jornadas de inducción a funcionarios (inluidos contratistas). </t>
  </si>
  <si>
    <t>Incluir en el Plan Institucional de Capacitación temáticas relacionadas con el mejoramiento del servicio al ciudadano</t>
  </si>
  <si>
    <t>Diseñar una herramienta para orientar  peticiones no recurrentes</t>
  </si>
  <si>
    <t>Anual</t>
  </si>
  <si>
    <t>Socializar el procedimiento y reglamento para la gestión interna de PQRDS,  a servidores</t>
  </si>
  <si>
    <t>Semestral</t>
  </si>
  <si>
    <t>Realizar acciones para difundir el Conocimiento de las normas y protocolos en la atención al ciuddano</t>
  </si>
  <si>
    <t>100% de  servidores públicos  capapacitados en cultura del servicio al ciudadano</t>
  </si>
  <si>
    <t xml:space="preserve">Promover la cultura de servicio de los servidores públicos </t>
  </si>
  <si>
    <t>Talento humano</t>
  </si>
  <si>
    <t>Direcciones Técnicas :
Dirección de Desarrollo
Dirección de Investigación y planeación</t>
  </si>
  <si>
    <t>Erika Moreno
Marisol Viveros</t>
  </si>
  <si>
    <t xml:space="preserve">Asistir a las ferias de servicio al ciudadano que sean planeadas por parte del PNSC </t>
  </si>
  <si>
    <t>Depende de cronograma suministrado pro el PNSC</t>
  </si>
  <si>
    <t>Participar en la estrategia de Ferias de Servicio al Ciudadanodel Programa Nacional de Servicio al Ciudadano  - PNSC-</t>
  </si>
  <si>
    <t>Gestionar las peticiones que allegue la comunidad en condición de discapacidad, que pueda ser atendida con els uso de la herramienta de relevo, y reportar</t>
  </si>
  <si>
    <t>Dirección de Desarrollo - Grupo de Atención Especial a Poblaciones</t>
  </si>
  <si>
    <t>Gloria Patricia Medina Tarazona</t>
  </si>
  <si>
    <t>Grupo TICs</t>
  </si>
  <si>
    <t>Juan David Díaz</t>
  </si>
  <si>
    <t>Elaborar manual de usuario y capacitacióón, y capacitación en uso de herramienta del centro de relevo</t>
  </si>
  <si>
    <t>Instalar y configurar en la oficina de atención al ciudadano  la herramienta del centro de relevo</t>
  </si>
  <si>
    <t>Cada trimestre realizar revisión de consistencia, pertinencia y vigencia de la información publicada en los link de educación Solidaria; Trámites y servicios y Atención al Ciudadano; así como los botones de tipos de usuarios</t>
  </si>
  <si>
    <t>10/04/2018
10/07/2018
10/10/2018
30/12/2018</t>
  </si>
  <si>
    <t>Información de orientación al ciudadano actualizada trimestralmente</t>
  </si>
  <si>
    <t>Realizar revisión de consistencia, pertinencia y vigencia de la información publicada en la web</t>
  </si>
  <si>
    <t>Fortalecimiento de los canales de atención</t>
  </si>
  <si>
    <t>Grupo de Educación e Investigación
Grupo de Planeación y Estadística</t>
  </si>
  <si>
    <t>Carolina Bonilla
Magda Estrada
Marisol Viveros</t>
  </si>
  <si>
    <t>Actualizar el proceso de atención al ciudadano de siguiendo las directrices de MIPG y adelantar el trámite pertinente dentro de la entidad</t>
  </si>
  <si>
    <t>1 proceso de atención al ciudadano actualizado</t>
  </si>
  <si>
    <t>Rediseño del proceso de atención al ciudadano, de conformidad con la norma ISO 9001:2015</t>
  </si>
  <si>
    <t xml:space="preserve">Estructura administrativa y Direccionamiento estratégico </t>
  </si>
  <si>
    <t>Responable</t>
  </si>
  <si>
    <t>Actividad General</t>
  </si>
  <si>
    <t>Componente 4: Atención al Ciudadano</t>
  </si>
  <si>
    <t>Plan Anticorrupción y de Atención al Ciudadano</t>
  </si>
  <si>
    <t>Componente 5: Transparencia y Acceso a la Información</t>
  </si>
  <si>
    <t>Indicadores</t>
  </si>
  <si>
    <t>Ponderación Actividad específica</t>
  </si>
  <si>
    <t>Lineamientos de Transparencia Activa</t>
  </si>
  <si>
    <t>Verificar la publicación de la información mínima obligatoria de la Entidad en las secciones de la Web Institucional que determina la Ley 1712 de 2014</t>
  </si>
  <si>
    <t>(Información mínima publicada / Información mínima obligada a publicar por la Ley) *100</t>
  </si>
  <si>
    <t>Oficina de Control Interno</t>
  </si>
  <si>
    <t>30/04/2018
31/08/2018
31/12/2018</t>
  </si>
  <si>
    <t>Verificar que el o los conjuntos de Datos abiertos sean publicados tanto en la web institucional como en el portal datos.gov.co</t>
  </si>
  <si>
    <t>Conjunto de datos publicado en web y en datos.gov.co / Conjunto de datos abiertos obligado a publicar por Ley</t>
  </si>
  <si>
    <t>Juan David Diaz</t>
  </si>
  <si>
    <t>Grupo de Tecnologías de la Información</t>
  </si>
  <si>
    <t>Verificar la publicación de la Información sobre Contratación Pública en SECOP II</t>
  </si>
  <si>
    <t>Información sobre Contratación Pública registrada en SECOP / Información sobre Contratación Pública Total de la Entidad</t>
  </si>
  <si>
    <t>Alexandra Borja</t>
  </si>
  <si>
    <t>Oficina Asesora Jurídica</t>
  </si>
  <si>
    <t>Publicar los avances de la Estrategia GEL para la vigencia 2018, respecto de cada uno de los componentes de dicha estrategia</t>
  </si>
  <si>
    <t>3 reportes</t>
  </si>
  <si>
    <t>Reportes de Información de Avance de la Estrategia Gel en la Web Institucional</t>
  </si>
  <si>
    <t xml:space="preserve"> Lineamientos de Transparencia Pasiva</t>
  </si>
  <si>
    <t>Medir la oportunidad en los tiempos de respuesta a las peticiones y solicitudes de los ciudadanos por los diferentes canales de atención</t>
  </si>
  <si>
    <t>&lt; 10 días</t>
  </si>
  <si>
    <t>(Promedio No. de días de respuesta de solicitudes y PQR )</t>
  </si>
  <si>
    <t>Grupo de Educación</t>
  </si>
  <si>
    <t xml:space="preserve">Elaborar  Informes de satisfacción ciudadana semestrales y anuales </t>
  </si>
  <si>
    <t>2 informes semestrales</t>
  </si>
  <si>
    <t xml:space="preserve">Informes elaborados </t>
  </si>
  <si>
    <t>Medición mensual, 
publicación semestral: 17/07/2018
Publicación anual: 15/01/2019</t>
  </si>
  <si>
    <t xml:space="preserve">Publicar en la web Informes de satisfacción ciudadana semestrales y anuales </t>
  </si>
  <si>
    <t>Informes publicados</t>
  </si>
  <si>
    <t>Cesar Vanegas</t>
  </si>
  <si>
    <t>2.4</t>
  </si>
  <si>
    <t>Actualizar el protocolo de Atención al Ciudadano</t>
  </si>
  <si>
    <t>Procedimiento  atención a peticiones, quejas, denuncias y/o reclamos</t>
  </si>
  <si>
    <t>Procedimiento Actualizado</t>
  </si>
  <si>
    <t>Magda Estrada
Carolina Bonilla</t>
  </si>
  <si>
    <t>Elaboración los Instrumentos de Gestión de la Información</t>
  </si>
  <si>
    <t>Publicación de Inventarios Documentales  de conformidad con los criterios establecidos en la estrategia GEL y ley 1712 de 2014.</t>
  </si>
  <si>
    <t>13 Transferencias documentales primarias  publicadas en la web institucional.</t>
  </si>
  <si>
    <t>Grado de implementación de TRD.</t>
  </si>
  <si>
    <t>Jacqueline Arbelaez</t>
  </si>
  <si>
    <t>Grupo de Gestión Administrativa</t>
  </si>
  <si>
    <t xml:space="preserve">30/03/2018
30/06/2018
30/09/2018
30/12/2018
</t>
  </si>
  <si>
    <t xml:space="preserve">Actualización y Publicación de la Información mínima exigida por la Ley 1712 de 2014 relacionada con Gestión Documental. </t>
  </si>
  <si>
    <t>((Información Mínima Publicada /Información Mínima Obligada a Publicar por la Ley) *100)</t>
  </si>
  <si>
    <t>30/03/2018
30/06/2018
30/09/2018
30/12/2018</t>
  </si>
  <si>
    <r>
      <rPr>
        <i/>
        <sz val="11"/>
        <rFont val="Calibri"/>
        <family val="2"/>
        <scheme val="minor"/>
      </rPr>
      <t>Publicar,</t>
    </r>
    <r>
      <rPr>
        <i/>
        <sz val="11"/>
        <color rgb="FFFF0000"/>
        <rFont val="Calibri"/>
        <family val="2"/>
        <scheme val="minor"/>
      </rPr>
      <t xml:space="preserve"> </t>
    </r>
    <r>
      <rPr>
        <i/>
        <sz val="11"/>
        <color theme="1"/>
        <rFont val="Calibri"/>
        <family val="2"/>
        <scheme val="minor"/>
      </rPr>
      <t>Revisar y/o actualizar, el inventario de activos de Información, de acuerdo a los cambios identificados.</t>
    </r>
  </si>
  <si>
    <t>Reporte de Actualización y Publicación del Inventario de Activos de Información de la Entidad</t>
  </si>
  <si>
    <t>Criterio diferencial de accesibilidad</t>
  </si>
  <si>
    <t>Analizar las actividades a realizar de acuerdoo a la herramienta aplicada del autodiagnóstico de espacios físicos diseñada por el Programa Nacional de Servicio al Ciudadano en atención a los  requisitos establecidos en la NTC 6047, y determinar ajustes que sean requeridos.</t>
  </si>
  <si>
    <t>Analisis de las Actividades</t>
  </si>
  <si>
    <t xml:space="preserve">Actividades identificadas </t>
  </si>
  <si>
    <t>Monitoreo del Acceso a la Información Pública</t>
  </si>
  <si>
    <t>Elaborar los Informes de atención al ciudadano semestrales y anuales</t>
  </si>
  <si>
    <t>2 informes anuales</t>
  </si>
  <si>
    <t>Informes elaborados</t>
  </si>
  <si>
    <t>Medición mensual, 
publicación semestral: 17/07/2018
publicación anual: 15/01/2019</t>
  </si>
  <si>
    <t>Publicar en la web los Informes de atención al ciudadano semestrales y anuales</t>
  </si>
  <si>
    <t xml:space="preserve">2 informes anuales </t>
  </si>
  <si>
    <t>Informes  publicados</t>
  </si>
  <si>
    <t>TRIMESTRE 1</t>
  </si>
  <si>
    <t>TRIMESTRE 2</t>
  </si>
  <si>
    <t>TRIMESTRE 3</t>
  </si>
  <si>
    <t>TRIMESTRE 4</t>
  </si>
  <si>
    <t>EJECUTADO</t>
  </si>
  <si>
    <t xml:space="preserve">ESPERADO </t>
  </si>
  <si>
    <t>TOTAL</t>
  </si>
  <si>
    <t>PORCENTAJE CUMPLIDO</t>
  </si>
  <si>
    <t>Trimestral</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</si>
  <si>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</si>
  <si>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</si>
  <si>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</si>
  <si>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</si>
  <si>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</si>
  <si>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</si>
  <si>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</si>
  <si>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</si>
  <si>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</si>
  <si>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DESCRIPCION DEL AVANCE 1ER TRIMESTRE</t>
  </si>
  <si>
    <t>DECRIPCION AVANCE 1ER TRIMESTRE</t>
  </si>
  <si>
    <t>DESCRIPCION AVANCE 1ER TRIMESTRE</t>
  </si>
  <si>
    <t>DESCRIPCION  AVANCE 1ER TRIMESTRE</t>
  </si>
  <si>
    <t>Se adelantó audiencia publica sectorial, se publico encuesta e informe institucional, la Audiencia fue transmitida por el canal Institucional en directo http://www.orgsolidarias.gov.co/rendici%C3%B3n-de-cuentas</t>
  </si>
  <si>
    <t xml:space="preserve">Se adelanto la identificación d elos riesgos tomando como referencia el análisis de contexto por proceso (Matrices DOFA), se ha realizó una revisión y ajuste a la identificación de riesgos, redacción, causas y consecuencias de los siguientes procesos:Mediante reuniones con los grupos de trabajo y el líder de cada uno de los procesos, se continuó y concluyo el ejercicio de diligenciamiento de la matriz DOFA de los procesos que no habían realizado el ejercicio la vigencia anterior: 
• Gestión Administrativa
• Gestión Contractual
• Gestión Jurídica
• Gestión Documental
• Pensamiento y Direccionamiento Estratégico
• Programas y Proyectos
• Gestión del Mejoramiento
• Gestión financiera
• Seguimiento y Evaluación 
Esta información es relevante para el análisis de mejoramiento de cada uno de los procesos así como para la actualización de instrumentos como el Manual de Calidad y Mapa de Riesgos de la entidad.
</t>
  </si>
  <si>
    <t>Se consolidó y publico de la matriz de riesgos de corrupción  y de proceso para consulta de la ciudadanía Consolidación y publicación de la matriz de riesgos de corrupción para consulta de la ciudadanía</t>
  </si>
  <si>
    <t>No llego ninguna observacion al componente de mapa de riesgos de corrupción, sin embaro la entidad  dejo abierto un canal de comunicación para cualquier comentario u observacion que se pueda presentar</t>
  </si>
  <si>
    <t xml:space="preserve">la Entidad publico la Encuesta de percepcio sobre el componente de  riesgo de ecorrupción http://www.orgsolidarias.gov.co/node/1028
  https://docs.google.com/forms/d/1iRrnbri3QYEN_zt8hXuGqJfJd1d93tBEetif1oOEDQM/viewform?edit_requested=true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</si>
  <si>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</si>
  <si>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gestionó la edición de un primer código cívico que incluye lenguaje de señas </t>
  </si>
  <si>
    <t>Se realizó un foro virtual sobre el Informe de Rendición de cuentas vigencia 2017 de la Unidad Administrativa</t>
  </si>
  <si>
    <r>
      <rPr>
        <b/>
        <sz val="11"/>
        <color theme="1"/>
        <rFont val="Calibri"/>
        <family val="2"/>
        <scheme val="minor"/>
      </rPr>
      <t>Enero:</t>
    </r>
    <r>
      <rPr>
        <sz val="11"/>
        <color theme="1"/>
        <rFont val="Calibri"/>
        <family val="2"/>
        <scheme val="minor"/>
      </rPr>
      <t xml:space="preserve">
El día 26 de enero se elaboró el Plan de Implementación de SIIA en reunión con la coordinación de TICs.
Febrero:
Se verficaron 31  de los 33  Ajustes solicitados en las pruebas realizadas al funcionamiento de SIIA.
Se inicó el ingreso de información de archivo físico al módulo hitórico del SIIA
Se inica el segundo ciclo de pruebas a SIIA.
El 28  de febrero Se realiza reunión con ingeniero de area de TICS para dar indicaciones basicas sobre el uso de SIIA al contratista encargado de apoyar la implementación de SIIA
</t>
    </r>
    <r>
      <rPr>
        <b/>
        <sz val="11"/>
        <color theme="1"/>
        <rFont val="Calibri"/>
        <family val="2"/>
        <scheme val="minor"/>
      </rPr>
      <t>Marzo:</t>
    </r>
    <r>
      <rPr>
        <sz val="11"/>
        <color theme="1"/>
        <rFont val="Calibri"/>
        <family val="2"/>
        <scheme val="minor"/>
      </rPr>
      <t xml:space="preserve"> 
Se verficaron los ajustes pendientes derivados de las pruebas técnicas. 
Se continua con el ingreso de información en el modulo histórico  al SIIA .
Se realiza seguimiento al plan de implementación de SIIA el día 23 de marzo , generando un ajuste  de fechas definidas  en la programación inicial.
El  23 de marzo, s einciia campaña en redes sociales y web del nuevo aplicativo -  http://www.orgsolidarias.gov.co/Pronto-podr%C3%A1-realizar-el-tr%C3%A1mite
</t>
    </r>
  </si>
  <si>
    <t>Se revisaron los  insumos propuestos desde la función la pública para el tema de atención al ciudadano. Además, se participó en dos reuniones del DAFP para reporte de las acciones realizadas en paz, como parte del  componente de participación pública (29 de enero y 13 de febrero).
Se asistió a  la capacitación interna  SIGOS-MIPG  realizada el 15 de marzo
Se espera retomar la porpuesta prenentada en la vigencia anteior acorde a nueva ISO y lineamientos de MIPG</t>
  </si>
  <si>
    <t>Se remitió  el reporte de revisión de información en la página web al grupo de comunicaciones. (correo 23 marzo)</t>
  </si>
  <si>
    <t>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t>
  </si>
  <si>
    <t>Actividad depende de la realización de la anterior, con fecha de ejecución a agosto de 2018</t>
  </si>
  <si>
    <t>Actividad depende de la realización de la anterior, con fecha de ejecución a octubre de 2018</t>
  </si>
  <si>
    <t>La oficina de atención al ciudadano ha participado en las actividades conovocadas para fortalecer los mecanismos de atención a población en condición de discapacidad; a la fecha se tiene que no se han recibido solicitudes provenientes de este tipo d epoblación</t>
  </si>
  <si>
    <t>El PNSC programó para el  primer semestre de  2018, la realización de 4 ferias. La Unidad Administrativa de Organizaciones Solidarias participó en la Feria Manaure, que reporta un total de 56 atenciones</t>
  </si>
  <si>
    <t>En el marco del proceso de formación  "Inducción a la Gestión Misional  y Territorial  de la Unidad, dirigido a funcionarios nuevos de la DDOS y sus contratístas en región" se socializaron protocolos de atención al ciudadano y política de servicio al ciudadano interna.
Se publicaron resultados de la la encuesta aplicada durante el 2017 a todos los funcionarios para conocer el nivel de conocimiento sobre las normas y protocolos de atención al ciudadano.</t>
  </si>
  <si>
    <t>En el marco del proceso de formación  "Inducción a la Gestión Misional  y Territorial  de la Unidad, dirigido a funcionarios nuevos de la DDOS y sus contratístas en región" se socializaron protocolos de atención al ciudadano y política de servicio al ciudadano interna.</t>
  </si>
  <si>
    <t>Actividad que está en fase de planeación; con fecha de ejecuión anual</t>
  </si>
  <si>
    <t>Mediante Resolución No.  115 del 22 de marzo de 2018 se adopto el PIC  vigencia de 2018 Plan institucional de Capacitación - PIC 2018 en la Inducción y Reinducción</t>
  </si>
  <si>
    <t>Mediante correo electrónico del 22 de febrero a todos los servidores públicos, se les informo: "1. Competencias Comportamentales (Se deben incluir para todos los servidores públicos las Competencias de Orientación al Usuario y al Ciudadano y Orientación a Resultados).
En el nuevo instrumento de "Acuerdo de Gestión" para Gerentes Públicos, las competencias comunes y directivas, se valorarán en una escala de 1 a 5 que mide el desarrollo de las conductas esperada.</t>
  </si>
  <si>
    <t>Mediante correos electrónicos de los días  01,06,08 y 12 de febrero de 2018, se invito a los servidores públicos a las confenrencia emitidas por la Comisión Nacional del Servicio Civil, donde explicaron la concertación y evaluación de competencias, entre ellas las Comunes a los Servidores Públicos "Orientación al Usuario y al Ciudadano".</t>
  </si>
  <si>
    <t>Se elaboraron dentro de los diez primeros días del mes siguiente al reporte los informes mensuales de atención al ciudadano así:
Mes enero: 1
Mes febrero: 1 
Mes marzo:1
Mes abril: en elaboración a fecha de este reporte</t>
  </si>
  <si>
    <t xml:space="preserve">Esta actividad está programada para reportarse en el tercer trimestre. </t>
  </si>
  <si>
    <t>Se elaboró y publicó el informe anual de atención como se evidencia en el link http://www.orgsolidarias.gov.co/tr%C3%A1mites-y-servicios/atenci%C3%B3n/atenci%C3%B3n-al-ciudadano/resultados-de-mediciones-satisfacci%C3%B3n-ciudadana</t>
  </si>
  <si>
    <t>Estos encuentros se articulan con la propueta de participación ciudadana presentada, con fecha de ejecuicón programa por semestre - no aplica para este corte</t>
  </si>
  <si>
    <t xml:space="preserve">Esta actividad depende de la retroalimentación para comenzar a demostrar avances en la implementación y tiene fecha de ejecución en el mes de octubre - no aplica para este corte </t>
  </si>
  <si>
    <t xml:space="preserve">En intratnte se publicaron y socilaizaron resultados de la satisfacción ciudadana, datos vigencia 2017 - http://acreditacion.orgsolidarias.gov.co/intranet/en/node/682
Por vigencia 2018: Esta actividad está programada para iniciar su  reporte en el tercer trimestre. </t>
  </si>
  <si>
    <t xml:space="preserve">Esta actividad está programada para iniciar su  reporte en el tercer trimestre. </t>
  </si>
  <si>
    <r>
      <t xml:space="preserve">En la Primera Actividad de  Integración, realizada el 13 de Marzo de 2018,  se socializó el CODIGO DE INTEGRIDAD y su  transversalidad con la Atención al Ciudadano. En dicha actividad se trabajo con los 12 grupos que conforman la Unidad. 
</t>
    </r>
    <r>
      <rPr>
        <b/>
        <sz val="11"/>
        <color theme="1"/>
        <rFont val="Calibri"/>
        <family val="2"/>
        <scheme val="minor"/>
      </rPr>
      <t>Se solicita que se cambie la forma de valorar la actividad, para que sea porcentual. Pues está prevista la realización de 3 actividad más en este tema. Por lo tanto, habría un avance del 25%</t>
    </r>
  </si>
  <si>
    <t>Esta actividad se tiene planeada para el mes de abril</t>
  </si>
  <si>
    <t>La publicacion de los avances de la estrategia GEL se tiene planeada para el mes de abril</t>
  </si>
  <si>
    <t>La elaboracion del primer informe se tiene planeada para el mes de julio</t>
  </si>
  <si>
    <t>La publicacion del primer informe en la web se tiene planeada para el mes de julio</t>
  </si>
  <si>
    <t>Esta actividad se tiene planeada para el mes de septiembre</t>
  </si>
  <si>
    <t>Durante el primer trimestre se realizó la publicación de inventarios para eliminación documental.</t>
  </si>
  <si>
    <t>Se tiene planificada su aplicación para el mes de junio.</t>
  </si>
  <si>
    <t>La recepción de transferencias primarias inicia a partir del mes de abril, en virtud de las solicitudes que sobre ampliación de la fecha realizaron las áreas. La meta total será cumplida con corte a 30/06/2018</t>
  </si>
  <si>
    <t>1 Plan de participación diseñado acorde al procedimiento</t>
  </si>
  <si>
    <t xml:space="preserve">Diseñar la estrategia de participación ciudadana que responda al procedimienot de participación </t>
  </si>
  <si>
    <t>Carolina Bonilla 
Magda Estrada</t>
  </si>
  <si>
    <t>DESCRIPCION DEL AVANCE 2DO TRIMESTRE</t>
  </si>
  <si>
    <t>DECRIPCION AVANCE 2DO TRIMESTRE</t>
  </si>
  <si>
    <t>DESCRIPCION AVANCE 2DO TRIMESTRE</t>
  </si>
  <si>
    <t>DESCRIPCION  AVANCE 2DO TRIMESTRE</t>
  </si>
  <si>
    <t>Se continúa con el Plan de implementación, ya se tiene ingresada en el nuevo sistema  328  y 20 cajas, lo que representa un  avance del 52.8% del total de carpetas a ingresar al SIIA.  Igualmente, se reporta la consolidación de  1 informe de avance en la implementación de los módulos de datos, reporte y certificación del SIIA, donde se evidenció la funcionalidad de todos lo módulos y se realizaron pequeños ajustes de operacionalidad.</t>
  </si>
  <si>
    <t xml:space="preserve">Se ha participado en las actividades lideradas por el grupo de Planeación en la implementación de MIPG:  el 18 de abril se diligenció el autodiagnósticos y  el 21  de junio se validó la matriz de macroactividades del proceso de atención.
Se han realizado reuniones mensuales de seguimiento del proceso  y procedimientos de atención y participación ( abril  26,  mayo 23 y  junio 26), en las cuales se asumió medidas de contigencia frente a la caída del ISOLUCION. En este momento se tiene una plantilla en Excel que recopila los procedimientos de gestión de peticiones, acreditación; pendiente los procedimientos relacionados con centro documental  y participación ciudadana. 
</t>
  </si>
  <si>
    <t>Se  realizó el seguimiento periodico de los link a cargo del grupo de educación, como se evidencia en los informes de la contratista que apoya la Oficina de Atención al Ciudadano.</t>
  </si>
  <si>
    <t>Se realizó la instalación y configuración de usuario en el aplicativo de centro de relevo en un Ipad a cargo del grupo de TICs. Se realizó pruebas de sonido y de video en el dispositivo.
Esta pendiente la instalación en la oficina de atención al ciudadano hasta tanto se defina cual de los dispositivos tablet sera asignada</t>
  </si>
  <si>
    <t xml:space="preserve">Se tiene realizado gestiones ante Fenascol(Federacion Nacional de sordos), para articulacion que nos lleve a lograr la certificacion del Centro de relevos. </t>
  </si>
  <si>
    <t>La oficina de atención al ciudadano a la fecha no ha recibido solicitudes provenientes de este tipo de población</t>
  </si>
  <si>
    <t xml:space="preserve">El PNSC programó para el  primer semestre de  2018, la realización de 4 ferias. La Unidad Administrativa de Organizaciones Solidarias participó en las siguientes:
* Feria Manaure: 56 atenciones
* Feria  Necoclí: 72 atenciones </t>
  </si>
  <si>
    <t xml:space="preserve">Con apoyo del grupo de comunicaciones se llevó a cabo durante el mes de junio la  campaña de expectativa "No sea un monstruo en el teléfono" con la que se buscó la socialización del protocolo de atención por el canal teléfonico e iniciar la campaña de ciudadano incógnito en el mes de julio. Los medios utilizados fueron la cartelera del segundo piso, la intranet con las notas y videos preparados para tal fin. </t>
  </si>
  <si>
    <t>Está programada una sesión de  sensibilización y transferencia de protocolos de atención al ciudadano a los servidores públicos de la Unidad,  en el marco del programa formar para servir (10 julio)</t>
  </si>
  <si>
    <t xml:space="preserve">Se revisó la matriz de registro de atención al ciudadano 2017, como un insumo en la identificación de preguntas poco frecuentes. </t>
  </si>
  <si>
    <t>Plan institucional de Capacitación - PIC 2018 en la Inducción y Reinducción</t>
  </si>
  <si>
    <t>Los servidores públicos suscribireron en sus compromisos las competencias comportamentales para el período del 1 de febrero de 2018  al 31 de enero de 2019 , entre ellas "orientación al usuario y al Ciudadano"</t>
  </si>
  <si>
    <t>Del 1 al 15 de Agosto se llevará a cabo la primera Evaluación Parcial por el periodo comprendido entre el 1 de febrero de 2018 al 31 de julio de 2018, y se calificará la Competencia Comportamental de Atención al Usuario y al Ciudadano.</t>
  </si>
  <si>
    <t xml:space="preserve">Con la celebración del día del Servidor Público se fortaleció el CODIGO DE INTEGRIDAD y la Atención al usuario y al Ciudadano, así:
Valor de la Honestidad: Grupos de Gestión Administrativa y Tics
Valor del Respeto : Grupos Gestión Financiera y Comunicaciones
Valor del Compromiso: Oficina Jurídica y Grupo de Planeación
Valor de la diligencia: Grupos  de educación y gestión humana.
Valor de la solidaridad: Dirección
</t>
  </si>
  <si>
    <t>Se elaboraron dentro de los diez primeros días del mes siguiente al reporte los informes mensuales de atención al ciudadano así:
Mes enero: 1
Mes febrero: 1 
Mes marzo:1
Mes abril: 1
Mes mayo: 1
Mes junio: 1
Mes julio: en elaboración a fecha de este reporte</t>
  </si>
  <si>
    <t xml:space="preserve">Esta actividad está programada para reportarse en el tercer trimestre, porque  el informe semestral se encuentra en los tiempos de elaboración </t>
  </si>
  <si>
    <t>Se elaboró y publicó el informe anual de atención como se evidencia en el link http://www.orgsolidarias.gov.co/tr%C3%A1mites-y-servicios/atenci%C3%B3n/atenci%C3%B3n-al-ciudadano/resultados-de-mediciones-satisfacci%C3%B3n-ciudadana.
Actividad cumplida</t>
  </si>
  <si>
    <t>Dado que los encuentros fueron pensados de manera presencial, se tropezaron con temas de ley de garantías.En este momento está próxima la realización de una audiencia pública el 2 de agosto.</t>
  </si>
  <si>
    <t xml:space="preserve">Se cuenta con un documento inicial en la elaboración de la estrategia de participación ciudadana en el ciclo de gestión de la entidad. Actualmente, se revisa como procedimiento del proceso de Atención y participación ciudadana. </t>
  </si>
  <si>
    <t>Se elaboraron dentro de los diez primeros días del mes siguiente al reporte los informes mensuales de atención al ciudadano así:
Mes enero: 94%
Mes febrero: 84%  
Mes marzo: 82%
Mes abril: 92%
Mes mayo: 89%
Mes junio: 92%
Mes julio: en elaboración a fecha de este reporte</t>
  </si>
  <si>
    <t>En intranet se publicaron y socailizaron resultados de la satisfacción ciudadana, datos vigencia 2017 - http://acreditacion.orgsolidarias.gov.co/intranet/en/node/682
Por vigencia 2018: Esta actividad está programada para iniciar su  reporte en el tercer trimestre, una vez el Grupo de Educacion lo envie.
Se recomienda revisar la periodicidad</t>
  </si>
  <si>
    <t xml:space="preserve">Esta actividad está programada para iniciar su  reporte en el tercer trimestre. 
Se recomienda revisar la periodicidad </t>
  </si>
  <si>
    <t xml:space="preserve">Cada lider de proceso presentó el reporte de seguimeinto y monitoreo a los reiesgos de corrupción con corte a 30 de junio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</si>
  <si>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</si>
  <si>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cumplió con la entrega de material divulgativo: Revista edición No 28, No 29 y folletos institucionales, en las diferentes ferias como (ferias de empleo, victimas, congresos, compras locales, foros de empleo, feria nacional del ciudadano, ferias de expo trabajo, etc…), donde la entidad ha dispuesto un stand, para ser entregado a los ciudadanos que participen activamente.  </t>
  </si>
  <si>
    <t xml:space="preserve">El Grupo de Comunicaciones y Prensa, ha socializado experiencias, a través de la página WEB, YouTube, revistas de la edición No 28 y No 29. Se publicaron en la rendición de cuentas del sector trabajo. 
Experiencia CONFENAGROC, 
Experiencia ASOAPIMARIA de Montes de Maria 
Experiencia ASOPROCEGUA 
Experiencia ASOPROMAN  
</t>
  </si>
  <si>
    <t xml:space="preserve">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en construcción"
</t>
  </si>
  <si>
    <t xml:space="preserve">Se elaboraron dentro de los diez primeros días del mes siguiente al reporte los informes mensuales de atención al ciudadano así:
Mes enero: 94%
Mes febrero: 84%  
Mes marzo: 82%
Mes abril: 92%
Mes mayo: 89%
Mes junio: 92%
Mes julio: en elaboración a fecha de este reporte
En los primeros 15 días del mes de julio se presenta a la ciudadanía en general la consolidación de los informes de enero a junio </t>
  </si>
  <si>
    <t>La actualización del Protocolo está articulado a las acciones que se adelantan en la revisón del Proceso de Atención y Participación Ciudadana. En sentido, se ha participado en las reuniones   lideradas por el grupo de Planeación en la implementación de MIPG:  el 18 de abril y 21 de junio. Además, de las reuniones mensuales de grupo en este tema llevadas a cabo (26 de abril, 23 de mayo y 26 de junio)</t>
  </si>
  <si>
    <t>Se elaboraron dentro de los diez primeros días del mes siguiente al reporte los informes mensuales de atención al ciudadano así:
Mes enero: 1
Mes febrero: 1 
Mes marzo:1
Mes abril: 1
Mes mayo: 1
Mes junio: 1
Mes julio: en elaboración a fecha de este reporte
En los primeros 15 días del mes de julio se presenta a la ciudadanía en general la consolidación de los informes de enero a junio</t>
  </si>
  <si>
    <t>Se publica en la pagina web, los inventarios documentales del material suceptible de eliminación de conformidad con lo establecido en el acuerdo 004 de 2013.</t>
  </si>
  <si>
    <t>Son publicadas las actas de eliminación correspondiente al material documental para dar de baja del C.D. de la Entidad.</t>
  </si>
  <si>
    <t>Teniendo en cuenta las recomendaciones para cuartos de baño e instalaciones sanitarias según la norma, la Unidad ejecutó una obra de remodelación en donde se realizó la adecuación de un baño cercano al área de atención al ciudadano y auditorio, en donde se garantiza la accesibilidad universal en los espacios de acceso y atención al ciudadano.</t>
  </si>
  <si>
    <t>Se realizó la revisión de la politica y cumple con lo requerido por la metodología del DAFP,  se ajustará el procedimeinto  y formato de acuerdo  a la Guía para la administración del riesgo 2018</t>
  </si>
  <si>
    <t>4 actividades</t>
  </si>
  <si>
    <t>Alistamiento en la prestación del servicio SIEL del Centro de Relevo</t>
  </si>
  <si>
    <t xml:space="preserve">Sensibilizar a funcionarios en el adecuado manejo (atención y uso) del servicio SIEL del centro de relevo, en desarrollo de la agenda de población en situación de discapacidad. </t>
  </si>
  <si>
    <t xml:space="preserve">
30/12/2018</t>
  </si>
  <si>
    <t>Servicio SIEL del Centro de relevo en fase de alistamiento.</t>
  </si>
  <si>
    <t xml:space="preserve">Asisitir por lo menos al  50% de participación de las Ferias convocadas por el PNSC </t>
  </si>
  <si>
    <t xml:space="preserve">1 encuentros </t>
  </si>
  <si>
    <t xml:space="preserve">31/01/2018
31/07/2018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</si>
</sst>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1"/>
      <color theme="1"/>
      <name val="Calibri"/>
      <family val="2"/>
    </font>
    <font>
      <i/>
      <sz val="11"/>
      <name val="Calibri"/>
      <family val="2"/>
    </font>
    <font>
      <sz val="10"/>
      <color theme="1"/>
      <name val="Calibri"/>
      <family val="2"/>
      <scheme val="minor"/>
    </font>
    <font>
      <sz val="11"/>
      <color theme="1"/>
      <name val="Calibri"/>
      <family val="2"/>
    </font>
    <font>
      <sz val="10"/>
      <name val="Arial"/>
      <family val="2"/>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sz val="12"/>
      <name val="Arial"/>
      <family val="2"/>
    </font>
    <font>
      <u/>
      <sz val="12"/>
      <name val="Arial"/>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b/>
      <sz val="14"/>
      <name val="Arial"/>
      <family val="2"/>
    </font>
    <font>
      <sz val="11"/>
      <name val="Arial"/>
      <family val="2"/>
    </font>
    <font>
      <b/>
      <sz val="11"/>
      <name val="Arial"/>
      <family val="2"/>
    </font>
    <font>
      <sz val="14"/>
      <name val="Arial"/>
      <family val="2"/>
    </font>
    <font>
      <sz val="12"/>
      <color indexed="81"/>
      <name val="Tahoma"/>
      <family val="2"/>
    </font>
    <font>
      <sz val="10"/>
      <color indexed="81"/>
      <name val="Tahoma"/>
      <family val="2"/>
    </font>
    <font>
      <sz val="9"/>
      <color indexed="81"/>
      <name val="Tahoma"/>
      <family val="2"/>
    </font>
    <font>
      <i/>
      <sz val="14"/>
      <color theme="1"/>
      <name val="Calibri"/>
      <family val="2"/>
      <scheme val="minor"/>
    </font>
    <font>
      <sz val="14"/>
      <color theme="1"/>
      <name val="Arial"/>
      <family val="2"/>
    </font>
    <font>
      <b/>
      <sz val="14"/>
      <color theme="1"/>
      <name val="Arial"/>
      <family val="2"/>
    </font>
    <font>
      <sz val="14"/>
      <color theme="1"/>
      <name val="Calibri"/>
      <family val="2"/>
      <scheme val="minor"/>
    </font>
    <font>
      <i/>
      <sz val="11"/>
      <name val="Calibri"/>
      <family val="2"/>
      <scheme val="minor"/>
    </font>
    <font>
      <b/>
      <i/>
      <sz val="11"/>
      <name val="Calibri"/>
      <family val="2"/>
      <scheme val="minor"/>
    </font>
    <font>
      <i/>
      <sz val="11"/>
      <color rgb="FFFF0000"/>
      <name val="Calibri"/>
      <family val="2"/>
      <scheme val="minor"/>
    </font>
    <font>
      <sz val="11"/>
      <color theme="0"/>
      <name val="Calibri"/>
      <family val="2"/>
      <scheme val="minor"/>
    </font>
    <font>
      <i/>
      <sz val="11"/>
      <color theme="0"/>
      <name val="Calibri"/>
      <family val="2"/>
      <scheme val="minor"/>
    </font>
    <font>
      <b/>
      <sz val="11"/>
      <name val="Calibri"/>
      <family val="2"/>
      <scheme val="minor"/>
    </font>
    <font>
      <b/>
      <sz val="14"/>
      <name val="Calibri"/>
      <family val="2"/>
      <scheme val="minor"/>
    </font>
    <font>
      <b/>
      <sz val="12"/>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theme="3"/>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right/>
      <top/>
      <bottom style="medium">
        <color theme="3"/>
      </bottom>
      <diagonal/>
    </border>
    <border>
      <left style="thin">
        <color theme="3"/>
      </left>
      <right style="thin">
        <color theme="3"/>
      </right>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theme="3"/>
      </top>
      <bottom/>
      <diagonal/>
    </border>
    <border>
      <left/>
      <right style="medium">
        <color theme="3"/>
      </right>
      <top style="medium">
        <color theme="3"/>
      </top>
      <bottom/>
      <diagonal/>
    </border>
    <border>
      <left/>
      <right style="thin">
        <color indexed="64"/>
      </right>
      <top style="medium">
        <color theme="3"/>
      </top>
      <bottom/>
      <diagonal/>
    </border>
    <border>
      <left style="thin">
        <color indexed="64"/>
      </left>
      <right style="thin">
        <color indexed="64"/>
      </right>
      <top style="medium">
        <color theme="3"/>
      </top>
      <bottom/>
      <diagonal/>
    </border>
    <border>
      <left style="thin">
        <color indexed="64"/>
      </left>
      <right/>
      <top style="medium">
        <color theme="3"/>
      </top>
      <bottom/>
      <diagonal/>
    </border>
    <border>
      <left style="thin">
        <color indexed="64"/>
      </left>
      <right style="medium">
        <color theme="3"/>
      </right>
      <top style="medium">
        <color theme="3"/>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3"/>
      </left>
      <right style="medium">
        <color indexed="64"/>
      </right>
      <top style="thin">
        <color theme="3"/>
      </top>
      <bottom/>
      <diagonal/>
    </border>
    <border>
      <left style="thin">
        <color theme="3"/>
      </left>
      <right/>
      <top style="thin">
        <color theme="3"/>
      </top>
      <bottom/>
      <diagonal/>
    </border>
    <border>
      <left style="thin">
        <color theme="3"/>
      </left>
      <right style="thin">
        <color theme="3"/>
      </right>
      <top style="thin">
        <color theme="3"/>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bottom style="thin">
        <color theme="3"/>
      </bottom>
      <diagonal/>
    </border>
    <border>
      <left style="medium">
        <color indexed="64"/>
      </left>
      <right style="thin">
        <color theme="3"/>
      </right>
      <top/>
      <bottom style="thin">
        <color theme="3"/>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theme="3"/>
      </left>
      <right style="thin">
        <color theme="3"/>
      </right>
      <top/>
      <bottom/>
      <diagonal/>
    </border>
    <border>
      <left/>
      <right/>
      <top style="thin">
        <color theme="3"/>
      </top>
      <bottom style="thin">
        <color theme="3"/>
      </bottom>
      <diagonal/>
    </border>
    <border>
      <left style="thin">
        <color theme="3"/>
      </left>
      <right style="medium">
        <color indexed="64"/>
      </right>
      <top style="medium">
        <color indexed="64"/>
      </top>
      <bottom style="thin">
        <color theme="3"/>
      </bottom>
      <diagonal/>
    </border>
    <border>
      <left style="thin">
        <color theme="3"/>
      </left>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thin">
        <color theme="3"/>
      </right>
      <top style="medium">
        <color indexed="64"/>
      </top>
      <bottom/>
      <diagonal/>
    </border>
    <border>
      <left style="medium">
        <color indexed="64"/>
      </left>
      <right style="thin">
        <color theme="3"/>
      </right>
      <top style="medium">
        <color indexed="64"/>
      </top>
      <bottom style="thin">
        <color theme="3"/>
      </bottom>
      <diagonal/>
    </border>
    <border>
      <left/>
      <right style="thin">
        <color theme="3"/>
      </right>
      <top style="medium">
        <color indexed="64"/>
      </top>
      <bottom style="thin">
        <color theme="3"/>
      </bottom>
      <diagonal/>
    </border>
    <border>
      <left style="medium">
        <color indexed="64"/>
      </left>
      <right style="thin">
        <color theme="3"/>
      </right>
      <top style="medium">
        <color indexed="64"/>
      </top>
      <bottom/>
      <diagonal/>
    </border>
    <border>
      <left style="thin">
        <color theme="3"/>
      </left>
      <right style="medium">
        <color theme="3"/>
      </right>
      <top/>
      <bottom/>
      <diagonal/>
    </border>
    <border>
      <left style="thin">
        <color theme="3"/>
      </left>
      <right/>
      <top/>
      <bottom/>
      <diagonal/>
    </border>
    <border>
      <left style="medium">
        <color theme="3"/>
      </left>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thin">
        <color theme="3"/>
      </bottom>
      <diagonal/>
    </border>
    <border>
      <left style="thin">
        <color indexed="64"/>
      </left>
      <right/>
      <top style="medium">
        <color indexed="64"/>
      </top>
      <bottom/>
      <diagonal/>
    </border>
    <border>
      <left style="thin">
        <color theme="3"/>
      </left>
      <right style="thin">
        <color indexed="64"/>
      </right>
      <top style="thin">
        <color theme="3"/>
      </top>
      <bottom/>
      <diagonal/>
    </border>
    <border>
      <left style="thin">
        <color theme="3"/>
      </left>
      <right style="thin">
        <color indexed="64"/>
      </right>
      <top/>
      <bottom/>
      <diagonal/>
    </border>
    <border>
      <left style="thin">
        <color theme="3"/>
      </left>
      <right style="thin">
        <color indexed="64"/>
      </right>
      <top/>
      <bottom style="thin">
        <color theme="3"/>
      </bottom>
      <diagonal/>
    </border>
  </borders>
  <cellStyleXfs count="4">
    <xf numFmtId="0" fontId="0" fillId="0" borderId="0"/>
    <xf numFmtId="9" fontId="1" fillId="0" borderId="0" applyFont="0" applyFill="0" applyBorder="0" applyAlignment="0" applyProtection="0"/>
    <xf numFmtId="0" fontId="12" fillId="0" borderId="0"/>
    <xf numFmtId="0" fontId="13" fillId="0" borderId="0"/>
  </cellStyleXfs>
  <cellXfs count="397">
    <xf numFmtId="0" fontId="0" fillId="0" borderId="0" xfId="0"/>
    <xf numFmtId="0" fontId="0" fillId="2" borderId="0" xfId="0" applyFill="1"/>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justify" vertical="center" wrapText="1"/>
    </xf>
    <xf numFmtId="14" fontId="9" fillId="0" borderId="1" xfId="0" applyNumberFormat="1" applyFont="1" applyFill="1" applyBorder="1" applyAlignment="1">
      <alignment horizontal="center" vertical="center"/>
    </xf>
    <xf numFmtId="9" fontId="10" fillId="2" borderId="14" xfId="1" applyFont="1" applyFill="1" applyBorder="1" applyAlignment="1" applyProtection="1">
      <alignment horizontal="center" vertical="center"/>
      <protection locked="0"/>
    </xf>
    <xf numFmtId="9" fontId="10" fillId="2" borderId="15" xfId="1" applyFont="1" applyFill="1" applyBorder="1" applyAlignment="1" applyProtection="1">
      <alignment horizontal="center" vertical="center"/>
      <protection locked="0"/>
    </xf>
    <xf numFmtId="9" fontId="10" fillId="2" borderId="15" xfId="1" applyFont="1" applyFill="1" applyBorder="1" applyAlignment="1">
      <alignment horizontal="center" vertical="center"/>
    </xf>
    <xf numFmtId="9" fontId="10"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19" xfId="0" applyFont="1" applyFill="1" applyBorder="1" applyAlignment="1">
      <alignment horizontal="justify" vertical="center" wrapText="1"/>
    </xf>
    <xf numFmtId="9" fontId="10" fillId="2" borderId="20" xfId="1" applyFont="1" applyFill="1" applyBorder="1" applyAlignment="1" applyProtection="1">
      <alignment horizontal="center" vertical="center"/>
      <protection locked="0"/>
    </xf>
    <xf numFmtId="9" fontId="10" fillId="2" borderId="18" xfId="1" applyFont="1" applyFill="1" applyBorder="1" applyAlignment="1" applyProtection="1">
      <alignment horizontal="center" vertical="center"/>
      <protection locked="0"/>
    </xf>
    <xf numFmtId="9" fontId="10" fillId="2" borderId="18" xfId="1" applyFont="1" applyFill="1" applyBorder="1" applyAlignment="1">
      <alignment horizontal="center" vertical="center"/>
    </xf>
    <xf numFmtId="9" fontId="10" fillId="2" borderId="18" xfId="0" applyNumberFormat="1" applyFont="1" applyFill="1" applyBorder="1" applyAlignment="1">
      <alignment horizontal="center" vertical="center"/>
    </xf>
    <xf numFmtId="0" fontId="8" fillId="2" borderId="19" xfId="0" applyFont="1" applyFill="1" applyBorder="1" applyAlignment="1">
      <alignment horizontal="justify" vertical="center"/>
    </xf>
    <xf numFmtId="0" fontId="8" fillId="2" borderId="19"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2" xfId="0" applyFont="1" applyFill="1" applyBorder="1" applyAlignment="1">
      <alignment horizontal="justify" vertical="center" wrapText="1"/>
    </xf>
    <xf numFmtId="0" fontId="2" fillId="2" borderId="22" xfId="0" applyFont="1" applyFill="1" applyBorder="1" applyAlignment="1">
      <alignment horizontal="center" vertical="center" wrapText="1"/>
    </xf>
    <xf numFmtId="0" fontId="11" fillId="2" borderId="24" xfId="0" applyFont="1" applyFill="1" applyBorder="1" applyAlignment="1">
      <alignment horizontal="center" vertical="center"/>
    </xf>
    <xf numFmtId="14" fontId="11" fillId="2" borderId="1" xfId="0" applyNumberFormat="1" applyFont="1" applyFill="1" applyBorder="1" applyAlignment="1">
      <alignment horizontal="center" vertical="center"/>
    </xf>
    <xf numFmtId="9" fontId="10" fillId="2" borderId="25" xfId="1" applyFont="1" applyFill="1" applyBorder="1" applyAlignment="1" applyProtection="1">
      <alignment horizontal="center" vertical="center"/>
      <protection locked="0"/>
    </xf>
    <xf numFmtId="9" fontId="10" fillId="2" borderId="22" xfId="1" applyFont="1" applyFill="1" applyBorder="1" applyAlignment="1" applyProtection="1">
      <alignment horizontal="center" vertical="center"/>
      <protection locked="0"/>
    </xf>
    <xf numFmtId="9" fontId="10" fillId="2" borderId="22" xfId="1" applyFont="1" applyFill="1" applyBorder="1" applyAlignment="1">
      <alignment horizontal="center" vertical="center"/>
    </xf>
    <xf numFmtId="9" fontId="10" fillId="2" borderId="22" xfId="0" applyNumberFormat="1" applyFont="1" applyFill="1" applyBorder="1" applyAlignment="1">
      <alignment horizontal="center" vertical="center"/>
    </xf>
    <xf numFmtId="0" fontId="0" fillId="2" borderId="0" xfId="0" applyFill="1" applyAlignment="1">
      <alignment horizontal="center"/>
    </xf>
    <xf numFmtId="0" fontId="13" fillId="0" borderId="27" xfId="3" applyBorder="1" applyProtection="1"/>
    <xf numFmtId="0" fontId="13" fillId="0" borderId="28" xfId="3" applyBorder="1" applyProtection="1"/>
    <xf numFmtId="0" fontId="13" fillId="0" borderId="29" xfId="3" applyBorder="1" applyProtection="1"/>
    <xf numFmtId="0" fontId="13" fillId="0" borderId="0" xfId="3"/>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3" fillId="0" borderId="30" xfId="3" applyBorder="1" applyProtection="1"/>
    <xf numFmtId="0" fontId="15" fillId="4" borderId="0" xfId="3" applyFont="1" applyFill="1" applyBorder="1" applyAlignment="1" applyProtection="1">
      <alignment vertical="center" wrapText="1"/>
    </xf>
    <xf numFmtId="0" fontId="13" fillId="0" borderId="0" xfId="3" applyBorder="1" applyProtection="1"/>
    <xf numFmtId="0" fontId="16" fillId="0" borderId="30" xfId="3" applyFont="1" applyBorder="1" applyAlignment="1" applyProtection="1">
      <alignment horizontal="justify" vertical="top" wrapText="1"/>
    </xf>
    <xf numFmtId="0" fontId="17" fillId="0" borderId="0"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5" fillId="0" borderId="0" xfId="3" applyFont="1" applyBorder="1" applyAlignment="1" applyProtection="1">
      <alignment vertical="center" wrapText="1"/>
    </xf>
    <xf numFmtId="0" fontId="15" fillId="0" borderId="0" xfId="3" applyFont="1" applyBorder="1" applyAlignment="1" applyProtection="1">
      <alignment horizontal="right" vertical="center" wrapText="1"/>
    </xf>
    <xf numFmtId="0" fontId="15" fillId="0" borderId="1" xfId="3" applyFont="1" applyFill="1" applyBorder="1" applyAlignment="1" applyProtection="1">
      <alignment horizontal="center" vertical="center" wrapText="1"/>
    </xf>
    <xf numFmtId="0" fontId="13" fillId="0" borderId="7" xfId="3" applyBorder="1" applyProtection="1"/>
    <xf numFmtId="0" fontId="18" fillId="0" borderId="30" xfId="3" applyFont="1" applyBorder="1" applyAlignment="1" applyProtection="1">
      <alignment horizontal="justify" vertical="top" wrapText="1"/>
    </xf>
    <xf numFmtId="0" fontId="19" fillId="4" borderId="0"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3" fillId="0" borderId="0" xfId="3" applyFill="1" applyBorder="1"/>
    <xf numFmtId="0" fontId="18" fillId="0" borderId="7" xfId="3" applyFont="1" applyFill="1" applyBorder="1" applyAlignment="1" applyProtection="1">
      <alignment horizontal="left" vertical="top" wrapText="1"/>
    </xf>
    <xf numFmtId="0" fontId="15" fillId="4"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30"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0" xfId="3" applyFont="1" applyFill="1" applyBorder="1" applyAlignment="1" applyProtection="1">
      <alignment vertical="center" wrapText="1"/>
    </xf>
    <xf numFmtId="0" fontId="12" fillId="0" borderId="0" xfId="3" applyFont="1" applyBorder="1" applyProtection="1"/>
    <xf numFmtId="0" fontId="19" fillId="0" borderId="0" xfId="3" applyFont="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justify" vertical="top" wrapText="1"/>
    </xf>
    <xf numFmtId="0" fontId="19" fillId="0" borderId="7" xfId="3" applyFont="1" applyBorder="1" applyAlignment="1" applyProtection="1">
      <alignment horizontal="justify" vertical="top" wrapText="1"/>
    </xf>
    <xf numFmtId="0" fontId="20" fillId="6" borderId="42" xfId="3" applyFont="1" applyFill="1" applyBorder="1" applyAlignment="1" applyProtection="1">
      <alignment horizontal="center" vertical="center" wrapText="1"/>
    </xf>
    <xf numFmtId="0" fontId="20" fillId="6" borderId="44" xfId="3" applyFont="1" applyFill="1" applyBorder="1" applyAlignment="1" applyProtection="1">
      <alignment horizontal="center" vertical="center" wrapText="1"/>
    </xf>
    <xf numFmtId="0" fontId="21" fillId="4" borderId="8" xfId="3" applyFont="1" applyFill="1" applyBorder="1" applyAlignment="1" applyProtection="1">
      <alignment horizontal="center" vertical="center" wrapText="1"/>
      <protection locked="0"/>
    </xf>
    <xf numFmtId="0" fontId="22" fillId="4" borderId="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justify" vertical="center" wrapText="1"/>
      <protection locked="0"/>
    </xf>
    <xf numFmtId="14" fontId="22" fillId="0" borderId="39" xfId="3" applyNumberFormat="1" applyFont="1" applyFill="1" applyBorder="1" applyAlignment="1" applyProtection="1">
      <alignment horizontal="left" vertical="center" wrapText="1"/>
      <protection locked="0"/>
    </xf>
    <xf numFmtId="0" fontId="21" fillId="4" borderId="45" xfId="3" applyFont="1" applyFill="1" applyBorder="1" applyAlignment="1" applyProtection="1">
      <alignment horizontal="center" vertical="center" wrapText="1"/>
      <protection locked="0"/>
    </xf>
    <xf numFmtId="0" fontId="21" fillId="4" borderId="46" xfId="3" applyFont="1" applyFill="1" applyBorder="1" applyAlignment="1" applyProtection="1">
      <alignment horizontal="left" vertical="top" wrapText="1"/>
      <protection locked="0"/>
    </xf>
    <xf numFmtId="0" fontId="21" fillId="4" borderId="46" xfId="3" applyFont="1" applyFill="1" applyBorder="1" applyAlignment="1" applyProtection="1">
      <alignment horizontal="center" vertical="center" wrapText="1"/>
      <protection locked="0"/>
    </xf>
    <xf numFmtId="0" fontId="21" fillId="4" borderId="47" xfId="3" applyFont="1" applyFill="1" applyBorder="1" applyAlignment="1" applyProtection="1">
      <alignment horizontal="left" vertical="top" wrapText="1"/>
      <protection locked="0"/>
    </xf>
    <xf numFmtId="0" fontId="16" fillId="0" borderId="0" xfId="3" applyFont="1" applyBorder="1" applyAlignment="1" applyProtection="1">
      <alignment horizontal="justify" vertical="top" wrapText="1"/>
    </xf>
    <xf numFmtId="0" fontId="24" fillId="0" borderId="0" xfId="3" applyFont="1" applyFill="1" applyBorder="1" applyAlignment="1" applyProtection="1">
      <alignment horizontal="justify" vertical="top" wrapText="1"/>
    </xf>
    <xf numFmtId="0" fontId="24" fillId="0" borderId="0" xfId="3" applyFont="1" applyFill="1" applyBorder="1" applyAlignment="1" applyProtection="1">
      <alignment vertical="top" wrapText="1"/>
    </xf>
    <xf numFmtId="0" fontId="24" fillId="0" borderId="7" xfId="3" applyFont="1" applyFill="1" applyBorder="1" applyAlignment="1" applyProtection="1">
      <alignment vertical="top" wrapText="1"/>
    </xf>
    <xf numFmtId="0" fontId="15"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center" vertical="top" wrapText="1"/>
      <protection locked="0"/>
    </xf>
    <xf numFmtId="0" fontId="28" fillId="4"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5" fillId="0" borderId="0" xfId="3" applyFont="1" applyFill="1" applyBorder="1" applyAlignment="1" applyProtection="1">
      <alignment horizontal="right" vertical="top" wrapText="1"/>
    </xf>
    <xf numFmtId="0" fontId="15" fillId="0" borderId="7" xfId="3" applyFont="1" applyFill="1" applyBorder="1" applyAlignment="1" applyProtection="1">
      <alignment horizontal="right" vertical="top" wrapText="1"/>
    </xf>
    <xf numFmtId="0" fontId="15" fillId="4" borderId="30" xfId="3" applyFont="1" applyFill="1" applyBorder="1" applyAlignment="1" applyProtection="1">
      <alignment vertical="center" wrapText="1"/>
    </xf>
    <xf numFmtId="0" fontId="20" fillId="4" borderId="50" xfId="3" applyFont="1" applyFill="1" applyBorder="1" applyAlignment="1" applyProtection="1">
      <alignment horizontal="left"/>
    </xf>
    <xf numFmtId="0" fontId="20" fillId="4" borderId="51" xfId="3" applyFont="1" applyFill="1" applyBorder="1" applyAlignment="1" applyProtection="1">
      <alignment horizontal="left"/>
    </xf>
    <xf numFmtId="0" fontId="15" fillId="0" borderId="51" xfId="3" applyFont="1" applyFill="1" applyBorder="1" applyAlignment="1" applyProtection="1">
      <alignment horizontal="left" vertical="top" wrapText="1"/>
    </xf>
    <xf numFmtId="0" fontId="13" fillId="0" borderId="51" xfId="3" applyBorder="1" applyProtection="1"/>
    <xf numFmtId="0" fontId="13" fillId="0" borderId="52" xfId="3" applyBorder="1" applyProtection="1"/>
    <xf numFmtId="0" fontId="20"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justify" vertical="top" wrapText="1"/>
    </xf>
    <xf numFmtId="0" fontId="26" fillId="0" borderId="0" xfId="3" applyFont="1" applyFill="1" applyBorder="1" applyAlignment="1" applyProtection="1">
      <alignment horizontal="left" vertical="top" wrapText="1"/>
    </xf>
    <xf numFmtId="0" fontId="26" fillId="0" borderId="0" xfId="3" applyFont="1" applyFill="1" applyBorder="1" applyAlignment="1" applyProtection="1">
      <alignment horizontal="center" vertical="top" wrapText="1"/>
    </xf>
    <xf numFmtId="0" fontId="26" fillId="0" borderId="7" xfId="3" applyFont="1" applyFill="1" applyBorder="1" applyAlignment="1" applyProtection="1">
      <alignment horizontal="center" vertical="top" wrapText="1"/>
    </xf>
    <xf numFmtId="0" fontId="29" fillId="0" borderId="0" xfId="3" applyFont="1" applyProtection="1"/>
    <xf numFmtId="0" fontId="13" fillId="0" borderId="0" xfId="3" applyProtection="1"/>
    <xf numFmtId="0" fontId="30" fillId="0" borderId="30" xfId="3" applyFont="1" applyBorder="1" applyProtection="1"/>
    <xf numFmtId="0" fontId="31" fillId="0" borderId="0" xfId="3" applyFont="1" applyProtection="1"/>
    <xf numFmtId="0" fontId="30" fillId="0" borderId="0" xfId="3" applyFont="1" applyProtection="1"/>
    <xf numFmtId="0" fontId="30" fillId="0" borderId="0" xfId="3" applyFont="1" applyBorder="1" applyProtection="1"/>
    <xf numFmtId="0" fontId="30" fillId="0" borderId="7" xfId="3" applyFont="1" applyBorder="1" applyProtection="1"/>
    <xf numFmtId="0" fontId="30" fillId="0" borderId="0" xfId="3" applyFont="1"/>
    <xf numFmtId="14" fontId="30" fillId="0" borderId="0" xfId="3" applyNumberFormat="1" applyFont="1" applyAlignment="1" applyProtection="1">
      <alignment horizontal="left"/>
    </xf>
    <xf numFmtId="0" fontId="30" fillId="0" borderId="0" xfId="3" applyFont="1" applyAlignment="1" applyProtection="1">
      <alignment wrapText="1"/>
    </xf>
    <xf numFmtId="0" fontId="13" fillId="0" borderId="50" xfId="3" applyBorder="1" applyProtection="1"/>
    <xf numFmtId="0" fontId="32" fillId="0" borderId="0" xfId="3" applyFont="1" applyProtection="1"/>
    <xf numFmtId="14" fontId="13" fillId="0" borderId="0" xfId="3" applyNumberFormat="1" applyAlignment="1" applyProtection="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9" fontId="10" fillId="0" borderId="14" xfId="1" applyFont="1" applyFill="1" applyBorder="1" applyAlignment="1" applyProtection="1">
      <alignment horizontal="center" vertical="center" wrapText="1"/>
      <protection locked="0"/>
    </xf>
    <xf numFmtId="9" fontId="0" fillId="0" borderId="15" xfId="1" applyFont="1" applyBorder="1" applyAlignment="1" applyProtection="1">
      <alignment horizontal="center" vertical="center"/>
      <protection locked="0"/>
    </xf>
    <xf numFmtId="9" fontId="0" fillId="0" borderId="15" xfId="1" applyFont="1" applyBorder="1" applyAlignment="1">
      <alignment horizontal="center" vertical="center"/>
    </xf>
    <xf numFmtId="9" fontId="7" fillId="0" borderId="16" xfId="1" applyFont="1" applyBorder="1" applyAlignment="1" applyProtection="1">
      <alignment horizontal="justify" vertical="center" wrapText="1"/>
      <protection locked="0"/>
    </xf>
    <xf numFmtId="9" fontId="10" fillId="0" borderId="20" xfId="1" applyFont="1" applyFill="1" applyBorder="1" applyAlignment="1" applyProtection="1">
      <alignment horizontal="center" vertical="center" wrapText="1"/>
      <protection locked="0"/>
    </xf>
    <xf numFmtId="9" fontId="0" fillId="0" borderId="18" xfId="1" applyFont="1" applyBorder="1" applyAlignment="1" applyProtection="1">
      <alignment horizontal="center" vertical="center"/>
      <protection locked="0"/>
    </xf>
    <xf numFmtId="9" fontId="0" fillId="0" borderId="18" xfId="1" applyFont="1" applyBorder="1" applyAlignment="1">
      <alignment horizontal="center" vertical="center"/>
    </xf>
    <xf numFmtId="9" fontId="7" fillId="0" borderId="21" xfId="1" applyFont="1" applyBorder="1" applyAlignment="1" applyProtection="1">
      <alignment horizontal="justify" vertical="center" wrapText="1"/>
      <protection locked="0"/>
    </xf>
    <xf numFmtId="9" fontId="0" fillId="0" borderId="20" xfId="1" applyFont="1" applyBorder="1" applyAlignment="1" applyProtection="1">
      <alignment horizontal="center" vertical="center"/>
      <protection locked="0"/>
    </xf>
    <xf numFmtId="9" fontId="0" fillId="2" borderId="18"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9" fontId="0" fillId="0" borderId="25" xfId="1" applyFont="1" applyBorder="1" applyAlignment="1" applyProtection="1">
      <alignment horizontal="center" vertical="center"/>
      <protection locked="0"/>
    </xf>
    <xf numFmtId="9" fontId="0" fillId="0" borderId="22" xfId="1" applyFont="1" applyBorder="1" applyAlignment="1" applyProtection="1">
      <alignment horizontal="center" vertical="center"/>
      <protection locked="0"/>
    </xf>
    <xf numFmtId="9" fontId="0" fillId="0" borderId="22" xfId="1" applyFont="1" applyBorder="1" applyAlignment="1">
      <alignment horizontal="center" vertical="center"/>
    </xf>
    <xf numFmtId="9" fontId="7" fillId="0" borderId="26" xfId="1" applyFont="1" applyBorder="1" applyAlignment="1" applyProtection="1">
      <alignment horizontal="justify" vertical="center" wrapText="1"/>
      <protection locked="0"/>
    </xf>
    <xf numFmtId="9" fontId="2" fillId="2" borderId="0" xfId="0" applyNumberFormat="1" applyFont="1" applyFill="1" applyAlignment="1">
      <alignment horizontal="center" vertical="center"/>
    </xf>
    <xf numFmtId="0" fontId="0" fillId="2" borderId="0" xfId="0" applyFill="1" applyAlignment="1">
      <alignment vertical="center"/>
    </xf>
    <xf numFmtId="0" fontId="14" fillId="0" borderId="0" xfId="3" applyFont="1" applyBorder="1" applyAlignment="1" applyProtection="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6" fillId="2" borderId="0" xfId="0" applyFont="1" applyFill="1"/>
    <xf numFmtId="0" fontId="36" fillId="2" borderId="0" xfId="0" applyFont="1" applyFill="1" applyAlignment="1">
      <alignment horizontal="left"/>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horizontal="left"/>
    </xf>
    <xf numFmtId="0" fontId="3" fillId="2" borderId="0" xfId="0" applyFont="1" applyFill="1" applyAlignment="1">
      <alignment horizontal="left"/>
    </xf>
    <xf numFmtId="14" fontId="7" fillId="0" borderId="1" xfId="0" applyNumberFormat="1" applyFont="1" applyFill="1" applyBorder="1" applyAlignment="1">
      <alignment horizontal="center" vertical="center" wrapText="1"/>
    </xf>
    <xf numFmtId="0" fontId="41" fillId="7" borderId="0" xfId="0" applyFont="1" applyFill="1" applyBorder="1" applyAlignment="1">
      <alignment horizontal="center" vertical="center"/>
    </xf>
    <xf numFmtId="0" fontId="41" fillId="7" borderId="72" xfId="0" applyFont="1" applyFill="1" applyBorder="1" applyAlignment="1">
      <alignment horizontal="center" vertical="center"/>
    </xf>
    <xf numFmtId="0" fontId="41" fillId="7" borderId="72" xfId="0" applyFont="1" applyFill="1" applyBorder="1" applyAlignment="1">
      <alignment horizontal="center" vertical="center" wrapText="1"/>
    </xf>
    <xf numFmtId="0" fontId="41" fillId="7" borderId="8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0" fillId="2" borderId="14" xfId="1" applyFont="1" applyFill="1" applyBorder="1" applyAlignment="1">
      <alignment horizontal="center" vertical="center"/>
    </xf>
    <xf numFmtId="9" fontId="0" fillId="2" borderId="15" xfId="1" applyFont="1" applyFill="1" applyBorder="1" applyAlignment="1">
      <alignment horizontal="center" vertical="center"/>
    </xf>
    <xf numFmtId="9" fontId="7" fillId="2" borderId="16" xfId="1" applyFont="1" applyFill="1" applyBorder="1" applyAlignment="1">
      <alignment horizontal="justify" vertical="center" wrapText="1"/>
    </xf>
    <xf numFmtId="9" fontId="0" fillId="2" borderId="20" xfId="1" applyFont="1" applyFill="1" applyBorder="1" applyAlignment="1">
      <alignment horizontal="center" vertical="center"/>
    </xf>
    <xf numFmtId="9" fontId="0" fillId="2" borderId="18" xfId="1" applyFont="1" applyFill="1" applyBorder="1" applyAlignment="1">
      <alignment horizontal="center" vertical="center"/>
    </xf>
    <xf numFmtId="9" fontId="7" fillId="2" borderId="21" xfId="1" applyFont="1" applyFill="1" applyBorder="1" applyAlignment="1">
      <alignment horizontal="justify" vertical="center" wrapText="1"/>
    </xf>
    <xf numFmtId="14" fontId="7" fillId="0" borderId="1" xfId="0" applyNumberFormat="1" applyFont="1" applyFill="1" applyBorder="1" applyAlignment="1">
      <alignment horizont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9" fontId="0" fillId="2" borderId="25" xfId="1" applyFont="1" applyFill="1" applyBorder="1" applyAlignment="1">
      <alignment horizontal="center" vertical="center"/>
    </xf>
    <xf numFmtId="9" fontId="0" fillId="2" borderId="22" xfId="1" applyFont="1" applyFill="1" applyBorder="1" applyAlignment="1">
      <alignment horizontal="center" vertical="center"/>
    </xf>
    <xf numFmtId="9" fontId="7" fillId="2" borderId="26" xfId="1" applyFont="1" applyFill="1" applyBorder="1" applyAlignment="1">
      <alignment horizontal="justify" vertical="center" wrapText="1"/>
    </xf>
    <xf numFmtId="0" fontId="7" fillId="2" borderId="86" xfId="0" applyFont="1" applyFill="1" applyBorder="1" applyAlignment="1" applyProtection="1">
      <alignment horizontal="justify" vertical="center" wrapText="1"/>
      <protection locked="0"/>
    </xf>
    <xf numFmtId="0" fontId="7" fillId="2" borderId="19" xfId="0" applyFont="1" applyFill="1" applyBorder="1" applyAlignment="1" applyProtection="1">
      <alignment horizontal="justify" vertical="center" wrapText="1"/>
      <protection locked="0"/>
    </xf>
    <xf numFmtId="0" fontId="7" fillId="2" borderId="24" xfId="0" applyFont="1" applyFill="1" applyBorder="1" applyAlignment="1" applyProtection="1">
      <alignment horizontal="justify" vertical="center" wrapText="1"/>
      <protection locked="0"/>
    </xf>
    <xf numFmtId="0" fontId="0" fillId="2" borderId="1" xfId="0" applyFill="1" applyBorder="1" applyAlignment="1">
      <alignment horizontal="center" vertical="center"/>
    </xf>
    <xf numFmtId="0" fontId="0" fillId="8" borderId="1" xfId="0" applyFill="1" applyBorder="1" applyAlignment="1">
      <alignment horizontal="center" vertical="center"/>
    </xf>
    <xf numFmtId="9" fontId="0" fillId="2" borderId="1" xfId="1" applyFont="1" applyFill="1" applyBorder="1" applyAlignment="1">
      <alignment horizontal="center" vertical="center"/>
    </xf>
    <xf numFmtId="0" fontId="0" fillId="5" borderId="1" xfId="0" applyFill="1" applyBorder="1"/>
    <xf numFmtId="0" fontId="18" fillId="0" borderId="0" xfId="3" applyFont="1" applyFill="1" applyBorder="1" applyAlignment="1" applyProtection="1">
      <alignment horizontal="left" vertical="top" wrapText="1"/>
    </xf>
    <xf numFmtId="0" fontId="15" fillId="5" borderId="0" xfId="3" applyFont="1" applyFill="1" applyBorder="1" applyAlignment="1" applyProtection="1">
      <alignment horizontal="center" vertical="center" wrapText="1"/>
    </xf>
    <xf numFmtId="0" fontId="21" fillId="4" borderId="0" xfId="3" applyFont="1" applyFill="1" applyBorder="1" applyAlignment="1" applyProtection="1">
      <alignment horizontal="left" vertical="top" wrapText="1"/>
      <protection locked="0"/>
    </xf>
    <xf numFmtId="164" fontId="27" fillId="4" borderId="0" xfId="3" applyNumberFormat="1" applyFont="1" applyFill="1" applyBorder="1" applyAlignment="1" applyProtection="1">
      <alignment horizontal="center" vertical="center" wrapText="1"/>
      <protection locked="0"/>
    </xf>
    <xf numFmtId="164" fontId="27" fillId="0" borderId="0" xfId="3" applyNumberFormat="1" applyFont="1" applyFill="1" applyBorder="1" applyAlignment="1" applyProtection="1">
      <alignment horizontal="center" vertical="center" wrapText="1"/>
      <protection locked="0"/>
    </xf>
    <xf numFmtId="14" fontId="22" fillId="0" borderId="87" xfId="3" applyNumberFormat="1" applyFont="1" applyFill="1" applyBorder="1" applyAlignment="1" applyProtection="1">
      <alignment horizontal="left" vertical="center" wrapText="1"/>
      <protection locked="0"/>
    </xf>
    <xf numFmtId="0" fontId="0" fillId="5" borderId="70" xfId="0" applyFill="1" applyBorder="1"/>
    <xf numFmtId="9" fontId="0" fillId="2" borderId="70" xfId="1" applyFont="1" applyFill="1" applyBorder="1" applyAlignment="1">
      <alignment horizontal="center" vertical="center"/>
    </xf>
    <xf numFmtId="9" fontId="0" fillId="8" borderId="70" xfId="1" applyFont="1" applyFill="1" applyBorder="1" applyAlignment="1">
      <alignment horizontal="center" vertical="center"/>
    </xf>
    <xf numFmtId="9" fontId="0" fillId="8" borderId="1" xfId="1" applyFont="1" applyFill="1" applyBorder="1" applyAlignment="1">
      <alignment horizontal="center" vertical="center"/>
    </xf>
    <xf numFmtId="0" fontId="0" fillId="0" borderId="1" xfId="0" applyBorder="1"/>
    <xf numFmtId="9" fontId="0" fillId="2" borderId="0" xfId="0" applyNumberFormat="1" applyFill="1"/>
    <xf numFmtId="9" fontId="7" fillId="2" borderId="0" xfId="0" applyNumberFormat="1" applyFont="1" applyFill="1"/>
    <xf numFmtId="9" fontId="0" fillId="0" borderId="1" xfId="0" applyNumberFormat="1" applyBorder="1"/>
    <xf numFmtId="9" fontId="0" fillId="2" borderId="1" xfId="1" applyFont="1" applyFill="1" applyBorder="1" applyAlignment="1">
      <alignment horizontal="center" vertical="center" wrapText="1"/>
    </xf>
    <xf numFmtId="9" fontId="10" fillId="2" borderId="1" xfId="1" applyFont="1" applyFill="1" applyBorder="1" applyAlignment="1">
      <alignment horizontal="left" vertical="center" wrapText="1"/>
    </xf>
    <xf numFmtId="9" fontId="0" fillId="2" borderId="1" xfId="1" applyFont="1" applyFill="1" applyBorder="1" applyAlignment="1">
      <alignment horizontal="left" vertical="center" wrapText="1"/>
    </xf>
    <xf numFmtId="9" fontId="0" fillId="2" borderId="1" xfId="1" applyFont="1" applyFill="1" applyBorder="1" applyAlignment="1">
      <alignment horizontal="justify" vertical="center" wrapText="1"/>
    </xf>
    <xf numFmtId="0" fontId="0" fillId="2" borderId="1" xfId="0" applyFont="1" applyFill="1" applyBorder="1" applyAlignment="1">
      <alignment horizontal="justify" vertical="center" wrapText="1"/>
    </xf>
    <xf numFmtId="10" fontId="0" fillId="0" borderId="1" xfId="0" applyNumberFormat="1" applyBorder="1"/>
    <xf numFmtId="9" fontId="0" fillId="2" borderId="0" xfId="1" applyFont="1" applyFill="1"/>
    <xf numFmtId="9" fontId="21" fillId="4" borderId="0" xfId="3" applyNumberFormat="1" applyFont="1" applyFill="1" applyBorder="1" applyAlignment="1" applyProtection="1">
      <alignment horizontal="left" vertical="top" wrapText="1"/>
      <protection locked="0"/>
    </xf>
    <xf numFmtId="10" fontId="0" fillId="0" borderId="0" xfId="0" applyNumberFormat="1"/>
    <xf numFmtId="9" fontId="2" fillId="0" borderId="1" xfId="0" applyNumberFormat="1" applyFont="1" applyBorder="1"/>
    <xf numFmtId="0" fontId="43" fillId="2" borderId="0" xfId="0" applyFont="1" applyFill="1"/>
    <xf numFmtId="9" fontId="43" fillId="2" borderId="0" xfId="0" applyNumberFormat="1" applyFont="1" applyFill="1"/>
    <xf numFmtId="0" fontId="44" fillId="2" borderId="0" xfId="0" applyFont="1" applyFill="1"/>
    <xf numFmtId="9" fontId="44" fillId="2" borderId="0" xfId="0" applyNumberFormat="1" applyFont="1" applyFill="1"/>
    <xf numFmtId="9" fontId="44" fillId="2" borderId="0" xfId="1" applyFont="1" applyFill="1"/>
    <xf numFmtId="9" fontId="7" fillId="2" borderId="0" xfId="1" applyFont="1" applyFill="1"/>
    <xf numFmtId="10" fontId="7" fillId="2" borderId="0" xfId="0" applyNumberFormat="1" applyFont="1" applyFill="1"/>
    <xf numFmtId="9" fontId="0" fillId="9" borderId="1" xfId="1" applyFont="1" applyFill="1" applyBorder="1" applyAlignment="1">
      <alignment horizontal="center" vertical="center"/>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0" fontId="0" fillId="5" borderId="70" xfId="0" applyFill="1" applyBorder="1" applyAlignment="1">
      <alignment horizontal="center" vertical="center"/>
    </xf>
    <xf numFmtId="0" fontId="0" fillId="5" borderId="46" xfId="0" applyFill="1" applyBorder="1" applyAlignment="1">
      <alignment horizontal="center" vertical="center"/>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7" xfId="0" applyFont="1" applyFill="1" applyBorder="1" applyAlignment="1">
      <alignment horizontal="center"/>
    </xf>
    <xf numFmtId="0" fontId="6" fillId="3" borderId="17" xfId="0" applyFont="1" applyFill="1" applyBorder="1" applyAlignment="1">
      <alignment horizontal="center" vertical="center"/>
    </xf>
    <xf numFmtId="0" fontId="6" fillId="3" borderId="23" xfId="0" applyFont="1" applyFill="1" applyBorder="1" applyAlignment="1">
      <alignment horizontal="center" vertical="center"/>
    </xf>
    <xf numFmtId="0" fontId="0" fillId="5" borderId="31" xfId="0" applyFill="1" applyBorder="1" applyAlignment="1">
      <alignment horizontal="center"/>
    </xf>
    <xf numFmtId="0" fontId="0" fillId="5" borderId="33" xfId="0" applyFill="1" applyBorder="1" applyAlignment="1">
      <alignment horizont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5" borderId="70" xfId="0" applyFill="1" applyBorder="1" applyAlignment="1">
      <alignment horizontal="center"/>
    </xf>
    <xf numFmtId="0" fontId="0" fillId="5" borderId="9" xfId="0" applyFill="1" applyBorder="1" applyAlignment="1">
      <alignment horizontal="center"/>
    </xf>
    <xf numFmtId="0" fontId="15" fillId="5" borderId="34" xfId="3" applyFont="1" applyFill="1" applyBorder="1" applyAlignment="1" applyProtection="1">
      <alignment horizontal="center" vertical="center" wrapText="1"/>
    </xf>
    <xf numFmtId="0" fontId="15" fillId="5" borderId="35" xfId="3" applyFont="1" applyFill="1" applyBorder="1" applyAlignment="1" applyProtection="1">
      <alignment horizontal="center" vertical="center" wrapText="1"/>
    </xf>
    <xf numFmtId="0" fontId="15" fillId="5" borderId="36" xfId="3" applyFont="1" applyFill="1" applyBorder="1" applyAlignment="1" applyProtection="1">
      <alignment horizontal="center" vertical="center" wrapText="1"/>
    </xf>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5" fillId="4" borderId="31" xfId="3" applyFont="1" applyFill="1" applyBorder="1" applyAlignment="1" applyProtection="1">
      <alignment horizontal="center" vertical="center" wrapText="1"/>
    </xf>
    <xf numFmtId="0" fontId="15" fillId="4" borderId="32" xfId="3" applyFont="1" applyFill="1" applyBorder="1" applyAlignment="1" applyProtection="1">
      <alignment horizontal="center" vertical="center" wrapText="1"/>
    </xf>
    <xf numFmtId="0" fontId="15" fillId="4" borderId="33" xfId="3" applyFont="1" applyFill="1" applyBorder="1" applyAlignment="1" applyProtection="1">
      <alignment horizontal="center" vertical="center" wrapText="1"/>
    </xf>
    <xf numFmtId="0" fontId="15" fillId="0" borderId="31" xfId="3" applyFont="1" applyBorder="1" applyAlignment="1" applyProtection="1">
      <alignment horizontal="center" vertical="center" wrapText="1"/>
    </xf>
    <xf numFmtId="0" fontId="15" fillId="0" borderId="32" xfId="3" applyFont="1" applyBorder="1" applyAlignment="1" applyProtection="1">
      <alignment horizontal="center" vertical="center" wrapText="1"/>
    </xf>
    <xf numFmtId="0" fontId="15" fillId="0" borderId="33" xfId="3" applyFont="1" applyBorder="1" applyAlignment="1" applyProtection="1">
      <alignment horizontal="center" vertical="center" wrapText="1"/>
    </xf>
    <xf numFmtId="0" fontId="15" fillId="0" borderId="31" xfId="3" applyFont="1" applyFill="1" applyBorder="1" applyAlignment="1" applyProtection="1">
      <alignment horizontal="center" vertical="center" wrapText="1"/>
    </xf>
    <xf numFmtId="0" fontId="15" fillId="0" borderId="32" xfId="3" applyFont="1" applyFill="1" applyBorder="1" applyAlignment="1" applyProtection="1">
      <alignment horizontal="center" vertical="center" wrapText="1"/>
    </xf>
    <xf numFmtId="0" fontId="15" fillId="0" borderId="33" xfId="3" applyFont="1" applyFill="1" applyBorder="1" applyAlignment="1" applyProtection="1">
      <alignment horizontal="center" vertical="center" wrapText="1"/>
    </xf>
    <xf numFmtId="0" fontId="20" fillId="6" borderId="37" xfId="3" applyFont="1" applyFill="1" applyBorder="1" applyAlignment="1" applyProtection="1">
      <alignment horizontal="center" vertical="center" wrapText="1"/>
    </xf>
    <xf numFmtId="0" fontId="20" fillId="6" borderId="41" xfId="3" applyFont="1" applyFill="1" applyBorder="1" applyAlignment="1" applyProtection="1">
      <alignment horizontal="center" vertical="center" wrapText="1"/>
    </xf>
    <xf numFmtId="0" fontId="20" fillId="6" borderId="38" xfId="3" applyFont="1" applyFill="1" applyBorder="1" applyAlignment="1" applyProtection="1">
      <alignment horizontal="center" vertical="center" wrapText="1"/>
    </xf>
    <xf numFmtId="0" fontId="20" fillId="6" borderId="42" xfId="3" applyFont="1" applyFill="1" applyBorder="1" applyAlignment="1" applyProtection="1">
      <alignment horizontal="center" vertical="center" wrapText="1"/>
    </xf>
    <xf numFmtId="0" fontId="20" fillId="6" borderId="39" xfId="3" applyFont="1" applyFill="1" applyBorder="1" applyAlignment="1" applyProtection="1">
      <alignment horizontal="center" vertical="center" wrapText="1"/>
    </xf>
    <xf numFmtId="0" fontId="20" fillId="6" borderId="43" xfId="3" applyFont="1" applyFill="1" applyBorder="1" applyAlignment="1" applyProtection="1">
      <alignment horizontal="center" vertical="center" wrapText="1"/>
    </xf>
    <xf numFmtId="0" fontId="30" fillId="0" borderId="0" xfId="3" applyFont="1" applyAlignment="1" applyProtection="1">
      <alignment horizontal="left" wrapText="1"/>
    </xf>
    <xf numFmtId="0" fontId="25" fillId="4" borderId="31" xfId="3" applyFont="1" applyFill="1" applyBorder="1" applyAlignment="1" applyProtection="1">
      <alignment horizontal="center" vertical="center" wrapText="1"/>
    </xf>
    <xf numFmtId="0" fontId="25" fillId="4" borderId="32" xfId="3" applyFont="1" applyFill="1" applyBorder="1" applyAlignment="1" applyProtection="1">
      <alignment horizontal="center" vertical="center" wrapText="1"/>
    </xf>
    <xf numFmtId="0" fontId="25" fillId="4" borderId="33" xfId="3" applyFont="1" applyFill="1" applyBorder="1" applyAlignment="1" applyProtection="1">
      <alignment horizontal="center" vertical="center" wrapText="1"/>
    </xf>
    <xf numFmtId="0" fontId="15" fillId="4" borderId="0" xfId="3" applyFont="1" applyFill="1" applyBorder="1" applyAlignment="1" applyProtection="1">
      <alignment horizontal="right" vertical="center" wrapText="1"/>
    </xf>
    <xf numFmtId="0" fontId="15" fillId="4" borderId="48" xfId="3" applyFont="1" applyFill="1" applyBorder="1" applyAlignment="1" applyProtection="1">
      <alignment horizontal="right" vertical="center" wrapText="1"/>
    </xf>
    <xf numFmtId="164" fontId="27" fillId="4" borderId="31" xfId="3" applyNumberFormat="1" applyFont="1" applyFill="1" applyBorder="1" applyAlignment="1" applyProtection="1">
      <alignment horizontal="center" vertical="center" wrapText="1"/>
      <protection locked="0"/>
    </xf>
    <xf numFmtId="164" fontId="27" fillId="4" borderId="49" xfId="3" applyNumberFormat="1" applyFont="1" applyFill="1" applyBorder="1" applyAlignment="1" applyProtection="1">
      <alignment horizontal="center" vertical="center" wrapText="1"/>
      <protection locked="0"/>
    </xf>
    <xf numFmtId="0" fontId="20" fillId="4" borderId="30" xfId="3" applyFont="1" applyFill="1" applyBorder="1" applyAlignment="1" applyProtection="1">
      <alignment horizontal="left" vertical="center" wrapText="1"/>
    </xf>
    <xf numFmtId="0" fontId="20" fillId="4" borderId="0" xfId="3" applyFont="1" applyFill="1" applyBorder="1" applyAlignment="1" applyProtection="1">
      <alignment horizontal="left" vertical="center" wrapText="1"/>
    </xf>
    <xf numFmtId="0" fontId="12" fillId="0" borderId="31" xfId="3" applyFont="1" applyBorder="1" applyAlignment="1">
      <alignment horizontal="center" vertical="center" wrapText="1"/>
    </xf>
    <xf numFmtId="0" fontId="13" fillId="0" borderId="32" xfId="3" applyBorder="1" applyAlignment="1">
      <alignment horizontal="center" vertical="center"/>
    </xf>
    <xf numFmtId="0" fontId="13" fillId="0" borderId="33" xfId="3" applyBorder="1" applyAlignment="1">
      <alignment horizontal="center" vertical="center"/>
    </xf>
    <xf numFmtId="164" fontId="27" fillId="0" borderId="31" xfId="3" applyNumberFormat="1" applyFont="1" applyFill="1" applyBorder="1" applyAlignment="1" applyProtection="1">
      <alignment horizontal="center" vertical="center" wrapText="1"/>
      <protection locked="0"/>
    </xf>
    <xf numFmtId="164" fontId="27" fillId="0" borderId="49" xfId="3" applyNumberFormat="1" applyFont="1" applyFill="1" applyBorder="1" applyAlignment="1" applyProtection="1">
      <alignment horizontal="center" vertical="center" wrapText="1"/>
      <protection locked="0"/>
    </xf>
    <xf numFmtId="0" fontId="0" fillId="5" borderId="70" xfId="0" applyFill="1" applyBorder="1" applyAlignment="1">
      <alignment horizontal="center" wrapText="1"/>
    </xf>
    <xf numFmtId="0" fontId="0" fillId="5" borderId="9" xfId="0" applyFill="1" applyBorder="1" applyAlignment="1">
      <alignment horizontal="center" wrapText="1"/>
    </xf>
    <xf numFmtId="0" fontId="20" fillId="6" borderId="40" xfId="3"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2" borderId="1" xfId="0" applyFont="1" applyFill="1" applyBorder="1" applyAlignment="1">
      <alignment horizontal="center" vertical="center"/>
    </xf>
    <xf numFmtId="0" fontId="0" fillId="5" borderId="1" xfId="0" applyFill="1" applyBorder="1" applyAlignment="1">
      <alignment horizontal="center" vertical="center" wrapText="1"/>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0" fontId="6" fillId="3" borderId="7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85" xfId="0" applyFont="1" applyFill="1" applyBorder="1" applyAlignment="1">
      <alignment horizontal="center" vertical="center"/>
    </xf>
    <xf numFmtId="0" fontId="6" fillId="0" borderId="1" xfId="0" applyFont="1" applyFill="1" applyBorder="1" applyAlignment="1">
      <alignment horizontal="center" vertical="center"/>
    </xf>
    <xf numFmtId="0" fontId="0" fillId="5" borderId="32" xfId="0" applyFill="1" applyBorder="1" applyAlignment="1">
      <alignment horizontal="center"/>
    </xf>
    <xf numFmtId="14" fontId="40" fillId="2" borderId="1" xfId="0" applyNumberFormat="1" applyFont="1" applyFill="1" applyBorder="1" applyAlignment="1">
      <alignment horizontal="center" vertical="center" wrapText="1"/>
    </xf>
    <xf numFmtId="0" fontId="40" fillId="2" borderId="76" xfId="0" applyFont="1" applyFill="1" applyBorder="1" applyAlignment="1">
      <alignment horizontal="justify" vertical="center" wrapText="1"/>
    </xf>
    <xf numFmtId="0" fontId="40" fillId="2" borderId="75" xfId="0" applyFont="1" applyFill="1" applyBorder="1" applyAlignment="1">
      <alignment horizontal="justify" vertical="center" wrapText="1"/>
    </xf>
    <xf numFmtId="14" fontId="40" fillId="2" borderId="38" xfId="0" applyNumberFormat="1" applyFont="1" applyFill="1" applyBorder="1" applyAlignment="1">
      <alignment horizontal="center" vertical="center"/>
    </xf>
    <xf numFmtId="0" fontId="40" fillId="2" borderId="79" xfId="0" applyFont="1" applyFill="1" applyBorder="1" applyAlignment="1">
      <alignment horizontal="justify" vertical="center" wrapText="1"/>
    </xf>
    <xf numFmtId="0" fontId="40" fillId="2" borderId="74" xfId="0" applyFont="1" applyFill="1" applyBorder="1" applyAlignment="1">
      <alignment horizontal="center" vertical="center" wrapText="1"/>
    </xf>
    <xf numFmtId="0" fontId="40" fillId="2" borderId="77" xfId="0" applyFont="1" applyFill="1" applyBorder="1" applyAlignment="1">
      <alignment vertical="center" wrapText="1"/>
    </xf>
    <xf numFmtId="0" fontId="40" fillId="2" borderId="77" xfId="0" applyFont="1" applyFill="1" applyBorder="1" applyAlignment="1">
      <alignment horizontal="center" vertical="center" wrapText="1"/>
    </xf>
    <xf numFmtId="0" fontId="40" fillId="2" borderId="88" xfId="0" applyFont="1" applyFill="1" applyBorder="1" applyAlignment="1">
      <alignment horizontal="center" vertical="center" wrapText="1"/>
    </xf>
    <xf numFmtId="0" fontId="40" fillId="2" borderId="20" xfId="0" applyFont="1" applyFill="1" applyBorder="1" applyAlignment="1">
      <alignment horizontal="justify" vertical="center" wrapText="1"/>
    </xf>
    <xf numFmtId="0" fontId="40" fillId="2" borderId="19" xfId="0" applyFont="1" applyFill="1" applyBorder="1" applyAlignment="1">
      <alignment horizontal="justify" vertical="center" wrapText="1"/>
    </xf>
    <xf numFmtId="0" fontId="40" fillId="2" borderId="65" xfId="0" applyFont="1" applyFill="1" applyBorder="1" applyAlignment="1">
      <alignment horizontal="center" vertical="center" wrapText="1"/>
    </xf>
    <xf numFmtId="0" fontId="40" fillId="2" borderId="89" xfId="0" applyFont="1" applyFill="1" applyBorder="1" applyAlignment="1">
      <alignment horizontal="center" vertical="center" wrapText="1"/>
    </xf>
    <xf numFmtId="0" fontId="40" fillId="2" borderId="73" xfId="0" applyFont="1" applyFill="1" applyBorder="1" applyAlignment="1">
      <alignment horizontal="justify" vertical="center" wrapText="1"/>
    </xf>
    <xf numFmtId="0" fontId="40" fillId="2" borderId="90" xfId="0" applyFont="1" applyFill="1" applyBorder="1" applyAlignment="1">
      <alignment horizontal="center" vertical="center" wrapText="1"/>
    </xf>
    <xf numFmtId="0" fontId="40" fillId="2" borderId="38" xfId="0" applyFont="1" applyFill="1" applyBorder="1" applyAlignment="1">
      <alignment horizontal="left" vertical="center" wrapText="1"/>
    </xf>
    <xf numFmtId="0" fontId="40" fillId="2" borderId="38" xfId="0" applyFont="1" applyFill="1" applyBorder="1" applyAlignment="1">
      <alignment horizontal="center" vertical="center" wrapText="1"/>
    </xf>
    <xf numFmtId="14" fontId="40" fillId="2" borderId="38" xfId="0" applyNumberFormat="1" applyFont="1" applyFill="1" applyBorder="1" applyAlignment="1">
      <alignment horizontal="center" vertical="center" wrapText="1"/>
    </xf>
    <xf numFmtId="0" fontId="40" fillId="2" borderId="38" xfId="0" applyFont="1" applyFill="1" applyBorder="1" applyAlignment="1">
      <alignment horizontal="justify" vertical="center" wrapText="1"/>
    </xf>
    <xf numFmtId="0" fontId="40" fillId="2" borderId="1" xfId="0" applyFont="1" applyFill="1" applyBorder="1" applyAlignment="1">
      <alignment horizontal="left" vertical="center" wrapText="1"/>
    </xf>
    <xf numFmtId="0" fontId="40" fillId="2" borderId="1" xfId="0" applyFont="1" applyFill="1" applyBorder="1" applyAlignment="1">
      <alignment horizontal="center" vertical="center" wrapText="1"/>
    </xf>
    <xf numFmtId="0" fontId="40" fillId="2" borderId="1" xfId="0" applyFont="1" applyFill="1" applyBorder="1" applyAlignment="1">
      <alignment horizontal="justify" vertical="center" wrapText="1"/>
    </xf>
    <xf numFmtId="0" fontId="40" fillId="2" borderId="1" xfId="0" applyFont="1" applyFill="1" applyBorder="1" applyAlignment="1">
      <alignment vertical="center" wrapText="1"/>
    </xf>
    <xf numFmtId="0" fontId="40" fillId="2" borderId="70" xfId="0" applyFont="1" applyFill="1" applyBorder="1" applyAlignment="1">
      <alignment horizontal="center" vertical="center" wrapText="1"/>
    </xf>
    <xf numFmtId="0" fontId="40" fillId="2" borderId="59" xfId="0" applyFont="1" applyFill="1" applyBorder="1" applyAlignment="1">
      <alignment horizontal="center" vertical="center" wrapText="1"/>
    </xf>
    <xf numFmtId="0" fontId="40" fillId="2" borderId="70" xfId="0" applyFont="1" applyFill="1" applyBorder="1" applyAlignment="1">
      <alignment vertical="center" wrapText="1"/>
    </xf>
    <xf numFmtId="0" fontId="40" fillId="2" borderId="46" xfId="0" applyFont="1" applyFill="1" applyBorder="1" applyAlignment="1">
      <alignment horizontal="center" vertical="center" wrapText="1"/>
    </xf>
    <xf numFmtId="0" fontId="40" fillId="2" borderId="70" xfId="0" applyFont="1" applyFill="1" applyBorder="1" applyAlignment="1">
      <alignment horizontal="justify" vertical="center" wrapText="1"/>
    </xf>
    <xf numFmtId="0" fontId="40" fillId="2" borderId="42" xfId="0" applyFont="1" applyFill="1" applyBorder="1" applyAlignment="1">
      <alignment vertical="center" wrapText="1"/>
    </xf>
    <xf numFmtId="14" fontId="40" fillId="2" borderId="42" xfId="0" applyNumberFormat="1" applyFont="1" applyFill="1" applyBorder="1" applyAlignment="1">
      <alignment horizontal="center" vertical="center" wrapText="1"/>
    </xf>
    <xf numFmtId="0" fontId="40" fillId="2" borderId="42" xfId="0" applyFont="1" applyFill="1" applyBorder="1" applyAlignment="1">
      <alignment horizontal="justify" vertical="center" wrapText="1"/>
    </xf>
    <xf numFmtId="0" fontId="40" fillId="2" borderId="44" xfId="0" applyFont="1" applyFill="1" applyBorder="1" applyAlignment="1">
      <alignment horizontal="center" vertical="center" wrapText="1"/>
    </xf>
    <xf numFmtId="0" fontId="40" fillId="2" borderId="12" xfId="0" applyFont="1" applyFill="1" applyBorder="1" applyAlignment="1">
      <alignment horizontal="justify" vertical="center" wrapText="1"/>
    </xf>
    <xf numFmtId="0" fontId="40" fillId="2" borderId="12" xfId="0" applyFont="1" applyFill="1" applyBorder="1" applyAlignment="1">
      <alignment horizontal="justify" vertical="center" wrapText="1"/>
    </xf>
    <xf numFmtId="0" fontId="40" fillId="2" borderId="12" xfId="0" applyFont="1" applyFill="1" applyBorder="1" applyAlignment="1">
      <alignment horizontal="center" vertical="center" wrapText="1"/>
    </xf>
    <xf numFmtId="0" fontId="40" fillId="2" borderId="18" xfId="0" applyFont="1" applyFill="1" applyBorder="1" applyAlignment="1">
      <alignment horizontal="justify" vertical="center" wrapText="1"/>
    </xf>
    <xf numFmtId="0" fontId="40" fillId="2" borderId="18" xfId="0" applyFont="1" applyFill="1" applyBorder="1" applyAlignment="1">
      <alignment horizontal="justify" vertical="center" wrapText="1"/>
    </xf>
    <xf numFmtId="14" fontId="40" fillId="2" borderId="18" xfId="0" applyNumberFormat="1" applyFont="1" applyFill="1" applyBorder="1" applyAlignment="1">
      <alignment horizontal="center" vertical="center" wrapText="1"/>
    </xf>
    <xf numFmtId="0" fontId="40" fillId="2" borderId="63" xfId="0" applyFont="1" applyFill="1" applyBorder="1" applyAlignment="1">
      <alignment horizontal="justify" vertical="center" wrapText="1"/>
    </xf>
    <xf numFmtId="0" fontId="40" fillId="2" borderId="63" xfId="0" applyFont="1" applyFill="1" applyBorder="1" applyAlignment="1">
      <alignment horizontal="justify" vertical="center" wrapText="1"/>
    </xf>
    <xf numFmtId="14" fontId="40" fillId="2" borderId="63" xfId="0" applyNumberFormat="1" applyFont="1" applyFill="1" applyBorder="1" applyAlignment="1">
      <alignment horizontal="center" vertical="center" wrapText="1"/>
    </xf>
    <xf numFmtId="0" fontId="40" fillId="2" borderId="46" xfId="0" applyFont="1" applyFill="1" applyBorder="1" applyAlignment="1">
      <alignment horizontal="justify" vertical="center" wrapText="1"/>
    </xf>
    <xf numFmtId="14" fontId="40" fillId="2" borderId="46" xfId="0" applyNumberFormat="1" applyFont="1" applyFill="1" applyBorder="1" applyAlignment="1">
      <alignment horizontal="center" vertical="center" wrapText="1"/>
    </xf>
    <xf numFmtId="0" fontId="41" fillId="2" borderId="80" xfId="0" applyFont="1" applyFill="1" applyBorder="1" applyAlignment="1">
      <alignment horizontal="center" vertical="center" wrapText="1"/>
    </xf>
    <xf numFmtId="0" fontId="45" fillId="2" borderId="76" xfId="0" applyFont="1" applyFill="1" applyBorder="1" applyAlignment="1">
      <alignment horizontal="center" vertical="center" wrapText="1"/>
    </xf>
    <xf numFmtId="0" fontId="41" fillId="2" borderId="78" xfId="0" applyFont="1" applyFill="1" applyBorder="1" applyAlignment="1">
      <alignment horizontal="center" vertical="center" wrapText="1"/>
    </xf>
    <xf numFmtId="0" fontId="45" fillId="2" borderId="77" xfId="0" applyFont="1" applyFill="1" applyBorder="1" applyAlignment="1">
      <alignment horizontal="center" vertical="center" wrapText="1"/>
    </xf>
    <xf numFmtId="0" fontId="41" fillId="2" borderId="66" xfId="0" applyFont="1" applyFill="1" applyBorder="1" applyAlignment="1">
      <alignment horizontal="center" vertical="center" wrapText="1"/>
    </xf>
    <xf numFmtId="0" fontId="45" fillId="2" borderId="18" xfId="0" applyFont="1" applyFill="1" applyBorder="1" applyAlignment="1">
      <alignment horizontal="center" vertical="center" wrapText="1"/>
    </xf>
    <xf numFmtId="0" fontId="40" fillId="2" borderId="63" xfId="0" applyFont="1" applyFill="1" applyBorder="1" applyAlignment="1">
      <alignment horizontal="center" vertical="center" wrapText="1"/>
    </xf>
    <xf numFmtId="0" fontId="40" fillId="2" borderId="72"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1" fillId="2" borderId="64" xfId="0" applyFont="1" applyFill="1" applyBorder="1" applyAlignment="1">
      <alignment horizontal="center" vertical="center" wrapText="1"/>
    </xf>
    <xf numFmtId="0" fontId="45" fillId="2" borderId="63" xfId="0" applyFont="1" applyFill="1" applyBorder="1" applyAlignment="1">
      <alignment horizontal="center" vertical="center" wrapText="1"/>
    </xf>
    <xf numFmtId="14" fontId="40" fillId="2" borderId="72" xfId="0" applyNumberFormat="1" applyFont="1" applyFill="1" applyBorder="1" applyAlignment="1">
      <alignment horizontal="center" vertical="center" wrapText="1"/>
    </xf>
    <xf numFmtId="0" fontId="40" fillId="2" borderId="0" xfId="0" applyFont="1" applyFill="1" applyBorder="1" applyAlignment="1">
      <alignment vertical="center" wrapText="1"/>
    </xf>
    <xf numFmtId="0" fontId="40" fillId="2" borderId="62" xfId="0" applyFont="1" applyFill="1" applyBorder="1" applyAlignment="1">
      <alignment horizontal="justify" vertical="center" wrapText="1"/>
    </xf>
    <xf numFmtId="0" fontId="40" fillId="2" borderId="61" xfId="0" applyFont="1" applyFill="1" applyBorder="1" applyAlignment="1">
      <alignment horizontal="center" vertical="center" wrapText="1"/>
    </xf>
    <xf numFmtId="0" fontId="41" fillId="2" borderId="71" xfId="0" applyFont="1" applyFill="1" applyBorder="1" applyAlignment="1">
      <alignment horizontal="center" vertical="center" wrapText="1"/>
    </xf>
    <xf numFmtId="0" fontId="45" fillId="2" borderId="38"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0" fillId="2" borderId="1" xfId="0" applyFont="1" applyFill="1" applyBorder="1" applyAlignment="1">
      <alignment wrapText="1"/>
    </xf>
    <xf numFmtId="0" fontId="45" fillId="2" borderId="1" xfId="0" applyFont="1" applyFill="1" applyBorder="1" applyAlignment="1">
      <alignment horizontal="center" vertical="center" wrapText="1"/>
    </xf>
    <xf numFmtId="0" fontId="45" fillId="2" borderId="70" xfId="0" applyFont="1" applyFill="1" applyBorder="1" applyAlignment="1">
      <alignment horizontal="center" vertical="center" wrapText="1"/>
    </xf>
    <xf numFmtId="0" fontId="41" fillId="2" borderId="69" xfId="0" applyFont="1" applyFill="1" applyBorder="1" applyAlignment="1">
      <alignment horizontal="center" vertical="center" wrapText="1"/>
    </xf>
    <xf numFmtId="0" fontId="45" fillId="2" borderId="42" xfId="0" applyFont="1" applyFill="1" applyBorder="1" applyAlignment="1">
      <alignment horizontal="center" vertical="center" wrapText="1"/>
    </xf>
    <xf numFmtId="0" fontId="41" fillId="2" borderId="68"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0" fillId="2" borderId="13" xfId="0" applyFont="1" applyFill="1" applyBorder="1" applyAlignment="1">
      <alignment horizontal="justify" vertical="center" wrapText="1"/>
    </xf>
    <xf numFmtId="0" fontId="40" fillId="2" borderId="67" xfId="0" applyFont="1" applyFill="1" applyBorder="1" applyAlignment="1">
      <alignment horizontal="center" vertical="center" wrapText="1"/>
    </xf>
    <xf numFmtId="0" fontId="45" fillId="2" borderId="63" xfId="0" applyFont="1" applyFill="1" applyBorder="1" applyAlignment="1">
      <alignment horizontal="center" vertical="center" wrapText="1"/>
    </xf>
    <xf numFmtId="0" fontId="41" fillId="2" borderId="37" xfId="0" applyFont="1" applyFill="1" applyBorder="1" applyAlignment="1">
      <alignment horizontal="center" vertical="center" wrapText="1"/>
    </xf>
    <xf numFmtId="0" fontId="41" fillId="2" borderId="45" xfId="0" applyFont="1" applyFill="1" applyBorder="1" applyAlignment="1">
      <alignment horizontal="center" vertical="center" wrapText="1"/>
    </xf>
    <xf numFmtId="0" fontId="45" fillId="2" borderId="46" xfId="0" applyFont="1" applyFill="1" applyBorder="1" applyAlignment="1">
      <alignment horizontal="center" vertical="center" wrapText="1"/>
    </xf>
    <xf numFmtId="0" fontId="41" fillId="2" borderId="60" xfId="0" applyFont="1" applyFill="1" applyBorder="1" applyAlignment="1">
      <alignment horizontal="center" vertical="center" wrapText="1"/>
    </xf>
    <xf numFmtId="0" fontId="40" fillId="2" borderId="1" xfId="0" applyFont="1" applyFill="1" applyBorder="1" applyAlignment="1">
      <alignment horizontal="justify" vertical="center" wrapText="1"/>
    </xf>
    <xf numFmtId="0" fontId="41" fillId="2" borderId="41" xfId="0" applyFont="1" applyFill="1" applyBorder="1" applyAlignment="1">
      <alignment horizontal="center" vertical="center" wrapText="1"/>
    </xf>
    <xf numFmtId="0" fontId="45" fillId="2" borderId="42" xfId="0" applyFont="1" applyFill="1" applyBorder="1" applyAlignment="1">
      <alignment horizontal="center" vertical="center" wrapText="1"/>
    </xf>
    <xf numFmtId="0" fontId="40" fillId="2" borderId="42" xfId="0" applyFont="1" applyFill="1" applyBorder="1" applyAlignment="1">
      <alignment horizontal="center" vertical="center" wrapText="1"/>
    </xf>
    <xf numFmtId="0" fontId="40" fillId="2" borderId="42" xfId="0" applyFont="1" applyFill="1" applyBorder="1" applyAlignment="1">
      <alignment horizontal="justify" vertical="center" wrapText="1"/>
    </xf>
    <xf numFmtId="0" fontId="46" fillId="0" borderId="0" xfId="0" applyFont="1" applyAlignment="1">
      <alignment horizontal="center"/>
    </xf>
    <xf numFmtId="0" fontId="40" fillId="2" borderId="0" xfId="0" applyFont="1" applyFill="1"/>
    <xf numFmtId="0" fontId="47" fillId="3" borderId="34" xfId="0" applyFont="1" applyFill="1" applyBorder="1" applyAlignment="1">
      <alignment horizontal="center" vertical="center"/>
    </xf>
    <xf numFmtId="0" fontId="47" fillId="3" borderId="35" xfId="0" applyFont="1" applyFill="1" applyBorder="1" applyAlignment="1">
      <alignment horizontal="center" vertical="center"/>
    </xf>
    <xf numFmtId="0" fontId="47" fillId="3" borderId="36" xfId="0" applyFont="1" applyFill="1" applyBorder="1" applyAlignment="1">
      <alignment horizontal="center" vertical="center"/>
    </xf>
    <xf numFmtId="0" fontId="48" fillId="5" borderId="31" xfId="0" applyFont="1" applyFill="1" applyBorder="1" applyAlignment="1">
      <alignment horizontal="center"/>
    </xf>
    <xf numFmtId="0" fontId="48" fillId="5" borderId="33" xfId="0" applyFont="1" applyFill="1" applyBorder="1" applyAlignment="1">
      <alignment horizontal="center"/>
    </xf>
    <xf numFmtId="0" fontId="48" fillId="5" borderId="70" xfId="0" applyFont="1" applyFill="1" applyBorder="1" applyAlignment="1">
      <alignment horizontal="center" vertical="center"/>
    </xf>
    <xf numFmtId="0" fontId="48" fillId="5" borderId="70" xfId="0" applyFont="1" applyFill="1" applyBorder="1" applyAlignment="1">
      <alignment horizontal="center" vertical="center" wrapText="1"/>
    </xf>
    <xf numFmtId="0" fontId="48" fillId="5" borderId="1" xfId="0" applyFont="1" applyFill="1" applyBorder="1"/>
    <xf numFmtId="0" fontId="48" fillId="5" borderId="46" xfId="0" applyFont="1" applyFill="1" applyBorder="1" applyAlignment="1">
      <alignment horizontal="center" vertical="center"/>
    </xf>
    <xf numFmtId="0" fontId="48" fillId="5" borderId="46" xfId="0" applyFont="1" applyFill="1" applyBorder="1" applyAlignment="1">
      <alignment horizontal="center" vertical="center" wrapText="1"/>
    </xf>
    <xf numFmtId="9" fontId="48" fillId="2" borderId="1" xfId="1" applyFont="1" applyFill="1" applyBorder="1" applyAlignment="1">
      <alignment horizontal="center" vertical="center"/>
    </xf>
    <xf numFmtId="0" fontId="48" fillId="8" borderId="1" xfId="0" applyFont="1" applyFill="1" applyBorder="1" applyAlignment="1">
      <alignment horizontal="center" vertical="center"/>
    </xf>
    <xf numFmtId="9" fontId="48" fillId="2" borderId="1" xfId="0" applyNumberFormat="1" applyFont="1" applyFill="1" applyBorder="1" applyAlignment="1">
      <alignment horizontal="center" vertical="center"/>
    </xf>
    <xf numFmtId="0" fontId="48" fillId="2" borderId="1" xfId="0" applyFont="1" applyFill="1" applyBorder="1" applyAlignment="1">
      <alignment horizontal="center" vertical="center"/>
    </xf>
    <xf numFmtId="9" fontId="48" fillId="8" borderId="1" xfId="1" applyFont="1" applyFill="1" applyBorder="1" applyAlignment="1">
      <alignment horizontal="center" vertical="center"/>
    </xf>
    <xf numFmtId="9" fontId="48" fillId="2" borderId="1" xfId="1" applyNumberFormat="1" applyFont="1" applyFill="1" applyBorder="1" applyAlignment="1">
      <alignment horizontal="center" vertical="center"/>
    </xf>
    <xf numFmtId="9" fontId="48" fillId="8" borderId="1" xfId="0" applyNumberFormat="1" applyFont="1" applyFill="1" applyBorder="1" applyAlignment="1">
      <alignment horizontal="center" vertical="center"/>
    </xf>
  </cellXfs>
  <cellStyles count="4">
    <cellStyle name="Normal" xfId="0" builtinId="0"/>
    <cellStyle name="Normal 2" xfId="2"/>
    <cellStyle name="Normal 3" xfId="3"/>
    <cellStyle name="Porcentaje" xfId="1" builtinId="5"/>
  </cellStyles>
  <dxfs count="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TOTAL!$B$4:$B$8</c:f>
            </c:multiLvlStrRef>
          </c:cat>
          <c:val>
            <c:numRef>
              <c:f>TOTAL!$C$4:$C$8</c:f>
            </c:numRef>
          </c:val>
          <c:extLst xmlns:c16r2="http://schemas.microsoft.com/office/drawing/2015/06/chart">
            <c:ext xmlns:c16="http://schemas.microsoft.com/office/drawing/2014/chart" uri="{C3380CC4-5D6E-409C-BE32-E72D297353CC}">
              <c16:uniqueId val="{00000000-0249-4E18-B3A2-287A22F5C852}"/>
            </c:ext>
          </c:extLst>
        </c:ser>
        <c:dLbls>
          <c:showLegendKey val="0"/>
          <c:showVal val="1"/>
          <c:showCatName val="0"/>
          <c:showSerName val="0"/>
          <c:showPercent val="0"/>
          <c:showBubbleSize val="0"/>
        </c:dLbls>
        <c:gapWidth val="75"/>
        <c:axId val="693508752"/>
        <c:axId val="693509144"/>
      </c:barChart>
      <c:catAx>
        <c:axId val="693508752"/>
        <c:scaling>
          <c:orientation val="minMax"/>
        </c:scaling>
        <c:delete val="0"/>
        <c:axPos val="b"/>
        <c:numFmt formatCode="General" sourceLinked="0"/>
        <c:majorTickMark val="none"/>
        <c:minorTickMark val="none"/>
        <c:tickLblPos val="nextTo"/>
        <c:crossAx val="693509144"/>
        <c:crosses val="autoZero"/>
        <c:auto val="1"/>
        <c:lblAlgn val="ctr"/>
        <c:lblOffset val="100"/>
        <c:noMultiLvlLbl val="0"/>
      </c:catAx>
      <c:valAx>
        <c:axId val="693509144"/>
        <c:scaling>
          <c:orientation val="minMax"/>
        </c:scaling>
        <c:delete val="0"/>
        <c:axPos val="l"/>
        <c:numFmt formatCode="0%" sourceLinked="1"/>
        <c:majorTickMark val="none"/>
        <c:minorTickMark val="none"/>
        <c:tickLblPos val="nextTo"/>
        <c:crossAx val="6935087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0.5</c:v>
                </c:pt>
                <c:pt idx="1">
                  <c:v>0.5</c:v>
                </c:pt>
                <c:pt idx="2">
                  <c:v>0.6875</c:v>
                </c:pt>
                <c:pt idx="3">
                  <c:v>0.67368421052631577</c:v>
                </c:pt>
                <c:pt idx="4">
                  <c:v>0.60288834191395579</c:v>
                </c:pt>
              </c:numCache>
            </c:numRef>
          </c:val>
          <c:extLst xmlns:c16r2="http://schemas.microsoft.com/office/drawing/2015/06/chart">
            <c:ext xmlns:c16="http://schemas.microsoft.com/office/drawing/2014/chart" uri="{C3380CC4-5D6E-409C-BE32-E72D297353CC}">
              <c16:uniqueId val="{00000000-C5E4-4E33-ACBB-66D23F6AAF42}"/>
            </c:ext>
          </c:extLst>
        </c:ser>
        <c:dLbls>
          <c:dLblPos val="outEnd"/>
          <c:showLegendKey val="0"/>
          <c:showVal val="1"/>
          <c:showCatName val="0"/>
          <c:showSerName val="0"/>
          <c:showPercent val="0"/>
          <c:showBubbleSize val="0"/>
        </c:dLbls>
        <c:gapWidth val="164"/>
        <c:overlap val="-22"/>
        <c:axId val="693496208"/>
        <c:axId val="693501696"/>
      </c:barChart>
      <c:catAx>
        <c:axId val="6934962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3501696"/>
        <c:crosses val="autoZero"/>
        <c:auto val="1"/>
        <c:lblAlgn val="ctr"/>
        <c:lblOffset val="100"/>
        <c:noMultiLvlLbl val="0"/>
      </c:catAx>
      <c:valAx>
        <c:axId val="6935016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349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542925</xdr:colOff>
      <xdr:row>1</xdr:row>
      <xdr:rowOff>147637</xdr:rowOff>
    </xdr:from>
    <xdr:to>
      <xdr:col>11</xdr:col>
      <xdr:colOff>542925</xdr:colOff>
      <xdr:row>16</xdr:row>
      <xdr:rowOff>33337</xdr:rowOff>
    </xdr:to>
    <xdr:graphicFrame macro="">
      <xdr:nvGraphicFramePr>
        <xdr:cNvPr id="3" name="2 Gráfico">
          <a:extLst>
            <a:ext uri="{FF2B5EF4-FFF2-40B4-BE49-F238E27FC236}">
              <a16:creationId xmlns=""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695325</xdr:colOff>
      <xdr:row>19</xdr:row>
      <xdr:rowOff>176212</xdr:rowOff>
    </xdr:from>
    <xdr:to>
      <xdr:col>12</xdr:col>
      <xdr:colOff>676275</xdr:colOff>
      <xdr:row>34</xdr:row>
      <xdr:rowOff>61912</xdr:rowOff>
    </xdr:to>
    <xdr:graphicFrame macro="">
      <xdr:nvGraphicFramePr>
        <xdr:cNvPr id="4" name="Gráfico 3">
          <a:extLst>
            <a:ext uri="{FF2B5EF4-FFF2-40B4-BE49-F238E27FC236}">
              <a16:creationId xmlns=""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Documento%20Definitivo/Racionalizaci&#243;n%20tr&#225;mit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16"/>
  <sheetViews>
    <sheetView topLeftCell="D10" zoomScaleNormal="100" zoomScaleSheetLayoutView="100" workbookViewId="0">
      <selection activeCell="AD5" sqref="AD5"/>
    </sheetView>
  </sheetViews>
  <sheetFormatPr baseColWidth="10" defaultRowHeight="15" x14ac:dyDescent="0.25"/>
  <cols>
    <col min="1" max="1" width="24.7109375" style="39" customWidth="1"/>
    <col min="2" max="2" width="8.85546875" style="1" customWidth="1"/>
    <col min="3" max="3" width="45.7109375" style="1" customWidth="1"/>
    <col min="4" max="4" width="31.7109375" style="1" customWidth="1"/>
    <col min="5" max="5" width="25.85546875" style="1" customWidth="1"/>
    <col min="6" max="6" width="27.140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0" style="1" hidden="1" customWidth="1"/>
    <col min="14" max="16" width="18.7109375" style="1" hidden="1" customWidth="1"/>
    <col min="17" max="17" width="36.85546875" style="1" hidden="1" customWidth="1"/>
    <col min="18" max="18" width="11.42578125" style="1"/>
    <col min="19" max="19" width="9.42578125" style="1" customWidth="1"/>
    <col min="20" max="20" width="11.7109375" style="1" customWidth="1"/>
    <col min="21" max="21" width="11.42578125" style="1" customWidth="1"/>
    <col min="22" max="25" width="11.42578125" style="1" hidden="1" customWidth="1"/>
    <col min="26" max="27" width="11.42578125" style="1"/>
    <col min="28" max="28" width="13.28515625" style="1" customWidth="1"/>
    <col min="29" max="29" width="46.42578125" style="1" hidden="1" customWidth="1"/>
    <col min="30" max="30" width="31.85546875" style="212" customWidth="1"/>
    <col min="31" max="16384" width="11.42578125" style="1"/>
  </cols>
  <sheetData>
    <row r="1" spans="1:32" ht="19.5" customHeight="1" x14ac:dyDescent="0.25">
      <c r="A1" s="232" t="s">
        <v>0</v>
      </c>
      <c r="B1" s="232"/>
      <c r="C1" s="232"/>
      <c r="D1" s="232"/>
      <c r="E1" s="232"/>
      <c r="F1" s="232"/>
      <c r="G1" s="232"/>
      <c r="H1" s="232"/>
      <c r="I1" s="232"/>
      <c r="J1" s="232"/>
      <c r="K1" s="232"/>
      <c r="L1" s="232"/>
      <c r="M1" s="232"/>
      <c r="N1" s="232"/>
      <c r="O1" s="232"/>
      <c r="P1" s="232"/>
      <c r="Q1" s="232"/>
    </row>
    <row r="2" spans="1:32" ht="15.75" x14ac:dyDescent="0.25">
      <c r="A2" s="233" t="s">
        <v>1</v>
      </c>
      <c r="B2" s="234"/>
      <c r="C2" s="234"/>
      <c r="D2" s="234"/>
      <c r="E2" s="234"/>
      <c r="F2" s="234"/>
      <c r="G2" s="234"/>
      <c r="H2" s="235" t="s">
        <v>2</v>
      </c>
      <c r="I2" s="235"/>
      <c r="J2" s="235"/>
      <c r="K2" s="235"/>
      <c r="L2" s="235"/>
      <c r="M2" s="235"/>
      <c r="N2" s="235"/>
      <c r="O2" s="235"/>
      <c r="P2" s="235"/>
      <c r="Q2" s="236"/>
      <c r="R2" s="230" t="s">
        <v>292</v>
      </c>
      <c r="S2" s="231"/>
      <c r="T2" s="230" t="s">
        <v>293</v>
      </c>
      <c r="U2" s="231"/>
      <c r="V2" s="230" t="s">
        <v>294</v>
      </c>
      <c r="W2" s="231"/>
      <c r="X2" s="230" t="s">
        <v>295</v>
      </c>
      <c r="Y2" s="231"/>
      <c r="Z2" s="222" t="s">
        <v>298</v>
      </c>
      <c r="AA2" s="222" t="s">
        <v>14</v>
      </c>
      <c r="AB2" s="224" t="s">
        <v>299</v>
      </c>
      <c r="AC2" s="224" t="s">
        <v>310</v>
      </c>
      <c r="AD2" s="224" t="s">
        <v>355</v>
      </c>
    </row>
    <row r="3" spans="1:32" ht="30.75" thickBot="1" x14ac:dyDescent="0.3">
      <c r="A3" s="2" t="s">
        <v>3</v>
      </c>
      <c r="B3" s="237" t="s">
        <v>4</v>
      </c>
      <c r="C3" s="238"/>
      <c r="D3" s="3" t="s">
        <v>5</v>
      </c>
      <c r="E3" s="4" t="s">
        <v>6</v>
      </c>
      <c r="F3" s="5" t="s">
        <v>7</v>
      </c>
      <c r="G3" s="6" t="s">
        <v>8</v>
      </c>
      <c r="H3" s="7" t="s">
        <v>9</v>
      </c>
      <c r="I3" s="8" t="s">
        <v>10</v>
      </c>
      <c r="J3" s="9" t="s">
        <v>11</v>
      </c>
      <c r="K3" s="10" t="s">
        <v>12</v>
      </c>
      <c r="L3" s="9" t="s">
        <v>13</v>
      </c>
      <c r="M3" s="10" t="s">
        <v>14</v>
      </c>
      <c r="N3" s="10" t="s">
        <v>15</v>
      </c>
      <c r="O3" s="10" t="s">
        <v>16</v>
      </c>
      <c r="P3" s="10" t="s">
        <v>17</v>
      </c>
      <c r="Q3" s="10" t="s">
        <v>18</v>
      </c>
      <c r="R3" s="187" t="s">
        <v>296</v>
      </c>
      <c r="S3" s="187" t="s">
        <v>297</v>
      </c>
      <c r="T3" s="187" t="s">
        <v>296</v>
      </c>
      <c r="U3" s="187" t="s">
        <v>297</v>
      </c>
      <c r="V3" s="187" t="s">
        <v>296</v>
      </c>
      <c r="W3" s="187" t="s">
        <v>297</v>
      </c>
      <c r="X3" s="187" t="s">
        <v>296</v>
      </c>
      <c r="Y3" s="187" t="s">
        <v>297</v>
      </c>
      <c r="Z3" s="223"/>
      <c r="AA3" s="223"/>
      <c r="AB3" s="225"/>
      <c r="AC3" s="225"/>
      <c r="AD3" s="225"/>
    </row>
    <row r="4" spans="1:32" ht="120" customHeight="1" x14ac:dyDescent="0.25">
      <c r="A4" s="11" t="s">
        <v>19</v>
      </c>
      <c r="B4" s="12" t="s">
        <v>20</v>
      </c>
      <c r="C4" s="13" t="s">
        <v>21</v>
      </c>
      <c r="D4" s="13" t="s">
        <v>22</v>
      </c>
      <c r="E4" s="14" t="s">
        <v>23</v>
      </c>
      <c r="F4" s="15" t="s">
        <v>24</v>
      </c>
      <c r="G4" s="16">
        <v>43252</v>
      </c>
      <c r="H4" s="17"/>
      <c r="I4" s="18"/>
      <c r="J4" s="18"/>
      <c r="K4" s="18"/>
      <c r="L4" s="19">
        <f>SUM(H4:K4)</f>
        <v>0</v>
      </c>
      <c r="M4" s="20">
        <v>1</v>
      </c>
      <c r="N4" s="19">
        <v>8.3299999999999999E-2</v>
      </c>
      <c r="O4" s="19">
        <f>L4/M4</f>
        <v>0</v>
      </c>
      <c r="P4" s="19">
        <f>O4*N4</f>
        <v>0</v>
      </c>
      <c r="Q4" s="181"/>
      <c r="R4" s="184"/>
      <c r="S4" s="185">
        <v>0</v>
      </c>
      <c r="T4" s="184">
        <v>1</v>
      </c>
      <c r="U4" s="185">
        <v>1</v>
      </c>
      <c r="V4" s="184"/>
      <c r="W4" s="185">
        <v>0</v>
      </c>
      <c r="X4" s="184"/>
      <c r="Y4" s="185">
        <v>0</v>
      </c>
      <c r="Z4" s="184">
        <f t="shared" ref="Z4:Z14" si="0">R4+T4+V4+X4</f>
        <v>1</v>
      </c>
      <c r="AA4" s="184">
        <f t="shared" ref="AA4:AA14" si="1">S4+U4+W4+Y4</f>
        <v>1</v>
      </c>
      <c r="AB4" s="186">
        <f>Z4/AA4</f>
        <v>1</v>
      </c>
      <c r="AC4" s="186"/>
      <c r="AD4" s="205" t="s">
        <v>392</v>
      </c>
      <c r="AE4" s="1">
        <f>(S4+U4)/AA4</f>
        <v>1</v>
      </c>
    </row>
    <row r="5" spans="1:32" ht="129.75" customHeight="1" x14ac:dyDescent="0.25">
      <c r="A5" s="226" t="s">
        <v>25</v>
      </c>
      <c r="B5" s="21" t="s">
        <v>26</v>
      </c>
      <c r="C5" s="22" t="s">
        <v>27</v>
      </c>
      <c r="D5" s="22" t="s">
        <v>28</v>
      </c>
      <c r="E5" s="13" t="s">
        <v>29</v>
      </c>
      <c r="F5" s="23" t="s">
        <v>30</v>
      </c>
      <c r="G5" s="16">
        <v>43174</v>
      </c>
      <c r="H5" s="24"/>
      <c r="I5" s="25"/>
      <c r="J5" s="25"/>
      <c r="K5" s="25"/>
      <c r="L5" s="26">
        <f t="shared" ref="L5:L14" si="2">SUM(H5:K5)</f>
        <v>0</v>
      </c>
      <c r="M5" s="27">
        <v>1</v>
      </c>
      <c r="N5" s="26">
        <v>8.3299999999999999E-2</v>
      </c>
      <c r="O5" s="26">
        <f t="shared" ref="O5:O14" si="3">L5/M5</f>
        <v>0</v>
      </c>
      <c r="P5" s="26">
        <f t="shared" ref="P5:P13" si="4">O5*N5</f>
        <v>0</v>
      </c>
      <c r="Q5" s="182"/>
      <c r="R5" s="184">
        <v>1</v>
      </c>
      <c r="S5" s="185">
        <v>1</v>
      </c>
      <c r="T5" s="184"/>
      <c r="U5" s="185">
        <v>0</v>
      </c>
      <c r="V5" s="184"/>
      <c r="W5" s="185">
        <v>0</v>
      </c>
      <c r="X5" s="184"/>
      <c r="Y5" s="185">
        <v>0</v>
      </c>
      <c r="Z5" s="184">
        <f t="shared" si="0"/>
        <v>1</v>
      </c>
      <c r="AA5" s="184">
        <f t="shared" si="1"/>
        <v>1</v>
      </c>
      <c r="AB5" s="186">
        <f t="shared" ref="AB5:AB14" si="5">Z5/AA5</f>
        <v>1</v>
      </c>
      <c r="AC5" s="203" t="s">
        <v>315</v>
      </c>
      <c r="AD5" s="203"/>
      <c r="AE5" s="1">
        <f t="shared" ref="AE5:AE14" si="6">(S5+U5)/AA5</f>
        <v>1</v>
      </c>
    </row>
    <row r="6" spans="1:32" ht="105" x14ac:dyDescent="0.25">
      <c r="A6" s="227"/>
      <c r="B6" s="21" t="s">
        <v>31</v>
      </c>
      <c r="C6" s="22" t="s">
        <v>32</v>
      </c>
      <c r="D6" s="22" t="s">
        <v>33</v>
      </c>
      <c r="E6" s="13" t="s">
        <v>29</v>
      </c>
      <c r="F6" s="28" t="s">
        <v>34</v>
      </c>
      <c r="G6" s="16">
        <v>43179</v>
      </c>
      <c r="H6" s="24"/>
      <c r="I6" s="25"/>
      <c r="J6" s="25"/>
      <c r="K6" s="25"/>
      <c r="L6" s="26">
        <f t="shared" si="2"/>
        <v>0</v>
      </c>
      <c r="M6" s="27">
        <v>1</v>
      </c>
      <c r="N6" s="26">
        <v>8.3299999999999999E-2</v>
      </c>
      <c r="O6" s="26">
        <f t="shared" si="3"/>
        <v>0</v>
      </c>
      <c r="P6" s="26">
        <f t="shared" si="4"/>
        <v>0</v>
      </c>
      <c r="Q6" s="182"/>
      <c r="R6" s="184">
        <v>1</v>
      </c>
      <c r="S6" s="185">
        <v>1</v>
      </c>
      <c r="T6" s="184"/>
      <c r="U6" s="185">
        <v>0</v>
      </c>
      <c r="V6" s="184"/>
      <c r="W6" s="185">
        <v>0</v>
      </c>
      <c r="X6" s="184"/>
      <c r="Y6" s="185">
        <v>0</v>
      </c>
      <c r="Z6" s="184">
        <f t="shared" si="0"/>
        <v>1</v>
      </c>
      <c r="AA6" s="184">
        <f t="shared" si="1"/>
        <v>1</v>
      </c>
      <c r="AB6" s="186">
        <f t="shared" si="5"/>
        <v>1</v>
      </c>
      <c r="AC6" s="13" t="s">
        <v>318</v>
      </c>
      <c r="AD6" s="13"/>
      <c r="AE6" s="1">
        <f t="shared" si="6"/>
        <v>1</v>
      </c>
    </row>
    <row r="7" spans="1:32" ht="75" x14ac:dyDescent="0.25">
      <c r="A7" s="226" t="s">
        <v>35</v>
      </c>
      <c r="B7" s="21" t="s">
        <v>36</v>
      </c>
      <c r="C7" s="22" t="s">
        <v>37</v>
      </c>
      <c r="D7" s="22" t="s">
        <v>38</v>
      </c>
      <c r="E7" s="13" t="s">
        <v>29</v>
      </c>
      <c r="F7" s="28" t="s">
        <v>34</v>
      </c>
      <c r="G7" s="16">
        <v>43174</v>
      </c>
      <c r="H7" s="24"/>
      <c r="I7" s="25"/>
      <c r="J7" s="25"/>
      <c r="K7" s="25"/>
      <c r="L7" s="26">
        <f t="shared" si="2"/>
        <v>0</v>
      </c>
      <c r="M7" s="27">
        <v>1</v>
      </c>
      <c r="N7" s="26">
        <v>8.3299999999999999E-2</v>
      </c>
      <c r="O7" s="26">
        <f t="shared" si="3"/>
        <v>0</v>
      </c>
      <c r="P7" s="26">
        <f t="shared" si="4"/>
        <v>0</v>
      </c>
      <c r="Q7" s="182"/>
      <c r="R7" s="184">
        <v>1</v>
      </c>
      <c r="S7" s="185">
        <v>1</v>
      </c>
      <c r="T7" s="184"/>
      <c r="U7" s="185">
        <v>0</v>
      </c>
      <c r="V7" s="184"/>
      <c r="W7" s="185">
        <v>0</v>
      </c>
      <c r="X7" s="184"/>
      <c r="Y7" s="185">
        <v>0</v>
      </c>
      <c r="Z7" s="184">
        <f t="shared" si="0"/>
        <v>1</v>
      </c>
      <c r="AA7" s="184">
        <f t="shared" si="1"/>
        <v>1</v>
      </c>
      <c r="AB7" s="186">
        <f t="shared" si="5"/>
        <v>1</v>
      </c>
      <c r="AC7" s="13" t="s">
        <v>317</v>
      </c>
      <c r="AD7" s="13"/>
      <c r="AE7" s="1">
        <f t="shared" si="6"/>
        <v>1</v>
      </c>
    </row>
    <row r="8" spans="1:32" ht="75" x14ac:dyDescent="0.25">
      <c r="A8" s="227"/>
      <c r="B8" s="21" t="s">
        <v>39</v>
      </c>
      <c r="C8" s="22" t="s">
        <v>40</v>
      </c>
      <c r="D8" s="22" t="s">
        <v>41</v>
      </c>
      <c r="E8" s="13" t="s">
        <v>29</v>
      </c>
      <c r="F8" s="28" t="s">
        <v>34</v>
      </c>
      <c r="G8" s="16">
        <v>43189</v>
      </c>
      <c r="H8" s="24"/>
      <c r="I8" s="25"/>
      <c r="J8" s="25"/>
      <c r="K8" s="25"/>
      <c r="L8" s="26">
        <f t="shared" si="2"/>
        <v>0</v>
      </c>
      <c r="M8" s="27">
        <v>1</v>
      </c>
      <c r="N8" s="26">
        <v>8.3299999999999999E-2</v>
      </c>
      <c r="O8" s="26">
        <f t="shared" si="3"/>
        <v>0</v>
      </c>
      <c r="P8" s="26">
        <f t="shared" si="4"/>
        <v>0</v>
      </c>
      <c r="Q8" s="182"/>
      <c r="R8" s="184">
        <v>1</v>
      </c>
      <c r="S8" s="185">
        <v>1</v>
      </c>
      <c r="T8" s="184"/>
      <c r="U8" s="185">
        <v>0</v>
      </c>
      <c r="V8" s="184"/>
      <c r="W8" s="185">
        <v>0</v>
      </c>
      <c r="X8" s="184"/>
      <c r="Y8" s="185">
        <v>0</v>
      </c>
      <c r="Z8" s="184">
        <f t="shared" si="0"/>
        <v>1</v>
      </c>
      <c r="AA8" s="184">
        <f t="shared" si="1"/>
        <v>1</v>
      </c>
      <c r="AB8" s="186">
        <f t="shared" si="5"/>
        <v>1</v>
      </c>
      <c r="AC8" s="13" t="s">
        <v>316</v>
      </c>
      <c r="AD8" s="13"/>
      <c r="AE8" s="1">
        <f t="shared" si="6"/>
        <v>1</v>
      </c>
    </row>
    <row r="9" spans="1:32" ht="96.75" customHeight="1" x14ac:dyDescent="0.25">
      <c r="A9" s="226" t="s">
        <v>42</v>
      </c>
      <c r="B9" s="21" t="s">
        <v>43</v>
      </c>
      <c r="C9" s="22" t="s">
        <v>44</v>
      </c>
      <c r="D9" s="22" t="s">
        <v>45</v>
      </c>
      <c r="E9" s="22" t="s">
        <v>46</v>
      </c>
      <c r="F9" s="29" t="s">
        <v>47</v>
      </c>
      <c r="G9" s="30">
        <v>43220</v>
      </c>
      <c r="H9" s="24"/>
      <c r="I9" s="25"/>
      <c r="J9" s="25"/>
      <c r="K9" s="25"/>
      <c r="L9" s="26">
        <f t="shared" si="2"/>
        <v>0</v>
      </c>
      <c r="M9" s="27">
        <v>1</v>
      </c>
      <c r="N9" s="26">
        <v>8.3299999999999999E-2</v>
      </c>
      <c r="O9" s="26">
        <f t="shared" si="3"/>
        <v>0</v>
      </c>
      <c r="P9" s="26">
        <f t="shared" si="4"/>
        <v>0</v>
      </c>
      <c r="Q9" s="182"/>
      <c r="R9" s="184"/>
      <c r="S9" s="185">
        <v>0</v>
      </c>
      <c r="T9" s="184">
        <v>1</v>
      </c>
      <c r="U9" s="185">
        <v>1</v>
      </c>
      <c r="V9" s="184"/>
      <c r="W9" s="185">
        <v>0</v>
      </c>
      <c r="X9" s="184"/>
      <c r="Y9" s="185">
        <v>0</v>
      </c>
      <c r="Z9" s="184">
        <v>1</v>
      </c>
      <c r="AA9" s="184">
        <f t="shared" si="1"/>
        <v>1</v>
      </c>
      <c r="AB9" s="186">
        <f t="shared" si="5"/>
        <v>1</v>
      </c>
      <c r="AC9" s="186"/>
      <c r="AD9" s="202" t="s">
        <v>381</v>
      </c>
      <c r="AE9" s="1">
        <f t="shared" si="6"/>
        <v>1</v>
      </c>
    </row>
    <row r="10" spans="1:32" ht="120" x14ac:dyDescent="0.25">
      <c r="A10" s="227"/>
      <c r="B10" s="21" t="s">
        <v>48</v>
      </c>
      <c r="C10" s="22" t="s">
        <v>49</v>
      </c>
      <c r="D10" s="22" t="s">
        <v>45</v>
      </c>
      <c r="E10" s="22" t="s">
        <v>46</v>
      </c>
      <c r="F10" s="29" t="s">
        <v>47</v>
      </c>
      <c r="G10" s="30">
        <v>43343</v>
      </c>
      <c r="H10" s="24"/>
      <c r="I10" s="25"/>
      <c r="J10" s="25"/>
      <c r="K10" s="25"/>
      <c r="L10" s="26">
        <f t="shared" si="2"/>
        <v>0</v>
      </c>
      <c r="M10" s="27">
        <v>1</v>
      </c>
      <c r="N10" s="26">
        <v>8.3299999999999999E-2</v>
      </c>
      <c r="O10" s="26">
        <f t="shared" si="3"/>
        <v>0</v>
      </c>
      <c r="P10" s="26">
        <f t="shared" si="4"/>
        <v>0</v>
      </c>
      <c r="Q10" s="182"/>
      <c r="R10" s="184"/>
      <c r="S10" s="185">
        <v>0</v>
      </c>
      <c r="T10" s="184"/>
      <c r="U10" s="185">
        <v>0</v>
      </c>
      <c r="V10" s="184"/>
      <c r="W10" s="185">
        <v>1</v>
      </c>
      <c r="X10" s="184"/>
      <c r="Y10" s="185">
        <v>0</v>
      </c>
      <c r="Z10" s="184">
        <f t="shared" si="0"/>
        <v>0</v>
      </c>
      <c r="AA10" s="184">
        <f t="shared" si="1"/>
        <v>1</v>
      </c>
      <c r="AB10" s="186">
        <f t="shared" si="5"/>
        <v>0</v>
      </c>
      <c r="AC10" s="186"/>
      <c r="AD10" s="186"/>
      <c r="AE10" s="1">
        <f t="shared" si="6"/>
        <v>0</v>
      </c>
    </row>
    <row r="11" spans="1:32" ht="120" x14ac:dyDescent="0.25">
      <c r="A11" s="227"/>
      <c r="B11" s="21" t="s">
        <v>50</v>
      </c>
      <c r="C11" s="22" t="s">
        <v>51</v>
      </c>
      <c r="D11" s="22" t="s">
        <v>45</v>
      </c>
      <c r="E11" s="22" t="s">
        <v>46</v>
      </c>
      <c r="F11" s="29" t="s">
        <v>47</v>
      </c>
      <c r="G11" s="30">
        <v>43465</v>
      </c>
      <c r="H11" s="24"/>
      <c r="I11" s="25"/>
      <c r="J11" s="25"/>
      <c r="K11" s="25"/>
      <c r="L11" s="26">
        <f t="shared" si="2"/>
        <v>0</v>
      </c>
      <c r="M11" s="27">
        <v>1</v>
      </c>
      <c r="N11" s="26">
        <v>8.3299999999999999E-2</v>
      </c>
      <c r="O11" s="26">
        <f t="shared" si="3"/>
        <v>0</v>
      </c>
      <c r="P11" s="26">
        <f t="shared" si="4"/>
        <v>0</v>
      </c>
      <c r="Q11" s="182"/>
      <c r="R11" s="184"/>
      <c r="S11" s="185">
        <v>0</v>
      </c>
      <c r="T11" s="184"/>
      <c r="U11" s="185">
        <v>0</v>
      </c>
      <c r="V11" s="184"/>
      <c r="W11" s="185">
        <v>0</v>
      </c>
      <c r="X11" s="184"/>
      <c r="Y11" s="185">
        <v>1</v>
      </c>
      <c r="Z11" s="184">
        <f t="shared" si="0"/>
        <v>0</v>
      </c>
      <c r="AA11" s="184">
        <f t="shared" si="1"/>
        <v>1</v>
      </c>
      <c r="AB11" s="186">
        <f t="shared" si="5"/>
        <v>0</v>
      </c>
      <c r="AC11" s="186"/>
      <c r="AD11" s="186"/>
      <c r="AE11" s="1">
        <f t="shared" si="6"/>
        <v>0</v>
      </c>
    </row>
    <row r="12" spans="1:32" ht="30.75" thickBot="1" x14ac:dyDescent="0.3">
      <c r="A12" s="226" t="s">
        <v>52</v>
      </c>
      <c r="B12" s="21" t="s">
        <v>53</v>
      </c>
      <c r="C12" s="22" t="s">
        <v>54</v>
      </c>
      <c r="D12" s="22" t="s">
        <v>55</v>
      </c>
      <c r="E12" s="31" t="s">
        <v>56</v>
      </c>
      <c r="F12" s="29" t="s">
        <v>57</v>
      </c>
      <c r="G12" s="30">
        <v>43236</v>
      </c>
      <c r="H12" s="24"/>
      <c r="I12" s="25"/>
      <c r="J12" s="25"/>
      <c r="K12" s="25"/>
      <c r="L12" s="26">
        <f t="shared" si="2"/>
        <v>0</v>
      </c>
      <c r="M12" s="27">
        <v>1</v>
      </c>
      <c r="N12" s="26">
        <v>8.3299999999999999E-2</v>
      </c>
      <c r="O12" s="26">
        <f t="shared" si="3"/>
        <v>0</v>
      </c>
      <c r="P12" s="26">
        <f t="shared" si="4"/>
        <v>0</v>
      </c>
      <c r="Q12" s="182"/>
      <c r="R12" s="184"/>
      <c r="S12" s="185">
        <v>0</v>
      </c>
      <c r="T12" s="184">
        <v>1</v>
      </c>
      <c r="U12" s="185">
        <v>1</v>
      </c>
      <c r="V12" s="184"/>
      <c r="W12" s="185">
        <v>0</v>
      </c>
      <c r="X12" s="184"/>
      <c r="Y12" s="185">
        <v>0</v>
      </c>
      <c r="Z12" s="184">
        <f t="shared" si="0"/>
        <v>1</v>
      </c>
      <c r="AA12" s="184">
        <f t="shared" si="1"/>
        <v>1</v>
      </c>
      <c r="AB12" s="186">
        <f t="shared" si="5"/>
        <v>1</v>
      </c>
      <c r="AC12" s="186"/>
      <c r="AD12" s="219"/>
      <c r="AE12" s="1">
        <f t="shared" si="6"/>
        <v>1</v>
      </c>
    </row>
    <row r="13" spans="1:32" ht="37.5" customHeight="1" x14ac:dyDescent="0.25">
      <c r="A13" s="228"/>
      <c r="B13" s="21" t="s">
        <v>58</v>
      </c>
      <c r="C13" s="22" t="s">
        <v>59</v>
      </c>
      <c r="D13" s="22" t="s">
        <v>55</v>
      </c>
      <c r="E13" s="22" t="s">
        <v>56</v>
      </c>
      <c r="F13" s="29" t="s">
        <v>57</v>
      </c>
      <c r="G13" s="30">
        <v>43357</v>
      </c>
      <c r="H13" s="24"/>
      <c r="I13" s="25"/>
      <c r="J13" s="25"/>
      <c r="K13" s="25"/>
      <c r="L13" s="26">
        <f t="shared" si="2"/>
        <v>0</v>
      </c>
      <c r="M13" s="27">
        <v>1</v>
      </c>
      <c r="N13" s="26">
        <v>8.3299999999999999E-2</v>
      </c>
      <c r="O13" s="26">
        <f t="shared" si="3"/>
        <v>0</v>
      </c>
      <c r="P13" s="26">
        <f t="shared" si="4"/>
        <v>0</v>
      </c>
      <c r="Q13" s="182"/>
      <c r="R13" s="184"/>
      <c r="S13" s="185">
        <v>0</v>
      </c>
      <c r="T13" s="184"/>
      <c r="U13" s="185">
        <v>0</v>
      </c>
      <c r="V13" s="184"/>
      <c r="W13" s="185">
        <v>1</v>
      </c>
      <c r="X13" s="184"/>
      <c r="Y13" s="185">
        <v>0</v>
      </c>
      <c r="Z13" s="184">
        <f t="shared" si="0"/>
        <v>0</v>
      </c>
      <c r="AA13" s="184">
        <f t="shared" si="1"/>
        <v>1</v>
      </c>
      <c r="AB13" s="186">
        <f t="shared" si="5"/>
        <v>0</v>
      </c>
      <c r="AC13" s="186"/>
      <c r="AD13" s="219"/>
      <c r="AE13" s="1">
        <f t="shared" si="6"/>
        <v>0</v>
      </c>
    </row>
    <row r="14" spans="1:32" ht="37.5" customHeight="1" thickBot="1" x14ac:dyDescent="0.3">
      <c r="A14" s="229"/>
      <c r="B14" s="32" t="s">
        <v>60</v>
      </c>
      <c r="C14" s="31" t="s">
        <v>61</v>
      </c>
      <c r="D14" s="31" t="s">
        <v>55</v>
      </c>
      <c r="E14" s="22" t="s">
        <v>56</v>
      </c>
      <c r="F14" s="33" t="s">
        <v>57</v>
      </c>
      <c r="G14" s="34">
        <v>43481</v>
      </c>
      <c r="H14" s="35"/>
      <c r="I14" s="36"/>
      <c r="J14" s="36"/>
      <c r="K14" s="36"/>
      <c r="L14" s="37">
        <f t="shared" si="2"/>
        <v>0</v>
      </c>
      <c r="M14" s="38">
        <v>1</v>
      </c>
      <c r="N14" s="37">
        <v>8.3299999999999999E-2</v>
      </c>
      <c r="O14" s="37">
        <f t="shared" si="3"/>
        <v>0</v>
      </c>
      <c r="P14" s="37">
        <f>O14*N14</f>
        <v>0</v>
      </c>
      <c r="Q14" s="183"/>
      <c r="R14" s="184"/>
      <c r="S14" s="185">
        <v>0</v>
      </c>
      <c r="T14" s="184"/>
      <c r="U14" s="185">
        <v>0</v>
      </c>
      <c r="V14" s="184"/>
      <c r="W14" s="185">
        <v>0</v>
      </c>
      <c r="X14" s="184"/>
      <c r="Y14" s="185">
        <v>1</v>
      </c>
      <c r="Z14" s="184">
        <f t="shared" si="0"/>
        <v>0</v>
      </c>
      <c r="AA14" s="184">
        <f t="shared" si="1"/>
        <v>1</v>
      </c>
      <c r="AB14" s="186">
        <f t="shared" si="5"/>
        <v>0</v>
      </c>
      <c r="AC14" s="186"/>
      <c r="AD14" s="186"/>
      <c r="AE14" s="1">
        <f t="shared" si="6"/>
        <v>0</v>
      </c>
    </row>
    <row r="15" spans="1:32" x14ac:dyDescent="0.25">
      <c r="AB15" s="199">
        <f>AVERAGE(AB4:AB14)</f>
        <v>0.63636363636363635</v>
      </c>
      <c r="AC15" s="199" t="e">
        <f t="shared" ref="AC15:AE15" si="7">AVERAGE(AC4:AC14)</f>
        <v>#DIV/0!</v>
      </c>
      <c r="AD15" s="199"/>
      <c r="AE15" s="199">
        <f t="shared" si="7"/>
        <v>0.63636363636363635</v>
      </c>
    </row>
    <row r="16" spans="1:32" x14ac:dyDescent="0.25">
      <c r="R16" s="208"/>
      <c r="AF16" s="199">
        <f>AB15*50%/AE15</f>
        <v>0.5</v>
      </c>
    </row>
  </sheetData>
  <autoFilter ref="R3:S16"/>
  <mergeCells count="17">
    <mergeCell ref="A1:Q1"/>
    <mergeCell ref="A2:G2"/>
    <mergeCell ref="H2:Q2"/>
    <mergeCell ref="B3:C3"/>
    <mergeCell ref="A5:A6"/>
    <mergeCell ref="Z2:Z3"/>
    <mergeCell ref="AD2:AD3"/>
    <mergeCell ref="AC2:AC3"/>
    <mergeCell ref="A9:A11"/>
    <mergeCell ref="A12:A14"/>
    <mergeCell ref="A7:A8"/>
    <mergeCell ref="AA2:AA3"/>
    <mergeCell ref="AB2:AB3"/>
    <mergeCell ref="R2:S2"/>
    <mergeCell ref="T2:U2"/>
    <mergeCell ref="V2:W2"/>
    <mergeCell ref="X2:Y2"/>
  </mergeCells>
  <conditionalFormatting sqref="AB6:AB8 AB4:AD5 AB9:AD14">
    <cfRule type="cellIs" dxfId="6" priority="1" operator="equal">
      <formula>1</formula>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J243"/>
  <sheetViews>
    <sheetView showGridLines="0" topLeftCell="F8" zoomScale="77" zoomScaleNormal="77" zoomScaleSheetLayoutView="80" workbookViewId="0">
      <selection activeCell="U17" sqref="U17"/>
    </sheetView>
  </sheetViews>
  <sheetFormatPr baseColWidth="10" defaultColWidth="0" defaultRowHeight="12.75" zeroHeight="1" x14ac:dyDescent="0.2"/>
  <cols>
    <col min="1" max="1" width="3.28515625" style="105" customWidth="1"/>
    <col min="2" max="4" width="27.5703125" style="105" customWidth="1"/>
    <col min="5" max="5" width="58.85546875" style="105" customWidth="1"/>
    <col min="6" max="7" width="49" style="105" customWidth="1"/>
    <col min="8" max="8" width="23.5703125" style="105" customWidth="1"/>
    <col min="9" max="9" width="13.7109375" style="105" customWidth="1"/>
    <col min="10" max="14" width="13" style="105" customWidth="1"/>
    <col min="15" max="18" width="13" style="105" hidden="1" customWidth="1"/>
    <col min="19" max="21" width="13" style="105" customWidth="1"/>
    <col min="22" max="22" width="52" style="105" hidden="1" customWidth="1"/>
    <col min="23" max="23" width="65.140625" style="43" customWidth="1"/>
    <col min="24" max="36" width="0" style="43" hidden="1" customWidth="1"/>
    <col min="37" max="16384" width="11.42578125" style="43" hidden="1"/>
  </cols>
  <sheetData>
    <row r="1" spans="1:23" ht="6.75" customHeight="1" x14ac:dyDescent="0.2">
      <c r="A1" s="40"/>
      <c r="B1" s="41"/>
      <c r="C1" s="41"/>
      <c r="D1" s="41"/>
      <c r="E1" s="41"/>
      <c r="F1" s="41"/>
      <c r="G1" s="41"/>
      <c r="H1" s="41"/>
      <c r="I1" s="41"/>
      <c r="J1" s="42"/>
      <c r="K1" s="49"/>
      <c r="L1" s="49"/>
      <c r="M1" s="49"/>
      <c r="N1" s="49"/>
      <c r="O1" s="49"/>
      <c r="P1" s="49"/>
      <c r="Q1" s="49"/>
      <c r="R1" s="49"/>
      <c r="S1" s="49"/>
      <c r="T1" s="49"/>
      <c r="U1" s="49"/>
      <c r="V1" s="49"/>
    </row>
    <row r="2" spans="1:23" ht="18.75" customHeight="1" x14ac:dyDescent="0.2">
      <c r="A2" s="244" t="s">
        <v>62</v>
      </c>
      <c r="B2" s="245"/>
      <c r="C2" s="245"/>
      <c r="D2" s="245"/>
      <c r="E2" s="245"/>
      <c r="F2" s="245"/>
      <c r="G2" s="245"/>
      <c r="H2" s="245"/>
      <c r="I2" s="245"/>
      <c r="J2" s="246"/>
      <c r="K2" s="45"/>
      <c r="L2" s="45"/>
      <c r="M2" s="45"/>
      <c r="N2" s="45"/>
      <c r="O2" s="45"/>
      <c r="P2" s="45"/>
      <c r="Q2" s="45"/>
      <c r="R2" s="45"/>
      <c r="S2" s="45"/>
      <c r="T2" s="45"/>
      <c r="U2" s="45"/>
      <c r="V2" s="146"/>
    </row>
    <row r="3" spans="1:23" ht="18.75" customHeight="1" x14ac:dyDescent="0.2">
      <c r="A3" s="44"/>
      <c r="B3" s="45"/>
      <c r="C3" s="45"/>
      <c r="D3" s="45"/>
      <c r="E3" s="45"/>
      <c r="F3" s="45"/>
      <c r="G3" s="45"/>
      <c r="H3" s="45"/>
      <c r="I3" s="45"/>
      <c r="J3" s="46"/>
      <c r="K3" s="45"/>
      <c r="L3" s="45"/>
      <c r="M3" s="45"/>
      <c r="N3" s="45"/>
      <c r="O3" s="45"/>
      <c r="P3" s="45"/>
      <c r="Q3" s="45"/>
      <c r="R3" s="45"/>
      <c r="S3" s="45"/>
      <c r="T3" s="45"/>
      <c r="U3" s="45"/>
      <c r="V3" s="146"/>
    </row>
    <row r="4" spans="1:23" ht="29.25" customHeight="1" x14ac:dyDescent="0.2">
      <c r="A4" s="47"/>
      <c r="B4" s="48" t="s">
        <v>63</v>
      </c>
      <c r="C4" s="247" t="s">
        <v>64</v>
      </c>
      <c r="D4" s="248"/>
      <c r="E4" s="249"/>
      <c r="F4" s="48"/>
      <c r="G4" s="45"/>
      <c r="H4" s="49"/>
      <c r="I4" s="49"/>
      <c r="J4" s="46"/>
      <c r="K4" s="45"/>
      <c r="L4" s="45"/>
      <c r="M4" s="45"/>
      <c r="N4" s="45"/>
      <c r="O4" s="45"/>
      <c r="P4" s="45"/>
      <c r="Q4" s="45"/>
      <c r="R4" s="45"/>
      <c r="S4" s="45"/>
      <c r="T4" s="45"/>
      <c r="U4" s="45"/>
      <c r="V4" s="146"/>
    </row>
    <row r="5" spans="1:23" ht="7.5" customHeight="1" x14ac:dyDescent="0.2">
      <c r="A5" s="50"/>
      <c r="B5" s="51"/>
      <c r="C5" s="51"/>
      <c r="D5" s="51"/>
      <c r="E5" s="51"/>
      <c r="F5" s="51"/>
      <c r="G5" s="51"/>
      <c r="H5" s="51"/>
      <c r="I5" s="51"/>
      <c r="J5" s="52"/>
      <c r="K5" s="51"/>
      <c r="L5" s="51"/>
      <c r="M5" s="51"/>
      <c r="N5" s="51"/>
      <c r="O5" s="51"/>
      <c r="P5" s="51"/>
      <c r="Q5" s="51"/>
      <c r="R5" s="51"/>
      <c r="S5" s="51"/>
      <c r="T5" s="51"/>
      <c r="U5" s="51"/>
      <c r="V5" s="51"/>
    </row>
    <row r="6" spans="1:23" ht="18" customHeight="1" x14ac:dyDescent="0.2">
      <c r="A6" s="47"/>
      <c r="B6" s="53" t="s">
        <v>65</v>
      </c>
      <c r="C6" s="250" t="s">
        <v>66</v>
      </c>
      <c r="D6" s="251"/>
      <c r="E6" s="252"/>
      <c r="F6" s="49"/>
      <c r="G6" s="54" t="s">
        <v>67</v>
      </c>
      <c r="H6" s="55" t="s">
        <v>68</v>
      </c>
      <c r="I6" s="49"/>
      <c r="J6" s="56"/>
      <c r="K6" s="49"/>
      <c r="L6" s="49"/>
      <c r="M6" s="49"/>
      <c r="N6" s="49"/>
      <c r="O6" s="49"/>
      <c r="P6" s="49"/>
      <c r="Q6" s="49"/>
      <c r="R6" s="49"/>
      <c r="S6" s="49"/>
      <c r="T6" s="49"/>
      <c r="U6" s="49"/>
      <c r="V6" s="49"/>
    </row>
    <row r="7" spans="1:23" ht="7.5" customHeight="1" x14ac:dyDescent="0.2">
      <c r="A7" s="57"/>
      <c r="B7" s="58"/>
      <c r="C7" s="58"/>
      <c r="D7" s="58"/>
      <c r="E7" s="58"/>
      <c r="F7" s="59"/>
      <c r="G7" s="59"/>
      <c r="H7" s="59"/>
      <c r="I7" s="60"/>
      <c r="J7" s="61"/>
      <c r="K7" s="188"/>
      <c r="L7" s="188"/>
      <c r="M7" s="188"/>
      <c r="N7" s="188"/>
      <c r="O7" s="188"/>
      <c r="P7" s="188"/>
      <c r="Q7" s="188"/>
      <c r="R7" s="188"/>
      <c r="S7" s="188"/>
      <c r="T7" s="188"/>
      <c r="U7" s="188"/>
      <c r="V7" s="188"/>
    </row>
    <row r="8" spans="1:23" ht="18" customHeight="1" x14ac:dyDescent="0.2">
      <c r="A8" s="47"/>
      <c r="B8" s="53" t="s">
        <v>69</v>
      </c>
      <c r="C8" s="250" t="s">
        <v>70</v>
      </c>
      <c r="D8" s="251"/>
      <c r="E8" s="252"/>
      <c r="F8" s="62"/>
      <c r="G8" s="54" t="s">
        <v>71</v>
      </c>
      <c r="H8" s="55">
        <v>2018</v>
      </c>
      <c r="I8" s="63"/>
      <c r="J8" s="56"/>
      <c r="K8" s="49"/>
      <c r="L8" s="49"/>
      <c r="M8" s="49"/>
      <c r="N8" s="49"/>
      <c r="O8" s="49"/>
      <c r="P8" s="49"/>
      <c r="Q8" s="49"/>
      <c r="R8" s="49"/>
      <c r="S8" s="49"/>
      <c r="T8" s="49"/>
      <c r="U8" s="49"/>
      <c r="V8" s="49"/>
    </row>
    <row r="9" spans="1:23" ht="7.5" customHeight="1" x14ac:dyDescent="0.2">
      <c r="A9" s="64"/>
      <c r="B9" s="65"/>
      <c r="C9" s="65"/>
      <c r="D9" s="65"/>
      <c r="E9" s="65"/>
      <c r="F9" s="62"/>
      <c r="G9" s="49"/>
      <c r="H9" s="54"/>
      <c r="I9" s="63"/>
      <c r="J9" s="56"/>
      <c r="K9" s="49"/>
      <c r="L9" s="49"/>
      <c r="M9" s="49"/>
      <c r="N9" s="49"/>
      <c r="O9" s="49"/>
      <c r="P9" s="49"/>
      <c r="Q9" s="49"/>
      <c r="R9" s="49"/>
      <c r="S9" s="49"/>
      <c r="T9" s="49"/>
      <c r="U9" s="49"/>
      <c r="V9" s="49"/>
    </row>
    <row r="10" spans="1:23" ht="18" customHeight="1" x14ac:dyDescent="0.2">
      <c r="A10" s="47"/>
      <c r="B10" s="66" t="s">
        <v>72</v>
      </c>
      <c r="C10" s="253" t="s">
        <v>73</v>
      </c>
      <c r="D10" s="254"/>
      <c r="E10" s="255"/>
      <c r="F10" s="62"/>
      <c r="G10" s="67"/>
      <c r="H10" s="54"/>
      <c r="I10" s="63"/>
      <c r="J10" s="56"/>
      <c r="K10" s="49"/>
      <c r="L10" s="49"/>
      <c r="M10" s="49"/>
      <c r="N10" s="49"/>
      <c r="O10" s="49"/>
      <c r="P10" s="49"/>
      <c r="Q10" s="49"/>
      <c r="R10" s="49"/>
      <c r="S10" s="49"/>
      <c r="T10" s="49"/>
      <c r="U10" s="49"/>
      <c r="V10" s="49"/>
    </row>
    <row r="11" spans="1:23" ht="15" customHeight="1" thickBot="1" x14ac:dyDescent="0.25">
      <c r="A11" s="47"/>
      <c r="B11" s="49"/>
      <c r="C11" s="49"/>
      <c r="D11" s="49"/>
      <c r="E11" s="49"/>
      <c r="F11" s="49"/>
      <c r="G11" s="68"/>
      <c r="H11" s="69"/>
      <c r="I11" s="70"/>
      <c r="J11" s="71"/>
      <c r="K11" s="70"/>
      <c r="L11" s="70"/>
      <c r="M11" s="70"/>
      <c r="N11" s="70"/>
      <c r="O11" s="70"/>
      <c r="P11" s="70"/>
      <c r="Q11" s="70"/>
      <c r="R11" s="70"/>
      <c r="S11" s="70"/>
      <c r="T11" s="70"/>
      <c r="U11" s="70"/>
      <c r="V11" s="70"/>
    </row>
    <row r="12" spans="1:23" ht="18" customHeight="1" thickBot="1" x14ac:dyDescent="0.25">
      <c r="A12" s="241" t="s">
        <v>74</v>
      </c>
      <c r="B12" s="242"/>
      <c r="C12" s="242"/>
      <c r="D12" s="242"/>
      <c r="E12" s="242"/>
      <c r="F12" s="242"/>
      <c r="G12" s="242"/>
      <c r="H12" s="242"/>
      <c r="I12" s="242"/>
      <c r="J12" s="243"/>
      <c r="K12" s="189"/>
      <c r="L12" s="189"/>
      <c r="M12" s="189"/>
      <c r="N12" s="189"/>
      <c r="O12" s="189"/>
      <c r="P12" s="189"/>
      <c r="Q12" s="189"/>
      <c r="R12" s="189"/>
      <c r="S12" s="189"/>
      <c r="T12" s="189"/>
      <c r="U12" s="189"/>
      <c r="V12" s="189"/>
      <c r="W12" s="189"/>
    </row>
    <row r="13" spans="1:23" ht="18" customHeight="1" x14ac:dyDescent="0.25">
      <c r="A13" s="256" t="s">
        <v>75</v>
      </c>
      <c r="B13" s="258" t="s">
        <v>76</v>
      </c>
      <c r="C13" s="260" t="s">
        <v>77</v>
      </c>
      <c r="D13" s="260" t="s">
        <v>78</v>
      </c>
      <c r="E13" s="260" t="s">
        <v>79</v>
      </c>
      <c r="F13" s="258" t="s">
        <v>80</v>
      </c>
      <c r="G13" s="260" t="s">
        <v>81</v>
      </c>
      <c r="H13" s="258" t="s">
        <v>82</v>
      </c>
      <c r="I13" s="258" t="s">
        <v>83</v>
      </c>
      <c r="J13" s="279"/>
      <c r="K13" s="230" t="s">
        <v>292</v>
      </c>
      <c r="L13" s="231"/>
      <c r="M13" s="230" t="s">
        <v>293</v>
      </c>
      <c r="N13" s="231"/>
      <c r="O13" s="230" t="s">
        <v>294</v>
      </c>
      <c r="P13" s="231"/>
      <c r="Q13" s="230" t="s">
        <v>295</v>
      </c>
      <c r="R13" s="231"/>
      <c r="S13" s="239" t="s">
        <v>298</v>
      </c>
      <c r="T13" s="239" t="s">
        <v>14</v>
      </c>
      <c r="U13" s="277" t="s">
        <v>299</v>
      </c>
      <c r="V13" s="224" t="s">
        <v>311</v>
      </c>
      <c r="W13" s="224" t="s">
        <v>356</v>
      </c>
    </row>
    <row r="14" spans="1:23" ht="48.75" customHeight="1" thickBot="1" x14ac:dyDescent="0.3">
      <c r="A14" s="257"/>
      <c r="B14" s="259"/>
      <c r="C14" s="261"/>
      <c r="D14" s="261"/>
      <c r="E14" s="261"/>
      <c r="F14" s="259"/>
      <c r="G14" s="261"/>
      <c r="H14" s="259"/>
      <c r="I14" s="72" t="s">
        <v>84</v>
      </c>
      <c r="J14" s="73" t="s">
        <v>85</v>
      </c>
      <c r="K14" s="194" t="s">
        <v>296</v>
      </c>
      <c r="L14" s="194" t="s">
        <v>297</v>
      </c>
      <c r="M14" s="194" t="s">
        <v>296</v>
      </c>
      <c r="N14" s="194" t="s">
        <v>297</v>
      </c>
      <c r="O14" s="194" t="s">
        <v>296</v>
      </c>
      <c r="P14" s="194" t="s">
        <v>297</v>
      </c>
      <c r="Q14" s="194" t="s">
        <v>296</v>
      </c>
      <c r="R14" s="194" t="s">
        <v>297</v>
      </c>
      <c r="S14" s="240"/>
      <c r="T14" s="240"/>
      <c r="U14" s="278"/>
      <c r="V14" s="225"/>
      <c r="W14" s="225"/>
    </row>
    <row r="15" spans="1:23" ht="333" customHeight="1" thickBot="1" x14ac:dyDescent="0.25">
      <c r="A15" s="74">
        <v>1</v>
      </c>
      <c r="B15" s="75" t="s">
        <v>86</v>
      </c>
      <c r="C15" s="76" t="s">
        <v>87</v>
      </c>
      <c r="D15" s="76" t="s">
        <v>88</v>
      </c>
      <c r="E15" s="77" t="s">
        <v>89</v>
      </c>
      <c r="F15" s="76" t="s">
        <v>90</v>
      </c>
      <c r="G15" s="77" t="s">
        <v>91</v>
      </c>
      <c r="H15" s="76" t="s">
        <v>92</v>
      </c>
      <c r="I15" s="78">
        <v>43160</v>
      </c>
      <c r="J15" s="193">
        <v>43435</v>
      </c>
      <c r="K15" s="195">
        <v>0.25</v>
      </c>
      <c r="L15" s="196">
        <v>0.25</v>
      </c>
      <c r="M15" s="195">
        <v>0.25</v>
      </c>
      <c r="N15" s="196">
        <v>0.25</v>
      </c>
      <c r="O15" s="195"/>
      <c r="P15" s="196">
        <v>0.25</v>
      </c>
      <c r="Q15" s="195"/>
      <c r="R15" s="196">
        <v>0.25</v>
      </c>
      <c r="S15" s="195">
        <f>K15+M15+O15+Q15</f>
        <v>0.5</v>
      </c>
      <c r="T15" s="195">
        <f t="shared" ref="T15" si="0">L15+N15+P15+R15</f>
        <v>1</v>
      </c>
      <c r="U15" s="186">
        <f>S15/T15</f>
        <v>0.5</v>
      </c>
      <c r="V15" s="204" t="s">
        <v>322</v>
      </c>
      <c r="W15" s="204" t="s">
        <v>359</v>
      </c>
    </row>
    <row r="16" spans="1:23" ht="18" customHeight="1" thickBot="1" x14ac:dyDescent="0.25">
      <c r="A16" s="241" t="s">
        <v>93</v>
      </c>
      <c r="B16" s="242"/>
      <c r="C16" s="242"/>
      <c r="D16" s="242"/>
      <c r="E16" s="242"/>
      <c r="F16" s="242"/>
      <c r="G16" s="242"/>
      <c r="H16" s="242"/>
      <c r="I16" s="242"/>
      <c r="J16" s="243"/>
      <c r="K16" s="189"/>
      <c r="L16" s="189"/>
      <c r="M16" s="189"/>
      <c r="N16" s="189"/>
      <c r="O16" s="189"/>
      <c r="P16" s="189"/>
      <c r="Q16" s="189"/>
      <c r="R16" s="189"/>
      <c r="S16" s="189"/>
      <c r="T16" s="189"/>
      <c r="U16" s="189"/>
      <c r="V16" s="189"/>
      <c r="W16" s="189"/>
    </row>
    <row r="17" spans="1:22" ht="36" customHeight="1" x14ac:dyDescent="0.2">
      <c r="A17" s="79">
        <v>1</v>
      </c>
      <c r="B17" s="80" t="s">
        <v>94</v>
      </c>
      <c r="C17" s="81"/>
      <c r="D17" s="81"/>
      <c r="E17" s="80" t="s">
        <v>94</v>
      </c>
      <c r="F17" s="80" t="s">
        <v>94</v>
      </c>
      <c r="G17" s="80" t="s">
        <v>94</v>
      </c>
      <c r="H17" s="80" t="s">
        <v>94</v>
      </c>
      <c r="I17" s="80" t="s">
        <v>94</v>
      </c>
      <c r="J17" s="82" t="s">
        <v>94</v>
      </c>
      <c r="K17" s="209">
        <f>K15</f>
        <v>0.25</v>
      </c>
      <c r="L17" s="190"/>
      <c r="M17" s="190"/>
      <c r="N17" s="190"/>
      <c r="O17" s="190"/>
      <c r="P17" s="190"/>
      <c r="Q17" s="190"/>
      <c r="R17" s="190"/>
      <c r="S17" s="190"/>
      <c r="T17" s="190"/>
      <c r="U17" s="209">
        <f>AVERAGE(U15)</f>
        <v>0.5</v>
      </c>
      <c r="V17" s="190"/>
    </row>
    <row r="18" spans="1:22" ht="6.75" customHeight="1" x14ac:dyDescent="0.2">
      <c r="A18" s="50"/>
      <c r="B18" s="83"/>
      <c r="C18" s="83"/>
      <c r="D18" s="83"/>
      <c r="E18" s="83"/>
      <c r="F18" s="84"/>
      <c r="G18" s="84"/>
      <c r="H18" s="84"/>
      <c r="I18" s="85"/>
      <c r="J18" s="86"/>
      <c r="K18" s="85"/>
      <c r="L18" s="85"/>
      <c r="M18" s="85"/>
      <c r="N18" s="85"/>
      <c r="O18" s="85"/>
      <c r="P18" s="85"/>
      <c r="Q18" s="85"/>
      <c r="R18" s="85"/>
      <c r="S18" s="85"/>
      <c r="T18" s="85"/>
      <c r="U18" s="85"/>
      <c r="V18" s="85"/>
    </row>
    <row r="19" spans="1:22" ht="34.5" customHeight="1" x14ac:dyDescent="0.2">
      <c r="A19" s="50"/>
      <c r="B19" s="87" t="s">
        <v>95</v>
      </c>
      <c r="C19" s="263" t="s">
        <v>96</v>
      </c>
      <c r="D19" s="264"/>
      <c r="E19" s="265"/>
      <c r="F19" s="88"/>
      <c r="G19" s="266" t="s">
        <v>97</v>
      </c>
      <c r="H19" s="267"/>
      <c r="I19" s="268" t="s">
        <v>98</v>
      </c>
      <c r="J19" s="269"/>
      <c r="K19" s="191"/>
      <c r="L19" s="191"/>
      <c r="M19" s="191"/>
      <c r="N19" s="191"/>
      <c r="O19" s="191"/>
      <c r="P19" s="191"/>
      <c r="Q19" s="191"/>
      <c r="R19" s="191"/>
      <c r="S19" s="191"/>
      <c r="T19" s="191"/>
      <c r="U19" s="191"/>
      <c r="V19" s="191"/>
    </row>
    <row r="20" spans="1:22" ht="3" customHeight="1" x14ac:dyDescent="0.2">
      <c r="A20" s="50"/>
      <c r="B20" s="89"/>
      <c r="C20" s="89"/>
      <c r="D20" s="89"/>
      <c r="E20" s="89"/>
      <c r="F20" s="90"/>
      <c r="G20" s="90"/>
      <c r="H20" s="90"/>
      <c r="I20" s="91"/>
      <c r="J20" s="92"/>
      <c r="K20" s="91"/>
      <c r="L20" s="91"/>
      <c r="M20" s="91"/>
      <c r="N20" s="91"/>
      <c r="O20" s="91"/>
      <c r="P20" s="91"/>
      <c r="Q20" s="91"/>
      <c r="R20" s="91"/>
      <c r="S20" s="91"/>
      <c r="T20" s="91"/>
      <c r="U20" s="91"/>
      <c r="V20" s="91"/>
    </row>
    <row r="21" spans="1:22" ht="40.5" customHeight="1" x14ac:dyDescent="0.2">
      <c r="A21" s="93"/>
      <c r="B21" s="87" t="s">
        <v>99</v>
      </c>
      <c r="C21" s="272" t="s">
        <v>100</v>
      </c>
      <c r="D21" s="273"/>
      <c r="E21" s="274"/>
      <c r="F21" s="88"/>
      <c r="G21" s="266" t="s">
        <v>101</v>
      </c>
      <c r="H21" s="267"/>
      <c r="I21" s="275"/>
      <c r="J21" s="276"/>
      <c r="K21" s="192"/>
      <c r="L21" s="192"/>
      <c r="M21" s="192"/>
      <c r="N21" s="192"/>
      <c r="O21" s="192"/>
      <c r="P21" s="192"/>
      <c r="Q21" s="192"/>
      <c r="R21" s="192"/>
      <c r="S21" s="192"/>
      <c r="T21" s="192"/>
      <c r="U21" s="192"/>
      <c r="V21" s="192"/>
    </row>
    <row r="22" spans="1:22" ht="8.25" customHeight="1" thickBot="1" x14ac:dyDescent="0.25">
      <c r="A22" s="94"/>
      <c r="B22" s="95"/>
      <c r="C22" s="95"/>
      <c r="D22" s="95"/>
      <c r="E22" s="95"/>
      <c r="F22" s="96"/>
      <c r="G22" s="96"/>
      <c r="H22" s="97"/>
      <c r="I22" s="97"/>
      <c r="J22" s="98"/>
      <c r="K22" s="49"/>
      <c r="L22" s="49"/>
      <c r="M22" s="49"/>
      <c r="N22" s="49"/>
      <c r="O22" s="49"/>
      <c r="P22" s="49"/>
      <c r="Q22" s="49"/>
      <c r="R22" s="49"/>
      <c r="S22" s="49"/>
      <c r="T22" s="49"/>
      <c r="U22" s="49"/>
      <c r="V22" s="49"/>
    </row>
    <row r="23" spans="1:22" ht="14.25" x14ac:dyDescent="0.2">
      <c r="A23" s="270"/>
      <c r="B23" s="271"/>
      <c r="C23" s="99"/>
      <c r="D23" s="99"/>
      <c r="E23" s="99"/>
      <c r="F23" s="100"/>
      <c r="G23" s="101"/>
      <c r="H23" s="100"/>
      <c r="I23" s="102"/>
      <c r="J23" s="103"/>
      <c r="K23" s="102"/>
      <c r="L23" s="102"/>
      <c r="M23" s="102"/>
      <c r="N23" s="102"/>
      <c r="O23" s="102"/>
      <c r="P23" s="102"/>
      <c r="Q23" s="102"/>
      <c r="R23" s="102"/>
      <c r="S23" s="102"/>
      <c r="T23" s="102"/>
      <c r="U23" s="102"/>
      <c r="V23" s="102"/>
    </row>
    <row r="24" spans="1:22" ht="4.5" customHeight="1" x14ac:dyDescent="0.2">
      <c r="A24" s="47"/>
      <c r="B24" s="49"/>
      <c r="C24" s="49"/>
      <c r="D24" s="49"/>
      <c r="E24" s="49"/>
      <c r="F24" s="49"/>
      <c r="G24" s="49"/>
      <c r="H24" s="49"/>
      <c r="I24" s="49"/>
      <c r="J24" s="56"/>
      <c r="K24" s="49"/>
      <c r="L24" s="49"/>
      <c r="M24" s="49"/>
      <c r="N24" s="49"/>
      <c r="O24" s="49"/>
      <c r="P24" s="49"/>
      <c r="Q24" s="49"/>
      <c r="R24" s="49"/>
      <c r="S24" s="49"/>
      <c r="T24" s="49"/>
      <c r="U24" s="49"/>
      <c r="V24" s="49"/>
    </row>
    <row r="25" spans="1:22" ht="14.25" customHeight="1" x14ac:dyDescent="0.25">
      <c r="A25" s="47"/>
      <c r="B25" s="104"/>
      <c r="E25" s="104"/>
      <c r="F25" s="49"/>
      <c r="G25" s="49"/>
      <c r="H25" s="49"/>
      <c r="I25" s="49"/>
      <c r="J25" s="56"/>
      <c r="K25" s="49"/>
      <c r="L25" s="49"/>
      <c r="M25" s="49"/>
      <c r="N25" s="49"/>
      <c r="O25" s="49"/>
      <c r="P25" s="49"/>
      <c r="Q25" s="49"/>
      <c r="R25" s="49"/>
      <c r="S25" s="49"/>
      <c r="T25" s="49"/>
      <c r="U25" s="49"/>
      <c r="V25" s="49"/>
    </row>
    <row r="26" spans="1:22" s="111" customFormat="1" ht="14.25" customHeight="1" x14ac:dyDescent="0.25">
      <c r="A26" s="106"/>
      <c r="B26" s="107"/>
      <c r="C26" s="108"/>
      <c r="D26" s="108"/>
      <c r="E26" s="107"/>
      <c r="F26" s="109"/>
      <c r="G26" s="109"/>
      <c r="H26" s="109"/>
      <c r="I26" s="109"/>
      <c r="J26" s="110"/>
      <c r="K26" s="109"/>
      <c r="L26" s="109"/>
      <c r="M26" s="109"/>
      <c r="N26" s="109"/>
      <c r="O26" s="109"/>
      <c r="P26" s="109"/>
      <c r="Q26" s="109"/>
      <c r="R26" s="109"/>
      <c r="S26" s="109"/>
      <c r="T26" s="109"/>
      <c r="U26" s="109"/>
      <c r="V26" s="109"/>
    </row>
    <row r="27" spans="1:22" s="111" customFormat="1" ht="14.25" customHeight="1" x14ac:dyDescent="0.25">
      <c r="A27" s="106"/>
      <c r="B27" s="107" t="s">
        <v>102</v>
      </c>
      <c r="C27" s="107"/>
      <c r="D27" s="107"/>
      <c r="E27" s="107" t="s">
        <v>103</v>
      </c>
      <c r="F27" s="107"/>
      <c r="G27" s="107" t="s">
        <v>104</v>
      </c>
      <c r="H27" s="109"/>
      <c r="I27" s="109"/>
      <c r="J27" s="110"/>
      <c r="K27" s="109"/>
      <c r="L27" s="109"/>
      <c r="M27" s="109"/>
      <c r="N27" s="109"/>
      <c r="O27" s="109"/>
      <c r="P27" s="109"/>
      <c r="Q27" s="109"/>
      <c r="R27" s="109"/>
      <c r="S27" s="109"/>
      <c r="T27" s="109"/>
      <c r="U27" s="109"/>
      <c r="V27" s="109"/>
    </row>
    <row r="28" spans="1:22" s="111" customFormat="1" ht="14.25" customHeight="1" x14ac:dyDescent="0.2">
      <c r="A28" s="106"/>
      <c r="B28" s="262" t="s">
        <v>105</v>
      </c>
      <c r="C28" s="262"/>
      <c r="D28" s="108"/>
      <c r="E28" s="112" t="s">
        <v>106</v>
      </c>
      <c r="F28" s="108"/>
      <c r="G28" s="112" t="s">
        <v>107</v>
      </c>
      <c r="H28" s="109"/>
      <c r="I28" s="109"/>
      <c r="J28" s="110"/>
      <c r="K28" s="109"/>
      <c r="L28" s="109"/>
      <c r="M28" s="109"/>
      <c r="N28" s="109"/>
      <c r="O28" s="109"/>
      <c r="P28" s="109"/>
      <c r="Q28" s="109"/>
      <c r="R28" s="109"/>
      <c r="S28" s="109"/>
      <c r="T28" s="109"/>
      <c r="U28" s="109"/>
      <c r="V28" s="109"/>
    </row>
    <row r="29" spans="1:22" s="111" customFormat="1" ht="33" customHeight="1" x14ac:dyDescent="0.2">
      <c r="A29" s="106"/>
      <c r="B29" s="113"/>
      <c r="C29" s="113"/>
      <c r="D29" s="109"/>
      <c r="E29" s="109"/>
      <c r="F29" s="109"/>
      <c r="G29" s="109"/>
      <c r="H29" s="109"/>
      <c r="I29" s="109"/>
      <c r="J29" s="110"/>
      <c r="K29" s="109"/>
      <c r="L29" s="109"/>
      <c r="M29" s="109"/>
      <c r="N29" s="109"/>
      <c r="O29" s="109"/>
      <c r="P29" s="109"/>
      <c r="Q29" s="109"/>
      <c r="R29" s="109"/>
      <c r="S29" s="109"/>
      <c r="T29" s="109"/>
      <c r="U29" s="109"/>
      <c r="V29" s="109"/>
    </row>
    <row r="30" spans="1:22" s="111" customFormat="1" ht="4.5" customHeight="1" x14ac:dyDescent="0.2">
      <c r="A30" s="106"/>
      <c r="B30" s="109"/>
      <c r="C30" s="109"/>
      <c r="D30" s="109"/>
      <c r="E30" s="109"/>
      <c r="F30" s="109"/>
      <c r="G30" s="109"/>
      <c r="H30" s="109"/>
      <c r="I30" s="109"/>
      <c r="J30" s="110"/>
      <c r="K30" s="109"/>
      <c r="L30" s="109"/>
      <c r="M30" s="109"/>
      <c r="N30" s="109"/>
      <c r="O30" s="109"/>
      <c r="P30" s="109"/>
      <c r="Q30" s="109"/>
      <c r="R30" s="109"/>
      <c r="S30" s="109"/>
      <c r="T30" s="109"/>
      <c r="U30" s="109"/>
      <c r="V30" s="109"/>
    </row>
    <row r="31" spans="1:22" s="111" customFormat="1" ht="4.5" customHeight="1" x14ac:dyDescent="0.2">
      <c r="A31" s="106"/>
      <c r="B31" s="109"/>
      <c r="C31" s="109"/>
      <c r="D31" s="109"/>
      <c r="E31" s="109"/>
      <c r="F31" s="109"/>
      <c r="G31" s="109"/>
      <c r="H31" s="109"/>
      <c r="I31" s="109"/>
      <c r="J31" s="110"/>
      <c r="K31" s="109"/>
      <c r="L31" s="109"/>
      <c r="M31" s="109"/>
      <c r="N31" s="109"/>
      <c r="O31" s="109"/>
      <c r="P31" s="109"/>
      <c r="Q31" s="109"/>
      <c r="R31" s="109"/>
      <c r="S31" s="109"/>
      <c r="T31" s="109"/>
      <c r="U31" s="109"/>
      <c r="V31" s="109"/>
    </row>
    <row r="32" spans="1:22" x14ac:dyDescent="0.2">
      <c r="A32" s="47"/>
      <c r="B32" s="49"/>
      <c r="C32" s="49"/>
      <c r="D32" s="49"/>
      <c r="E32" s="49"/>
      <c r="F32" s="49"/>
      <c r="G32" s="49"/>
      <c r="H32" s="49"/>
      <c r="I32" s="49"/>
      <c r="J32" s="56"/>
      <c r="K32" s="49"/>
      <c r="L32" s="49"/>
      <c r="M32" s="49"/>
      <c r="N32" s="49"/>
      <c r="O32" s="49"/>
      <c r="P32" s="49"/>
      <c r="Q32" s="49"/>
      <c r="R32" s="49"/>
      <c r="S32" s="49"/>
      <c r="T32" s="49"/>
      <c r="U32" s="49"/>
      <c r="V32" s="49"/>
    </row>
    <row r="33" spans="1:22" ht="13.5" thickBot="1" x14ac:dyDescent="0.25">
      <c r="A33" s="114"/>
      <c r="B33" s="97"/>
      <c r="C33" s="97"/>
      <c r="D33" s="97"/>
      <c r="E33" s="97"/>
      <c r="F33" s="97"/>
      <c r="G33" s="97"/>
      <c r="H33" s="97"/>
      <c r="I33" s="97"/>
      <c r="J33" s="98"/>
      <c r="K33" s="49"/>
      <c r="L33" s="49"/>
      <c r="M33" s="49"/>
      <c r="N33" s="49"/>
      <c r="O33" s="49"/>
      <c r="P33" s="49"/>
      <c r="Q33" s="49"/>
      <c r="R33" s="49"/>
      <c r="S33" s="49"/>
      <c r="T33" s="49"/>
      <c r="U33" s="49"/>
      <c r="V33" s="49"/>
    </row>
    <row r="34" spans="1:22" x14ac:dyDescent="0.2"/>
    <row r="35" spans="1:22" ht="18" x14ac:dyDescent="0.25">
      <c r="B35" s="115"/>
    </row>
    <row r="36" spans="1:22" ht="18" x14ac:dyDescent="0.25">
      <c r="B36" s="115"/>
      <c r="F36" s="115"/>
    </row>
    <row r="37" spans="1:22" ht="18" x14ac:dyDescent="0.25">
      <c r="F37" s="104"/>
    </row>
    <row r="38" spans="1:22" ht="18" x14ac:dyDescent="0.25">
      <c r="F38" s="115"/>
    </row>
    <row r="39" spans="1:22" x14ac:dyDescent="0.2">
      <c r="F39" s="116"/>
    </row>
    <row r="40" spans="1:22" x14ac:dyDescent="0.2"/>
    <row r="41" spans="1:22" x14ac:dyDescent="0.2"/>
    <row r="42" spans="1:22" ht="18" x14ac:dyDescent="0.25">
      <c r="E42" s="115"/>
      <c r="F42" s="115"/>
    </row>
    <row r="43" spans="1:22" x14ac:dyDescent="0.2">
      <c r="E43" s="116"/>
      <c r="F43" s="116"/>
    </row>
    <row r="44" spans="1:22" x14ac:dyDescent="0.2"/>
    <row r="45" spans="1:22" x14ac:dyDescent="0.2"/>
    <row r="46" spans="1:22" x14ac:dyDescent="0.2"/>
    <row r="47" spans="1:22" x14ac:dyDescent="0.2"/>
    <row r="48" spans="1:2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sheetData>
  <dataConsolidate/>
  <mergeCells count="33">
    <mergeCell ref="W13:W14"/>
    <mergeCell ref="V13:V14"/>
    <mergeCell ref="C21:E21"/>
    <mergeCell ref="G21:H21"/>
    <mergeCell ref="I21:J21"/>
    <mergeCell ref="E13:E14"/>
    <mergeCell ref="F13:F14"/>
    <mergeCell ref="T13:T14"/>
    <mergeCell ref="U13:U14"/>
    <mergeCell ref="G13:G14"/>
    <mergeCell ref="H13:H14"/>
    <mergeCell ref="I13:J13"/>
    <mergeCell ref="K13:L13"/>
    <mergeCell ref="M13:N13"/>
    <mergeCell ref="O13:P13"/>
    <mergeCell ref="Q13:R13"/>
    <mergeCell ref="B28:C28"/>
    <mergeCell ref="A16:J16"/>
    <mergeCell ref="C19:E19"/>
    <mergeCell ref="G19:H19"/>
    <mergeCell ref="I19:J19"/>
    <mergeCell ref="A23:B23"/>
    <mergeCell ref="S13:S14"/>
    <mergeCell ref="A12:J12"/>
    <mergeCell ref="A2:J2"/>
    <mergeCell ref="C4:E4"/>
    <mergeCell ref="C6:E6"/>
    <mergeCell ref="C8:E8"/>
    <mergeCell ref="C10:E10"/>
    <mergeCell ref="A13:A14"/>
    <mergeCell ref="B13:B14"/>
    <mergeCell ref="C13:C14"/>
    <mergeCell ref="D13:D14"/>
  </mergeCells>
  <conditionalFormatting sqref="U15">
    <cfRule type="cellIs" dxfId="5" priority="2" operator="equal">
      <formula>1</formula>
    </cfRule>
  </conditionalFormatting>
  <conditionalFormatting sqref="V15:W15">
    <cfRule type="cellIs" dxfId="4" priority="1" operator="equal">
      <formula>1</formula>
    </cfRule>
  </conditionalFormatting>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7 D15">
      <formula1>INDIRECT(C15)</formula1>
    </dataValidation>
    <dataValidation type="list" showInputMessage="1" showErrorMessage="1" sqref="C15 C17">
      <formula1>Tipos</formula1>
    </dataValidation>
    <dataValidation type="list" allowBlank="1" showInputMessage="1" showErrorMessage="1" sqref="H8">
      <formula1>vigencias</formula1>
    </dataValidation>
    <dataValidation showInputMessage="1" showErrorMessage="1" sqref="E15 B15 B17 E17:V17"/>
    <dataValidation type="date" operator="greaterThan" allowBlank="1" showInputMessage="1" showErrorMessage="1" sqref="I15:J15">
      <formula1>41275</formula1>
    </dataValidation>
    <dataValidation type="date" operator="greaterThanOrEqual" allowBlank="1" showInputMessage="1" showErrorMessage="1" sqref="I21">
      <formula1>41275</formula1>
    </dataValidation>
  </dataValidations>
  <printOptions horizontalCentered="1"/>
  <pageMargins left="0.27559055118110237" right="0.19685039370078741" top="0.9055118110236221" bottom="0.47244094488188981" header="0.31496062992125984" footer="0.23622047244094491"/>
  <pageSetup scale="46" orientation="landscape" r:id="rId1"/>
  <headerFooter alignWithMargins="0">
    <oddFooter>Página &amp;P&amp;R&amp;F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G15"/>
  <sheetViews>
    <sheetView topLeftCell="C1" zoomScaleNormal="100" zoomScaleSheetLayoutView="80" workbookViewId="0">
      <selection activeCell="U9" sqref="U9"/>
    </sheetView>
  </sheetViews>
  <sheetFormatPr baseColWidth="10" defaultRowHeight="15" x14ac:dyDescent="0.25"/>
  <cols>
    <col min="1" max="1" width="26.7109375" style="1" customWidth="1"/>
    <col min="2" max="2" width="11.7109375" style="1" customWidth="1"/>
    <col min="3" max="3" width="51.140625" style="1" customWidth="1"/>
    <col min="4" max="5" width="18.85546875" style="39" customWidth="1"/>
    <col min="6" max="6" width="35.28515625" style="1" customWidth="1"/>
    <col min="7" max="7" width="15.28515625" style="1" bestFit="1" customWidth="1"/>
    <col min="8" max="8" width="13.85546875" style="1" hidden="1" customWidth="1"/>
    <col min="9" max="9" width="11.7109375" style="1" hidden="1" customWidth="1"/>
    <col min="10" max="11" width="11.42578125" style="1" hidden="1" customWidth="1"/>
    <col min="12" max="13" width="11.85546875" style="1" hidden="1" customWidth="1"/>
    <col min="14" max="14" width="19.28515625" style="1" hidden="1" customWidth="1"/>
    <col min="15" max="15" width="19.42578125" style="1" hidden="1" customWidth="1"/>
    <col min="16" max="16" width="17.42578125" style="1" hidden="1" customWidth="1"/>
    <col min="17" max="17" width="44.5703125" style="1" hidden="1" customWidth="1"/>
    <col min="18" max="19" width="11.42578125" style="1"/>
    <col min="20" max="20" width="14.5703125" style="1" customWidth="1"/>
    <col min="21" max="21" width="11.42578125" style="1" customWidth="1"/>
    <col min="22" max="25" width="11.42578125" style="1" hidden="1" customWidth="1"/>
    <col min="26" max="27" width="11.42578125" style="1"/>
    <col min="28" max="28" width="12.42578125" style="1" customWidth="1"/>
    <col min="29" max="29" width="45.85546875" style="1" hidden="1" customWidth="1"/>
    <col min="30" max="30" width="51.85546875" style="212" customWidth="1"/>
    <col min="31" max="16384" width="11.42578125" style="1"/>
  </cols>
  <sheetData>
    <row r="1" spans="1:33" ht="19.5" customHeight="1" thickBot="1" x14ac:dyDescent="0.3">
      <c r="A1" s="281" t="s">
        <v>108</v>
      </c>
      <c r="B1" s="281"/>
      <c r="C1" s="281"/>
      <c r="D1" s="281"/>
      <c r="E1" s="281"/>
      <c r="F1" s="281"/>
      <c r="G1" s="281"/>
      <c r="H1" s="281"/>
      <c r="I1" s="281"/>
      <c r="J1" s="281"/>
      <c r="K1" s="281"/>
      <c r="L1" s="281"/>
      <c r="M1" s="281"/>
      <c r="N1" s="281"/>
      <c r="O1" s="281"/>
      <c r="P1" s="281"/>
      <c r="Q1" s="281"/>
    </row>
    <row r="2" spans="1:33" ht="16.5" customHeight="1" thickBot="1" x14ac:dyDescent="0.3">
      <c r="A2" s="233" t="s">
        <v>109</v>
      </c>
      <c r="B2" s="233"/>
      <c r="C2" s="233"/>
      <c r="D2" s="233"/>
      <c r="E2" s="233"/>
      <c r="F2" s="233"/>
      <c r="G2" s="233"/>
      <c r="H2" s="282" t="s">
        <v>2</v>
      </c>
      <c r="I2" s="282"/>
      <c r="J2" s="282"/>
      <c r="K2" s="282"/>
      <c r="L2" s="282"/>
      <c r="M2" s="282"/>
      <c r="N2" s="282"/>
      <c r="O2" s="282"/>
      <c r="P2" s="282"/>
      <c r="Q2" s="283"/>
      <c r="R2" s="230" t="s">
        <v>292</v>
      </c>
      <c r="S2" s="231"/>
      <c r="T2" s="230" t="s">
        <v>293</v>
      </c>
      <c r="U2" s="231"/>
      <c r="V2" s="230" t="s">
        <v>294</v>
      </c>
      <c r="W2" s="231"/>
      <c r="X2" s="230" t="s">
        <v>295</v>
      </c>
      <c r="Y2" s="231"/>
      <c r="Z2" s="222" t="s">
        <v>298</v>
      </c>
      <c r="AA2" s="222" t="s">
        <v>14</v>
      </c>
      <c r="AB2" s="224" t="s">
        <v>299</v>
      </c>
      <c r="AC2" s="224" t="s">
        <v>312</v>
      </c>
      <c r="AD2" s="224" t="s">
        <v>357</v>
      </c>
    </row>
    <row r="3" spans="1:33" ht="35.25" customHeight="1" thickBot="1" x14ac:dyDescent="0.3">
      <c r="A3" s="117" t="s">
        <v>110</v>
      </c>
      <c r="B3" s="284" t="s">
        <v>111</v>
      </c>
      <c r="C3" s="284"/>
      <c r="D3" s="118" t="s">
        <v>5</v>
      </c>
      <c r="E3" s="118" t="s">
        <v>112</v>
      </c>
      <c r="F3" s="118" t="s">
        <v>113</v>
      </c>
      <c r="G3" s="118" t="s">
        <v>8</v>
      </c>
      <c r="H3" s="119" t="s">
        <v>9</v>
      </c>
      <c r="I3" s="120" t="s">
        <v>10</v>
      </c>
      <c r="J3" s="121" t="s">
        <v>11</v>
      </c>
      <c r="K3" s="122" t="s">
        <v>12</v>
      </c>
      <c r="L3" s="121" t="s">
        <v>13</v>
      </c>
      <c r="M3" s="122" t="s">
        <v>14</v>
      </c>
      <c r="N3" s="122" t="s">
        <v>15</v>
      </c>
      <c r="O3" s="122" t="s">
        <v>16</v>
      </c>
      <c r="P3" s="122" t="s">
        <v>17</v>
      </c>
      <c r="Q3" s="123" t="s">
        <v>18</v>
      </c>
      <c r="R3" s="187" t="s">
        <v>296</v>
      </c>
      <c r="S3" s="187" t="s">
        <v>297</v>
      </c>
      <c r="T3" s="187" t="s">
        <v>296</v>
      </c>
      <c r="U3" s="187" t="s">
        <v>297</v>
      </c>
      <c r="V3" s="187" t="s">
        <v>296</v>
      </c>
      <c r="W3" s="187" t="s">
        <v>297</v>
      </c>
      <c r="X3" s="187" t="s">
        <v>296</v>
      </c>
      <c r="Y3" s="187" t="s">
        <v>297</v>
      </c>
      <c r="Z3" s="223"/>
      <c r="AA3" s="223"/>
      <c r="AB3" s="225"/>
      <c r="AC3" s="225"/>
      <c r="AD3" s="225"/>
    </row>
    <row r="4" spans="1:33" ht="100.5" customHeight="1" x14ac:dyDescent="0.25">
      <c r="A4" s="280" t="s">
        <v>114</v>
      </c>
      <c r="B4" s="124" t="s">
        <v>20</v>
      </c>
      <c r="C4" s="125" t="s">
        <v>115</v>
      </c>
      <c r="D4" s="126" t="s">
        <v>116</v>
      </c>
      <c r="E4" s="126" t="s">
        <v>117</v>
      </c>
      <c r="F4" s="127" t="s">
        <v>118</v>
      </c>
      <c r="G4" s="128">
        <v>43296</v>
      </c>
      <c r="H4" s="129"/>
      <c r="I4" s="130"/>
      <c r="J4" s="130"/>
      <c r="K4" s="130"/>
      <c r="L4" s="131">
        <f>SUM(H4:K4)</f>
        <v>0</v>
      </c>
      <c r="M4" s="131">
        <v>1</v>
      </c>
      <c r="N4" s="131">
        <v>0.1111</v>
      </c>
      <c r="O4" s="131">
        <f>L4/M4</f>
        <v>0</v>
      </c>
      <c r="P4" s="131">
        <f>N4*O4</f>
        <v>0</v>
      </c>
      <c r="Q4" s="132"/>
      <c r="R4" s="184"/>
      <c r="S4" s="185">
        <v>0</v>
      </c>
      <c r="T4" s="184"/>
      <c r="U4" s="185">
        <v>0</v>
      </c>
      <c r="V4" s="184"/>
      <c r="W4" s="185">
        <v>1</v>
      </c>
      <c r="X4" s="184"/>
      <c r="Y4" s="185">
        <v>0</v>
      </c>
      <c r="Z4" s="184">
        <f>R4+T4+V4+X4</f>
        <v>0</v>
      </c>
      <c r="AA4" s="184">
        <f>S4+U4+W4+Y4</f>
        <v>1</v>
      </c>
      <c r="AB4" s="186">
        <f>Z4/AA4</f>
        <v>0</v>
      </c>
      <c r="AC4" s="186"/>
      <c r="AD4" s="202"/>
      <c r="AE4" s="208">
        <f>(S4+U4)/AA4</f>
        <v>0</v>
      </c>
    </row>
    <row r="5" spans="1:33" ht="105" customHeight="1" x14ac:dyDescent="0.25">
      <c r="A5" s="280"/>
      <c r="B5" s="124" t="s">
        <v>119</v>
      </c>
      <c r="C5" s="125" t="s">
        <v>120</v>
      </c>
      <c r="D5" s="126" t="s">
        <v>121</v>
      </c>
      <c r="E5" s="126" t="s">
        <v>122</v>
      </c>
      <c r="F5" s="127" t="s">
        <v>123</v>
      </c>
      <c r="G5" s="128" t="s">
        <v>124</v>
      </c>
      <c r="H5" s="133"/>
      <c r="I5" s="134"/>
      <c r="J5" s="134"/>
      <c r="K5" s="134"/>
      <c r="L5" s="135">
        <f t="shared" ref="L5:L13" si="0">SUM(H5:K5)</f>
        <v>0</v>
      </c>
      <c r="M5" s="135">
        <v>1</v>
      </c>
      <c r="N5" s="135">
        <v>0.1111</v>
      </c>
      <c r="O5" s="135">
        <f t="shared" ref="O5:O13" si="1">L5/M5</f>
        <v>0</v>
      </c>
      <c r="P5" s="135">
        <f t="shared" ref="P5:P13" si="2">N5*O5</f>
        <v>0</v>
      </c>
      <c r="Q5" s="136"/>
      <c r="R5" s="186">
        <v>0.25</v>
      </c>
      <c r="S5" s="197">
        <v>0.25</v>
      </c>
      <c r="T5" s="186">
        <v>0.25</v>
      </c>
      <c r="U5" s="197">
        <v>0.25</v>
      </c>
      <c r="V5" s="186"/>
      <c r="W5" s="197">
        <v>0.25</v>
      </c>
      <c r="X5" s="186"/>
      <c r="Y5" s="197">
        <v>0.25</v>
      </c>
      <c r="Z5" s="186">
        <f t="shared" ref="Z5:Z13" si="3">R5+T5+V5+X5</f>
        <v>0.5</v>
      </c>
      <c r="AA5" s="186">
        <f t="shared" ref="AA5:AA13" si="4">S5+U5+W5+Y5</f>
        <v>1</v>
      </c>
      <c r="AB5" s="186">
        <f t="shared" ref="AB5:AB13" si="5">Z5/AA5</f>
        <v>0.5</v>
      </c>
      <c r="AC5" s="202" t="s">
        <v>319</v>
      </c>
      <c r="AD5" s="202" t="s">
        <v>382</v>
      </c>
      <c r="AE5" s="208">
        <f t="shared" ref="AE5:AE13" si="6">(S5+U5)/AA5</f>
        <v>0.5</v>
      </c>
    </row>
    <row r="6" spans="1:33" ht="70.5" customHeight="1" x14ac:dyDescent="0.25">
      <c r="A6" s="280"/>
      <c r="B6" s="124" t="s">
        <v>125</v>
      </c>
      <c r="C6" s="125" t="s">
        <v>126</v>
      </c>
      <c r="D6" s="126" t="s">
        <v>127</v>
      </c>
      <c r="E6" s="126" t="s">
        <v>128</v>
      </c>
      <c r="F6" s="127" t="s">
        <v>129</v>
      </c>
      <c r="G6" s="128">
        <v>43311</v>
      </c>
      <c r="H6" s="133"/>
      <c r="I6" s="134"/>
      <c r="J6" s="134"/>
      <c r="K6" s="134"/>
      <c r="L6" s="135"/>
      <c r="M6" s="135"/>
      <c r="N6" s="135"/>
      <c r="O6" s="135"/>
      <c r="P6" s="135"/>
      <c r="Q6" s="136"/>
      <c r="R6" s="184"/>
      <c r="S6" s="185">
        <v>0</v>
      </c>
      <c r="T6" s="184"/>
      <c r="U6" s="185">
        <v>0</v>
      </c>
      <c r="V6" s="184"/>
      <c r="W6" s="185">
        <v>1</v>
      </c>
      <c r="X6" s="184"/>
      <c r="Y6" s="185">
        <v>0</v>
      </c>
      <c r="Z6" s="184">
        <f t="shared" si="3"/>
        <v>0</v>
      </c>
      <c r="AA6" s="184">
        <f t="shared" si="4"/>
        <v>1</v>
      </c>
      <c r="AB6" s="186">
        <f t="shared" si="5"/>
        <v>0</v>
      </c>
      <c r="AC6" s="202"/>
      <c r="AD6" s="202"/>
      <c r="AE6" s="208">
        <f t="shared" si="6"/>
        <v>0</v>
      </c>
    </row>
    <row r="7" spans="1:33" ht="54.75" customHeight="1" x14ac:dyDescent="0.25">
      <c r="A7" s="280"/>
      <c r="B7" s="124" t="s">
        <v>130</v>
      </c>
      <c r="C7" s="125" t="s">
        <v>131</v>
      </c>
      <c r="D7" s="126" t="s">
        <v>132</v>
      </c>
      <c r="E7" s="126" t="s">
        <v>122</v>
      </c>
      <c r="F7" s="127" t="s">
        <v>123</v>
      </c>
      <c r="G7" s="128" t="s">
        <v>124</v>
      </c>
      <c r="H7" s="133"/>
      <c r="I7" s="134"/>
      <c r="J7" s="134"/>
      <c r="K7" s="134"/>
      <c r="L7" s="135">
        <f t="shared" si="0"/>
        <v>0</v>
      </c>
      <c r="M7" s="135">
        <v>1</v>
      </c>
      <c r="N7" s="135">
        <v>0.1111</v>
      </c>
      <c r="O7" s="135">
        <f t="shared" si="1"/>
        <v>0</v>
      </c>
      <c r="P7" s="135">
        <f t="shared" si="2"/>
        <v>0</v>
      </c>
      <c r="Q7" s="136"/>
      <c r="R7" s="184">
        <v>1</v>
      </c>
      <c r="S7" s="185">
        <v>1</v>
      </c>
      <c r="T7" s="184">
        <v>0</v>
      </c>
      <c r="U7" s="185">
        <v>0</v>
      </c>
      <c r="V7" s="184"/>
      <c r="W7" s="185">
        <v>0</v>
      </c>
      <c r="X7" s="184"/>
      <c r="Y7" s="185">
        <v>1</v>
      </c>
      <c r="Z7" s="184">
        <f t="shared" si="3"/>
        <v>1</v>
      </c>
      <c r="AA7" s="184">
        <f t="shared" si="4"/>
        <v>2</v>
      </c>
      <c r="AB7" s="186">
        <f t="shared" si="5"/>
        <v>0.5</v>
      </c>
      <c r="AC7" s="202" t="s">
        <v>320</v>
      </c>
      <c r="AD7" s="202" t="s">
        <v>320</v>
      </c>
      <c r="AE7" s="208">
        <f t="shared" si="6"/>
        <v>0.5</v>
      </c>
    </row>
    <row r="8" spans="1:33" ht="45" x14ac:dyDescent="0.25">
      <c r="A8" s="280" t="s">
        <v>133</v>
      </c>
      <c r="B8" s="124" t="s">
        <v>26</v>
      </c>
      <c r="C8" s="125" t="s">
        <v>134</v>
      </c>
      <c r="D8" s="126" t="s">
        <v>135</v>
      </c>
      <c r="E8" s="126" t="s">
        <v>122</v>
      </c>
      <c r="F8" s="127" t="s">
        <v>123</v>
      </c>
      <c r="G8" s="128" t="s">
        <v>124</v>
      </c>
      <c r="H8" s="137"/>
      <c r="I8" s="134"/>
      <c r="J8" s="134"/>
      <c r="K8" s="138"/>
      <c r="L8" s="135">
        <f t="shared" si="0"/>
        <v>0</v>
      </c>
      <c r="M8" s="135">
        <v>1</v>
      </c>
      <c r="N8" s="135">
        <v>0.1111</v>
      </c>
      <c r="O8" s="135">
        <f t="shared" si="1"/>
        <v>0</v>
      </c>
      <c r="P8" s="135">
        <f t="shared" si="2"/>
        <v>0</v>
      </c>
      <c r="Q8" s="136"/>
      <c r="R8" s="184">
        <v>1</v>
      </c>
      <c r="S8" s="185">
        <v>1</v>
      </c>
      <c r="T8" s="184">
        <v>1</v>
      </c>
      <c r="U8" s="184">
        <v>1</v>
      </c>
      <c r="V8" s="184"/>
      <c r="W8" s="185">
        <v>1</v>
      </c>
      <c r="X8" s="184"/>
      <c r="Y8" s="185"/>
      <c r="Z8" s="184">
        <f t="shared" si="3"/>
        <v>2</v>
      </c>
      <c r="AA8" s="184">
        <f t="shared" si="4"/>
        <v>3</v>
      </c>
      <c r="AB8" s="186">
        <f t="shared" si="5"/>
        <v>0.66666666666666663</v>
      </c>
      <c r="AC8" s="202" t="s">
        <v>321</v>
      </c>
      <c r="AD8" s="202" t="s">
        <v>321</v>
      </c>
      <c r="AE8" s="208">
        <f t="shared" si="6"/>
        <v>0.66666666666666663</v>
      </c>
    </row>
    <row r="9" spans="1:33" ht="81.75" customHeight="1" x14ac:dyDescent="0.25">
      <c r="A9" s="280"/>
      <c r="B9" s="124" t="s">
        <v>31</v>
      </c>
      <c r="C9" s="125" t="s">
        <v>136</v>
      </c>
      <c r="D9" s="126" t="s">
        <v>137</v>
      </c>
      <c r="E9" s="126" t="s">
        <v>138</v>
      </c>
      <c r="F9" s="127" t="s">
        <v>139</v>
      </c>
      <c r="G9" s="128" t="s">
        <v>140</v>
      </c>
      <c r="H9" s="137"/>
      <c r="I9" s="134"/>
      <c r="J9" s="134"/>
      <c r="K9" s="138"/>
      <c r="L9" s="135"/>
      <c r="M9" s="135"/>
      <c r="N9" s="135"/>
      <c r="O9" s="135"/>
      <c r="P9" s="135"/>
      <c r="Q9" s="136"/>
      <c r="R9" s="184"/>
      <c r="S9" s="185">
        <v>0</v>
      </c>
      <c r="T9" s="184"/>
      <c r="U9" s="185">
        <v>0</v>
      </c>
      <c r="V9" s="184"/>
      <c r="W9" s="185">
        <v>0</v>
      </c>
      <c r="X9" s="184"/>
      <c r="Y9" s="185">
        <v>1</v>
      </c>
      <c r="Z9" s="184">
        <f t="shared" si="3"/>
        <v>0</v>
      </c>
      <c r="AA9" s="184">
        <f t="shared" si="4"/>
        <v>1</v>
      </c>
      <c r="AB9" s="186">
        <f t="shared" si="5"/>
        <v>0</v>
      </c>
      <c r="AC9" s="202"/>
      <c r="AD9" s="202"/>
      <c r="AE9" s="208">
        <f t="shared" si="6"/>
        <v>0</v>
      </c>
    </row>
    <row r="10" spans="1:33" ht="90" x14ac:dyDescent="0.25">
      <c r="A10" s="280"/>
      <c r="B10" s="124" t="s">
        <v>141</v>
      </c>
      <c r="C10" s="125" t="s">
        <v>142</v>
      </c>
      <c r="D10" s="126" t="s">
        <v>143</v>
      </c>
      <c r="E10" s="126" t="s">
        <v>128</v>
      </c>
      <c r="F10" s="127" t="s">
        <v>129</v>
      </c>
      <c r="G10" s="128">
        <v>43189</v>
      </c>
      <c r="H10" s="137"/>
      <c r="I10" s="134"/>
      <c r="J10" s="134"/>
      <c r="K10" s="134"/>
      <c r="L10" s="135">
        <f t="shared" si="0"/>
        <v>0</v>
      </c>
      <c r="M10" s="135">
        <v>1</v>
      </c>
      <c r="N10" s="135">
        <v>0.1111</v>
      </c>
      <c r="O10" s="135">
        <f t="shared" si="1"/>
        <v>0</v>
      </c>
      <c r="P10" s="135">
        <f t="shared" si="2"/>
        <v>0</v>
      </c>
      <c r="Q10" s="136"/>
      <c r="R10" s="184">
        <v>1</v>
      </c>
      <c r="S10" s="185">
        <v>1</v>
      </c>
      <c r="T10" s="184">
        <v>0</v>
      </c>
      <c r="U10" s="185">
        <v>0</v>
      </c>
      <c r="V10" s="184"/>
      <c r="W10" s="185">
        <v>0</v>
      </c>
      <c r="X10" s="184"/>
      <c r="Y10" s="185">
        <v>0</v>
      </c>
      <c r="Z10" s="184">
        <f t="shared" si="3"/>
        <v>1</v>
      </c>
      <c r="AA10" s="184">
        <f t="shared" si="4"/>
        <v>1</v>
      </c>
      <c r="AB10" s="186">
        <f t="shared" si="5"/>
        <v>1</v>
      </c>
      <c r="AC10" s="202" t="s">
        <v>314</v>
      </c>
      <c r="AD10" s="202"/>
      <c r="AE10" s="208">
        <f t="shared" si="6"/>
        <v>1</v>
      </c>
    </row>
    <row r="11" spans="1:33" ht="105" x14ac:dyDescent="0.25">
      <c r="A11" s="280" t="s">
        <v>144</v>
      </c>
      <c r="B11" s="124" t="s">
        <v>36</v>
      </c>
      <c r="C11" s="125" t="s">
        <v>145</v>
      </c>
      <c r="D11" s="126" t="s">
        <v>146</v>
      </c>
      <c r="E11" s="126" t="s">
        <v>122</v>
      </c>
      <c r="F11" s="127" t="s">
        <v>147</v>
      </c>
      <c r="G11" s="128" t="s">
        <v>148</v>
      </c>
      <c r="H11" s="137"/>
      <c r="I11" s="134"/>
      <c r="J11" s="134"/>
      <c r="K11" s="134"/>
      <c r="L11" s="135">
        <f t="shared" si="0"/>
        <v>0</v>
      </c>
      <c r="M11" s="135">
        <v>1</v>
      </c>
      <c r="N11" s="135">
        <v>0.1111</v>
      </c>
      <c r="O11" s="135">
        <f t="shared" si="1"/>
        <v>0</v>
      </c>
      <c r="P11" s="135">
        <f t="shared" si="2"/>
        <v>0</v>
      </c>
      <c r="Q11" s="136"/>
      <c r="R11" s="184"/>
      <c r="S11" s="185">
        <v>0</v>
      </c>
      <c r="T11" s="184">
        <v>1</v>
      </c>
      <c r="U11" s="185">
        <v>0</v>
      </c>
      <c r="V11" s="184"/>
      <c r="W11" s="185">
        <v>1</v>
      </c>
      <c r="X11" s="184"/>
      <c r="Y11" s="185">
        <v>1</v>
      </c>
      <c r="Z11" s="184">
        <f t="shared" si="3"/>
        <v>1</v>
      </c>
      <c r="AA11" s="184">
        <f t="shared" si="4"/>
        <v>2</v>
      </c>
      <c r="AB11" s="186">
        <f t="shared" si="5"/>
        <v>0.5</v>
      </c>
      <c r="AC11" s="186"/>
      <c r="AD11" s="202" t="s">
        <v>383</v>
      </c>
      <c r="AE11" s="208">
        <f t="shared" si="6"/>
        <v>0</v>
      </c>
    </row>
    <row r="12" spans="1:33" ht="135" x14ac:dyDescent="0.25">
      <c r="A12" s="235"/>
      <c r="B12" s="124" t="s">
        <v>39</v>
      </c>
      <c r="C12" s="125" t="s">
        <v>149</v>
      </c>
      <c r="D12" s="126" t="s">
        <v>150</v>
      </c>
      <c r="E12" s="126" t="s">
        <v>122</v>
      </c>
      <c r="F12" s="127" t="s">
        <v>147</v>
      </c>
      <c r="G12" s="126" t="s">
        <v>148</v>
      </c>
      <c r="H12" s="137"/>
      <c r="I12" s="134"/>
      <c r="J12" s="134"/>
      <c r="K12" s="134"/>
      <c r="L12" s="135">
        <f t="shared" si="0"/>
        <v>0</v>
      </c>
      <c r="M12" s="135">
        <v>1</v>
      </c>
      <c r="N12" s="135">
        <v>0.1111</v>
      </c>
      <c r="O12" s="135">
        <f t="shared" si="1"/>
        <v>0</v>
      </c>
      <c r="P12" s="135">
        <f t="shared" si="2"/>
        <v>0</v>
      </c>
      <c r="Q12" s="136"/>
      <c r="R12" s="184"/>
      <c r="S12" s="185">
        <v>0</v>
      </c>
      <c r="T12" s="184">
        <v>1</v>
      </c>
      <c r="U12" s="185">
        <v>0</v>
      </c>
      <c r="V12" s="184"/>
      <c r="W12" s="185">
        <v>1</v>
      </c>
      <c r="X12" s="184"/>
      <c r="Y12" s="185">
        <v>1</v>
      </c>
      <c r="Z12" s="184">
        <f t="shared" si="3"/>
        <v>1</v>
      </c>
      <c r="AA12" s="184">
        <f t="shared" si="4"/>
        <v>2</v>
      </c>
      <c r="AB12" s="186">
        <f t="shared" si="5"/>
        <v>0.5</v>
      </c>
      <c r="AC12" s="186"/>
      <c r="AD12" s="202" t="s">
        <v>384</v>
      </c>
      <c r="AE12" s="208">
        <f t="shared" si="6"/>
        <v>0</v>
      </c>
    </row>
    <row r="13" spans="1:33" ht="75" customHeight="1" thickBot="1" x14ac:dyDescent="0.3">
      <c r="A13" s="139" t="s">
        <v>151</v>
      </c>
      <c r="B13" s="124" t="s">
        <v>43</v>
      </c>
      <c r="C13" s="125" t="s">
        <v>152</v>
      </c>
      <c r="D13" s="126" t="s">
        <v>153</v>
      </c>
      <c r="E13" s="126" t="s">
        <v>154</v>
      </c>
      <c r="F13" s="127" t="s">
        <v>155</v>
      </c>
      <c r="G13" s="126" t="s">
        <v>156</v>
      </c>
      <c r="H13" s="140"/>
      <c r="I13" s="141"/>
      <c r="J13" s="141"/>
      <c r="K13" s="141"/>
      <c r="L13" s="142">
        <f t="shared" si="0"/>
        <v>0</v>
      </c>
      <c r="M13" s="142">
        <v>1</v>
      </c>
      <c r="N13" s="142">
        <v>0.1111</v>
      </c>
      <c r="O13" s="142">
        <f t="shared" si="1"/>
        <v>0</v>
      </c>
      <c r="P13" s="142">
        <f t="shared" si="2"/>
        <v>0</v>
      </c>
      <c r="Q13" s="143"/>
      <c r="R13" s="184"/>
      <c r="S13" s="185">
        <v>0</v>
      </c>
      <c r="T13" s="184"/>
      <c r="U13" s="185">
        <v>0</v>
      </c>
      <c r="V13" s="184"/>
      <c r="W13" s="185">
        <v>1</v>
      </c>
      <c r="X13" s="184"/>
      <c r="Y13" s="185">
        <v>1</v>
      </c>
      <c r="Z13" s="184">
        <f t="shared" si="3"/>
        <v>0</v>
      </c>
      <c r="AA13" s="184">
        <f t="shared" si="4"/>
        <v>2</v>
      </c>
      <c r="AB13" s="186">
        <f t="shared" si="5"/>
        <v>0</v>
      </c>
      <c r="AC13" s="186"/>
      <c r="AD13" s="202"/>
      <c r="AE13" s="208">
        <f t="shared" si="6"/>
        <v>0</v>
      </c>
    </row>
    <row r="14" spans="1:33" ht="15.75" customHeight="1" x14ac:dyDescent="0.25">
      <c r="P14" s="144">
        <f>SUM(P4:P13)</f>
        <v>0</v>
      </c>
      <c r="AB14" s="199">
        <f>AVERAGE(AB4:AB13)</f>
        <v>0.36666666666666664</v>
      </c>
      <c r="AC14" s="199"/>
      <c r="AD14" s="213" t="e">
        <f>AVERAGE(AD5:AD10)*0.25</f>
        <v>#DIV/0!</v>
      </c>
      <c r="AE14" s="208">
        <f>AVERAGE(AE4:AE13)</f>
        <v>0.26666666666666666</v>
      </c>
    </row>
    <row r="15" spans="1:33" x14ac:dyDescent="0.25">
      <c r="A15" s="145"/>
      <c r="AG15" s="199">
        <f>AB14*50%/AE14</f>
        <v>0.6875</v>
      </c>
    </row>
  </sheetData>
  <autoFilter ref="R3:S14"/>
  <mergeCells count="16">
    <mergeCell ref="AD2:AD3"/>
    <mergeCell ref="AC2:AC3"/>
    <mergeCell ref="A11:A12"/>
    <mergeCell ref="A1:Q1"/>
    <mergeCell ref="A2:G2"/>
    <mergeCell ref="H2:Q2"/>
    <mergeCell ref="B3:C3"/>
    <mergeCell ref="A4:A7"/>
    <mergeCell ref="A8:A10"/>
    <mergeCell ref="AA2:AA3"/>
    <mergeCell ref="AB2:AB3"/>
    <mergeCell ref="R2:S2"/>
    <mergeCell ref="T2:U2"/>
    <mergeCell ref="V2:W2"/>
    <mergeCell ref="X2:Y2"/>
    <mergeCell ref="Z2:Z3"/>
  </mergeCells>
  <conditionalFormatting sqref="L4:L13">
    <cfRule type="iconSet" priority="2">
      <iconSet iconSet="3Symbols">
        <cfvo type="percent" val="0"/>
        <cfvo type="percent" val="75"/>
        <cfvo type="percent" val="91"/>
      </iconSet>
    </cfRule>
    <cfRule type="dataBar" priority="3">
      <dataBar>
        <cfvo type="min"/>
        <cfvo type="max"/>
        <color rgb="FF63C384"/>
      </dataBar>
      <extLst>
        <ext xmlns:x14="http://schemas.microsoft.com/office/spreadsheetml/2009/9/main" uri="{B025F937-C7B1-47D3-B67F-A62EFF666E3E}">
          <x14:id>{8FD9F36A-DCC0-46E3-B2BD-297535247C34}</x14:id>
        </ext>
      </extLst>
    </cfRule>
  </conditionalFormatting>
  <conditionalFormatting sqref="AB4:AD13">
    <cfRule type="cellIs" dxfId="3" priority="1" operator="equal">
      <formula>1</formula>
    </cfRule>
  </conditionalFormatting>
  <printOptions horizontalCentered="1"/>
  <pageMargins left="0.70866141732283472" right="0.70866141732283472" top="0.55118110236220474" bottom="0.35433070866141736" header="0.31496062992125984" footer="0.31496062992125984"/>
  <pageSetup scale="68" orientation="landscape" r:id="rId1"/>
  <headerFooter>
    <oddFooter>Página &amp;P</oddFooter>
  </headerFooter>
  <extLst>
    <ext xmlns:x14="http://schemas.microsoft.com/office/spreadsheetml/2009/9/main" uri="{78C0D931-6437-407d-A8EE-F0AAD7539E65}">
      <x14:conditionalFormattings>
        <x14:conditionalFormatting xmlns:xm="http://schemas.microsoft.com/office/excel/2006/main">
          <x14:cfRule type="dataBar" id="{8FD9F36A-DCC0-46E3-B2BD-297535247C34}">
            <x14:dataBar minLength="0" maxLength="100" border="1" negativeBarBorderColorSameAsPositive="0">
              <x14:cfvo type="autoMin"/>
              <x14:cfvo type="autoMax"/>
              <x14:borderColor rgb="FF63C384"/>
              <x14:negativeFillColor rgb="FFFF0000"/>
              <x14:negativeBorderColor rgb="FFFF0000"/>
              <x14:axisColor rgb="FF000000"/>
            </x14:dataBar>
          </x14:cfRule>
          <xm:sqref>L4:L13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42"/>
  <sheetViews>
    <sheetView zoomScale="80" zoomScaleNormal="80" workbookViewId="0">
      <selection sqref="A1:S25"/>
    </sheetView>
  </sheetViews>
  <sheetFormatPr baseColWidth="10" defaultRowHeight="15" x14ac:dyDescent="0.25"/>
  <cols>
    <col min="1" max="1" width="22" style="150" customWidth="1"/>
    <col min="2" max="2" width="4.42578125" style="147" bestFit="1" customWidth="1"/>
    <col min="3" max="3" width="30.42578125" style="147" customWidth="1"/>
    <col min="4" max="4" width="26.5703125" style="147" customWidth="1"/>
    <col min="5" max="5" width="14.85546875" style="147" customWidth="1"/>
    <col min="6" max="6" width="35.85546875" style="149" customWidth="1"/>
    <col min="7" max="7" width="20.42578125" style="149" customWidth="1"/>
    <col min="8" max="8" width="41" style="148" customWidth="1"/>
    <col min="9" max="10" width="11.42578125" style="147"/>
    <col min="11" max="16" width="11.42578125" style="147" customWidth="1"/>
    <col min="17" max="18" width="11.42578125" style="147"/>
    <col min="19" max="19" width="17.140625" style="147" customWidth="1"/>
    <col min="20" max="21" width="54.5703125" style="147" hidden="1" customWidth="1"/>
    <col min="22" max="22" width="0" style="214" hidden="1" customWidth="1"/>
    <col min="23" max="25" width="0" style="147" hidden="1" customWidth="1"/>
    <col min="26" max="16384" width="11.42578125" style="147"/>
  </cols>
  <sheetData>
    <row r="1" spans="1:23" ht="19.5" thickBot="1" x14ac:dyDescent="0.35">
      <c r="A1" s="378" t="s">
        <v>231</v>
      </c>
      <c r="B1" s="378"/>
      <c r="C1" s="378"/>
      <c r="D1" s="378"/>
      <c r="E1" s="378"/>
      <c r="F1" s="378"/>
      <c r="G1" s="378"/>
      <c r="H1" s="378"/>
      <c r="I1" s="379"/>
      <c r="J1" s="379"/>
      <c r="K1" s="379"/>
      <c r="L1" s="379"/>
      <c r="M1" s="379"/>
      <c r="N1" s="379"/>
      <c r="O1" s="379"/>
      <c r="P1" s="379"/>
      <c r="Q1" s="379"/>
      <c r="R1" s="379"/>
      <c r="S1" s="379"/>
    </row>
    <row r="2" spans="1:23" ht="16.5" thickBot="1" x14ac:dyDescent="0.3">
      <c r="A2" s="380" t="s">
        <v>230</v>
      </c>
      <c r="B2" s="381"/>
      <c r="C2" s="381"/>
      <c r="D2" s="381"/>
      <c r="E2" s="381"/>
      <c r="F2" s="381"/>
      <c r="G2" s="381"/>
      <c r="H2" s="382"/>
      <c r="I2" s="383" t="s">
        <v>292</v>
      </c>
      <c r="J2" s="384"/>
      <c r="K2" s="383" t="s">
        <v>293</v>
      </c>
      <c r="L2" s="384"/>
      <c r="M2" s="383" t="s">
        <v>294</v>
      </c>
      <c r="N2" s="384"/>
      <c r="O2" s="383" t="s">
        <v>295</v>
      </c>
      <c r="P2" s="384"/>
      <c r="Q2" s="385" t="s">
        <v>298</v>
      </c>
      <c r="R2" s="385" t="s">
        <v>14</v>
      </c>
      <c r="S2" s="386" t="s">
        <v>299</v>
      </c>
      <c r="T2" s="285" t="s">
        <v>313</v>
      </c>
      <c r="U2" s="285" t="s">
        <v>358</v>
      </c>
    </row>
    <row r="3" spans="1:23" ht="34.5" customHeight="1" thickBot="1" x14ac:dyDescent="0.3">
      <c r="A3" s="221" t="s">
        <v>3</v>
      </c>
      <c r="B3" s="286" t="s">
        <v>229</v>
      </c>
      <c r="C3" s="287"/>
      <c r="D3" s="161" t="s">
        <v>5</v>
      </c>
      <c r="E3" s="160" t="s">
        <v>8</v>
      </c>
      <c r="F3" s="159" t="s">
        <v>111</v>
      </c>
      <c r="G3" s="158" t="s">
        <v>228</v>
      </c>
      <c r="H3" s="220" t="s">
        <v>7</v>
      </c>
      <c r="I3" s="387" t="s">
        <v>296</v>
      </c>
      <c r="J3" s="387" t="s">
        <v>297</v>
      </c>
      <c r="K3" s="387" t="s">
        <v>296</v>
      </c>
      <c r="L3" s="387" t="s">
        <v>297</v>
      </c>
      <c r="M3" s="387" t="s">
        <v>296</v>
      </c>
      <c r="N3" s="387" t="s">
        <v>297</v>
      </c>
      <c r="O3" s="387" t="s">
        <v>296</v>
      </c>
      <c r="P3" s="387" t="s">
        <v>297</v>
      </c>
      <c r="Q3" s="388"/>
      <c r="R3" s="388"/>
      <c r="S3" s="389"/>
      <c r="T3" s="285"/>
      <c r="U3" s="285"/>
    </row>
    <row r="4" spans="1:23" ht="210.75" thickBot="1" x14ac:dyDescent="0.3">
      <c r="A4" s="338" t="s">
        <v>227</v>
      </c>
      <c r="B4" s="339" t="s">
        <v>20</v>
      </c>
      <c r="C4" s="296" t="s">
        <v>226</v>
      </c>
      <c r="D4" s="297" t="s">
        <v>225</v>
      </c>
      <c r="E4" s="298">
        <v>43342</v>
      </c>
      <c r="F4" s="299" t="s">
        <v>224</v>
      </c>
      <c r="G4" s="297" t="s">
        <v>223</v>
      </c>
      <c r="H4" s="300" t="s">
        <v>222</v>
      </c>
      <c r="I4" s="390">
        <v>0.2</v>
      </c>
      <c r="J4" s="391">
        <v>0</v>
      </c>
      <c r="K4" s="392">
        <v>0.3</v>
      </c>
      <c r="L4" s="391">
        <v>0</v>
      </c>
      <c r="M4" s="393"/>
      <c r="N4" s="391">
        <v>1</v>
      </c>
      <c r="O4" s="393"/>
      <c r="P4" s="391">
        <v>0</v>
      </c>
      <c r="Q4" s="390">
        <f>I4+K4+M4+O4</f>
        <v>0.5</v>
      </c>
      <c r="R4" s="393">
        <f>J4+L4+N4+P4</f>
        <v>1</v>
      </c>
      <c r="S4" s="390">
        <f>Q4/R4</f>
        <v>0.5</v>
      </c>
      <c r="T4" s="205" t="s">
        <v>323</v>
      </c>
      <c r="U4" s="205" t="s">
        <v>360</v>
      </c>
      <c r="W4" s="217">
        <f>(J4+L4)/R4</f>
        <v>0</v>
      </c>
    </row>
    <row r="5" spans="1:23" ht="109.5" customHeight="1" x14ac:dyDescent="0.25">
      <c r="A5" s="340" t="s">
        <v>221</v>
      </c>
      <c r="B5" s="341" t="s">
        <v>26</v>
      </c>
      <c r="C5" s="301" t="s">
        <v>220</v>
      </c>
      <c r="D5" s="296" t="s">
        <v>219</v>
      </c>
      <c r="E5" s="302" t="s">
        <v>218</v>
      </c>
      <c r="F5" s="296" t="s">
        <v>217</v>
      </c>
      <c r="G5" s="297" t="s">
        <v>164</v>
      </c>
      <c r="H5" s="300" t="s">
        <v>118</v>
      </c>
      <c r="I5" s="393">
        <v>1</v>
      </c>
      <c r="J5" s="391">
        <v>0</v>
      </c>
      <c r="K5" s="393">
        <v>1</v>
      </c>
      <c r="L5" s="391">
        <v>1</v>
      </c>
      <c r="M5" s="393"/>
      <c r="N5" s="391">
        <v>1</v>
      </c>
      <c r="O5" s="393"/>
      <c r="P5" s="391">
        <v>2</v>
      </c>
      <c r="Q5" s="393">
        <f t="shared" ref="Q5:Q25" si="0">I5+K5+M5+O5</f>
        <v>2</v>
      </c>
      <c r="R5" s="393">
        <f t="shared" ref="R5:R25" si="1">J5+L5+N5+P5</f>
        <v>4</v>
      </c>
      <c r="S5" s="390">
        <f t="shared" ref="S5:S25" si="2">Q5/R5</f>
        <v>0.5</v>
      </c>
      <c r="T5" s="205" t="s">
        <v>324</v>
      </c>
      <c r="U5" s="205" t="s">
        <v>361</v>
      </c>
      <c r="W5" s="217">
        <f t="shared" ref="W5:W25" si="3">(J5+L5)/R5</f>
        <v>0.25</v>
      </c>
    </row>
    <row r="6" spans="1:23" ht="89.25" customHeight="1" x14ac:dyDescent="0.25">
      <c r="A6" s="342"/>
      <c r="B6" s="343" t="s">
        <v>31</v>
      </c>
      <c r="C6" s="344" t="s">
        <v>394</v>
      </c>
      <c r="D6" s="303" t="s">
        <v>397</v>
      </c>
      <c r="E6" s="295">
        <v>43373</v>
      </c>
      <c r="F6" s="304" t="s">
        <v>216</v>
      </c>
      <c r="G6" s="305" t="s">
        <v>214</v>
      </c>
      <c r="H6" s="306" t="s">
        <v>213</v>
      </c>
      <c r="I6" s="390">
        <v>0.25</v>
      </c>
      <c r="J6" s="391">
        <v>1</v>
      </c>
      <c r="K6" s="390">
        <v>0.25</v>
      </c>
      <c r="L6" s="391">
        <v>0</v>
      </c>
      <c r="M6" s="393"/>
      <c r="N6" s="391">
        <v>0</v>
      </c>
      <c r="O6" s="393"/>
      <c r="P6" s="391">
        <v>0</v>
      </c>
      <c r="Q6" s="390">
        <f t="shared" si="0"/>
        <v>0.5</v>
      </c>
      <c r="R6" s="393">
        <f t="shared" si="1"/>
        <v>1</v>
      </c>
      <c r="S6" s="390">
        <f t="shared" si="2"/>
        <v>0.5</v>
      </c>
      <c r="T6" s="205" t="s">
        <v>325</v>
      </c>
      <c r="U6" s="205" t="s">
        <v>362</v>
      </c>
      <c r="V6" s="147">
        <f>I6/J6</f>
        <v>0.25</v>
      </c>
      <c r="W6" s="217">
        <f t="shared" si="3"/>
        <v>1</v>
      </c>
    </row>
    <row r="7" spans="1:23" ht="89.25" customHeight="1" x14ac:dyDescent="0.25">
      <c r="A7" s="342"/>
      <c r="B7" s="343"/>
      <c r="C7" s="345"/>
      <c r="D7" s="307"/>
      <c r="E7" s="295">
        <v>43343</v>
      </c>
      <c r="F7" s="308" t="s">
        <v>215</v>
      </c>
      <c r="G7" s="305" t="s">
        <v>214</v>
      </c>
      <c r="H7" s="306" t="s">
        <v>213</v>
      </c>
      <c r="I7" s="393">
        <v>0</v>
      </c>
      <c r="J7" s="391">
        <v>0</v>
      </c>
      <c r="K7" s="390">
        <v>0</v>
      </c>
      <c r="L7" s="391">
        <v>0</v>
      </c>
      <c r="M7" s="393"/>
      <c r="N7" s="391">
        <v>1</v>
      </c>
      <c r="O7" s="393"/>
      <c r="P7" s="391">
        <v>0</v>
      </c>
      <c r="Q7" s="393">
        <f t="shared" si="0"/>
        <v>0</v>
      </c>
      <c r="R7" s="393">
        <f t="shared" si="1"/>
        <v>1</v>
      </c>
      <c r="S7" s="390">
        <f t="shared" si="2"/>
        <v>0</v>
      </c>
      <c r="T7" s="205" t="s">
        <v>326</v>
      </c>
      <c r="U7" s="205" t="s">
        <v>326</v>
      </c>
      <c r="V7" s="147"/>
      <c r="W7" s="217">
        <f t="shared" si="3"/>
        <v>0</v>
      </c>
    </row>
    <row r="8" spans="1:23" ht="98.25" customHeight="1" x14ac:dyDescent="0.25">
      <c r="A8" s="342"/>
      <c r="B8" s="343"/>
      <c r="C8" s="345"/>
      <c r="D8" s="307"/>
      <c r="E8" s="295">
        <v>43449</v>
      </c>
      <c r="F8" s="308" t="s">
        <v>395</v>
      </c>
      <c r="G8" s="305" t="s">
        <v>212</v>
      </c>
      <c r="H8" s="306" t="s">
        <v>211</v>
      </c>
      <c r="I8" s="393">
        <v>0</v>
      </c>
      <c r="J8" s="391">
        <v>0</v>
      </c>
      <c r="K8" s="390">
        <v>0.2</v>
      </c>
      <c r="L8" s="391">
        <v>0</v>
      </c>
      <c r="M8" s="393"/>
      <c r="N8" s="391">
        <v>0</v>
      </c>
      <c r="O8" s="393"/>
      <c r="P8" s="391">
        <v>1</v>
      </c>
      <c r="Q8" s="393">
        <f t="shared" si="0"/>
        <v>0.2</v>
      </c>
      <c r="R8" s="393">
        <f t="shared" si="1"/>
        <v>1</v>
      </c>
      <c r="S8" s="390">
        <f t="shared" si="2"/>
        <v>0.2</v>
      </c>
      <c r="T8" s="205" t="s">
        <v>327</v>
      </c>
      <c r="U8" s="205" t="s">
        <v>363</v>
      </c>
      <c r="V8" s="147"/>
      <c r="W8" s="217">
        <f t="shared" si="3"/>
        <v>0</v>
      </c>
    </row>
    <row r="9" spans="1:23" ht="106.5" customHeight="1" x14ac:dyDescent="0.25">
      <c r="A9" s="342"/>
      <c r="B9" s="343"/>
      <c r="C9" s="346"/>
      <c r="D9" s="309"/>
      <c r="E9" s="295">
        <v>43434</v>
      </c>
      <c r="F9" s="308" t="s">
        <v>210</v>
      </c>
      <c r="G9" s="305" t="s">
        <v>160</v>
      </c>
      <c r="H9" s="306" t="s">
        <v>118</v>
      </c>
      <c r="I9" s="390">
        <v>0.25</v>
      </c>
      <c r="J9" s="391">
        <v>0</v>
      </c>
      <c r="K9" s="390">
        <v>0.25</v>
      </c>
      <c r="L9" s="391">
        <v>0</v>
      </c>
      <c r="M9" s="393"/>
      <c r="N9" s="391">
        <v>0</v>
      </c>
      <c r="O9" s="393"/>
      <c r="P9" s="391">
        <v>1</v>
      </c>
      <c r="Q9" s="390">
        <f t="shared" si="0"/>
        <v>0.5</v>
      </c>
      <c r="R9" s="393">
        <f t="shared" si="1"/>
        <v>1</v>
      </c>
      <c r="S9" s="390">
        <f t="shared" si="2"/>
        <v>0.5</v>
      </c>
      <c r="T9" s="205" t="s">
        <v>328</v>
      </c>
      <c r="U9" s="205" t="s">
        <v>364</v>
      </c>
      <c r="W9" s="217">
        <f t="shared" si="3"/>
        <v>0</v>
      </c>
    </row>
    <row r="10" spans="1:23" ht="76.5" customHeight="1" thickBot="1" x14ac:dyDescent="0.3">
      <c r="A10" s="347"/>
      <c r="B10" s="348" t="s">
        <v>141</v>
      </c>
      <c r="C10" s="334" t="s">
        <v>209</v>
      </c>
      <c r="D10" s="334" t="s">
        <v>398</v>
      </c>
      <c r="E10" s="349" t="s">
        <v>208</v>
      </c>
      <c r="F10" s="350" t="s">
        <v>207</v>
      </c>
      <c r="G10" s="351" t="s">
        <v>206</v>
      </c>
      <c r="H10" s="352" t="s">
        <v>205</v>
      </c>
      <c r="I10" s="390">
        <v>0.2</v>
      </c>
      <c r="J10" s="394">
        <v>0</v>
      </c>
      <c r="K10" s="390">
        <v>0.2</v>
      </c>
      <c r="L10" s="394">
        <v>0</v>
      </c>
      <c r="M10" s="390"/>
      <c r="N10" s="394">
        <v>0</v>
      </c>
      <c r="O10" s="390"/>
      <c r="P10" s="394">
        <v>0.8</v>
      </c>
      <c r="Q10" s="390">
        <f t="shared" si="0"/>
        <v>0.4</v>
      </c>
      <c r="R10" s="390">
        <f t="shared" si="1"/>
        <v>0.8</v>
      </c>
      <c r="S10" s="390">
        <f t="shared" si="2"/>
        <v>0.5</v>
      </c>
      <c r="T10" s="206" t="s">
        <v>329</v>
      </c>
      <c r="U10" s="206" t="s">
        <v>365</v>
      </c>
      <c r="W10" s="217">
        <f t="shared" si="3"/>
        <v>0</v>
      </c>
    </row>
    <row r="11" spans="1:23" ht="135" x14ac:dyDescent="0.25">
      <c r="A11" s="353" t="s">
        <v>204</v>
      </c>
      <c r="B11" s="354" t="s">
        <v>36</v>
      </c>
      <c r="C11" s="310" t="s">
        <v>203</v>
      </c>
      <c r="D11" s="311" t="s">
        <v>202</v>
      </c>
      <c r="E11" s="312" t="s">
        <v>300</v>
      </c>
      <c r="F11" s="355" t="s">
        <v>201</v>
      </c>
      <c r="G11" s="313" t="s">
        <v>164</v>
      </c>
      <c r="H11" s="356" t="s">
        <v>118</v>
      </c>
      <c r="I11" s="390">
        <v>0.25</v>
      </c>
      <c r="J11" s="394">
        <v>0.25</v>
      </c>
      <c r="K11" s="390">
        <v>0.25</v>
      </c>
      <c r="L11" s="394">
        <v>0.25</v>
      </c>
      <c r="M11" s="390"/>
      <c r="N11" s="394">
        <v>0.25</v>
      </c>
      <c r="O11" s="390"/>
      <c r="P11" s="394">
        <v>0.25</v>
      </c>
      <c r="Q11" s="390">
        <f t="shared" si="0"/>
        <v>0.5</v>
      </c>
      <c r="R11" s="390">
        <f t="shared" si="1"/>
        <v>1</v>
      </c>
      <c r="S11" s="390">
        <f t="shared" si="2"/>
        <v>0.5</v>
      </c>
      <c r="T11" s="205" t="s">
        <v>330</v>
      </c>
      <c r="U11" s="205" t="s">
        <v>366</v>
      </c>
      <c r="V11" s="147">
        <f>I11/J11</f>
        <v>1</v>
      </c>
      <c r="W11" s="217">
        <f t="shared" si="3"/>
        <v>0.5</v>
      </c>
    </row>
    <row r="12" spans="1:23" ht="75" x14ac:dyDescent="0.25">
      <c r="A12" s="357"/>
      <c r="B12" s="358"/>
      <c r="C12" s="314"/>
      <c r="D12" s="315"/>
      <c r="E12" s="295" t="s">
        <v>200</v>
      </c>
      <c r="F12" s="359" t="s">
        <v>199</v>
      </c>
      <c r="G12" s="316" t="s">
        <v>164</v>
      </c>
      <c r="H12" s="319" t="s">
        <v>118</v>
      </c>
      <c r="I12" s="390">
        <v>0.25</v>
      </c>
      <c r="J12" s="394">
        <v>0</v>
      </c>
      <c r="K12" s="390">
        <v>0.25</v>
      </c>
      <c r="L12" s="394">
        <v>0.5</v>
      </c>
      <c r="M12" s="390"/>
      <c r="N12" s="394">
        <v>0.5</v>
      </c>
      <c r="O12" s="390"/>
      <c r="P12" s="394">
        <v>0</v>
      </c>
      <c r="Q12" s="390">
        <f t="shared" si="0"/>
        <v>0.5</v>
      </c>
      <c r="R12" s="390">
        <f>J12+L12+N12+P12</f>
        <v>1</v>
      </c>
      <c r="S12" s="390">
        <f t="shared" si="2"/>
        <v>0.5</v>
      </c>
      <c r="T12" s="205" t="s">
        <v>331</v>
      </c>
      <c r="U12" s="205" t="s">
        <v>367</v>
      </c>
      <c r="W12" s="217">
        <f t="shared" si="3"/>
        <v>0.5</v>
      </c>
    </row>
    <row r="13" spans="1:23" ht="54" customHeight="1" x14ac:dyDescent="0.25">
      <c r="A13" s="357"/>
      <c r="B13" s="358"/>
      <c r="C13" s="314"/>
      <c r="D13" s="315"/>
      <c r="E13" s="295" t="s">
        <v>198</v>
      </c>
      <c r="F13" s="359" t="s">
        <v>197</v>
      </c>
      <c r="G13" s="316" t="s">
        <v>164</v>
      </c>
      <c r="H13" s="319" t="s">
        <v>118</v>
      </c>
      <c r="I13" s="390">
        <v>0.1</v>
      </c>
      <c r="J13" s="394">
        <v>0</v>
      </c>
      <c r="K13" s="390">
        <v>0.2</v>
      </c>
      <c r="L13" s="394">
        <v>0</v>
      </c>
      <c r="M13" s="390"/>
      <c r="N13" s="394">
        <v>0</v>
      </c>
      <c r="O13" s="390"/>
      <c r="P13" s="394">
        <v>1</v>
      </c>
      <c r="Q13" s="390">
        <f t="shared" si="0"/>
        <v>0.30000000000000004</v>
      </c>
      <c r="R13" s="390">
        <f t="shared" si="1"/>
        <v>1</v>
      </c>
      <c r="S13" s="390">
        <f t="shared" si="2"/>
        <v>0.30000000000000004</v>
      </c>
      <c r="T13" s="205" t="s">
        <v>332</v>
      </c>
      <c r="U13" s="205" t="s">
        <v>368</v>
      </c>
      <c r="W13" s="217">
        <f t="shared" si="3"/>
        <v>0</v>
      </c>
    </row>
    <row r="14" spans="1:23" ht="81.75" customHeight="1" x14ac:dyDescent="0.25">
      <c r="A14" s="357"/>
      <c r="B14" s="360" t="s">
        <v>39</v>
      </c>
      <c r="C14" s="316" t="s">
        <v>196</v>
      </c>
      <c r="D14" s="315"/>
      <c r="E14" s="295">
        <v>43464</v>
      </c>
      <c r="F14" s="316" t="s">
        <v>195</v>
      </c>
      <c r="G14" s="316" t="s">
        <v>194</v>
      </c>
      <c r="H14" s="319" t="s">
        <v>184</v>
      </c>
      <c r="I14" s="390">
        <v>0.25</v>
      </c>
      <c r="J14" s="394">
        <v>0</v>
      </c>
      <c r="K14" s="390">
        <v>0.25</v>
      </c>
      <c r="L14" s="394">
        <v>0</v>
      </c>
      <c r="M14" s="390"/>
      <c r="N14" s="394">
        <v>0</v>
      </c>
      <c r="O14" s="390"/>
      <c r="P14" s="394">
        <v>1</v>
      </c>
      <c r="Q14" s="390">
        <f t="shared" si="0"/>
        <v>0.5</v>
      </c>
      <c r="R14" s="390">
        <f t="shared" si="1"/>
        <v>1</v>
      </c>
      <c r="S14" s="390">
        <f t="shared" si="2"/>
        <v>0.5</v>
      </c>
      <c r="T14" s="205" t="s">
        <v>333</v>
      </c>
      <c r="U14" s="205" t="s">
        <v>369</v>
      </c>
      <c r="W14" s="217">
        <f t="shared" si="3"/>
        <v>0</v>
      </c>
    </row>
    <row r="15" spans="1:23" ht="135" x14ac:dyDescent="0.25">
      <c r="A15" s="357"/>
      <c r="B15" s="360" t="s">
        <v>193</v>
      </c>
      <c r="C15" s="317" t="s">
        <v>192</v>
      </c>
      <c r="D15" s="318" t="s">
        <v>191</v>
      </c>
      <c r="E15" s="318" t="s">
        <v>190</v>
      </c>
      <c r="F15" s="316" t="s">
        <v>189</v>
      </c>
      <c r="G15" s="316" t="s">
        <v>185</v>
      </c>
      <c r="H15" s="319" t="s">
        <v>184</v>
      </c>
      <c r="I15" s="390">
        <v>0.25</v>
      </c>
      <c r="J15" s="394">
        <v>0.25</v>
      </c>
      <c r="K15" s="390">
        <v>0.25</v>
      </c>
      <c r="L15" s="394">
        <v>0.25</v>
      </c>
      <c r="M15" s="390"/>
      <c r="N15" s="394">
        <v>0.25</v>
      </c>
      <c r="O15" s="390"/>
      <c r="P15" s="394">
        <v>0.25</v>
      </c>
      <c r="Q15" s="393">
        <f t="shared" ref="Q15:Q16" si="4">I15+K15+M15+O15</f>
        <v>0.5</v>
      </c>
      <c r="R15" s="390">
        <f t="shared" ref="R15:R16" si="5">J15+L15+N15+P15</f>
        <v>1</v>
      </c>
      <c r="S15" s="390">
        <f t="shared" si="2"/>
        <v>0.5</v>
      </c>
      <c r="T15" s="205" t="s">
        <v>334</v>
      </c>
      <c r="U15" s="205" t="s">
        <v>370</v>
      </c>
      <c r="V15" s="147">
        <f t="shared" ref="V15:V16" si="6">I15/J15</f>
        <v>1</v>
      </c>
      <c r="W15" s="217">
        <f t="shared" si="3"/>
        <v>0.5</v>
      </c>
    </row>
    <row r="16" spans="1:23" ht="132" customHeight="1" x14ac:dyDescent="0.25">
      <c r="A16" s="357"/>
      <c r="B16" s="361" t="s">
        <v>188</v>
      </c>
      <c r="C16" s="320" t="s">
        <v>187</v>
      </c>
      <c r="D16" s="321"/>
      <c r="E16" s="321"/>
      <c r="F16" s="322" t="s">
        <v>186</v>
      </c>
      <c r="G16" s="316" t="s">
        <v>185</v>
      </c>
      <c r="H16" s="319" t="s">
        <v>184</v>
      </c>
      <c r="I16" s="390">
        <v>0.25</v>
      </c>
      <c r="J16" s="394">
        <v>0.25</v>
      </c>
      <c r="K16" s="390">
        <v>0.25</v>
      </c>
      <c r="L16" s="394">
        <v>0.25</v>
      </c>
      <c r="M16" s="390"/>
      <c r="N16" s="394">
        <v>0.25</v>
      </c>
      <c r="O16" s="390"/>
      <c r="P16" s="394">
        <v>0.25</v>
      </c>
      <c r="Q16" s="393">
        <f t="shared" si="4"/>
        <v>0.5</v>
      </c>
      <c r="R16" s="390">
        <f t="shared" si="5"/>
        <v>1</v>
      </c>
      <c r="S16" s="390">
        <f t="shared" si="2"/>
        <v>0.5</v>
      </c>
      <c r="T16" s="205" t="s">
        <v>335</v>
      </c>
      <c r="U16" s="205" t="s">
        <v>371</v>
      </c>
      <c r="V16" s="147">
        <f t="shared" si="6"/>
        <v>1</v>
      </c>
      <c r="W16" s="217">
        <f t="shared" si="3"/>
        <v>0.5</v>
      </c>
    </row>
    <row r="17" spans="1:25" ht="99.75" customHeight="1" thickBot="1" x14ac:dyDescent="0.3">
      <c r="A17" s="362"/>
      <c r="B17" s="363" t="s">
        <v>183</v>
      </c>
      <c r="C17" s="323" t="s">
        <v>182</v>
      </c>
      <c r="D17" s="325" t="s">
        <v>393</v>
      </c>
      <c r="E17" s="324">
        <v>43434</v>
      </c>
      <c r="F17" s="325" t="s">
        <v>181</v>
      </c>
      <c r="G17" s="325" t="s">
        <v>180</v>
      </c>
      <c r="H17" s="326" t="s">
        <v>179</v>
      </c>
      <c r="I17" s="395">
        <v>0.25</v>
      </c>
      <c r="J17" s="396">
        <v>0.25</v>
      </c>
      <c r="K17" s="392">
        <v>0.25</v>
      </c>
      <c r="L17" s="396">
        <v>0.25</v>
      </c>
      <c r="M17" s="393"/>
      <c r="N17" s="396">
        <v>0.25</v>
      </c>
      <c r="O17" s="393"/>
      <c r="P17" s="396">
        <v>0.25</v>
      </c>
      <c r="Q17" s="393">
        <f t="shared" si="0"/>
        <v>0.5</v>
      </c>
      <c r="R17" s="393">
        <f t="shared" si="1"/>
        <v>1</v>
      </c>
      <c r="S17" s="390">
        <f t="shared" si="2"/>
        <v>0.5</v>
      </c>
      <c r="T17" s="205" t="s">
        <v>343</v>
      </c>
      <c r="U17" s="205" t="s">
        <v>372</v>
      </c>
      <c r="W17" s="217">
        <f t="shared" si="3"/>
        <v>0.5</v>
      </c>
    </row>
    <row r="18" spans="1:25" ht="123" customHeight="1" x14ac:dyDescent="0.25">
      <c r="A18" s="364" t="s">
        <v>178</v>
      </c>
      <c r="B18" s="365" t="s">
        <v>43</v>
      </c>
      <c r="C18" s="327" t="s">
        <v>177</v>
      </c>
      <c r="D18" s="328" t="s">
        <v>176</v>
      </c>
      <c r="E18" s="329" t="s">
        <v>162</v>
      </c>
      <c r="F18" s="328" t="s">
        <v>175</v>
      </c>
      <c r="G18" s="366" t="s">
        <v>174</v>
      </c>
      <c r="H18" s="367" t="s">
        <v>118</v>
      </c>
      <c r="I18" s="393">
        <v>3</v>
      </c>
      <c r="J18" s="391">
        <v>3</v>
      </c>
      <c r="K18" s="393">
        <v>3</v>
      </c>
      <c r="L18" s="391">
        <v>3</v>
      </c>
      <c r="M18" s="393"/>
      <c r="N18" s="391">
        <v>3</v>
      </c>
      <c r="O18" s="393"/>
      <c r="P18" s="391">
        <v>2</v>
      </c>
      <c r="Q18" s="393">
        <f t="shared" si="0"/>
        <v>6</v>
      </c>
      <c r="R18" s="393">
        <f t="shared" si="1"/>
        <v>11</v>
      </c>
      <c r="S18" s="390">
        <f t="shared" si="2"/>
        <v>0.54545454545454541</v>
      </c>
      <c r="T18" s="205" t="s">
        <v>336</v>
      </c>
      <c r="U18" s="205" t="s">
        <v>373</v>
      </c>
      <c r="V18" s="147">
        <f>I18/J18</f>
        <v>1</v>
      </c>
      <c r="W18" s="217">
        <f t="shared" si="3"/>
        <v>0.54545454545454541</v>
      </c>
    </row>
    <row r="19" spans="1:25" ht="106.5" customHeight="1" x14ac:dyDescent="0.25">
      <c r="A19" s="342"/>
      <c r="B19" s="343"/>
      <c r="C19" s="330"/>
      <c r="D19" s="331" t="s">
        <v>173</v>
      </c>
      <c r="E19" s="332">
        <v>43296</v>
      </c>
      <c r="F19" s="331" t="s">
        <v>172</v>
      </c>
      <c r="G19" s="305" t="s">
        <v>169</v>
      </c>
      <c r="H19" s="306" t="s">
        <v>168</v>
      </c>
      <c r="I19" s="393">
        <v>0</v>
      </c>
      <c r="J19" s="391">
        <v>1</v>
      </c>
      <c r="K19" s="393">
        <v>0</v>
      </c>
      <c r="L19" s="391">
        <v>0</v>
      </c>
      <c r="M19" s="393"/>
      <c r="N19" s="391">
        <v>0</v>
      </c>
      <c r="O19" s="393">
        <v>1</v>
      </c>
      <c r="P19" s="391">
        <v>0</v>
      </c>
      <c r="Q19" s="393">
        <f t="shared" si="0"/>
        <v>1</v>
      </c>
      <c r="R19" s="393">
        <f t="shared" si="1"/>
        <v>1</v>
      </c>
      <c r="S19" s="390">
        <f t="shared" si="2"/>
        <v>1</v>
      </c>
      <c r="T19" s="205" t="s">
        <v>337</v>
      </c>
      <c r="U19" s="205" t="s">
        <v>374</v>
      </c>
      <c r="V19" s="147"/>
      <c r="W19" s="217">
        <f t="shared" si="3"/>
        <v>1</v>
      </c>
    </row>
    <row r="20" spans="1:25" ht="106.5" customHeight="1" thickBot="1" x14ac:dyDescent="0.3">
      <c r="A20" s="347"/>
      <c r="B20" s="368"/>
      <c r="C20" s="333"/>
      <c r="D20" s="334" t="s">
        <v>171</v>
      </c>
      <c r="E20" s="335">
        <v>43131</v>
      </c>
      <c r="F20" s="334" t="s">
        <v>170</v>
      </c>
      <c r="G20" s="351" t="s">
        <v>169</v>
      </c>
      <c r="H20" s="352" t="s">
        <v>168</v>
      </c>
      <c r="I20" s="393">
        <v>1</v>
      </c>
      <c r="J20" s="391">
        <v>1</v>
      </c>
      <c r="K20" s="393">
        <v>0</v>
      </c>
      <c r="L20" s="391">
        <v>0</v>
      </c>
      <c r="M20" s="393"/>
      <c r="N20" s="391">
        <v>0</v>
      </c>
      <c r="O20" s="393"/>
      <c r="P20" s="391">
        <v>0</v>
      </c>
      <c r="Q20" s="393">
        <f t="shared" si="0"/>
        <v>1</v>
      </c>
      <c r="R20" s="393">
        <f t="shared" si="1"/>
        <v>1</v>
      </c>
      <c r="S20" s="390">
        <f t="shared" si="2"/>
        <v>1</v>
      </c>
      <c r="T20" s="205" t="s">
        <v>338</v>
      </c>
      <c r="U20" s="205" t="s">
        <v>375</v>
      </c>
      <c r="V20" s="147">
        <f>I20/J20</f>
        <v>1</v>
      </c>
      <c r="W20" s="217">
        <f t="shared" si="3"/>
        <v>1</v>
      </c>
    </row>
    <row r="21" spans="1:25" ht="66" customHeight="1" x14ac:dyDescent="0.25">
      <c r="A21" s="369" t="s">
        <v>167</v>
      </c>
      <c r="B21" s="354" t="s">
        <v>53</v>
      </c>
      <c r="C21" s="311" t="s">
        <v>166</v>
      </c>
      <c r="D21" s="313" t="s">
        <v>399</v>
      </c>
      <c r="E21" s="312" t="s">
        <v>396</v>
      </c>
      <c r="F21" s="313" t="s">
        <v>165</v>
      </c>
      <c r="G21" s="313" t="s">
        <v>164</v>
      </c>
      <c r="H21" s="356" t="s">
        <v>118</v>
      </c>
      <c r="I21" s="393">
        <v>0</v>
      </c>
      <c r="J21" s="391">
        <v>0</v>
      </c>
      <c r="K21" s="393">
        <v>0</v>
      </c>
      <c r="L21" s="391">
        <v>0</v>
      </c>
      <c r="M21" s="393"/>
      <c r="N21" s="391">
        <v>0</v>
      </c>
      <c r="O21" s="393"/>
      <c r="P21" s="391">
        <v>1</v>
      </c>
      <c r="Q21" s="393">
        <f t="shared" si="0"/>
        <v>0</v>
      </c>
      <c r="R21" s="393">
        <f t="shared" si="1"/>
        <v>1</v>
      </c>
      <c r="S21" s="390">
        <f t="shared" si="2"/>
        <v>0</v>
      </c>
      <c r="T21" s="205" t="s">
        <v>339</v>
      </c>
      <c r="U21" s="205" t="s">
        <v>376</v>
      </c>
      <c r="V21" s="147"/>
      <c r="W21" s="217">
        <f t="shared" si="3"/>
        <v>0</v>
      </c>
    </row>
    <row r="22" spans="1:25" ht="60" x14ac:dyDescent="0.25">
      <c r="A22" s="370"/>
      <c r="B22" s="371"/>
      <c r="C22" s="321"/>
      <c r="D22" s="336" t="s">
        <v>352</v>
      </c>
      <c r="E22" s="337">
        <v>43403</v>
      </c>
      <c r="F22" s="336" t="s">
        <v>353</v>
      </c>
      <c r="G22" s="336" t="s">
        <v>354</v>
      </c>
      <c r="H22" s="319" t="s">
        <v>118</v>
      </c>
      <c r="I22" s="393">
        <v>0</v>
      </c>
      <c r="J22" s="391">
        <v>0</v>
      </c>
      <c r="K22" s="393">
        <v>0.3</v>
      </c>
      <c r="L22" s="391">
        <v>0</v>
      </c>
      <c r="M22" s="393"/>
      <c r="N22" s="391">
        <v>0</v>
      </c>
      <c r="O22" s="393"/>
      <c r="P22" s="391">
        <v>1</v>
      </c>
      <c r="Q22" s="393">
        <f t="shared" si="0"/>
        <v>0.3</v>
      </c>
      <c r="R22" s="393">
        <f t="shared" si="1"/>
        <v>1</v>
      </c>
      <c r="S22" s="390">
        <f t="shared" si="2"/>
        <v>0.3</v>
      </c>
      <c r="T22" s="205" t="s">
        <v>340</v>
      </c>
      <c r="U22" s="205" t="s">
        <v>377</v>
      </c>
      <c r="V22" s="147"/>
      <c r="W22" s="217">
        <f t="shared" si="3"/>
        <v>0</v>
      </c>
    </row>
    <row r="23" spans="1:25" ht="90" customHeight="1" x14ac:dyDescent="0.25">
      <c r="A23" s="372"/>
      <c r="B23" s="358"/>
      <c r="C23" s="315"/>
      <c r="D23" s="373" t="s">
        <v>163</v>
      </c>
      <c r="E23" s="295" t="s">
        <v>162</v>
      </c>
      <c r="F23" s="316" t="s">
        <v>161</v>
      </c>
      <c r="G23" s="316" t="s">
        <v>160</v>
      </c>
      <c r="H23" s="319" t="s">
        <v>118</v>
      </c>
      <c r="I23" s="393">
        <v>3</v>
      </c>
      <c r="J23" s="391">
        <v>3</v>
      </c>
      <c r="K23" s="393">
        <v>3</v>
      </c>
      <c r="L23" s="391">
        <v>3</v>
      </c>
      <c r="M23" s="393"/>
      <c r="N23" s="391">
        <v>3</v>
      </c>
      <c r="O23" s="393"/>
      <c r="P23" s="391">
        <v>2</v>
      </c>
      <c r="Q23" s="393">
        <f t="shared" si="0"/>
        <v>6</v>
      </c>
      <c r="R23" s="393">
        <f t="shared" si="1"/>
        <v>11</v>
      </c>
      <c r="S23" s="390">
        <f t="shared" si="2"/>
        <v>0.54545454545454541</v>
      </c>
      <c r="T23" s="205" t="s">
        <v>336</v>
      </c>
      <c r="U23" s="205" t="s">
        <v>378</v>
      </c>
      <c r="V23" s="147">
        <f t="shared" ref="V23:V24" si="7">I23/J23</f>
        <v>1</v>
      </c>
      <c r="W23" s="217">
        <f t="shared" si="3"/>
        <v>0.54545454545454541</v>
      </c>
    </row>
    <row r="24" spans="1:25" ht="120" x14ac:dyDescent="0.25">
      <c r="A24" s="372"/>
      <c r="B24" s="358"/>
      <c r="C24" s="315"/>
      <c r="D24" s="373"/>
      <c r="E24" s="295" t="s">
        <v>400</v>
      </c>
      <c r="F24" s="316" t="s">
        <v>159</v>
      </c>
      <c r="G24" s="316" t="s">
        <v>157</v>
      </c>
      <c r="H24" s="319" t="s">
        <v>123</v>
      </c>
      <c r="I24" s="393">
        <v>1</v>
      </c>
      <c r="J24" s="391">
        <v>1</v>
      </c>
      <c r="K24" s="393">
        <v>0</v>
      </c>
      <c r="L24" s="391">
        <v>0</v>
      </c>
      <c r="M24" s="393"/>
      <c r="N24" s="391">
        <v>1</v>
      </c>
      <c r="O24" s="393"/>
      <c r="P24" s="391">
        <v>0</v>
      </c>
      <c r="Q24" s="393">
        <f t="shared" si="0"/>
        <v>1</v>
      </c>
      <c r="R24" s="393">
        <f t="shared" si="1"/>
        <v>2</v>
      </c>
      <c r="S24" s="390">
        <f t="shared" si="2"/>
        <v>0.5</v>
      </c>
      <c r="T24" s="205" t="s">
        <v>341</v>
      </c>
      <c r="U24" s="205" t="s">
        <v>379</v>
      </c>
      <c r="V24" s="147">
        <f t="shared" si="7"/>
        <v>1</v>
      </c>
      <c r="W24" s="217">
        <f t="shared" si="3"/>
        <v>0.5</v>
      </c>
    </row>
    <row r="25" spans="1:25" ht="88.5" customHeight="1" thickBot="1" x14ac:dyDescent="0.3">
      <c r="A25" s="374"/>
      <c r="B25" s="375"/>
      <c r="C25" s="376"/>
      <c r="D25" s="377"/>
      <c r="E25" s="324" t="s">
        <v>400</v>
      </c>
      <c r="F25" s="325" t="s">
        <v>158</v>
      </c>
      <c r="G25" s="325" t="s">
        <v>157</v>
      </c>
      <c r="H25" s="326" t="s">
        <v>123</v>
      </c>
      <c r="I25" s="393">
        <v>0</v>
      </c>
      <c r="J25" s="391">
        <v>0</v>
      </c>
      <c r="K25" s="393">
        <v>0</v>
      </c>
      <c r="L25" s="391">
        <v>0</v>
      </c>
      <c r="M25" s="393"/>
      <c r="N25" s="391">
        <v>1</v>
      </c>
      <c r="O25" s="393"/>
      <c r="P25" s="391">
        <v>0</v>
      </c>
      <c r="Q25" s="393">
        <f t="shared" si="0"/>
        <v>0</v>
      </c>
      <c r="R25" s="393">
        <f t="shared" si="1"/>
        <v>1</v>
      </c>
      <c r="S25" s="390">
        <f t="shared" si="2"/>
        <v>0</v>
      </c>
      <c r="T25" s="205" t="s">
        <v>342</v>
      </c>
      <c r="U25" s="205" t="s">
        <v>380</v>
      </c>
      <c r="V25" s="147"/>
      <c r="W25" s="217">
        <f t="shared" si="3"/>
        <v>0</v>
      </c>
    </row>
    <row r="26" spans="1:25" x14ac:dyDescent="0.25">
      <c r="K26" s="147">
        <v>0</v>
      </c>
      <c r="S26" s="200">
        <f>AVERAGE(S4:S25)</f>
        <v>0.4495867768595041</v>
      </c>
      <c r="T26" s="200"/>
      <c r="U26" s="200"/>
      <c r="V26" s="214">
        <f>AVERAGE(V5:V24)*0.25</f>
        <v>0.2265625</v>
      </c>
      <c r="W26" s="200">
        <f>AVERAGE(W4:W25)</f>
        <v>0.33367768595041319</v>
      </c>
      <c r="Y26" s="218">
        <f>50%*S26/W26</f>
        <v>0.67368421052631577</v>
      </c>
    </row>
    <row r="27" spans="1:25" x14ac:dyDescent="0.25">
      <c r="V27" s="215">
        <f>AVERAGE(S4:S17)*0.25</f>
        <v>0.10714285714285714</v>
      </c>
    </row>
    <row r="28" spans="1:25" x14ac:dyDescent="0.25">
      <c r="V28" s="216">
        <f>SUBTOTAL(9,V26:V27)</f>
        <v>0.33370535714285715</v>
      </c>
    </row>
    <row r="30" spans="1:25" ht="18.75" x14ac:dyDescent="0.3">
      <c r="C30" s="154"/>
      <c r="D30" s="152"/>
      <c r="E30" s="152"/>
      <c r="F30" s="156"/>
      <c r="G30" s="156"/>
    </row>
    <row r="31" spans="1:25" ht="18.75" x14ac:dyDescent="0.3">
      <c r="C31" s="153"/>
      <c r="D31" s="152"/>
      <c r="E31" s="152"/>
      <c r="F31" s="155"/>
      <c r="G31" s="155"/>
    </row>
    <row r="32" spans="1:25" ht="18.75" x14ac:dyDescent="0.3">
      <c r="C32" s="153"/>
      <c r="D32" s="152"/>
      <c r="E32" s="152"/>
      <c r="F32" s="155"/>
      <c r="G32" s="155"/>
    </row>
    <row r="33" spans="3:7" ht="18.75" x14ac:dyDescent="0.3">
      <c r="C33" s="153"/>
      <c r="D33" s="152"/>
      <c r="E33" s="152"/>
      <c r="F33" s="155"/>
      <c r="G33" s="155"/>
    </row>
    <row r="34" spans="3:7" ht="18.75" x14ac:dyDescent="0.3">
      <c r="C34" s="153"/>
      <c r="D34" s="152"/>
      <c r="E34" s="152"/>
      <c r="F34" s="155"/>
      <c r="G34" s="155"/>
    </row>
    <row r="35" spans="3:7" ht="18.75" x14ac:dyDescent="0.3">
      <c r="C35" s="154"/>
      <c r="D35" s="152"/>
      <c r="E35" s="152"/>
      <c r="F35" s="151"/>
      <c r="G35" s="151"/>
    </row>
    <row r="36" spans="3:7" ht="18.75" x14ac:dyDescent="0.3">
      <c r="C36" s="154"/>
      <c r="D36" s="152"/>
      <c r="E36" s="152"/>
      <c r="F36" s="151"/>
      <c r="G36" s="151"/>
    </row>
    <row r="37" spans="3:7" ht="18.75" x14ac:dyDescent="0.3">
      <c r="C37" s="153"/>
      <c r="D37" s="152"/>
      <c r="E37" s="152"/>
      <c r="F37" s="151"/>
      <c r="G37" s="151"/>
    </row>
    <row r="38" spans="3:7" ht="18.75" x14ac:dyDescent="0.3">
      <c r="C38" s="153"/>
      <c r="D38" s="152"/>
      <c r="E38" s="152"/>
      <c r="F38" s="151"/>
      <c r="G38" s="151"/>
    </row>
    <row r="39" spans="3:7" ht="18.75" x14ac:dyDescent="0.3">
      <c r="C39" s="153"/>
      <c r="D39" s="152"/>
      <c r="E39" s="152"/>
      <c r="F39" s="151"/>
      <c r="G39" s="151"/>
    </row>
    <row r="40" spans="3:7" ht="18.75" x14ac:dyDescent="0.3">
      <c r="C40" s="153"/>
      <c r="D40" s="152"/>
      <c r="E40" s="152"/>
      <c r="F40" s="151"/>
      <c r="G40" s="151"/>
    </row>
    <row r="41" spans="3:7" ht="18.75" x14ac:dyDescent="0.3">
      <c r="C41" s="153"/>
      <c r="D41" s="152"/>
      <c r="E41" s="152"/>
      <c r="F41" s="151"/>
      <c r="G41" s="151"/>
    </row>
    <row r="42" spans="3:7" ht="18.75" x14ac:dyDescent="0.3">
      <c r="C42" s="153"/>
      <c r="D42" s="152"/>
      <c r="E42" s="152"/>
      <c r="F42" s="151"/>
      <c r="G42" s="151"/>
    </row>
  </sheetData>
  <autoFilter ref="A3:Y27">
    <filterColumn colId="1" showButton="0"/>
  </autoFilter>
  <mergeCells count="29">
    <mergeCell ref="U2:U3"/>
    <mergeCell ref="T2:T3"/>
    <mergeCell ref="E15:E16"/>
    <mergeCell ref="A11:A17"/>
    <mergeCell ref="A1:H1"/>
    <mergeCell ref="A2:H2"/>
    <mergeCell ref="A5:A10"/>
    <mergeCell ref="B6:B9"/>
    <mergeCell ref="B3:C3"/>
    <mergeCell ref="B11:B13"/>
    <mergeCell ref="D11:D14"/>
    <mergeCell ref="C11:C13"/>
    <mergeCell ref="D15:D16"/>
    <mergeCell ref="S2:S3"/>
    <mergeCell ref="D23:D25"/>
    <mergeCell ref="A21:A25"/>
    <mergeCell ref="C21:C25"/>
    <mergeCell ref="B21:B25"/>
    <mergeCell ref="A18:A20"/>
    <mergeCell ref="B18:B20"/>
    <mergeCell ref="C18:C20"/>
    <mergeCell ref="C6:C9"/>
    <mergeCell ref="D6:D9"/>
    <mergeCell ref="R2:R3"/>
    <mergeCell ref="I2:J2"/>
    <mergeCell ref="K2:L2"/>
    <mergeCell ref="M2:N2"/>
    <mergeCell ref="O2:P2"/>
    <mergeCell ref="Q2:Q3"/>
  </mergeCells>
  <conditionalFormatting sqref="T11:U25 S4:S25 T4:U9">
    <cfRule type="cellIs" dxfId="2" priority="2" operator="equal">
      <formula>1</formula>
    </cfRule>
  </conditionalFormatting>
  <printOptions horizontalCentered="1"/>
  <pageMargins left="0.23622047244094491" right="0.23622047244094491" top="0.74803149606299213" bottom="0.74803149606299213" header="0.31496062992125984" footer="0.31496062992125984"/>
  <pageSetup paperSize="151" scale="29" orientation="portrait" r:id="rId1"/>
  <headerFooter>
    <oddFooter>&amp;RComponente 4: Atención al Ciudadano 
Plan Anticorrupción y de Atención la Ciudadano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20"/>
  <sheetViews>
    <sheetView tabSelected="1" topLeftCell="A12" zoomScale="80" zoomScaleNormal="80" zoomScaleSheetLayoutView="80" workbookViewId="0">
      <selection activeCell="V23" sqref="V23"/>
    </sheetView>
  </sheetViews>
  <sheetFormatPr baseColWidth="10" defaultRowHeight="15" x14ac:dyDescent="0.25"/>
  <cols>
    <col min="1" max="1" width="18.140625" style="1" customWidth="1"/>
    <col min="2" max="2" width="11.7109375" style="1" customWidth="1"/>
    <col min="3" max="3" width="51.85546875" style="1" customWidth="1"/>
    <col min="4" max="4" width="18.7109375" style="1" customWidth="1"/>
    <col min="5" max="5" width="30.28515625" style="1" customWidth="1"/>
    <col min="6" max="6" width="25.5703125" style="1" customWidth="1"/>
    <col min="7" max="7" width="24.140625" style="1" customWidth="1"/>
    <col min="8" max="8" width="21.85546875" style="1" bestFit="1" customWidth="1"/>
    <col min="9" max="9" width="14.28515625" style="1" hidden="1" customWidth="1"/>
    <col min="10" max="10" width="12.28515625" style="1" hidden="1" customWidth="1"/>
    <col min="11" max="12" width="12.5703125" style="1" hidden="1" customWidth="1"/>
    <col min="13" max="14" width="0" style="1" hidden="1" customWidth="1"/>
    <col min="15" max="15" width="19.7109375" style="1" hidden="1" customWidth="1"/>
    <col min="16" max="17" width="18.7109375" style="1" hidden="1" customWidth="1"/>
    <col min="18" max="18" width="38.85546875" style="1" hidden="1" customWidth="1"/>
    <col min="19" max="20" width="11.42578125" style="1"/>
    <col min="21" max="26" width="11.42578125" style="1" customWidth="1"/>
    <col min="27" max="28" width="11.42578125" style="1"/>
    <col min="29" max="29" width="14.85546875" style="1" customWidth="1"/>
    <col min="30" max="30" width="36.5703125" style="1" hidden="1" customWidth="1"/>
    <col min="31" max="31" width="49.28515625" style="1" hidden="1" customWidth="1"/>
    <col min="32" max="32" width="0" style="1" hidden="1" customWidth="1"/>
    <col min="33" max="16384" width="11.42578125" style="1"/>
  </cols>
  <sheetData>
    <row r="1" spans="1:32" ht="19.5" thickBot="1" x14ac:dyDescent="0.3">
      <c r="A1" s="290" t="s">
        <v>231</v>
      </c>
      <c r="B1" s="290"/>
      <c r="C1" s="290"/>
      <c r="D1" s="290"/>
      <c r="E1" s="290"/>
      <c r="F1" s="290"/>
      <c r="G1" s="290"/>
      <c r="H1" s="290"/>
    </row>
    <row r="2" spans="1:32" ht="16.5" thickBot="1" x14ac:dyDescent="0.3">
      <c r="A2" s="233" t="s">
        <v>232</v>
      </c>
      <c r="B2" s="234"/>
      <c r="C2" s="234"/>
      <c r="D2" s="234"/>
      <c r="E2" s="234"/>
      <c r="F2" s="234"/>
      <c r="G2" s="234"/>
      <c r="H2" s="234"/>
      <c r="I2" s="291" t="s">
        <v>2</v>
      </c>
      <c r="J2" s="291"/>
      <c r="K2" s="291"/>
      <c r="L2" s="291"/>
      <c r="M2" s="291"/>
      <c r="N2" s="291"/>
      <c r="O2" s="291"/>
      <c r="P2" s="291"/>
      <c r="Q2" s="291"/>
      <c r="R2" s="292"/>
      <c r="S2" s="230" t="s">
        <v>292</v>
      </c>
      <c r="T2" s="231"/>
      <c r="U2" s="230" t="s">
        <v>293</v>
      </c>
      <c r="V2" s="231"/>
      <c r="W2" s="230" t="s">
        <v>294</v>
      </c>
      <c r="X2" s="231"/>
      <c r="Y2" s="230" t="s">
        <v>295</v>
      </c>
      <c r="Z2" s="231"/>
      <c r="AA2" s="222" t="s">
        <v>298</v>
      </c>
      <c r="AB2" s="222" t="s">
        <v>14</v>
      </c>
      <c r="AC2" s="224" t="s">
        <v>299</v>
      </c>
      <c r="AD2" s="285" t="s">
        <v>312</v>
      </c>
      <c r="AE2" s="285" t="s">
        <v>357</v>
      </c>
    </row>
    <row r="3" spans="1:32" ht="30.75" thickBot="1" x14ac:dyDescent="0.3">
      <c r="A3" s="162" t="s">
        <v>3</v>
      </c>
      <c r="B3" s="293" t="s">
        <v>4</v>
      </c>
      <c r="C3" s="293"/>
      <c r="D3" s="163" t="s">
        <v>5</v>
      </c>
      <c r="E3" s="163" t="s">
        <v>233</v>
      </c>
      <c r="F3" s="163" t="s">
        <v>6</v>
      </c>
      <c r="G3" s="162" t="s">
        <v>7</v>
      </c>
      <c r="H3" s="163" t="s">
        <v>8</v>
      </c>
      <c r="I3" s="164" t="s">
        <v>9</v>
      </c>
      <c r="J3" s="121" t="s">
        <v>10</v>
      </c>
      <c r="K3" s="121" t="s">
        <v>11</v>
      </c>
      <c r="L3" s="122" t="s">
        <v>12</v>
      </c>
      <c r="M3" s="121" t="s">
        <v>13</v>
      </c>
      <c r="N3" s="122" t="s">
        <v>14</v>
      </c>
      <c r="O3" s="122" t="s">
        <v>234</v>
      </c>
      <c r="P3" s="122" t="s">
        <v>16</v>
      </c>
      <c r="Q3" s="122" t="s">
        <v>17</v>
      </c>
      <c r="R3" s="123" t="s">
        <v>18</v>
      </c>
      <c r="S3" s="187" t="s">
        <v>296</v>
      </c>
      <c r="T3" s="187" t="s">
        <v>297</v>
      </c>
      <c r="U3" s="187" t="s">
        <v>296</v>
      </c>
      <c r="V3" s="187" t="s">
        <v>297</v>
      </c>
      <c r="W3" s="187" t="s">
        <v>296</v>
      </c>
      <c r="X3" s="187" t="s">
        <v>297</v>
      </c>
      <c r="Y3" s="187" t="s">
        <v>296</v>
      </c>
      <c r="Z3" s="187" t="s">
        <v>297</v>
      </c>
      <c r="AA3" s="223"/>
      <c r="AB3" s="223"/>
      <c r="AC3" s="225"/>
      <c r="AD3" s="285"/>
      <c r="AE3" s="285"/>
    </row>
    <row r="4" spans="1:32" ht="45" x14ac:dyDescent="0.25">
      <c r="A4" s="280" t="s">
        <v>235</v>
      </c>
      <c r="B4" s="165" t="s">
        <v>20</v>
      </c>
      <c r="C4" s="166" t="s">
        <v>236</v>
      </c>
      <c r="D4" s="167">
        <v>1</v>
      </c>
      <c r="E4" s="166" t="s">
        <v>237</v>
      </c>
      <c r="F4" s="168" t="s">
        <v>56</v>
      </c>
      <c r="G4" s="168" t="s">
        <v>238</v>
      </c>
      <c r="H4" s="157" t="s">
        <v>239</v>
      </c>
      <c r="I4" s="169"/>
      <c r="J4" s="170"/>
      <c r="K4" s="170"/>
      <c r="L4" s="170"/>
      <c r="M4" s="170">
        <f>SUM(I4:L4)</f>
        <v>0</v>
      </c>
      <c r="N4" s="170"/>
      <c r="O4" s="170"/>
      <c r="P4" s="170"/>
      <c r="Q4" s="170"/>
      <c r="R4" s="171"/>
      <c r="S4" s="186"/>
      <c r="T4" s="197">
        <v>0</v>
      </c>
      <c r="U4" s="186">
        <v>0.33</v>
      </c>
      <c r="V4" s="197">
        <v>0.33329999999999999</v>
      </c>
      <c r="W4" s="186"/>
      <c r="X4" s="197">
        <v>0.33329999999999999</v>
      </c>
      <c r="Y4" s="186"/>
      <c r="Z4" s="197">
        <v>0.33339999999999997</v>
      </c>
      <c r="AA4" s="186">
        <f t="shared" ref="AA4:AB8" si="0">S4+U4+W4+Y4</f>
        <v>0.33</v>
      </c>
      <c r="AB4" s="186">
        <f t="shared" si="0"/>
        <v>1</v>
      </c>
      <c r="AC4" s="186">
        <f>AA4/AB4</f>
        <v>0.33</v>
      </c>
      <c r="AD4" s="204" t="s">
        <v>344</v>
      </c>
      <c r="AE4" s="204"/>
      <c r="AF4" s="199">
        <f>(T4+V4)/AB4</f>
        <v>0.33329999999999999</v>
      </c>
    </row>
    <row r="5" spans="1:32" ht="60" x14ac:dyDescent="0.25">
      <c r="A5" s="235"/>
      <c r="B5" s="165" t="s">
        <v>119</v>
      </c>
      <c r="C5" s="166" t="s">
        <v>240</v>
      </c>
      <c r="D5" s="167">
        <v>1</v>
      </c>
      <c r="E5" s="166" t="s">
        <v>241</v>
      </c>
      <c r="F5" s="168" t="s">
        <v>242</v>
      </c>
      <c r="G5" s="166" t="s">
        <v>243</v>
      </c>
      <c r="H5" s="157" t="s">
        <v>239</v>
      </c>
      <c r="I5" s="172"/>
      <c r="J5" s="173"/>
      <c r="K5" s="173"/>
      <c r="L5" s="173"/>
      <c r="M5" s="173">
        <f>SUM(I5:L5)</f>
        <v>0</v>
      </c>
      <c r="N5" s="173"/>
      <c r="O5" s="173"/>
      <c r="P5" s="173"/>
      <c r="Q5" s="173"/>
      <c r="R5" s="174"/>
      <c r="S5" s="186"/>
      <c r="T5" s="197">
        <v>0</v>
      </c>
      <c r="U5" s="186">
        <v>0.33</v>
      </c>
      <c r="V5" s="197">
        <v>0.33329999999999999</v>
      </c>
      <c r="W5" s="186"/>
      <c r="X5" s="197">
        <v>0.33329999999999999</v>
      </c>
      <c r="Y5" s="186"/>
      <c r="Z5" s="197">
        <v>0.33339999999999997</v>
      </c>
      <c r="AA5" s="186">
        <f t="shared" si="0"/>
        <v>0.33</v>
      </c>
      <c r="AB5" s="186">
        <f t="shared" si="0"/>
        <v>1</v>
      </c>
      <c r="AC5" s="186">
        <f t="shared" ref="AC5:AC16" si="1">AA5/AB5</f>
        <v>0.33</v>
      </c>
      <c r="AD5" s="204" t="s">
        <v>344</v>
      </c>
      <c r="AE5" s="204"/>
      <c r="AF5" s="199">
        <f t="shared" ref="AF5:AF17" si="2">(T5+V5)/AB5</f>
        <v>0.33329999999999999</v>
      </c>
    </row>
    <row r="6" spans="1:32" ht="60" x14ac:dyDescent="0.25">
      <c r="A6" s="235"/>
      <c r="B6" s="165" t="s">
        <v>125</v>
      </c>
      <c r="C6" s="166" t="s">
        <v>244</v>
      </c>
      <c r="D6" s="167">
        <v>1</v>
      </c>
      <c r="E6" s="166" t="s">
        <v>245</v>
      </c>
      <c r="F6" s="168" t="s">
        <v>246</v>
      </c>
      <c r="G6" s="166" t="s">
        <v>247</v>
      </c>
      <c r="H6" s="157" t="s">
        <v>239</v>
      </c>
      <c r="I6" s="172"/>
      <c r="J6" s="173"/>
      <c r="K6" s="173"/>
      <c r="L6" s="173"/>
      <c r="M6" s="173">
        <f t="shared" ref="M6:M16" si="3">SUM(I6:L6)</f>
        <v>0</v>
      </c>
      <c r="N6" s="173"/>
      <c r="O6" s="173"/>
      <c r="P6" s="173"/>
      <c r="Q6" s="173"/>
      <c r="R6" s="174"/>
      <c r="S6" s="186"/>
      <c r="T6" s="197">
        <v>0</v>
      </c>
      <c r="U6" s="186">
        <v>0.33</v>
      </c>
      <c r="V6" s="197">
        <v>0.33329999999999999</v>
      </c>
      <c r="W6" s="186"/>
      <c r="X6" s="197">
        <v>0.33329999999999999</v>
      </c>
      <c r="Y6" s="186"/>
      <c r="Z6" s="197">
        <v>0.33339999999999997</v>
      </c>
      <c r="AA6" s="186">
        <f t="shared" si="0"/>
        <v>0.33</v>
      </c>
      <c r="AB6" s="186">
        <f t="shared" si="0"/>
        <v>1</v>
      </c>
      <c r="AC6" s="186">
        <f t="shared" si="1"/>
        <v>0.33</v>
      </c>
      <c r="AD6" s="204" t="s">
        <v>344</v>
      </c>
      <c r="AE6" s="204"/>
      <c r="AF6" s="199">
        <f t="shared" si="2"/>
        <v>0.33329999999999999</v>
      </c>
    </row>
    <row r="7" spans="1:32" ht="45" x14ac:dyDescent="0.25">
      <c r="A7" s="235"/>
      <c r="B7" s="165" t="s">
        <v>130</v>
      </c>
      <c r="C7" s="166" t="s">
        <v>248</v>
      </c>
      <c r="D7" s="168" t="s">
        <v>249</v>
      </c>
      <c r="E7" s="166" t="s">
        <v>250</v>
      </c>
      <c r="F7" s="168" t="s">
        <v>242</v>
      </c>
      <c r="G7" s="166" t="s">
        <v>243</v>
      </c>
      <c r="H7" s="157" t="s">
        <v>239</v>
      </c>
      <c r="I7" s="172"/>
      <c r="J7" s="173"/>
      <c r="K7" s="173"/>
      <c r="L7" s="173"/>
      <c r="M7" s="173">
        <f t="shared" si="3"/>
        <v>0</v>
      </c>
      <c r="N7" s="173"/>
      <c r="O7" s="173"/>
      <c r="P7" s="173"/>
      <c r="Q7" s="173"/>
      <c r="R7" s="174"/>
      <c r="S7" s="186"/>
      <c r="T7" s="197">
        <v>0</v>
      </c>
      <c r="U7" s="186">
        <v>0.33</v>
      </c>
      <c r="V7" s="197">
        <v>0.33329999999999999</v>
      </c>
      <c r="W7" s="186"/>
      <c r="X7" s="197">
        <v>0.33329999999999999</v>
      </c>
      <c r="Y7" s="186"/>
      <c r="Z7" s="197">
        <v>0.33339999999999997</v>
      </c>
      <c r="AA7" s="186">
        <f t="shared" si="0"/>
        <v>0.33</v>
      </c>
      <c r="AB7" s="186">
        <f t="shared" si="0"/>
        <v>1</v>
      </c>
      <c r="AC7" s="186">
        <f t="shared" si="1"/>
        <v>0.33</v>
      </c>
      <c r="AD7" s="204" t="s">
        <v>345</v>
      </c>
      <c r="AE7" s="204"/>
      <c r="AF7" s="199">
        <f t="shared" si="2"/>
        <v>0.33329999999999999</v>
      </c>
    </row>
    <row r="8" spans="1:32" ht="195" x14ac:dyDescent="0.25">
      <c r="A8" s="288" t="s">
        <v>251</v>
      </c>
      <c r="B8" s="165" t="s">
        <v>26</v>
      </c>
      <c r="C8" s="166" t="s">
        <v>252</v>
      </c>
      <c r="D8" s="168" t="s">
        <v>253</v>
      </c>
      <c r="E8" s="166" t="s">
        <v>254</v>
      </c>
      <c r="F8" s="168" t="s">
        <v>160</v>
      </c>
      <c r="G8" s="166" t="s">
        <v>255</v>
      </c>
      <c r="H8" s="168" t="s">
        <v>239</v>
      </c>
      <c r="I8" s="172"/>
      <c r="J8" s="173"/>
      <c r="K8" s="173"/>
      <c r="L8" s="173"/>
      <c r="M8" s="173">
        <f t="shared" si="3"/>
        <v>0</v>
      </c>
      <c r="N8" s="173"/>
      <c r="O8" s="173"/>
      <c r="P8" s="173"/>
      <c r="Q8" s="173"/>
      <c r="R8" s="174"/>
      <c r="S8" s="186"/>
      <c r="T8" s="197">
        <v>0</v>
      </c>
      <c r="U8" s="186">
        <v>0.33</v>
      </c>
      <c r="V8" s="197">
        <v>0.33329999999999999</v>
      </c>
      <c r="W8" s="186"/>
      <c r="X8" s="197">
        <v>0.33329999999999999</v>
      </c>
      <c r="Y8" s="186"/>
      <c r="Z8" s="197">
        <v>0.33339999999999997</v>
      </c>
      <c r="AA8" s="186">
        <f t="shared" si="0"/>
        <v>0.33</v>
      </c>
      <c r="AB8" s="186">
        <f t="shared" si="0"/>
        <v>1</v>
      </c>
      <c r="AC8" s="186">
        <f t="shared" si="1"/>
        <v>0.33</v>
      </c>
      <c r="AD8" s="204" t="s">
        <v>344</v>
      </c>
      <c r="AE8" s="204" t="s">
        <v>385</v>
      </c>
      <c r="AF8" s="199">
        <f t="shared" si="2"/>
        <v>0.33329999999999999</v>
      </c>
    </row>
    <row r="9" spans="1:32" ht="195" x14ac:dyDescent="0.25">
      <c r="A9" s="289"/>
      <c r="B9" s="165" t="s">
        <v>31</v>
      </c>
      <c r="C9" s="166" t="s">
        <v>256</v>
      </c>
      <c r="D9" s="168" t="s">
        <v>257</v>
      </c>
      <c r="E9" s="166" t="s">
        <v>258</v>
      </c>
      <c r="F9" s="168" t="s">
        <v>160</v>
      </c>
      <c r="G9" s="166" t="s">
        <v>255</v>
      </c>
      <c r="H9" s="168" t="s">
        <v>259</v>
      </c>
      <c r="I9" s="172"/>
      <c r="J9" s="173"/>
      <c r="K9" s="173"/>
      <c r="L9" s="173"/>
      <c r="M9" s="173">
        <f t="shared" si="3"/>
        <v>0</v>
      </c>
      <c r="N9" s="173"/>
      <c r="O9" s="173"/>
      <c r="P9" s="173"/>
      <c r="Q9" s="173"/>
      <c r="R9" s="174"/>
      <c r="S9" s="184"/>
      <c r="T9" s="185">
        <v>0</v>
      </c>
      <c r="U9" s="184">
        <v>0.6</v>
      </c>
      <c r="V9" s="185">
        <v>0</v>
      </c>
      <c r="W9" s="184"/>
      <c r="X9" s="185">
        <v>1</v>
      </c>
      <c r="Y9" s="184"/>
      <c r="Z9" s="185">
        <v>1</v>
      </c>
      <c r="AA9" s="184">
        <f t="shared" ref="AA9:AA17" si="4">S9+U9+W9+Y9</f>
        <v>0.6</v>
      </c>
      <c r="AB9" s="184">
        <f t="shared" ref="AB9:AB17" si="5">T9+V9+X9+Z9</f>
        <v>2</v>
      </c>
      <c r="AC9" s="186">
        <f t="shared" si="1"/>
        <v>0.3</v>
      </c>
      <c r="AD9" s="204" t="s">
        <v>346</v>
      </c>
      <c r="AE9" s="204" t="s">
        <v>386</v>
      </c>
      <c r="AF9" s="199">
        <f t="shared" si="2"/>
        <v>0</v>
      </c>
    </row>
    <row r="10" spans="1:32" ht="90" x14ac:dyDescent="0.25">
      <c r="A10" s="289"/>
      <c r="B10" s="165" t="s">
        <v>141</v>
      </c>
      <c r="C10" s="166" t="s">
        <v>260</v>
      </c>
      <c r="D10" s="168" t="s">
        <v>257</v>
      </c>
      <c r="E10" s="166" t="s">
        <v>261</v>
      </c>
      <c r="F10" s="168" t="s">
        <v>262</v>
      </c>
      <c r="G10" s="166" t="s">
        <v>123</v>
      </c>
      <c r="H10" s="168" t="s">
        <v>259</v>
      </c>
      <c r="I10" s="172"/>
      <c r="J10" s="173"/>
      <c r="K10" s="173"/>
      <c r="L10" s="173"/>
      <c r="M10" s="173"/>
      <c r="N10" s="173"/>
      <c r="O10" s="173"/>
      <c r="P10" s="173"/>
      <c r="Q10" s="173"/>
      <c r="R10" s="174"/>
      <c r="S10" s="184"/>
      <c r="T10" s="185">
        <v>0</v>
      </c>
      <c r="U10" s="184"/>
      <c r="V10" s="185">
        <v>0</v>
      </c>
      <c r="W10" s="184"/>
      <c r="X10" s="185">
        <v>1</v>
      </c>
      <c r="Y10" s="184"/>
      <c r="Z10" s="185">
        <v>1</v>
      </c>
      <c r="AA10" s="184">
        <f t="shared" si="4"/>
        <v>0</v>
      </c>
      <c r="AB10" s="184">
        <f t="shared" si="5"/>
        <v>2</v>
      </c>
      <c r="AC10" s="186">
        <f t="shared" si="1"/>
        <v>0</v>
      </c>
      <c r="AD10" s="204" t="s">
        <v>347</v>
      </c>
      <c r="AE10" s="204"/>
      <c r="AF10" s="199">
        <f t="shared" si="2"/>
        <v>0</v>
      </c>
    </row>
    <row r="11" spans="1:32" ht="120" x14ac:dyDescent="0.25">
      <c r="A11" s="289"/>
      <c r="B11" s="165" t="s">
        <v>263</v>
      </c>
      <c r="C11" s="166" t="s">
        <v>264</v>
      </c>
      <c r="D11" s="168" t="s">
        <v>265</v>
      </c>
      <c r="E11" s="166" t="s">
        <v>266</v>
      </c>
      <c r="F11" s="168" t="s">
        <v>267</v>
      </c>
      <c r="G11" s="166" t="s">
        <v>255</v>
      </c>
      <c r="H11" s="157">
        <v>43373</v>
      </c>
      <c r="I11" s="172"/>
      <c r="J11" s="173"/>
      <c r="K11" s="173"/>
      <c r="L11" s="173"/>
      <c r="M11" s="173"/>
      <c r="N11" s="173"/>
      <c r="O11" s="173"/>
      <c r="P11" s="173"/>
      <c r="Q11" s="173"/>
      <c r="R11" s="174"/>
      <c r="S11" s="184"/>
      <c r="T11" s="185">
        <v>0</v>
      </c>
      <c r="U11" s="184">
        <v>0.2</v>
      </c>
      <c r="V11" s="185">
        <v>0</v>
      </c>
      <c r="W11" s="184"/>
      <c r="X11" s="185">
        <v>1</v>
      </c>
      <c r="Y11" s="184"/>
      <c r="Z11" s="185">
        <v>0</v>
      </c>
      <c r="AA11" s="184">
        <f t="shared" si="4"/>
        <v>0.2</v>
      </c>
      <c r="AB11" s="184">
        <f t="shared" si="5"/>
        <v>1</v>
      </c>
      <c r="AC11" s="186">
        <f t="shared" si="1"/>
        <v>0.2</v>
      </c>
      <c r="AD11" s="204" t="s">
        <v>348</v>
      </c>
      <c r="AE11" s="204" t="s">
        <v>387</v>
      </c>
      <c r="AF11" s="199">
        <f t="shared" si="2"/>
        <v>0</v>
      </c>
    </row>
    <row r="12" spans="1:32" ht="113.25" customHeight="1" x14ac:dyDescent="0.25">
      <c r="A12" s="280" t="s">
        <v>268</v>
      </c>
      <c r="B12" s="165" t="s">
        <v>36</v>
      </c>
      <c r="C12" s="166" t="s">
        <v>269</v>
      </c>
      <c r="D12" s="168" t="s">
        <v>270</v>
      </c>
      <c r="E12" s="166" t="s">
        <v>271</v>
      </c>
      <c r="F12" s="168" t="s">
        <v>272</v>
      </c>
      <c r="G12" s="166" t="s">
        <v>273</v>
      </c>
      <c r="H12" s="168" t="s">
        <v>274</v>
      </c>
      <c r="I12" s="172"/>
      <c r="J12" s="173"/>
      <c r="K12" s="173"/>
      <c r="L12" s="173"/>
      <c r="M12" s="173">
        <f t="shared" si="3"/>
        <v>0</v>
      </c>
      <c r="N12" s="173"/>
      <c r="O12" s="173"/>
      <c r="P12" s="173"/>
      <c r="Q12" s="173"/>
      <c r="R12" s="174"/>
      <c r="S12" s="184"/>
      <c r="T12" s="185">
        <v>0</v>
      </c>
      <c r="U12" s="184">
        <v>4</v>
      </c>
      <c r="V12" s="185">
        <v>4</v>
      </c>
      <c r="W12" s="184"/>
      <c r="X12" s="185">
        <v>3</v>
      </c>
      <c r="Y12" s="184"/>
      <c r="Z12" s="185">
        <v>6</v>
      </c>
      <c r="AA12" s="184">
        <f t="shared" si="4"/>
        <v>4</v>
      </c>
      <c r="AB12" s="184">
        <f t="shared" si="5"/>
        <v>13</v>
      </c>
      <c r="AC12" s="186">
        <f t="shared" si="1"/>
        <v>0.30769230769230771</v>
      </c>
      <c r="AD12" s="204" t="s">
        <v>351</v>
      </c>
      <c r="AE12" s="204" t="s">
        <v>389</v>
      </c>
      <c r="AF12" s="199">
        <f t="shared" si="2"/>
        <v>0.30769230769230771</v>
      </c>
    </row>
    <row r="13" spans="1:32" ht="60" x14ac:dyDescent="0.25">
      <c r="A13" s="280"/>
      <c r="B13" s="165" t="s">
        <v>39</v>
      </c>
      <c r="C13" s="166" t="s">
        <v>275</v>
      </c>
      <c r="D13" s="167">
        <v>1</v>
      </c>
      <c r="E13" s="166" t="s">
        <v>276</v>
      </c>
      <c r="F13" s="168" t="s">
        <v>272</v>
      </c>
      <c r="G13" s="166" t="s">
        <v>273</v>
      </c>
      <c r="H13" s="175" t="s">
        <v>277</v>
      </c>
      <c r="I13" s="172"/>
      <c r="J13" s="173"/>
      <c r="K13" s="173"/>
      <c r="L13" s="173"/>
      <c r="M13" s="173">
        <f t="shared" si="3"/>
        <v>0</v>
      </c>
      <c r="N13" s="173"/>
      <c r="O13" s="173"/>
      <c r="P13" s="173"/>
      <c r="Q13" s="173"/>
      <c r="R13" s="174"/>
      <c r="S13" s="186">
        <v>0.25</v>
      </c>
      <c r="T13" s="197">
        <v>0.25</v>
      </c>
      <c r="U13" s="186">
        <v>0.25</v>
      </c>
      <c r="V13" s="197">
        <v>0.25</v>
      </c>
      <c r="W13" s="186"/>
      <c r="X13" s="197">
        <v>0.25</v>
      </c>
      <c r="Y13" s="186"/>
      <c r="Z13" s="197">
        <v>0.25</v>
      </c>
      <c r="AA13" s="186">
        <f>S13+U13+W13+Y13</f>
        <v>0.5</v>
      </c>
      <c r="AB13" s="186">
        <f>T13+V13+X13+Z13</f>
        <v>1</v>
      </c>
      <c r="AC13" s="186">
        <f t="shared" si="1"/>
        <v>0.5</v>
      </c>
      <c r="AD13" s="204" t="s">
        <v>349</v>
      </c>
      <c r="AE13" s="204" t="s">
        <v>390</v>
      </c>
      <c r="AF13" s="199">
        <f t="shared" si="2"/>
        <v>0.5</v>
      </c>
    </row>
    <row r="14" spans="1:32" ht="60" x14ac:dyDescent="0.25">
      <c r="A14" s="280"/>
      <c r="B14" s="165" t="s">
        <v>193</v>
      </c>
      <c r="C14" s="166" t="s">
        <v>278</v>
      </c>
      <c r="D14" s="168" t="s">
        <v>249</v>
      </c>
      <c r="E14" s="166" t="s">
        <v>279</v>
      </c>
      <c r="F14" s="168" t="s">
        <v>242</v>
      </c>
      <c r="G14" s="166" t="s">
        <v>243</v>
      </c>
      <c r="H14" s="175" t="s">
        <v>239</v>
      </c>
      <c r="I14" s="172"/>
      <c r="J14" s="173"/>
      <c r="K14" s="173"/>
      <c r="L14" s="173"/>
      <c r="M14" s="173">
        <f t="shared" si="3"/>
        <v>0</v>
      </c>
      <c r="N14" s="173"/>
      <c r="O14" s="173"/>
      <c r="P14" s="173"/>
      <c r="Q14" s="173"/>
      <c r="R14" s="174"/>
      <c r="S14" s="184">
        <v>0</v>
      </c>
      <c r="T14" s="185">
        <v>0</v>
      </c>
      <c r="U14" s="184">
        <v>1</v>
      </c>
      <c r="V14" s="185">
        <v>1</v>
      </c>
      <c r="W14" s="184"/>
      <c r="X14" s="185">
        <v>1</v>
      </c>
      <c r="Y14" s="184"/>
      <c r="Z14" s="185">
        <v>1</v>
      </c>
      <c r="AA14" s="184">
        <f t="shared" si="4"/>
        <v>1</v>
      </c>
      <c r="AB14" s="184">
        <f t="shared" si="5"/>
        <v>3</v>
      </c>
      <c r="AC14" s="186">
        <f t="shared" si="1"/>
        <v>0.33333333333333331</v>
      </c>
      <c r="AD14" s="204" t="s">
        <v>344</v>
      </c>
      <c r="AE14" s="204"/>
      <c r="AF14" s="199">
        <f t="shared" si="2"/>
        <v>0.33333333333333331</v>
      </c>
    </row>
    <row r="15" spans="1:32" ht="72" customHeight="1" x14ac:dyDescent="0.25">
      <c r="A15" s="139" t="s">
        <v>280</v>
      </c>
      <c r="B15" s="165" t="s">
        <v>43</v>
      </c>
      <c r="C15" s="176" t="s">
        <v>281</v>
      </c>
      <c r="D15" s="177" t="s">
        <v>282</v>
      </c>
      <c r="E15" s="176" t="s">
        <v>283</v>
      </c>
      <c r="F15" s="168" t="s">
        <v>272</v>
      </c>
      <c r="G15" s="166" t="s">
        <v>273</v>
      </c>
      <c r="H15" s="157">
        <v>43281</v>
      </c>
      <c r="I15" s="172"/>
      <c r="J15" s="173"/>
      <c r="K15" s="173"/>
      <c r="L15" s="173"/>
      <c r="M15" s="173">
        <f t="shared" si="3"/>
        <v>0</v>
      </c>
      <c r="N15" s="173"/>
      <c r="O15" s="173"/>
      <c r="P15" s="173"/>
      <c r="Q15" s="173"/>
      <c r="R15" s="174"/>
      <c r="S15" s="184">
        <v>0</v>
      </c>
      <c r="T15" s="185">
        <v>0</v>
      </c>
      <c r="U15" s="184">
        <v>1</v>
      </c>
      <c r="V15" s="185">
        <v>1</v>
      </c>
      <c r="W15" s="184"/>
      <c r="X15" s="185">
        <v>0</v>
      </c>
      <c r="Y15" s="184"/>
      <c r="Z15" s="185">
        <v>0</v>
      </c>
      <c r="AA15" s="184">
        <f t="shared" si="4"/>
        <v>1</v>
      </c>
      <c r="AB15" s="184">
        <f t="shared" si="5"/>
        <v>1</v>
      </c>
      <c r="AC15" s="186">
        <f t="shared" si="1"/>
        <v>1</v>
      </c>
      <c r="AD15" s="204" t="s">
        <v>350</v>
      </c>
      <c r="AE15" s="204" t="s">
        <v>391</v>
      </c>
      <c r="AF15" s="199">
        <f t="shared" si="2"/>
        <v>1</v>
      </c>
    </row>
    <row r="16" spans="1:32" ht="195" x14ac:dyDescent="0.25">
      <c r="A16" s="280" t="s">
        <v>284</v>
      </c>
      <c r="B16" s="165" t="s">
        <v>53</v>
      </c>
      <c r="C16" s="166" t="s">
        <v>285</v>
      </c>
      <c r="D16" s="168" t="s">
        <v>286</v>
      </c>
      <c r="E16" s="166" t="s">
        <v>287</v>
      </c>
      <c r="F16" s="168" t="s">
        <v>160</v>
      </c>
      <c r="G16" s="166" t="s">
        <v>255</v>
      </c>
      <c r="H16" s="175" t="s">
        <v>288</v>
      </c>
      <c r="I16" s="172"/>
      <c r="J16" s="173"/>
      <c r="K16" s="173"/>
      <c r="L16" s="173"/>
      <c r="M16" s="173">
        <f t="shared" si="3"/>
        <v>0</v>
      </c>
      <c r="N16" s="173"/>
      <c r="O16" s="173"/>
      <c r="P16" s="173"/>
      <c r="Q16" s="173"/>
      <c r="R16" s="174"/>
      <c r="S16" s="184"/>
      <c r="T16" s="185">
        <v>0</v>
      </c>
      <c r="U16" s="184">
        <v>0.6</v>
      </c>
      <c r="V16" s="185">
        <v>0</v>
      </c>
      <c r="W16" s="184"/>
      <c r="X16" s="185">
        <v>1</v>
      </c>
      <c r="Y16" s="184"/>
      <c r="Z16" s="185">
        <v>1</v>
      </c>
      <c r="AA16" s="184">
        <f t="shared" si="4"/>
        <v>0.6</v>
      </c>
      <c r="AB16" s="184">
        <f t="shared" si="5"/>
        <v>2</v>
      </c>
      <c r="AC16" s="186">
        <f t="shared" si="1"/>
        <v>0.3</v>
      </c>
      <c r="AD16" s="204" t="s">
        <v>346</v>
      </c>
      <c r="AE16" s="204" t="s">
        <v>388</v>
      </c>
      <c r="AF16" s="199">
        <f t="shared" si="2"/>
        <v>0</v>
      </c>
    </row>
    <row r="17" spans="1:33" ht="90.75" thickBot="1" x14ac:dyDescent="0.3">
      <c r="A17" s="280"/>
      <c r="B17" s="165" t="s">
        <v>58</v>
      </c>
      <c r="C17" s="166" t="s">
        <v>289</v>
      </c>
      <c r="D17" s="168" t="s">
        <v>290</v>
      </c>
      <c r="E17" s="166" t="s">
        <v>291</v>
      </c>
      <c r="F17" s="168" t="s">
        <v>262</v>
      </c>
      <c r="G17" s="166" t="s">
        <v>123</v>
      </c>
      <c r="H17" s="157" t="s">
        <v>259</v>
      </c>
      <c r="I17" s="178"/>
      <c r="J17" s="179"/>
      <c r="K17" s="179"/>
      <c r="L17" s="179"/>
      <c r="M17" s="179">
        <f>SUM(I17:L17)</f>
        <v>0</v>
      </c>
      <c r="N17" s="179"/>
      <c r="O17" s="179"/>
      <c r="P17" s="179"/>
      <c r="Q17" s="179"/>
      <c r="R17" s="180"/>
      <c r="S17" s="184"/>
      <c r="T17" s="185">
        <v>0</v>
      </c>
      <c r="U17" s="184"/>
      <c r="V17" s="185">
        <v>0</v>
      </c>
      <c r="W17" s="184"/>
      <c r="X17" s="185">
        <v>1</v>
      </c>
      <c r="Y17" s="184"/>
      <c r="Z17" s="185">
        <v>1</v>
      </c>
      <c r="AA17" s="184">
        <f t="shared" si="4"/>
        <v>0</v>
      </c>
      <c r="AB17" s="184">
        <f t="shared" si="5"/>
        <v>2</v>
      </c>
      <c r="AC17" s="186">
        <f>AA17/AB17</f>
        <v>0</v>
      </c>
      <c r="AD17" s="204" t="s">
        <v>347</v>
      </c>
      <c r="AE17" s="204"/>
      <c r="AF17" s="199">
        <f t="shared" si="2"/>
        <v>0</v>
      </c>
    </row>
    <row r="18" spans="1:33" x14ac:dyDescent="0.25">
      <c r="Q18" s="144">
        <f>SUM(Q4:Q17)</f>
        <v>0</v>
      </c>
      <c r="AC18" s="199">
        <f>AVERAGE(AC4:AC17)</f>
        <v>0.32793040293040293</v>
      </c>
      <c r="AD18" s="199" t="e">
        <f t="shared" ref="AD18:AF18" si="6">AVERAGE(AD4:AD17)</f>
        <v>#DIV/0!</v>
      </c>
      <c r="AE18" s="199"/>
      <c r="AF18" s="199">
        <f t="shared" si="6"/>
        <v>0.27196611721611724</v>
      </c>
    </row>
    <row r="20" spans="1:33" x14ac:dyDescent="0.25">
      <c r="AG20" s="199">
        <f>AC18*50%/AF18</f>
        <v>0.60288834191395579</v>
      </c>
    </row>
  </sheetData>
  <autoFilter ref="A1:R18">
    <filterColumn colId="0" showButton="0"/>
    <filterColumn colId="1" showButton="0"/>
    <filterColumn colId="2" showButton="0"/>
    <filterColumn colId="3" showButton="0"/>
    <filterColumn colId="4" showButton="0"/>
    <filterColumn colId="5" showButton="0"/>
    <filterColumn colId="6" showButton="0"/>
  </autoFilter>
  <mergeCells count="17">
    <mergeCell ref="AE2:AE3"/>
    <mergeCell ref="A1:H1"/>
    <mergeCell ref="A2:H2"/>
    <mergeCell ref="I2:R2"/>
    <mergeCell ref="B3:C3"/>
    <mergeCell ref="AA2:AA3"/>
    <mergeCell ref="AB2:AB3"/>
    <mergeCell ref="AC2:AC3"/>
    <mergeCell ref="A12:A14"/>
    <mergeCell ref="AD2:AD3"/>
    <mergeCell ref="A16:A17"/>
    <mergeCell ref="S2:T2"/>
    <mergeCell ref="U2:V2"/>
    <mergeCell ref="W2:X2"/>
    <mergeCell ref="Y2:Z2"/>
    <mergeCell ref="A8:A11"/>
    <mergeCell ref="A4:A7"/>
  </mergeCells>
  <conditionalFormatting sqref="M4:M17">
    <cfRule type="iconSet" priority="3">
      <iconSet iconSet="3Symbols">
        <cfvo type="percent" val="0"/>
        <cfvo type="percent" val="75"/>
        <cfvo type="percent" val="91"/>
      </iconSet>
    </cfRule>
    <cfRule type="dataBar" priority="4">
      <dataBar>
        <cfvo type="min"/>
        <cfvo type="max"/>
        <color rgb="FF63C384"/>
      </dataBar>
      <extLst>
        <ext xmlns:x14="http://schemas.microsoft.com/office/spreadsheetml/2009/9/main" uri="{B025F937-C7B1-47D3-B67F-A62EFF666E3E}">
          <x14:id>{A8764759-19D8-426B-A16C-E429CBF10533}</x14:id>
        </ext>
      </extLst>
    </cfRule>
  </conditionalFormatting>
  <conditionalFormatting sqref="AC4:AC17">
    <cfRule type="cellIs" dxfId="1" priority="2" operator="equal">
      <formula>1</formula>
    </cfRule>
  </conditionalFormatting>
  <conditionalFormatting sqref="AD4:AE17">
    <cfRule type="cellIs" dxfId="0" priority="1" operator="equal">
      <formula>1</formula>
    </cfRule>
  </conditionalFormatting>
  <printOptions horizontalCentered="1"/>
  <pageMargins left="0.23622047244094491" right="0.23622047244094491" top="0.74803149606299213" bottom="0.74803149606299213" header="0.31496062992125984" footer="0.31496062992125984"/>
  <pageSetup scale="34" orientation="landscape" r:id="rId1"/>
  <headerFooter alignWithMargins="0">
    <oddFooter>&amp;RComponente: Transparencia y Acceso a la Información
Plan Anticorrupción y de Atención la Ciudadano 2018</oddFooter>
  </headerFooter>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dataBar" id="{A8764759-19D8-426B-A16C-E429CBF10533}">
            <x14:dataBar minLength="0" maxLength="100" border="1" negativeBarBorderColorSameAsPositive="0">
              <x14:cfvo type="autoMin"/>
              <x14:cfvo type="autoMax"/>
              <x14:borderColor rgb="FF63C384"/>
              <x14:negativeFillColor rgb="FFFF0000"/>
              <x14:negativeBorderColor rgb="FFFF0000"/>
              <x14:axisColor rgb="FF000000"/>
            </x14:dataBar>
          </x14:cfRule>
          <xm:sqref>M4:M17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showGridLines="0" topLeftCell="B18" workbookViewId="0">
      <selection activeCell="E32" sqref="E32"/>
    </sheetView>
  </sheetViews>
  <sheetFormatPr baseColWidth="10" defaultRowHeight="15" x14ac:dyDescent="0.25"/>
  <cols>
    <col min="2" max="2" width="31.140625" customWidth="1"/>
    <col min="3" max="3" width="21.7109375" customWidth="1"/>
    <col min="4" max="4" width="15.42578125" customWidth="1"/>
    <col min="5" max="5" width="15" customWidth="1"/>
  </cols>
  <sheetData>
    <row r="1" spans="2:5" hidden="1" x14ac:dyDescent="0.25"/>
    <row r="2" spans="2:5" hidden="1" x14ac:dyDescent="0.25"/>
    <row r="3" spans="2:5" hidden="1" x14ac:dyDescent="0.25">
      <c r="B3" s="187" t="s">
        <v>301</v>
      </c>
      <c r="C3" s="187" t="s">
        <v>302</v>
      </c>
      <c r="D3" s="187" t="s">
        <v>303</v>
      </c>
      <c r="E3" s="187" t="s">
        <v>304</v>
      </c>
    </row>
    <row r="4" spans="2:5" hidden="1" x14ac:dyDescent="0.25">
      <c r="B4" s="198" t="s">
        <v>305</v>
      </c>
      <c r="C4" s="201">
        <f>'Gestión Riesgo Corrupción '!AB15</f>
        <v>0.63636363636363635</v>
      </c>
      <c r="D4" s="201">
        <v>0.2</v>
      </c>
      <c r="E4" s="207">
        <f>C4*D4</f>
        <v>0.12727272727272729</v>
      </c>
    </row>
    <row r="5" spans="2:5" hidden="1" x14ac:dyDescent="0.25">
      <c r="B5" s="198" t="s">
        <v>306</v>
      </c>
      <c r="C5" s="201">
        <f>'Estrategias de Racionalizacion'!U15</f>
        <v>0.5</v>
      </c>
      <c r="D5" s="201">
        <v>0.2</v>
      </c>
      <c r="E5" s="207">
        <f t="shared" ref="E5:E7" si="0">C5*D5</f>
        <v>0.1</v>
      </c>
    </row>
    <row r="6" spans="2:5" hidden="1" x14ac:dyDescent="0.25">
      <c r="B6" s="198" t="s">
        <v>307</v>
      </c>
      <c r="C6" s="201">
        <f>'Rendición de Cuentas'!AB14</f>
        <v>0.36666666666666664</v>
      </c>
      <c r="D6" s="201">
        <v>0.2</v>
      </c>
      <c r="E6" s="207">
        <f t="shared" si="0"/>
        <v>7.3333333333333334E-2</v>
      </c>
    </row>
    <row r="7" spans="2:5" hidden="1" x14ac:dyDescent="0.25">
      <c r="B7" s="198" t="s">
        <v>308</v>
      </c>
      <c r="C7" s="201">
        <f>'Atención al ciudadano'!S26</f>
        <v>0.4495867768595041</v>
      </c>
      <c r="D7" s="201">
        <v>0.2</v>
      </c>
      <c r="E7" s="207">
        <f t="shared" si="0"/>
        <v>8.991735537190082E-2</v>
      </c>
    </row>
    <row r="8" spans="2:5" hidden="1" x14ac:dyDescent="0.25">
      <c r="B8" s="198" t="s">
        <v>309</v>
      </c>
      <c r="C8" s="201">
        <f>'Transparencia y Acc. Info'!AC18</f>
        <v>0.32793040293040293</v>
      </c>
      <c r="D8" s="201">
        <v>0.2</v>
      </c>
      <c r="E8" s="207">
        <f>C8*D8</f>
        <v>6.5586080586080592E-2</v>
      </c>
    </row>
    <row r="9" spans="2:5" hidden="1" x14ac:dyDescent="0.25">
      <c r="B9" s="230" t="s">
        <v>298</v>
      </c>
      <c r="C9" s="294"/>
      <c r="D9" s="231"/>
      <c r="E9" s="201">
        <f>SUM(E4:E8)</f>
        <v>0.45610949656404209</v>
      </c>
    </row>
    <row r="10" spans="2:5" hidden="1" x14ac:dyDescent="0.25"/>
    <row r="11" spans="2:5" hidden="1" x14ac:dyDescent="0.25"/>
    <row r="12" spans="2:5" hidden="1" x14ac:dyDescent="0.25"/>
    <row r="13" spans="2:5" hidden="1" x14ac:dyDescent="0.25"/>
    <row r="14" spans="2:5" hidden="1" x14ac:dyDescent="0.25"/>
    <row r="15" spans="2:5" hidden="1" x14ac:dyDescent="0.25"/>
    <row r="16" spans="2:5" hidden="1" x14ac:dyDescent="0.25"/>
    <row r="17" spans="2:6" hidden="1" x14ac:dyDescent="0.25"/>
    <row r="26" spans="2:6" x14ac:dyDescent="0.25">
      <c r="B26" s="187" t="s">
        <v>301</v>
      </c>
      <c r="C26" s="187" t="s">
        <v>302</v>
      </c>
      <c r="D26" s="187" t="s">
        <v>303</v>
      </c>
      <c r="E26" s="187" t="s">
        <v>304</v>
      </c>
    </row>
    <row r="27" spans="2:6" x14ac:dyDescent="0.25">
      <c r="B27" s="198" t="s">
        <v>305</v>
      </c>
      <c r="C27" s="201">
        <f>'Gestión Riesgo Corrupción '!AF16</f>
        <v>0.5</v>
      </c>
      <c r="D27" s="201">
        <v>0.2</v>
      </c>
      <c r="E27" s="207">
        <f>C27*D27</f>
        <v>0.1</v>
      </c>
      <c r="F27" s="210"/>
    </row>
    <row r="28" spans="2:6" x14ac:dyDescent="0.25">
      <c r="B28" s="198" t="s">
        <v>306</v>
      </c>
      <c r="C28" s="201">
        <f>'Estrategias de Racionalizacion'!U17</f>
        <v>0.5</v>
      </c>
      <c r="D28" s="201">
        <v>0.2</v>
      </c>
      <c r="E28" s="207">
        <f t="shared" ref="E28:E30" si="1">C28*D28</f>
        <v>0.1</v>
      </c>
      <c r="F28" s="210"/>
    </row>
    <row r="29" spans="2:6" x14ac:dyDescent="0.25">
      <c r="B29" s="198" t="s">
        <v>307</v>
      </c>
      <c r="C29" s="201">
        <f>'Rendición de Cuentas'!AG15</f>
        <v>0.6875</v>
      </c>
      <c r="D29" s="201">
        <v>0.2</v>
      </c>
      <c r="E29" s="207">
        <f t="shared" si="1"/>
        <v>0.13750000000000001</v>
      </c>
      <c r="F29" s="210"/>
    </row>
    <row r="30" spans="2:6" x14ac:dyDescent="0.25">
      <c r="B30" s="198" t="s">
        <v>308</v>
      </c>
      <c r="C30" s="201">
        <f>'Atención al ciudadano'!Y26</f>
        <v>0.67368421052631577</v>
      </c>
      <c r="D30" s="201">
        <v>0.2</v>
      </c>
      <c r="E30" s="207">
        <f t="shared" si="1"/>
        <v>0.13473684210526315</v>
      </c>
      <c r="F30" s="210"/>
    </row>
    <row r="31" spans="2:6" x14ac:dyDescent="0.25">
      <c r="B31" s="198" t="s">
        <v>309</v>
      </c>
      <c r="C31" s="201">
        <f>'Transparencia y Acc. Info'!AG20</f>
        <v>0.60288834191395579</v>
      </c>
      <c r="D31" s="201">
        <v>0.2</v>
      </c>
      <c r="E31" s="207">
        <f>C31*D31</f>
        <v>0.12057766838279116</v>
      </c>
      <c r="F31" s="210"/>
    </row>
    <row r="32" spans="2:6" x14ac:dyDescent="0.25">
      <c r="B32" s="230" t="s">
        <v>298</v>
      </c>
      <c r="C32" s="294"/>
      <c r="D32" s="231"/>
      <c r="E32" s="211">
        <f>SUM(E27:E31)</f>
        <v>0.59281451048805434</v>
      </c>
      <c r="F32" s="210"/>
    </row>
  </sheetData>
  <mergeCells count="2">
    <mergeCell ref="B9:D9"/>
    <mergeCell ref="B32:D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Gestión Riesgo Corrupción </vt:lpstr>
      <vt:lpstr>Estrategias de Racionalizacion</vt:lpstr>
      <vt:lpstr>Rendición de Cuentas</vt:lpstr>
      <vt:lpstr>Atención al ciudadano</vt:lpstr>
      <vt:lpstr>Transparencia y Acc. Info</vt:lpstr>
      <vt:lpstr>TOTAL</vt:lpstr>
      <vt:lpstr>'Atención al ciudadano'!Área_de_impresión</vt:lpstr>
      <vt:lpstr>'Estrategias de Racionalizacion'!Área_de_impresión</vt:lpstr>
      <vt:lpstr>'Gestión Riesgo Corrupción '!Área_de_impresión</vt:lpstr>
      <vt:lpstr>'Rendición de Cuentas'!Área_de_impresión</vt:lpstr>
      <vt:lpstr>'Transparencia y Acc. Info'!Área_de_impresión</vt:lpstr>
      <vt:lpstr>'Atención al ciudadano'!Títulos_a_imprimir</vt:lpstr>
      <vt:lpstr>'Estrategias de Racionalizacion'!Títulos_a_imprimir</vt:lpstr>
      <vt:lpstr>'Gestión Riesgo Corrupción '!Títulos_a_imprimir</vt:lpstr>
      <vt:lpstr>'Transparencia y Acc. Info'!Títulos_a_imprimir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Jorge Chávez</cp:lastModifiedBy>
  <cp:lastPrinted>2018-08-29T20:00:42Z</cp:lastPrinted>
  <dcterms:created xsi:type="dcterms:W3CDTF">2018-03-16T20:24:07Z</dcterms:created>
  <dcterms:modified xsi:type="dcterms:W3CDTF">2018-08-29T20:04:49Z</dcterms:modified>
</cp:coreProperties>
</file>